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rosData\Export\"/>
    </mc:Choice>
  </mc:AlternateContent>
  <bookViews>
    <workbookView xWindow="0" yWindow="0" windowWidth="21768" windowHeight="12216"/>
  </bookViews>
  <sheets>
    <sheet name="Rekapitulace stavby" sheetId="1" r:id="rId1"/>
    <sheet name="1. - SO 01 Odtěžení sedim..." sheetId="2" r:id="rId2"/>
    <sheet name="2. - SO 02 Oprava opevněn..." sheetId="3" r:id="rId3"/>
    <sheet name="3. - SO 03 Oprava spárová..." sheetId="4" r:id="rId4"/>
    <sheet name="4. - SO 04 Vegetační úpravy" sheetId="5" r:id="rId5"/>
    <sheet name="VON - Vedlejší a ostatní ..." sheetId="6" r:id="rId6"/>
    <sheet name="Pokyny pro vyplnění" sheetId="7" r:id="rId7"/>
  </sheets>
  <definedNames>
    <definedName name="_xlnm._FilterDatabase" localSheetId="1" hidden="1">'1. - SO 01 Odtěžení sedim...'!$C$79:$K$105</definedName>
    <definedName name="_xlnm._FilterDatabase" localSheetId="2" hidden="1">'2. - SO 02 Oprava opevněn...'!$C$81:$K$188</definedName>
    <definedName name="_xlnm._FilterDatabase" localSheetId="3" hidden="1">'3. - SO 03 Oprava spárová...'!$C$82:$K$137</definedName>
    <definedName name="_xlnm._FilterDatabase" localSheetId="4" hidden="1">'4. - SO 04 Vegetační úpravy'!$C$79:$K$116</definedName>
    <definedName name="_xlnm._FilterDatabase" localSheetId="5" hidden="1">'VON - Vedlejší a ostatní ...'!$C$80:$K$139</definedName>
    <definedName name="_xlnm.Print_Titles" localSheetId="1">'1. - SO 01 Odtěžení sedim...'!$79:$79</definedName>
    <definedName name="_xlnm.Print_Titles" localSheetId="2">'2. - SO 02 Oprava opevněn...'!$81:$81</definedName>
    <definedName name="_xlnm.Print_Titles" localSheetId="3">'3. - SO 03 Oprava spárová...'!$82:$82</definedName>
    <definedName name="_xlnm.Print_Titles" localSheetId="4">'4. - SO 04 Vegetační úpravy'!$79:$79</definedName>
    <definedName name="_xlnm.Print_Titles" localSheetId="0">'Rekapitulace stavby'!$49:$49</definedName>
    <definedName name="_xlnm.Print_Titles" localSheetId="5">'VON - Vedlejší a ostatní ...'!$80:$80</definedName>
    <definedName name="_xlnm.Print_Area" localSheetId="1">'1. - SO 01 Odtěžení sedim...'!$C$4:$J$36,'1. - SO 01 Odtěžení sedim...'!$C$42:$J$61,'1. - SO 01 Odtěžení sedim...'!$C$67:$K$105</definedName>
    <definedName name="_xlnm.Print_Area" localSheetId="2">'2. - SO 02 Oprava opevněn...'!$C$4:$J$36,'2. - SO 02 Oprava opevněn...'!$C$42:$J$63,'2. - SO 02 Oprava opevněn...'!$C$69:$K$188</definedName>
    <definedName name="_xlnm.Print_Area" localSheetId="3">'3. - SO 03 Oprava spárová...'!$C$4:$J$36,'3. - SO 03 Oprava spárová...'!$C$42:$J$64,'3. - SO 03 Oprava spárová...'!$C$70:$K$137</definedName>
    <definedName name="_xlnm.Print_Area" localSheetId="4">'4. - SO 04 Vegetační úpravy'!$C$4:$J$36,'4. - SO 04 Vegetační úpravy'!$C$42:$J$61,'4. - SO 04 Vegetační úpravy'!$C$67:$K$116</definedName>
    <definedName name="_xlnm.Print_Area" localSheetId="6">'Pokyny pro vyplnění'!$B$2:$K$69,'Pokyny pro vyplnění'!$B$72:$K$116,'Pokyny pro vyplnění'!$B$119:$K$188,'Pokyny pro vyplnění'!$B$196:$K$216</definedName>
    <definedName name="_xlnm.Print_Area" localSheetId="0">'Rekapitulace stavby'!$D$4:$AO$33,'Rekapitulace stavby'!$C$39:$AQ$57</definedName>
    <definedName name="_xlnm.Print_Area" localSheetId="5">'VON - Vedlejší a ostatní ...'!$C$4:$J$36,'VON - Vedlejší a ostatní ...'!$C$42:$J$62,'VON - Vedlejší a ostatní ...'!$C$68:$K$139</definedName>
  </definedNames>
  <calcPr calcId="162913"/>
</workbook>
</file>

<file path=xl/calcChain.xml><?xml version="1.0" encoding="utf-8"?>
<calcChain xmlns="http://schemas.openxmlformats.org/spreadsheetml/2006/main">
  <c r="AY56" i="1" l="1"/>
  <c r="AX56" i="1"/>
  <c r="BI138" i="6"/>
  <c r="BH138" i="6"/>
  <c r="BF138" i="6"/>
  <c r="BE138" i="6"/>
  <c r="T138" i="6"/>
  <c r="R138" i="6"/>
  <c r="P138" i="6"/>
  <c r="BK138" i="6"/>
  <c r="J138" i="6"/>
  <c r="BG138" i="6"/>
  <c r="BI137" i="6"/>
  <c r="BH137" i="6"/>
  <c r="BF137" i="6"/>
  <c r="BE137" i="6"/>
  <c r="T137" i="6"/>
  <c r="R137" i="6"/>
  <c r="P137" i="6"/>
  <c r="BK137" i="6"/>
  <c r="J137" i="6"/>
  <c r="BG137" i="6"/>
  <c r="BI136" i="6"/>
  <c r="BH136" i="6"/>
  <c r="BF136" i="6"/>
  <c r="BE136" i="6"/>
  <c r="T136" i="6"/>
  <c r="R136" i="6"/>
  <c r="P136" i="6"/>
  <c r="BK136" i="6"/>
  <c r="J136" i="6"/>
  <c r="BG136" i="6"/>
  <c r="BI130" i="6"/>
  <c r="BH130" i="6"/>
  <c r="BF130" i="6"/>
  <c r="BE130" i="6"/>
  <c r="T130" i="6"/>
  <c r="R130" i="6"/>
  <c r="P130" i="6"/>
  <c r="BK130" i="6"/>
  <c r="J130" i="6"/>
  <c r="BG130" i="6"/>
  <c r="BI121" i="6"/>
  <c r="BH121" i="6"/>
  <c r="BF121" i="6"/>
  <c r="BE121" i="6"/>
  <c r="T121" i="6"/>
  <c r="R121" i="6"/>
  <c r="P121" i="6"/>
  <c r="BK121" i="6"/>
  <c r="J121" i="6"/>
  <c r="BG121" i="6"/>
  <c r="BI120" i="6"/>
  <c r="BH120" i="6"/>
  <c r="BF120" i="6"/>
  <c r="BE120" i="6"/>
  <c r="T120" i="6"/>
  <c r="R120" i="6"/>
  <c r="P120" i="6"/>
  <c r="BK120" i="6"/>
  <c r="J120" i="6"/>
  <c r="BG120" i="6"/>
  <c r="BI119" i="6"/>
  <c r="BH119" i="6"/>
  <c r="BF119" i="6"/>
  <c r="BE119" i="6"/>
  <c r="T119" i="6"/>
  <c r="R119" i="6"/>
  <c r="P119" i="6"/>
  <c r="BK119" i="6"/>
  <c r="J119" i="6"/>
  <c r="BG119" i="6"/>
  <c r="BI118" i="6"/>
  <c r="BH118" i="6"/>
  <c r="BF118" i="6"/>
  <c r="BE118" i="6"/>
  <c r="T118" i="6"/>
  <c r="R118" i="6"/>
  <c r="P118" i="6"/>
  <c r="P115" i="6" s="1"/>
  <c r="BK118" i="6"/>
  <c r="BK115" i="6" s="1"/>
  <c r="J115" i="6" s="1"/>
  <c r="J61" i="6" s="1"/>
  <c r="J118" i="6"/>
  <c r="BG118" i="6"/>
  <c r="BI117" i="6"/>
  <c r="BH117" i="6"/>
  <c r="BF117" i="6"/>
  <c r="BE117" i="6"/>
  <c r="T117" i="6"/>
  <c r="T115" i="6" s="1"/>
  <c r="R117" i="6"/>
  <c r="R115" i="6" s="1"/>
  <c r="P117" i="6"/>
  <c r="BK117" i="6"/>
  <c r="J117" i="6"/>
  <c r="BG117" i="6"/>
  <c r="BI116" i="6"/>
  <c r="BH116" i="6"/>
  <c r="BF116" i="6"/>
  <c r="BE116" i="6"/>
  <c r="T116" i="6"/>
  <c r="R116" i="6"/>
  <c r="P116" i="6"/>
  <c r="BK116" i="6"/>
  <c r="J116" i="6"/>
  <c r="BG116" i="6"/>
  <c r="BI114" i="6"/>
  <c r="BH114" i="6"/>
  <c r="BF114" i="6"/>
  <c r="BE114" i="6"/>
  <c r="T114" i="6"/>
  <c r="R114" i="6"/>
  <c r="P114" i="6"/>
  <c r="BK114" i="6"/>
  <c r="BK112" i="6" s="1"/>
  <c r="J112" i="6" s="1"/>
  <c r="J60" i="6" s="1"/>
  <c r="J114" i="6"/>
  <c r="BG114" i="6"/>
  <c r="BI113" i="6"/>
  <c r="BH113" i="6"/>
  <c r="BF113" i="6"/>
  <c r="BE113" i="6"/>
  <c r="T113" i="6"/>
  <c r="T112" i="6"/>
  <c r="R113" i="6"/>
  <c r="R112" i="6"/>
  <c r="P113" i="6"/>
  <c r="P112" i="6"/>
  <c r="BK113" i="6"/>
  <c r="J113" i="6"/>
  <c r="BG113" i="6" s="1"/>
  <c r="BI111" i="6"/>
  <c r="BH111" i="6"/>
  <c r="BF111" i="6"/>
  <c r="BE111" i="6"/>
  <c r="T111" i="6"/>
  <c r="R111" i="6"/>
  <c r="R108" i="6" s="1"/>
  <c r="P111" i="6"/>
  <c r="BK111" i="6"/>
  <c r="J111" i="6"/>
  <c r="BG111" i="6"/>
  <c r="BI110" i="6"/>
  <c r="BH110" i="6"/>
  <c r="BF110" i="6"/>
  <c r="BE110" i="6"/>
  <c r="T110" i="6"/>
  <c r="R110" i="6"/>
  <c r="P110" i="6"/>
  <c r="BK110" i="6"/>
  <c r="BK108" i="6" s="1"/>
  <c r="J108" i="6" s="1"/>
  <c r="J59" i="6" s="1"/>
  <c r="J110" i="6"/>
  <c r="BG110" i="6"/>
  <c r="BI109" i="6"/>
  <c r="BH109" i="6"/>
  <c r="BF109" i="6"/>
  <c r="BE109" i="6"/>
  <c r="T109" i="6"/>
  <c r="T108" i="6"/>
  <c r="R109" i="6"/>
  <c r="P109" i="6"/>
  <c r="P108" i="6"/>
  <c r="P82" i="6" s="1"/>
  <c r="P81" i="6" s="1"/>
  <c r="AU56" i="1" s="1"/>
  <c r="BK109" i="6"/>
  <c r="J109" i="6"/>
  <c r="BG109" i="6" s="1"/>
  <c r="BI104" i="6"/>
  <c r="BH104" i="6"/>
  <c r="BF104" i="6"/>
  <c r="BE104" i="6"/>
  <c r="T104" i="6"/>
  <c r="R104" i="6"/>
  <c r="P104" i="6"/>
  <c r="BK104" i="6"/>
  <c r="J104" i="6"/>
  <c r="BG104" i="6"/>
  <c r="BI101" i="6"/>
  <c r="BH101" i="6"/>
  <c r="BF101" i="6"/>
  <c r="BE101" i="6"/>
  <c r="T101" i="6"/>
  <c r="R101" i="6"/>
  <c r="P101" i="6"/>
  <c r="BK101" i="6"/>
  <c r="BK83" i="6" s="1"/>
  <c r="J83" i="6" s="1"/>
  <c r="J58" i="6" s="1"/>
  <c r="J101" i="6"/>
  <c r="BG101" i="6"/>
  <c r="BI98" i="6"/>
  <c r="F34" i="6" s="1"/>
  <c r="BD56" i="1" s="1"/>
  <c r="BH98" i="6"/>
  <c r="BF98" i="6"/>
  <c r="BE98" i="6"/>
  <c r="T98" i="6"/>
  <c r="T83" i="6" s="1"/>
  <c r="T82" i="6" s="1"/>
  <c r="R98" i="6"/>
  <c r="R83" i="6" s="1"/>
  <c r="P98" i="6"/>
  <c r="BK98" i="6"/>
  <c r="J98" i="6"/>
  <c r="BG98" i="6"/>
  <c r="BI84" i="6"/>
  <c r="BH84" i="6"/>
  <c r="BF84" i="6"/>
  <c r="F31" i="6" s="1"/>
  <c r="BA56" i="1" s="1"/>
  <c r="J31" i="6"/>
  <c r="AW56" i="1" s="1"/>
  <c r="BE84" i="6"/>
  <c r="T84" i="6"/>
  <c r="T81" i="6"/>
  <c r="R84" i="6"/>
  <c r="P84" i="6"/>
  <c r="P83" i="6"/>
  <c r="BK84" i="6"/>
  <c r="J84" i="6"/>
  <c r="BG84" i="6" s="1"/>
  <c r="J77" i="6"/>
  <c r="F77" i="6"/>
  <c r="F75" i="6"/>
  <c r="E73" i="6"/>
  <c r="J51" i="6"/>
  <c r="F51" i="6"/>
  <c r="F49" i="6"/>
  <c r="E47" i="6"/>
  <c r="J18" i="6"/>
  <c r="E18" i="6"/>
  <c r="J17" i="6"/>
  <c r="J12" i="6"/>
  <c r="E7" i="6"/>
  <c r="E45" i="6" s="1"/>
  <c r="E71" i="6"/>
  <c r="AY55" i="1"/>
  <c r="AX55" i="1"/>
  <c r="BI116" i="5"/>
  <c r="BH116" i="5"/>
  <c r="BF116" i="5"/>
  <c r="BE116" i="5"/>
  <c r="T116" i="5"/>
  <c r="T115" i="5" s="1"/>
  <c r="R116" i="5"/>
  <c r="R115" i="5"/>
  <c r="P116" i="5"/>
  <c r="P115" i="5" s="1"/>
  <c r="BK116" i="5"/>
  <c r="BK115" i="5"/>
  <c r="J115" i="5"/>
  <c r="J60" i="5" s="1"/>
  <c r="J116" i="5"/>
  <c r="BG116" i="5"/>
  <c r="BI112" i="5"/>
  <c r="BH112" i="5"/>
  <c r="BF112" i="5"/>
  <c r="BE112" i="5"/>
  <c r="T112" i="5"/>
  <c r="T101" i="5" s="1"/>
  <c r="R112" i="5"/>
  <c r="P112" i="5"/>
  <c r="BK112" i="5"/>
  <c r="J112" i="5"/>
  <c r="BG112" i="5" s="1"/>
  <c r="BI102" i="5"/>
  <c r="BH102" i="5"/>
  <c r="BF102" i="5"/>
  <c r="BE102" i="5"/>
  <c r="T102" i="5"/>
  <c r="R102" i="5"/>
  <c r="R101" i="5" s="1"/>
  <c r="P102" i="5"/>
  <c r="P101" i="5"/>
  <c r="BK102" i="5"/>
  <c r="BK101" i="5" s="1"/>
  <c r="J101" i="5" s="1"/>
  <c r="J59" i="5" s="1"/>
  <c r="J102" i="5"/>
  <c r="BG102" i="5"/>
  <c r="BI98" i="5"/>
  <c r="BH98" i="5"/>
  <c r="BF98" i="5"/>
  <c r="BE98" i="5"/>
  <c r="T98" i="5"/>
  <c r="R98" i="5"/>
  <c r="P98" i="5"/>
  <c r="BK98" i="5"/>
  <c r="J98" i="5"/>
  <c r="BG98" i="5"/>
  <c r="BI90" i="5"/>
  <c r="BH90" i="5"/>
  <c r="BF90" i="5"/>
  <c r="BE90" i="5"/>
  <c r="T90" i="5"/>
  <c r="R90" i="5"/>
  <c r="P90" i="5"/>
  <c r="BK90" i="5"/>
  <c r="J90" i="5"/>
  <c r="BG90" i="5" s="1"/>
  <c r="BI87" i="5"/>
  <c r="BH87" i="5"/>
  <c r="BF87" i="5"/>
  <c r="BE87" i="5"/>
  <c r="T87" i="5"/>
  <c r="R87" i="5"/>
  <c r="P87" i="5"/>
  <c r="BK87" i="5"/>
  <c r="J87" i="5"/>
  <c r="BG87" i="5"/>
  <c r="BI83" i="5"/>
  <c r="BH83" i="5"/>
  <c r="F33" i="5"/>
  <c r="BC55" i="1" s="1"/>
  <c r="BF83" i="5"/>
  <c r="BE83" i="5"/>
  <c r="F30" i="5" s="1"/>
  <c r="AZ55" i="1" s="1"/>
  <c r="J30" i="5"/>
  <c r="AV55" i="1" s="1"/>
  <c r="T83" i="5"/>
  <c r="T82" i="5" s="1"/>
  <c r="T81" i="5" s="1"/>
  <c r="T80" i="5" s="1"/>
  <c r="R83" i="5"/>
  <c r="R82" i="5" s="1"/>
  <c r="R81" i="5" s="1"/>
  <c r="R80" i="5" s="1"/>
  <c r="P83" i="5"/>
  <c r="BK83" i="5"/>
  <c r="BK82" i="5" s="1"/>
  <c r="J82" i="5" s="1"/>
  <c r="J58" i="5" s="1"/>
  <c r="J83" i="5"/>
  <c r="BG83" i="5"/>
  <c r="F32" i="5" s="1"/>
  <c r="BB55" i="1" s="1"/>
  <c r="J76" i="5"/>
  <c r="F76" i="5"/>
  <c r="F74" i="5"/>
  <c r="E72" i="5"/>
  <c r="J51" i="5"/>
  <c r="F51" i="5"/>
  <c r="F49" i="5"/>
  <c r="E47" i="5"/>
  <c r="J18" i="5"/>
  <c r="E18" i="5"/>
  <c r="F52" i="5" s="1"/>
  <c r="F77" i="5"/>
  <c r="J17" i="5"/>
  <c r="J12" i="5"/>
  <c r="J49" i="5" s="1"/>
  <c r="J74" i="5"/>
  <c r="E7" i="5"/>
  <c r="E70" i="5"/>
  <c r="E45" i="5"/>
  <c r="AY54" i="1"/>
  <c r="AX54" i="1"/>
  <c r="BI136" i="4"/>
  <c r="BH136" i="4"/>
  <c r="BF136" i="4"/>
  <c r="BE136" i="4"/>
  <c r="T136" i="4"/>
  <c r="T135" i="4"/>
  <c r="R136" i="4"/>
  <c r="R135" i="4"/>
  <c r="P136" i="4"/>
  <c r="P135" i="4"/>
  <c r="BK136" i="4"/>
  <c r="BK135" i="4"/>
  <c r="J135" i="4"/>
  <c r="J63" i="4" s="1"/>
  <c r="J136" i="4"/>
  <c r="BG136" i="4" s="1"/>
  <c r="BI132" i="4"/>
  <c r="BH132" i="4"/>
  <c r="BF132" i="4"/>
  <c r="BE132" i="4"/>
  <c r="T132" i="4"/>
  <c r="T131" i="4"/>
  <c r="R132" i="4"/>
  <c r="R131" i="4"/>
  <c r="P132" i="4"/>
  <c r="P131" i="4"/>
  <c r="BK132" i="4"/>
  <c r="BK131" i="4"/>
  <c r="J131" i="4"/>
  <c r="J62" i="4" s="1"/>
  <c r="J132" i="4"/>
  <c r="BG132" i="4" s="1"/>
  <c r="BI127" i="4"/>
  <c r="BH127" i="4"/>
  <c r="BF127" i="4"/>
  <c r="BE127" i="4"/>
  <c r="T127" i="4"/>
  <c r="T122" i="4" s="1"/>
  <c r="R127" i="4"/>
  <c r="P127" i="4"/>
  <c r="BK127" i="4"/>
  <c r="J127" i="4"/>
  <c r="BG127" i="4"/>
  <c r="BI123" i="4"/>
  <c r="BH123" i="4"/>
  <c r="BF123" i="4"/>
  <c r="BE123" i="4"/>
  <c r="T123" i="4"/>
  <c r="R123" i="4"/>
  <c r="R122" i="4"/>
  <c r="P123" i="4"/>
  <c r="P122" i="4"/>
  <c r="BK123" i="4"/>
  <c r="BK122" i="4"/>
  <c r="J122" i="4" s="1"/>
  <c r="J123" i="4"/>
  <c r="BG123" i="4"/>
  <c r="J61" i="4"/>
  <c r="BI117" i="4"/>
  <c r="BH117" i="4"/>
  <c r="BF117" i="4"/>
  <c r="BE117" i="4"/>
  <c r="T117" i="4"/>
  <c r="T116" i="4"/>
  <c r="R117" i="4"/>
  <c r="R116" i="4"/>
  <c r="P117" i="4"/>
  <c r="P116" i="4"/>
  <c r="BK117" i="4"/>
  <c r="BK116" i="4"/>
  <c r="J116" i="4" s="1"/>
  <c r="J60" i="4" s="1"/>
  <c r="J117" i="4"/>
  <c r="BG117" i="4"/>
  <c r="BI110" i="4"/>
  <c r="BH110" i="4"/>
  <c r="BF110" i="4"/>
  <c r="BE110" i="4"/>
  <c r="T110" i="4"/>
  <c r="T109" i="4"/>
  <c r="R110" i="4"/>
  <c r="R109" i="4"/>
  <c r="P110" i="4"/>
  <c r="P109" i="4"/>
  <c r="BK110" i="4"/>
  <c r="BK109" i="4"/>
  <c r="J109" i="4" s="1"/>
  <c r="J59" i="4" s="1"/>
  <c r="J110" i="4"/>
  <c r="BG110" i="4"/>
  <c r="BI106" i="4"/>
  <c r="BH106" i="4"/>
  <c r="BF106" i="4"/>
  <c r="BE106" i="4"/>
  <c r="T106" i="4"/>
  <c r="R106" i="4"/>
  <c r="P106" i="4"/>
  <c r="BK106" i="4"/>
  <c r="J106" i="4"/>
  <c r="BG106" i="4"/>
  <c r="BI102" i="4"/>
  <c r="BH102" i="4"/>
  <c r="BF102" i="4"/>
  <c r="BE102" i="4"/>
  <c r="T102" i="4"/>
  <c r="R102" i="4"/>
  <c r="P102" i="4"/>
  <c r="BK102" i="4"/>
  <c r="J102" i="4"/>
  <c r="BG102" i="4"/>
  <c r="BI98" i="4"/>
  <c r="BH98" i="4"/>
  <c r="BF98" i="4"/>
  <c r="BE98" i="4"/>
  <c r="T98" i="4"/>
  <c r="R98" i="4"/>
  <c r="P98" i="4"/>
  <c r="BK98" i="4"/>
  <c r="J98" i="4"/>
  <c r="BG98" i="4"/>
  <c r="BI94" i="4"/>
  <c r="BH94" i="4"/>
  <c r="BF94" i="4"/>
  <c r="BE94" i="4"/>
  <c r="T94" i="4"/>
  <c r="R94" i="4"/>
  <c r="R85" i="4" s="1"/>
  <c r="R84" i="4" s="1"/>
  <c r="R83" i="4" s="1"/>
  <c r="P94" i="4"/>
  <c r="BK94" i="4"/>
  <c r="J94" i="4"/>
  <c r="BG94" i="4"/>
  <c r="BI90" i="4"/>
  <c r="BH90" i="4"/>
  <c r="BF90" i="4"/>
  <c r="BE90" i="4"/>
  <c r="T90" i="4"/>
  <c r="R90" i="4"/>
  <c r="P90" i="4"/>
  <c r="BK90" i="4"/>
  <c r="J90" i="4"/>
  <c r="BG90" i="4"/>
  <c r="BI86" i="4"/>
  <c r="F34" i="4"/>
  <c r="BD54" i="1" s="1"/>
  <c r="BH86" i="4"/>
  <c r="BF86" i="4"/>
  <c r="J31" i="4"/>
  <c r="AW54" i="1" s="1"/>
  <c r="F31" i="4"/>
  <c r="BA54" i="1" s="1"/>
  <c r="BE86" i="4"/>
  <c r="F30" i="4" s="1"/>
  <c r="AZ54" i="1" s="1"/>
  <c r="T86" i="4"/>
  <c r="T85" i="4"/>
  <c r="R86" i="4"/>
  <c r="P86" i="4"/>
  <c r="P85" i="4"/>
  <c r="BK86" i="4"/>
  <c r="BK85" i="4" s="1"/>
  <c r="J86" i="4"/>
  <c r="BG86" i="4" s="1"/>
  <c r="F32" i="4"/>
  <c r="BB54" i="1" s="1"/>
  <c r="J79" i="4"/>
  <c r="F79" i="4"/>
  <c r="F77" i="4"/>
  <c r="E75" i="4"/>
  <c r="J51" i="4"/>
  <c r="F51" i="4"/>
  <c r="F49" i="4"/>
  <c r="E47" i="4"/>
  <c r="J18" i="4"/>
  <c r="E18" i="4"/>
  <c r="F80" i="4" s="1"/>
  <c r="F52" i="4"/>
  <c r="J17" i="4"/>
  <c r="J12" i="4"/>
  <c r="J77" i="4" s="1"/>
  <c r="J49" i="4"/>
  <c r="E7" i="4"/>
  <c r="E45" i="4" s="1"/>
  <c r="E73" i="4"/>
  <c r="AY53" i="1"/>
  <c r="AX53" i="1"/>
  <c r="BI187" i="3"/>
  <c r="BH187" i="3"/>
  <c r="BF187" i="3"/>
  <c r="BE187" i="3"/>
  <c r="T187" i="3"/>
  <c r="T186" i="3" s="1"/>
  <c r="R187" i="3"/>
  <c r="R186" i="3" s="1"/>
  <c r="P187" i="3"/>
  <c r="P186" i="3" s="1"/>
  <c r="BK187" i="3"/>
  <c r="BK186" i="3" s="1"/>
  <c r="J186" i="3" s="1"/>
  <c r="J62" i="3" s="1"/>
  <c r="J187" i="3"/>
  <c r="BG187" i="3"/>
  <c r="BI183" i="3"/>
  <c r="BH183" i="3"/>
  <c r="BF183" i="3"/>
  <c r="BE183" i="3"/>
  <c r="T183" i="3"/>
  <c r="T182" i="3" s="1"/>
  <c r="R183" i="3"/>
  <c r="R182" i="3" s="1"/>
  <c r="P183" i="3"/>
  <c r="P182" i="3" s="1"/>
  <c r="BK183" i="3"/>
  <c r="BK182" i="3" s="1"/>
  <c r="J182" i="3" s="1"/>
  <c r="J61" i="3" s="1"/>
  <c r="J183" i="3"/>
  <c r="BG183" i="3"/>
  <c r="BI178" i="3"/>
  <c r="BH178" i="3"/>
  <c r="BF178" i="3"/>
  <c r="BE178" i="3"/>
  <c r="T178" i="3"/>
  <c r="R178" i="3"/>
  <c r="P178" i="3"/>
  <c r="BK178" i="3"/>
  <c r="J178" i="3"/>
  <c r="BG178" i="3" s="1"/>
  <c r="BI170" i="3"/>
  <c r="BH170" i="3"/>
  <c r="BF170" i="3"/>
  <c r="BE170" i="3"/>
  <c r="T170" i="3"/>
  <c r="R170" i="3"/>
  <c r="P170" i="3"/>
  <c r="BK170" i="3"/>
  <c r="J170" i="3"/>
  <c r="BG170" i="3" s="1"/>
  <c r="BI165" i="3"/>
  <c r="BH165" i="3"/>
  <c r="BF165" i="3"/>
  <c r="BE165" i="3"/>
  <c r="T165" i="3"/>
  <c r="R165" i="3"/>
  <c r="P165" i="3"/>
  <c r="P156" i="3" s="1"/>
  <c r="BK165" i="3"/>
  <c r="J165" i="3"/>
  <c r="BG165" i="3"/>
  <c r="BI161" i="3"/>
  <c r="BH161" i="3"/>
  <c r="BF161" i="3"/>
  <c r="BE161" i="3"/>
  <c r="T161" i="3"/>
  <c r="T156" i="3" s="1"/>
  <c r="R161" i="3"/>
  <c r="P161" i="3"/>
  <c r="BK161" i="3"/>
  <c r="J161" i="3"/>
  <c r="BG161" i="3" s="1"/>
  <c r="BI157" i="3"/>
  <c r="BH157" i="3"/>
  <c r="BF157" i="3"/>
  <c r="BE157" i="3"/>
  <c r="T157" i="3"/>
  <c r="R157" i="3"/>
  <c r="R156" i="3" s="1"/>
  <c r="P157" i="3"/>
  <c r="BK157" i="3"/>
  <c r="BK156" i="3" s="1"/>
  <c r="J156" i="3" s="1"/>
  <c r="J60" i="3" s="1"/>
  <c r="J157" i="3"/>
  <c r="BG157" i="3"/>
  <c r="BI152" i="3"/>
  <c r="BH152" i="3"/>
  <c r="BF152" i="3"/>
  <c r="BE152" i="3"/>
  <c r="T152" i="3"/>
  <c r="R152" i="3"/>
  <c r="P152" i="3"/>
  <c r="P141" i="3" s="1"/>
  <c r="BK152" i="3"/>
  <c r="J152" i="3"/>
  <c r="BG152" i="3"/>
  <c r="BI148" i="3"/>
  <c r="BH148" i="3"/>
  <c r="BF148" i="3"/>
  <c r="BE148" i="3"/>
  <c r="T148" i="3"/>
  <c r="T141" i="3" s="1"/>
  <c r="R148" i="3"/>
  <c r="P148" i="3"/>
  <c r="BK148" i="3"/>
  <c r="J148" i="3"/>
  <c r="BG148" i="3" s="1"/>
  <c r="BI142" i="3"/>
  <c r="BH142" i="3"/>
  <c r="BF142" i="3"/>
  <c r="BE142" i="3"/>
  <c r="T142" i="3"/>
  <c r="R142" i="3"/>
  <c r="R141" i="3" s="1"/>
  <c r="P142" i="3"/>
  <c r="BK142" i="3"/>
  <c r="BK141" i="3" s="1"/>
  <c r="J141" i="3" s="1"/>
  <c r="J59" i="3" s="1"/>
  <c r="J142" i="3"/>
  <c r="BG142" i="3"/>
  <c r="BI137" i="3"/>
  <c r="BH137" i="3"/>
  <c r="BF137" i="3"/>
  <c r="BE137" i="3"/>
  <c r="T137" i="3"/>
  <c r="R137" i="3"/>
  <c r="P137" i="3"/>
  <c r="BK137" i="3"/>
  <c r="J137" i="3"/>
  <c r="BG137" i="3"/>
  <c r="BI134" i="3"/>
  <c r="BH134" i="3"/>
  <c r="BF134" i="3"/>
  <c r="BE134" i="3"/>
  <c r="T134" i="3"/>
  <c r="R134" i="3"/>
  <c r="P134" i="3"/>
  <c r="BK134" i="3"/>
  <c r="J134" i="3"/>
  <c r="BG134" i="3" s="1"/>
  <c r="BI130" i="3"/>
  <c r="BH130" i="3"/>
  <c r="BF130" i="3"/>
  <c r="BE130" i="3"/>
  <c r="T130" i="3"/>
  <c r="R130" i="3"/>
  <c r="P130" i="3"/>
  <c r="BK130" i="3"/>
  <c r="J130" i="3"/>
  <c r="BG130" i="3"/>
  <c r="BI127" i="3"/>
  <c r="BH127" i="3"/>
  <c r="BF127" i="3"/>
  <c r="BE127" i="3"/>
  <c r="T127" i="3"/>
  <c r="R127" i="3"/>
  <c r="P127" i="3"/>
  <c r="BK127" i="3"/>
  <c r="J127" i="3"/>
  <c r="BG127" i="3" s="1"/>
  <c r="BI124" i="3"/>
  <c r="BH124" i="3"/>
  <c r="BF124" i="3"/>
  <c r="BE124" i="3"/>
  <c r="T124" i="3"/>
  <c r="R124" i="3"/>
  <c r="P124" i="3"/>
  <c r="BK124" i="3"/>
  <c r="J124" i="3"/>
  <c r="BG124" i="3"/>
  <c r="BI120" i="3"/>
  <c r="BH120" i="3"/>
  <c r="BF120" i="3"/>
  <c r="BE120" i="3"/>
  <c r="T120" i="3"/>
  <c r="R120" i="3"/>
  <c r="P120" i="3"/>
  <c r="BK120" i="3"/>
  <c r="J120" i="3"/>
  <c r="BG120" i="3" s="1"/>
  <c r="BI117" i="3"/>
  <c r="BH117" i="3"/>
  <c r="BF117" i="3"/>
  <c r="BE117" i="3"/>
  <c r="T117" i="3"/>
  <c r="R117" i="3"/>
  <c r="P117" i="3"/>
  <c r="BK117" i="3"/>
  <c r="J117" i="3"/>
  <c r="BG117" i="3"/>
  <c r="BI113" i="3"/>
  <c r="BH113" i="3"/>
  <c r="BF113" i="3"/>
  <c r="BE113" i="3"/>
  <c r="T113" i="3"/>
  <c r="R113" i="3"/>
  <c r="P113" i="3"/>
  <c r="BK113" i="3"/>
  <c r="J113" i="3"/>
  <c r="BG113" i="3" s="1"/>
  <c r="BI109" i="3"/>
  <c r="BH109" i="3"/>
  <c r="BF109" i="3"/>
  <c r="BE109" i="3"/>
  <c r="T109" i="3"/>
  <c r="R109" i="3"/>
  <c r="P109" i="3"/>
  <c r="BK109" i="3"/>
  <c r="J109" i="3"/>
  <c r="BG109" i="3"/>
  <c r="BI105" i="3"/>
  <c r="BH105" i="3"/>
  <c r="BF105" i="3"/>
  <c r="BE105" i="3"/>
  <c r="T105" i="3"/>
  <c r="R105" i="3"/>
  <c r="P105" i="3"/>
  <c r="BK105" i="3"/>
  <c r="J105" i="3"/>
  <c r="BG105" i="3" s="1"/>
  <c r="BI101" i="3"/>
  <c r="BH101" i="3"/>
  <c r="BF101" i="3"/>
  <c r="BE101" i="3"/>
  <c r="T101" i="3"/>
  <c r="R101" i="3"/>
  <c r="P101" i="3"/>
  <c r="BK101" i="3"/>
  <c r="J101" i="3"/>
  <c r="BG101" i="3"/>
  <c r="BI93" i="3"/>
  <c r="BH93" i="3"/>
  <c r="BF93" i="3"/>
  <c r="BE93" i="3"/>
  <c r="T93" i="3"/>
  <c r="R93" i="3"/>
  <c r="P93" i="3"/>
  <c r="BK93" i="3"/>
  <c r="J93" i="3"/>
  <c r="BG93" i="3" s="1"/>
  <c r="BI89" i="3"/>
  <c r="BH89" i="3"/>
  <c r="BF89" i="3"/>
  <c r="BE89" i="3"/>
  <c r="T89" i="3"/>
  <c r="R89" i="3"/>
  <c r="P89" i="3"/>
  <c r="BK89" i="3"/>
  <c r="J89" i="3"/>
  <c r="BG89" i="3"/>
  <c r="BI85" i="3"/>
  <c r="F34" i="3" s="1"/>
  <c r="BD53" i="1" s="1"/>
  <c r="BH85" i="3"/>
  <c r="F33" i="3"/>
  <c r="BC53" i="1" s="1"/>
  <c r="BF85" i="3"/>
  <c r="BE85" i="3"/>
  <c r="F30" i="3" s="1"/>
  <c r="AZ53" i="1" s="1"/>
  <c r="J30" i="3"/>
  <c r="AV53" i="1" s="1"/>
  <c r="T85" i="3"/>
  <c r="R85" i="3"/>
  <c r="R84" i="3" s="1"/>
  <c r="R83" i="3" s="1"/>
  <c r="R82" i="3" s="1"/>
  <c r="P85" i="3"/>
  <c r="BK85" i="3"/>
  <c r="BK84" i="3" s="1"/>
  <c r="J84" i="3" s="1"/>
  <c r="J58" i="3" s="1"/>
  <c r="BK83" i="3"/>
  <c r="J85" i="3"/>
  <c r="BG85" i="3"/>
  <c r="J78" i="3"/>
  <c r="F78" i="3"/>
  <c r="F76" i="3"/>
  <c r="E74" i="3"/>
  <c r="J51" i="3"/>
  <c r="F51" i="3"/>
  <c r="F49" i="3"/>
  <c r="E47" i="3"/>
  <c r="J18" i="3"/>
  <c r="E18" i="3"/>
  <c r="F79" i="3"/>
  <c r="F52" i="3"/>
  <c r="J17" i="3"/>
  <c r="J12" i="3"/>
  <c r="J76" i="3"/>
  <c r="J49" i="3"/>
  <c r="E7" i="3"/>
  <c r="E72" i="3"/>
  <c r="E45" i="3"/>
  <c r="AY52" i="1"/>
  <c r="AX52" i="1"/>
  <c r="BI103" i="2"/>
  <c r="BH103" i="2"/>
  <c r="BF103" i="2"/>
  <c r="BE103" i="2"/>
  <c r="T103" i="2"/>
  <c r="T102" i="2"/>
  <c r="R103" i="2"/>
  <c r="R102" i="2" s="1"/>
  <c r="P103" i="2"/>
  <c r="P102" i="2"/>
  <c r="BK103" i="2"/>
  <c r="BK102" i="2" s="1"/>
  <c r="J102" i="2" s="1"/>
  <c r="J60" i="2" s="1"/>
  <c r="J103" i="2"/>
  <c r="BG103" i="2" s="1"/>
  <c r="BI98" i="2"/>
  <c r="BH98" i="2"/>
  <c r="BF98" i="2"/>
  <c r="BE98" i="2"/>
  <c r="T98" i="2"/>
  <c r="T97" i="2"/>
  <c r="R98" i="2"/>
  <c r="R97" i="2" s="1"/>
  <c r="P98" i="2"/>
  <c r="P97" i="2"/>
  <c r="BK98" i="2"/>
  <c r="BK97" i="2" s="1"/>
  <c r="J97" i="2" s="1"/>
  <c r="J59" i="2" s="1"/>
  <c r="J98" i="2"/>
  <c r="BG98" i="2" s="1"/>
  <c r="BI90" i="2"/>
  <c r="BH90" i="2"/>
  <c r="BF90" i="2"/>
  <c r="BE90" i="2"/>
  <c r="T90" i="2"/>
  <c r="R90" i="2"/>
  <c r="P90" i="2"/>
  <c r="BK90" i="2"/>
  <c r="J90" i="2"/>
  <c r="BG90" i="2"/>
  <c r="BI86" i="2"/>
  <c r="BH86" i="2"/>
  <c r="BF86" i="2"/>
  <c r="BE86" i="2"/>
  <c r="T86" i="2"/>
  <c r="R86" i="2"/>
  <c r="P86" i="2"/>
  <c r="BK86" i="2"/>
  <c r="J86" i="2"/>
  <c r="BG86" i="2" s="1"/>
  <c r="BI83" i="2"/>
  <c r="F34" i="2"/>
  <c r="BD52" i="1" s="1"/>
  <c r="BH83" i="2"/>
  <c r="BF83" i="2"/>
  <c r="J31" i="2" s="1"/>
  <c r="AW52" i="1" s="1"/>
  <c r="F31" i="2"/>
  <c r="BA52" i="1" s="1"/>
  <c r="BE83" i="2"/>
  <c r="J30" i="2" s="1"/>
  <c r="AV52" i="1" s="1"/>
  <c r="AT52" i="1" s="1"/>
  <c r="F30" i="2"/>
  <c r="AZ52" i="1" s="1"/>
  <c r="T83" i="2"/>
  <c r="T82" i="2"/>
  <c r="T81" i="2" s="1"/>
  <c r="T80" i="2" s="1"/>
  <c r="R83" i="2"/>
  <c r="R82" i="2"/>
  <c r="R81" i="2" s="1"/>
  <c r="R80" i="2" s="1"/>
  <c r="P83" i="2"/>
  <c r="P82" i="2"/>
  <c r="P81" i="2"/>
  <c r="P80" i="2" s="1"/>
  <c r="AU52" i="1" s="1"/>
  <c r="BK83" i="2"/>
  <c r="BK82" i="2" s="1"/>
  <c r="J83" i="2"/>
  <c r="BG83" i="2" s="1"/>
  <c r="F32" i="2" s="1"/>
  <c r="BB52" i="1" s="1"/>
  <c r="J76" i="2"/>
  <c r="F76" i="2"/>
  <c r="F74" i="2"/>
  <c r="E72" i="2"/>
  <c r="J51" i="2"/>
  <c r="F51" i="2"/>
  <c r="F49" i="2"/>
  <c r="E47" i="2"/>
  <c r="J18" i="2"/>
  <c r="E18" i="2"/>
  <c r="F77" i="2" s="1"/>
  <c r="J17" i="2"/>
  <c r="J12" i="2"/>
  <c r="J74" i="2" s="1"/>
  <c r="E7" i="2"/>
  <c r="E45" i="2" s="1"/>
  <c r="E70" i="2"/>
  <c r="AS51" i="1"/>
  <c r="L47" i="1"/>
  <c r="AM46" i="1"/>
  <c r="L46" i="1"/>
  <c r="AM44" i="1"/>
  <c r="L44" i="1"/>
  <c r="L42" i="1"/>
  <c r="L41" i="1"/>
  <c r="BK81" i="2" l="1"/>
  <c r="J82" i="2"/>
  <c r="J58" i="2" s="1"/>
  <c r="BB51" i="1"/>
  <c r="J83" i="3"/>
  <c r="J57" i="3" s="1"/>
  <c r="BK82" i="3"/>
  <c r="J82" i="3" s="1"/>
  <c r="F78" i="6"/>
  <c r="F52" i="6"/>
  <c r="R82" i="6"/>
  <c r="R81" i="6" s="1"/>
  <c r="F32" i="3"/>
  <c r="BB53" i="1" s="1"/>
  <c r="T84" i="3"/>
  <c r="T83" i="3" s="1"/>
  <c r="T82" i="3" s="1"/>
  <c r="T84" i="4"/>
  <c r="T83" i="4" s="1"/>
  <c r="F33" i="4"/>
  <c r="BC54" i="1" s="1"/>
  <c r="J49" i="2"/>
  <c r="F52" i="2"/>
  <c r="P82" i="5"/>
  <c r="P81" i="5" s="1"/>
  <c r="P80" i="5" s="1"/>
  <c r="AU55" i="1" s="1"/>
  <c r="J75" i="6"/>
  <c r="J49" i="6"/>
  <c r="F33" i="6"/>
  <c r="BC56" i="1" s="1"/>
  <c r="F31" i="3"/>
  <c r="BA53" i="1" s="1"/>
  <c r="J31" i="3"/>
  <c r="AW53" i="1" s="1"/>
  <c r="AT53" i="1" s="1"/>
  <c r="J85" i="4"/>
  <c r="J58" i="4" s="1"/>
  <c r="BK84" i="4"/>
  <c r="BK82" i="6"/>
  <c r="P84" i="4"/>
  <c r="P83" i="4" s="1"/>
  <c r="AU54" i="1" s="1"/>
  <c r="F33" i="2"/>
  <c r="BC52" i="1" s="1"/>
  <c r="P84" i="3"/>
  <c r="P83" i="3" s="1"/>
  <c r="P82" i="3" s="1"/>
  <c r="AU53" i="1" s="1"/>
  <c r="AU51" i="1" s="1"/>
  <c r="BK81" i="5"/>
  <c r="F34" i="5"/>
  <c r="BD55" i="1" s="1"/>
  <c r="BD51" i="1" s="1"/>
  <c r="W30" i="1" s="1"/>
  <c r="F31" i="5"/>
  <c r="BA55" i="1" s="1"/>
  <c r="J31" i="5"/>
  <c r="AW55" i="1" s="1"/>
  <c r="AT55" i="1" s="1"/>
  <c r="F32" i="6"/>
  <c r="BB56" i="1" s="1"/>
  <c r="J30" i="6"/>
  <c r="AV56" i="1" s="1"/>
  <c r="AT56" i="1" s="1"/>
  <c r="F30" i="6"/>
  <c r="AZ56" i="1" s="1"/>
  <c r="AZ51" i="1" s="1"/>
  <c r="J30" i="4"/>
  <c r="AV54" i="1" s="1"/>
  <c r="AT54" i="1" s="1"/>
  <c r="W26" i="1" l="1"/>
  <c r="AV51" i="1"/>
  <c r="AX51" i="1"/>
  <c r="W28" i="1"/>
  <c r="J81" i="5"/>
  <c r="J57" i="5" s="1"/>
  <c r="BK80" i="5"/>
  <c r="J80" i="5" s="1"/>
  <c r="J82" i="6"/>
  <c r="J57" i="6" s="1"/>
  <c r="BK81" i="6"/>
  <c r="J81" i="6" s="1"/>
  <c r="BA51" i="1"/>
  <c r="BK83" i="4"/>
  <c r="J83" i="4" s="1"/>
  <c r="J84" i="4"/>
  <c r="J57" i="4" s="1"/>
  <c r="BC51" i="1"/>
  <c r="J27" i="3"/>
  <c r="J56" i="3"/>
  <c r="BK80" i="2"/>
  <c r="J80" i="2" s="1"/>
  <c r="J81" i="2"/>
  <c r="J57" i="2" s="1"/>
  <c r="J56" i="6" l="1"/>
  <c r="J27" i="6"/>
  <c r="J27" i="5"/>
  <c r="J56" i="5"/>
  <c r="AK26" i="1"/>
  <c r="W29" i="1"/>
  <c r="AY51" i="1"/>
  <c r="J56" i="2"/>
  <c r="J27" i="2"/>
  <c r="J56" i="4"/>
  <c r="J27" i="4"/>
  <c r="J36" i="3"/>
  <c r="AG53" i="1"/>
  <c r="AN53" i="1" s="1"/>
  <c r="W27" i="1"/>
  <c r="AW51" i="1"/>
  <c r="AK27" i="1" s="1"/>
  <c r="J36" i="5" l="1"/>
  <c r="AG55" i="1"/>
  <c r="AN55" i="1" s="1"/>
  <c r="AG54" i="1"/>
  <c r="AN54" i="1" s="1"/>
  <c r="J36" i="4"/>
  <c r="J36" i="2"/>
  <c r="AG52" i="1"/>
  <c r="AT51" i="1"/>
  <c r="J36" i="6"/>
  <c r="AG56" i="1"/>
  <c r="AN56" i="1" s="1"/>
  <c r="AG51" i="1" l="1"/>
  <c r="AN52" i="1"/>
  <c r="AN51" i="1" l="1"/>
  <c r="AK23" i="1"/>
  <c r="AK32" i="1" s="1"/>
</calcChain>
</file>

<file path=xl/sharedStrings.xml><?xml version="1.0" encoding="utf-8"?>
<sst xmlns="http://schemas.openxmlformats.org/spreadsheetml/2006/main" count="3918" uniqueCount="721">
  <si>
    <t>Export VZ</t>
  </si>
  <si>
    <t>List obsahuje:</t>
  </si>
  <si>
    <t>1) Rekapitulace stavby</t>
  </si>
  <si>
    <t>2) Rekapitulace objektů stavby a soupisů prací</t>
  </si>
  <si>
    <t>3.0</t>
  </si>
  <si>
    <t>ZAMOK</t>
  </si>
  <si>
    <t>False</t>
  </si>
  <si>
    <t>{6682cccf-9f31-4f73-9956-f81d58784389}</t>
  </si>
  <si>
    <t>0,01</t>
  </si>
  <si>
    <t>21</t>
  </si>
  <si>
    <t>15</t>
  </si>
  <si>
    <t>REKAPITULACE STAVBY</t>
  </si>
  <si>
    <t>v ---  níže se nacházejí doplnkové a pomocné údaje k sestavám  --- v</t>
  </si>
  <si>
    <t>Návod na vyplnění</t>
  </si>
  <si>
    <t>0,001</t>
  </si>
  <si>
    <t>Kód:</t>
  </si>
  <si>
    <t>3560vv</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</si>
  <si>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</si>
  <si>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</si>
  <si>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VD Habrkovice, oprava opevnění v nadjezí</t>
  </si>
  <si>
    <t>KSO:</t>
  </si>
  <si>
    <t>832 1</t>
  </si>
  <si>
    <t>CC-CZ:</t>
  </si>
  <si>
    <t>215</t>
  </si>
  <si>
    <t>Místo:</t>
  </si>
  <si>
    <t>Habrkovice</t>
  </si>
  <si>
    <t>Datum:</t>
  </si>
  <si>
    <t>21.3.2018</t>
  </si>
  <si>
    <t>Zadavatel:</t>
  </si>
  <si>
    <t>IČ:</t>
  </si>
  <si>
    <t/>
  </si>
  <si>
    <t>Povodí Labe, státní podnik, závod 2, Pardubice</t>
  </si>
  <si>
    <t>DIČ:</t>
  </si>
  <si>
    <t>Uchazeč:</t>
  </si>
  <si>
    <t>Vyplň údaj</t>
  </si>
  <si>
    <t>Projektant:</t>
  </si>
  <si>
    <t>Povodí Labe, státní podnik, OIČ, Hradec Králové</t>
  </si>
  <si>
    <t>True</t>
  </si>
  <si>
    <t>Poznámka:</t>
  </si>
  <si>
    <t>Rozpočtováno v CÚ 2018/I_x000D_
Neomezený dálkový přístup k úvodním částem katalogů ÚRS na http:/www.cs-urs.cz._x000D_
Ostatní informace položek ÚRS budou součástí soupisu prací.</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</si>
  <si>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</si>
  <si>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</si>
  <si>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</si>
  <si>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</si>
  <si>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</si>
  <si>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</si>
  <si>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</si>
  <si>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</si>
  <si>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</si>
  <si>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</si>
  <si>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</si>
  <si>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</si>
  <si>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</si>
  <si>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</si>
  <si>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</si>
  <si>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</si>
  <si>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</si>
  <si>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</si>
  <si>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</si>
  <si>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</si>
  <si>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</si>
  <si>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</si>
  <si>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</si>
  <si>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</si>
  <si>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</si>
  <si>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</si>
  <si>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</si>
  <si>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</si>
  <si>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</si>
  <si>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</si>
  <si>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</si>
  <si>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</si>
  <si>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</si>
  <si>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</si>
  <si>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</si>
  <si>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</si>
  <si>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</si>
  <si>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</si>
  <si>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</si>
  <si>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1.</t>
  </si>
  <si>
    <t>SO 01 Odtěžení sedimentů z jezové zdrže</t>
  </si>
  <si>
    <t>STA</t>
  </si>
  <si>
    <t>1</t>
  </si>
  <si>
    <t>{91cec117-2e4c-47c6-9d1a-7ef7db187ba3}</t>
  </si>
  <si>
    <t>2</t>
  </si>
  <si>
    <t>2.</t>
  </si>
  <si>
    <t>SO 02 Oprava opevnění břehů jezové zdrže</t>
  </si>
  <si>
    <t>{f6227ee0-23be-4278-bc41-7bc67044d8f9}</t>
  </si>
  <si>
    <t>3.</t>
  </si>
  <si>
    <t>SO 03 Oprava spárování jezových pilířů</t>
  </si>
  <si>
    <t>{ac568e42-479d-4e2b-b4e6-526e1df370f0}</t>
  </si>
  <si>
    <t>4.</t>
  </si>
  <si>
    <t>SO 04 Vegetační úpravy</t>
  </si>
  <si>
    <t>{bca7b193-8f6c-4f8c-b5a1-69462d64986b}</t>
  </si>
  <si>
    <t>VON</t>
  </si>
  <si>
    <t>Vedlejší a ostatní náklady</t>
  </si>
  <si>
    <t>{bdea79be-ba62-47e5-b90f-44224a12ad1b}</t>
  </si>
  <si>
    <t>833 29</t>
  </si>
  <si>
    <t>1) Krycí list soupisu</t>
  </si>
  <si>
    <t>2) Rekapitulace</t>
  </si>
  <si>
    <t>3) Soupis prací</t>
  </si>
  <si>
    <t>Zpět na list:</t>
  </si>
  <si>
    <t>Rekapitulace stavby</t>
  </si>
  <si>
    <t>KRYCÍ LIST SOUPISU</t>
  </si>
  <si>
    <t>Objekt:</t>
  </si>
  <si>
    <t>1. - SO 01 Odtěžení sedimentů z jezové zdrže</t>
  </si>
  <si>
    <t>Rozpočtováno v CÚ 2018/I Neomezený dálkový přístup k úvodním částem katalogů ÚRS na http:/www.cs-urs.cz. Ostatní informace položek ÚRS budou součástí soupisu prací.</t>
  </si>
  <si>
    <t>REKAPITULACE ČLENĚNÍ SOUPISU PRACÍ</t>
  </si>
  <si>
    <t>Kód dílu - Popis</t>
  </si>
  <si>
    <t>Cena celkem [CZK]</t>
  </si>
  <si>
    <t>Náklady soupisu celkem</t>
  </si>
  <si>
    <t>-1</t>
  </si>
  <si>
    <t>HSV - Práce a dodávky HSV</t>
  </si>
  <si>
    <t xml:space="preserve">    1 - Zemní práce</t>
  </si>
  <si>
    <t xml:space="preserve">    9 - Ostatní konstrukce a práce, bourání</t>
  </si>
  <si>
    <t xml:space="preserve">    997 - Přesun sutě</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</si>
  <si>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</si>
  <si>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</si>
  <si>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</si>
  <si>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</si>
  <si>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</si>
  <si>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</si>
  <si>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</si>
  <si>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</si>
  <si>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</si>
  <si>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</si>
  <si>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</si>
  <si>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</si>
  <si>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</si>
  <si>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</si>
  <si>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</si>
  <si>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</si>
  <si>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</si>
  <si>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</si>
  <si>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</si>
  <si>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11420330R</t>
  </si>
  <si>
    <t>Vytřídění směsného odpadu z těžených sedimentů</t>
  </si>
  <si>
    <t>m3</t>
  </si>
  <si>
    <t>4</t>
  </si>
  <si>
    <t>1659445572</t>
  </si>
  <si>
    <t>VV</t>
  </si>
  <si>
    <t>"vybrání odpadu (klacky, plasty, ...), odhad, viz příloha D.1"</t>
  </si>
  <si>
    <t>5,0</t>
  </si>
  <si>
    <t>127701101</t>
  </si>
  <si>
    <t>Vykopávky pod vodou strojně na hloubku do 5 m pod projektem stanovenou hladinou vody v horninách tř.1 až 4, průměrné tloušťky projektované vrstvy do 0,50 m do 1 000 m3</t>
  </si>
  <si>
    <t>CS ÚRS 2018 01</t>
  </si>
  <si>
    <t>-1053341581</t>
  </si>
  <si>
    <t>PSC</t>
  </si>
  <si>
    <t xml:space="preserve">Poznámka k souboru cen:_x000D_
1. Ceny nelze použít pro: a) vykopávky zářezů pod vodou, b) vykopávky v zemnících pod vodou, c) hloubení rýh pod vodou, d) hloubení jam a šachet pod vodou; toto hloubení se oceňuje individuálně, e) vykopávky v úsecích s plavební dráhou v provozu v povodí Labe, Vltavy, Moravy, Váhu a Odry a v přístavech za provozu lodní dopravy kromě dopravy dodavatele stavebních prací. 2. Pro volbu cen podle množství je rozhodující součet množství vykopávek pod vodou na jednom objektu ve všech třídách hornin na něm se vyskytujících při jakékoliv tloušťce vykopávky. O volbě cen podle tloušťky projektované vrstvy vykopávky pod vodou rozhoduje její průměrná tloušťka; tato průměrná tloušťka se určí odděleně pro každou vykopávku, omezenou svislou obrysovou čarou v půdorysu jako podíl objemu vykopávky a její půdorysné plochy. 3. V cenách jsou započteny i náklady na svislé přemístěním výkopku nad hladinu a odhození výkopku do vzdálenosti 5 m nebo naložení na dopravní prostředek. 4. V cenách 40-1111 až -1113, 50-1101 až -1103 a 60-1101 až -1103 nejsou započteny náklady na trhací práce pod vodou; tyto práce se oceňují individuálně. 5. Kóta dna vykopávky předepsaná projektem musí být dodržena; nerovnosti dna pod touto kótou vzniklé při vykopávce se nevyplňují. </t>
  </si>
  <si>
    <t>"sedimenty ze zdrže, výkaz, viz příloha D.4"</t>
  </si>
  <si>
    <t>432,0</t>
  </si>
  <si>
    <t>3</t>
  </si>
  <si>
    <t>17120121R0</t>
  </si>
  <si>
    <t>Likvidace stavebního odpadu - zeminy včetně případného vysáknutí, naložení, případného překládání, vodorovné i svislé dopravy, uložení a poplatku za uložení</t>
  </si>
  <si>
    <t>t</t>
  </si>
  <si>
    <t>-1207060889</t>
  </si>
  <si>
    <t>"odtěžený materiál, odpočet vytříděného odpadu, viz příloha D.1"</t>
  </si>
  <si>
    <t>"včetně případného vysáknutí sedimentu"</t>
  </si>
  <si>
    <t>"včetně případného vysáknutí nejřidší části sedimentu (cca 30 %)"</t>
  </si>
  <si>
    <t>"pomocí odvodňovacích vaků, odvodňovacích kontejnerů, či jiného speciálního zařízení dle technologického postupu zhotovitele"</t>
  </si>
  <si>
    <t>"(včetně dodávky i likvidace tohoto zařízení"</t>
  </si>
  <si>
    <t>(432,0-5,0)*1,8</t>
  </si>
  <si>
    <t>9</t>
  </si>
  <si>
    <t>Ostatní konstrukce a práce, bourání</t>
  </si>
  <si>
    <t>938909311</t>
  </si>
  <si>
    <t>Čištění vozovek metením bláta, prachu nebo hlinitého nánosu s odklizením na hromady na vzdálenost do 20 m nebo naložením na dopravní prostředek strojně povrchu podkladu nebo krytu betonového nebo živičného</t>
  </si>
  <si>
    <t>m2</t>
  </si>
  <si>
    <t>1156931910</t>
  </si>
  <si>
    <t xml:space="preserve">Poznámka k souboru cen:_x000D_
1. Ceny jsou určeny pro očištění: a) povrchu stávající vozovky, b) povrchu rozestavěné trvalé vozovky, předepíše-li projekt užívat nově zřizovanou vozovku po dobu výstavby ještě před zřízením konečného závěrečného krytu. 2. V cenách nejsou započteny náklady na vodorovnou dopravu odstraněného materiálu, která se oceňuje cenami souboru cen 997 22-15 Vodorovná doprava suti. </t>
  </si>
  <si>
    <t>"čištění komunikace během stavby, viz příloha D.1"</t>
  </si>
  <si>
    <t>10*200,0*3,0</t>
  </si>
  <si>
    <t>997</t>
  </si>
  <si>
    <t>Přesun sutě</t>
  </si>
  <si>
    <t>5</t>
  </si>
  <si>
    <t>997013813R1</t>
  </si>
  <si>
    <t>Likvidace odpadu na skládce (plasty, klacky, ...) včetně naložení, vodorovné i svislé dopravy, uložení a poplatku za uložení</t>
  </si>
  <si>
    <t>322777592</t>
  </si>
  <si>
    <t xml:space="preserve">"vytříděný odpad ze sedimentů na řízenou skládku, viz příloha D.1" </t>
  </si>
  <si>
    <t>5,0*0,5</t>
  </si>
  <si>
    <t>2. - SO 02 Oprava opevnění břehů jezové zdrže</t>
  </si>
  <si>
    <t xml:space="preserve">    2 - Zakládání</t>
  </si>
  <si>
    <t xml:space="preserve">    4 - Vodorovné konstrukce</t>
  </si>
  <si>
    <t xml:space="preserve">    998 - Přesun hmot</t>
  </si>
  <si>
    <t>114203103</t>
  </si>
  <si>
    <t>Rozebrání dlažeb nebo záhozů s naložením na dopravní prostředek dlažeb z lomového kamene nebo betonových tvárnic do cementové malty se spárami zalitými cementovou maltou</t>
  </si>
  <si>
    <t>-1848558973</t>
  </si>
  <si>
    <t xml:space="preserve">Poznámka k souboru cen:_x000D_
1. Ceny jsou určeny pro rozebrání: a) dlažeb na suchu, nad vodou i ve vodě, při hloubce vody do 300 mm nad původně upraveným ložem pro dlažbu; b) záhozů, rovnanin a soustřeďovacích staveb z lomového kamene na suchu, nad vodou i ve vodě, při hloubce vody do 3 m nad kótou projektovaného rozebrání; c) schodů z lomového kamene. 2. Ceny nelze použít pro rozebrání: a) dlažeb ve vodě při hloubce vody přes 300 mm nad původně upraveným ložem pro dlažbu; b) záhozů, rovnanin a soustřeďovacích staveb z lomového kamene ve vodě při hloubce vody pře 3 m nad kótou projektovaného rozebrání; tyto práce se oceňují individuálně. 3. V cenách jsou započteny i náklady na: a) naložení kamene nebo tvárnic na dopravní prostředek, nebo uložení do 3 m za břehovou čáru; b) uložení materiálu odlišné velikosti od ostatní dlažby, získaného při bourání schodů, do 3 m za břehovou čáru. 4. V cenách nejsou započteny náklady na: a) očištění lomového kamene nebo tvárnic od hlíny, písku nebo malty; tyto práce se oceňují cenami souboru cen 114 20-32 Očištění lomového kamene nebo betonových tvárnic; b) třídění lomového kamene nebo tvárnic; tyto práce se oceňují cenou 114 20-3301 Třídění lomového kamene nebo betonových tvárnic; c) srovnání lomového kamene nebo tvárnic do měřitelných figur; tyto práce se oceňují cenami souboru cen 114 20-34 Srovnání lomového kamene nebo betonových tvárnic do měřitelných figur. 5. Objem rozebrání se určí v m3: a) dlažeb jako součin plochy a průměrné tloušťky dlažby bez podkladního lože; b) schodů jako součin plochy v šikmé rovině a tloušťky 350 mm; c) záhozů, rovnanin a soustřeďovacích staveb vypočtených z projektovaných rozměrů konstrukce nebo přepočtem hmotnosti vyzískaného materiálu, přičemž se předpokládá, že z 10 t kamene bylo provedeno 6,5 m3 záhozu, rovnaniny nebo soustřeďovacích staveb, příp. po dohodě s odběratelem v m3 figur z kamene na břehu, přičemž se předpokládá, že z 1 m3 objemu figury byl proveden 1 m3 záhozu, rovnaniny nebo soustřeďovací stavby. 6. Množství jednotek se určí v m3 dlažby, záhozu nebo soustřeďovací stavby. </t>
  </si>
  <si>
    <t>"rozebrání stávající dlažby, viz příloha D.4"</t>
  </si>
  <si>
    <t>95,44</t>
  </si>
  <si>
    <t>114203202</t>
  </si>
  <si>
    <t>Očištění lomového kamene nebo betonových tvárnic získaných při rozebrání dlažeb, záhozů, rovnanin a soustřeďovacích staveb od malty</t>
  </si>
  <si>
    <t>-616659592</t>
  </si>
  <si>
    <t xml:space="preserve">Poznámka k souboru cen:_x000D_
1. V cenách jsou započteny i náklady na: a) přehození znečištěného i očištěného kamene nebo tvárnic na vzdálenost do 3 m nebo jeho naložení na dopravní prostředek, b) odklizení a uložení úlomků kamene a uvolněné hlíny či malty na vzdálenost do 10 m. 2. V cenách nejsou započteny náklady na: a) třídění lomového kamene nebo tvárnic; tyto práce se oceňují cenou 114 20-3301 Třídění lomového kamene nebo betonových tvárnic; b) srovnání lomového kamene nebo tvárnic do měřitelných figur; tyto práce se oceňují cenami souboru cen 114 20-34 Srovnání lomového kamene nebo betonových tvárnic do měřitelných figur. 3. Množství jednotek se určí v m3 lomového kamene nebo betonových tvárnic před očištěním. </t>
  </si>
  <si>
    <t>"vytříděný kámen pro doplnění záhozu, viz příloha D.1"</t>
  </si>
  <si>
    <t>12,0</t>
  </si>
  <si>
    <t>114203301</t>
  </si>
  <si>
    <t>Třídění lomového kamene nebo betonových tvárnic získaných při rozebrání dlažeb, záhozů, rovnanin a soustřeďovacích staveb podle druhu, velikosti nebo tvaru</t>
  </si>
  <si>
    <t>302348723</t>
  </si>
  <si>
    <t xml:space="preserve">Poznámka k souboru cen:_x000D_
1. V ceně jsou započteny i náklady na uložení vytříděného lomového kamene nebo tvárnic na hromady podle druhu, velikosti nebo tvaru ve vzdálenosti do 3 m nebo na naložení vytříděného kamene nebo tvárnic na dopravní prostředek. 2. V ceně nejsou započteny náklady na: a) očištění lomového kamene nebo tvárnic; tyto práce se oceňují cenami souboru cen 114 20-32 Očištění lomového kamene nebo betonových tvárnic; b) srovnání lomového kamene nebo tvárnic do měřitelných figur; tyto práce se oceňují cenami souboru cen 114 20-34 Srovnání lomového kamene nebo betonových tvárnic do měřitelných figur. 3. Množství měrných jednotek se určí v m3 tříděného kamene nebo tvárnic. </t>
  </si>
  <si>
    <t>"vytřídění kamene z původní rozebrané dlažby pro doplnění záhozu, cca 5 %, viz příloha D.1"</t>
  </si>
  <si>
    <t>"LB"</t>
  </si>
  <si>
    <t>"PB"</t>
  </si>
  <si>
    <t>7,0</t>
  </si>
  <si>
    <t>Součet</t>
  </si>
  <si>
    <t>115101202</t>
  </si>
  <si>
    <t>Čerpání vody na dopravní výšku do 10 m s uvažovaným průměrným přítokem přes 500 do 1 000 l/min</t>
  </si>
  <si>
    <t>hod</t>
  </si>
  <si>
    <t>-1043808333</t>
  </si>
  <si>
    <t xml:space="preserve">Poznámka k souboru cen:_x000D_
1. Ceny jsou určeny pro čerpání ve dne, v noci, v pracovní dny i ve dnech pracovního klidu 2. Ceny nelze použít pro čerpání vody při snižování hladiny podzemní vody soustavou čerpacích jehel; toto snižování hladiny vody se oceňuje cenami souborů cen: a) 115 20-12 Čerpací jehla, b) 115 20-13 Montáž a demontáž zařízení čerpací a odsávací stanice, c) 115 20-14 Montáž, opotřebení a demontáž sběrného potrubí, d) 115 20-15 Montáž a demontáž odpadního potrubí, e) 115 20-16 Odsávání a čerpání vody sběrným potrubím. 3. V cenách jsou započteny i náklady na odpadní potrubí v délce do 20 m, na lešení pod čerpadla a pod odpadní potrubí. Pro převedení vody na vzdálenost větší než 20 m se použijí položky souboru cen 115 00-11 Převedení vody potrubím tohoto katalogu. 4. V cenách nejsou započteny náklady na zřízení čerpacích jímek nebo projektovaných studní: a) kopaných; tyto se oceňují příslušnými cenami části A 02 Zemní práce pro objekty oborů 821 až 828, b) vrtaných; tyto se oceňují příslušnými cenami katalogu 800-2 Zvláštní zakládání objektů. 5. Doba, po kterou nejsou čerpadla v činnosti, se neoceňuje. Výjimkou je přerušení čerpání vody na dobu do 15 minut jednotlivě; toto přerušení se od doby čerpání neodečítá. 6. Dopravní výškou vody se rozumí svislá vzdálenost mezi hladinou vody v jímce sníženou čerpáním a vodorovnou rovinou proloženou osou nejvyššího bodu výtlačného potrubí. 7. Množství jednotek se určuje v hodinách doby, po kterou je jednotlivé čerpadlo, popř. celý soubor čerpadel v činnosti. 8. Počet měrných jednotek se určí samostatně za každé čerpací místo (jámu, studnu, šachtu) </t>
  </si>
  <si>
    <t>"čerpání během stavby, viz příloha D.1"</t>
  </si>
  <si>
    <t>2*5*4,0</t>
  </si>
  <si>
    <t>115101302</t>
  </si>
  <si>
    <t>Pohotovost záložní čerpací soupravy pro dopravní výšku do 10 m s uvažovaným průměrným přítokem přes 500 do 1 000 l/min</t>
  </si>
  <si>
    <t>den</t>
  </si>
  <si>
    <t>778716542</t>
  </si>
  <si>
    <t xml:space="preserve">Poznámka k souboru cen:_x000D_
1. V ceně nejsou započteny náklady na sací a výtlačné potrubí, příp. na odpadní žlaby a náklady na lešení pod čerpadlo a pod potrubí nebo pod odpadní žlaby, na energii a na záložní zdroje energie. 2. Oceňují se všechny kalendářní dny od skončení montáže do započetí demontáže čerpací soupravy s odečtením kalendářních dnů, ve kterých je tato souprava v činnosti. 3. Pohotovost záložní čerpací soupravy se oceňuje jen se souhlasem investora a to tehdy, mohla-li by porucha v čerpání ohrozit bezpečnost pracujících nebo budované dílo, příp. termín výstavby. 4. Dopravní výškou vody se rozumí svislá vzdálenost mezi hladinou vody v jímce sníženou čerpáním a vodorovnou rovinou, proloženou osou nejvyššího bodu výtlačného potrubí. 5. Počet měrných jednotek se určí samostatně za každé čerpací místo (jámu, studnu, šachtu) 6. Pokud projekt předepíše zřízení samostatného sacího nebo výtlačného potrubí, oceňují se tyto náklady cenami souboru cen 115 00-11 Převedení vody potrubím. </t>
  </si>
  <si>
    <t>"čerpání během stavby"</t>
  </si>
  <si>
    <t>2*5</t>
  </si>
  <si>
    <t>6</t>
  </si>
  <si>
    <t>121101101</t>
  </si>
  <si>
    <t>Sejmutí ornice nebo lesní půdy s vodorovným přemístěním na hromady v místě upotřebení nebo na dočasné či trvalé skládky se složením, na vzdálenost do 50 m</t>
  </si>
  <si>
    <t>-255013974</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</si>
  <si>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</si>
  <si>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"sejmutí v tl. 10 cm, výkaz, viz příloha D.4"</t>
  </si>
  <si>
    <t>5,43</t>
  </si>
  <si>
    <t>7</t>
  </si>
  <si>
    <t>124203101</t>
  </si>
  <si>
    <t>Vykopávky pro koryta vodotečí s přehozením výkopku na vzdálenost do 3 m nebo s naložením na dopravní prostředek v hornině tř. 3 do 1 000 m3</t>
  </si>
  <si>
    <t>1843538060</t>
  </si>
  <si>
    <t xml:space="preserve">Poznámka k souboru cen:_x000D_
1. Ceny lze použít i pro nezapažené odkopávky a prokopávky při úpravě území kolem vodotečí vně svislých ploch proložených projektovanými břehovými čarami souvisejí-li tyto odkopávky a prokopávky s prováděnými vykopávkami pro koryta vodotečí. 2. Ceny nelze použít pro: a) vykopávky koryt vodotečí, které jsou dle projektu pod úrovní pracovní hladiny vody; tyto zemní práce se oceňují cenami souboru cen 127 . 0-11 Vykopávky pod vodou strojně části A 01 tohoto katalogu, b) vykopávky koryt vodotečí v prostorách s rozepřeným nebo vzepřeným pažením; tyto zemní práce se oceňují cenami souboru cen 131 . 0-12 Hloubení zapažených jam a zářezů části A 01 tohoto katalogu, štětová stěna vzepřená nebo rozepřená, se z hlediska ocenění považuje za vzepřené nebo rozepřené pažení; c) vykopávky pod obrysem výkopu pro koryta vodotečí (pro opěrné zdi, patky, soustřeďovací stavby apod.); tyto zemní práce se oceňují podle své povahy cenami souboru cen 131 . 0-11 Hloubení nezapažených jam, 131 . 0-12 Hloubení zapažených jam, 132 . 0-11 Hloubení rýh do 600 mm, 132 . 0-12 Hloubení rýh do 2000 mm, 132 . 0-14 Hloubená vykopávka pod základy ručně 133 . 0- . 0 Hloubení zapažených i nezapažených šachet části A01 tohoto katalogu, d) hloubení zatrubněných nebo zastropených koryt vodotečí; tyto práce se oceňují cenami souboru cen 123 . 0-21 Vykopávky zářezů se šikmými stěnami pro podzemní vedení části A 02 3. V cenách jsou započteny náklady na svislé přemístění výkopku do 4 m. Svislé přemístění z hloubky přes 4 m se oceňuje podle projektu (rampy, přehození apod.). 4. Předepisuje-li projekt rozprostřít výkopek získaný vykopávkou pro koryta vodotečí, oceňuje se toto rozprostření cenou 171 20-1101 Uložení sypaniny do nezhutněných násypů a vodorovné přemístění výkopku cenami souboru cen 162 .0-31 Vodorovné přemístění výkopku z rýh podzemních stěn části A 01 tohoto katalogu. 5. Pro volbu ceny je rozhodující součet vykopávek pro koryta vodotečí, oceňovaných cenami tohoto souboru cen, zatrubněných koryt vodotečí, oceňovaných podle pozn. č. 2 odst. d) i zapažených vykopávek oceňovaných podle pozn. č. 2 odst. b) tohoto souboru cen. </t>
  </si>
  <si>
    <t>"výkop pro dlažbu, výkaz, odpočet materiálu vykopaném při hloubení rýh, viz příloha D.4"</t>
  </si>
  <si>
    <t>40,82-38,14</t>
  </si>
  <si>
    <t>8</t>
  </si>
  <si>
    <t>124203109</t>
  </si>
  <si>
    <t>Vykopávky pro koryta vodotečí s přehozením výkopku na vzdálenost do 3 m nebo s naložením na dopravní prostředek v hornině tř. 3 Příplatek k cenám za lepivost horniny tř. 3</t>
  </si>
  <si>
    <t>-975156440</t>
  </si>
  <si>
    <t>2,68*0,3 'Přepočtené koeficientem množství</t>
  </si>
  <si>
    <t>132201201</t>
  </si>
  <si>
    <t>Hloubení zapažených i nezapažených rýh šířky přes 600 do 2 000 mm s urovnáním dna do předepsaného profilu a spádu v hornině tř. 3 do 100 m3</t>
  </si>
  <si>
    <t>-1468393947</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</si>
  <si>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</si>
  <si>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"pro patku dlažby, výkaz, viz příloha D.4, D.5"</t>
  </si>
  <si>
    <t>38,14</t>
  </si>
  <si>
    <t>10</t>
  </si>
  <si>
    <t>132201209</t>
  </si>
  <si>
    <t>Hloubení zapažených i nezapažených rýh šířky přes 600 do 2 000 mm s urovnáním dna do předepsaného profilu a spádu v hornině tř. 3 Příplatek k cenám za lepivost horniny tř. 3</t>
  </si>
  <si>
    <t>1550444589</t>
  </si>
  <si>
    <t>38,14*0,3 'Přepočtené koeficientem množství</t>
  </si>
  <si>
    <t>11</t>
  </si>
  <si>
    <t>17120121R1</t>
  </si>
  <si>
    <t>Likvidace stavebního odpadu zeminy včetně vodorovné i svislé dopravy, uložení a poplatku za uložení</t>
  </si>
  <si>
    <t>762546659</t>
  </si>
  <si>
    <t>"přebytečný zemní materiál na skládku, viz příloha D.1"</t>
  </si>
  <si>
    <t>(2,68+38,14)*1,8</t>
  </si>
  <si>
    <t>12</t>
  </si>
  <si>
    <t>181301101</t>
  </si>
  <si>
    <t>Rozprostření a urovnání ornice v rovině nebo ve svahu sklonu do 1:5 při souvislé ploše do 500 m2, tl. vrstvy do 100 mm</t>
  </si>
  <si>
    <t>-1556255547</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</si>
  <si>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</si>
  <si>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"ohumusování, výkaz, viz příloha D.4"</t>
  </si>
  <si>
    <t>317,50</t>
  </si>
  <si>
    <t>13</t>
  </si>
  <si>
    <t>M</t>
  </si>
  <si>
    <t>58331200</t>
  </si>
  <si>
    <t>Nákup ornice včetně naložení a dopravy</t>
  </si>
  <si>
    <t>-1134779751</t>
  </si>
  <si>
    <t>"chybějící ornice pro ohumusování ze zemníku (vč. dopravy), odpočet ornice z místa (z SO 02 a SO 03)"</t>
  </si>
  <si>
    <t>31,75-(5,43+1,84)</t>
  </si>
  <si>
    <t>14</t>
  </si>
  <si>
    <t>182101101</t>
  </si>
  <si>
    <t>Svahování trvalých svahů do projektovaných profilů s potřebným přemístěním výkopku při svahování v zářezech v hornině tř. 1 až 4</t>
  </si>
  <si>
    <t>1629826861</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</si>
  <si>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 2. Ceny nelze použít pro urovnání stěn příkopů při čištění; toto urovnání se oceňuje cenami souboru cen 938 90-2 . čištění příkopů komunikací v suchu nebo ve vodě A02 Zemní práce pro objekty oborů 821 až 828. 3. Úprava ploch vodorovných nebo ve sklonu do 1 : 5 s výjimkou ustanovení v poznámce č. 1 se oceňuje cenami souboru cen 181 *0-11 Úprava pláně vyrovnáním výškových rozdílů. </t>
  </si>
  <si>
    <t>"svahování pod svahovým opevněním, výkaz, viz příloha D.4"</t>
  </si>
  <si>
    <t>173,70</t>
  </si>
  <si>
    <t>Zakládání</t>
  </si>
  <si>
    <t>230290007R</t>
  </si>
  <si>
    <t>Jímka z big bagů rozměru 0,9 x 0,9 x 1,0 m</t>
  </si>
  <si>
    <t>m</t>
  </si>
  <si>
    <t>-1059205724</t>
  </si>
  <si>
    <t>"viz příloha D.5"</t>
  </si>
  <si>
    <t>"cena za zřízení a likvidaci jímek z big bagů z dovezeného materiálu, průměrná cena za 1,0 m jímky, je počítáno s dvojnásobnou obratovostí"</t>
  </si>
  <si>
    <t>"cena včetně fólie na návodní stranu jímky"</t>
  </si>
  <si>
    <t>"levý a pravý břeh"</t>
  </si>
  <si>
    <t>2*10,0</t>
  </si>
  <si>
    <t>16</t>
  </si>
  <si>
    <t>274315224</t>
  </si>
  <si>
    <t>Základové konstrukce z betonu pasy prostého bez zvýšených nároků na prostředí tř. C 16/20</t>
  </si>
  <si>
    <t>-1984062183</t>
  </si>
  <si>
    <t xml:space="preserve">Poznámka k souboru cen:_x000D_
1. Ceny lze použít i pro beton pod dlažbou dna vývaru. 2. Pro výpočet přesunu hmot se u položek -5122 až -5124 pro konstrukce z betonu prokládaného kamenem celková hmotnost položky sníží o hmotnost betonu, příp. i kamene, pokud jsou dodávány přímo na místo zabudování nebo do prostoru technologické manipulace. </t>
  </si>
  <si>
    <t>"patka opevnění pro dlažbu, výkaz, ztratné 3 % z důvodu neobednění, viz příloha D.4"</t>
  </si>
  <si>
    <t>38,14*1,03</t>
  </si>
  <si>
    <t>17</t>
  </si>
  <si>
    <t>274361412R</t>
  </si>
  <si>
    <t>Výztuž základových konstrukcí pasů, prahů, věnců a ostruh ze svařovaných sítí, hmotnosti přes 6 kg/m2</t>
  </si>
  <si>
    <t>1454381603</t>
  </si>
  <si>
    <t xml:space="preserve">Poznámka k souboru cen:_x000D_
1. V cenách jsou započteny náklady na dodání výztuže z žebírkové betonářské oceli nebo svařovaných sítí, sestavení armokošů a jejich uložení do bednění jeřábem se zajištěním polohy výztuže, vázání výztuže nebo bodové svary jako náhrada za vázání, případné úpravy výztuže nutné pro osazení bednění nebo při spojkování závitové výztuže spojkami WD 90. 2. V cenách jsou započteny i náklady na osazení distančních tělísek pro předepsané krytí výztuže. Materiál těchto tělísek je zahrnut v cenách bednění základů. </t>
  </si>
  <si>
    <t>"Kari síť 100/100/8 do základů, výkaz, ztratné 5 %, viz příloha D.5"</t>
  </si>
  <si>
    <t>184,80*0,007992*1,05</t>
  </si>
  <si>
    <t>Vodorovné konstrukce</t>
  </si>
  <si>
    <t>18</t>
  </si>
  <si>
    <t>451311521</t>
  </si>
  <si>
    <t>Podklad z prostého betonu pod dlažbu pro prostředí s mrazovými cykly, ve vrstvě tl. přes 100 do 150 mm</t>
  </si>
  <si>
    <t>1630830247</t>
  </si>
  <si>
    <t xml:space="preserve">Poznámka k souboru cen:_x000D_
1. Ceny lze použít i pro podklady z prostého betonu pod schody a pod prefabrikované konstrukce. 2. Ceny neplatí pro: a) těsnící nebo opevňovací betonovou vrstvu; tato se oceňuje cenami souboru cen 457 31- . . Těsnicí vrstva z betonu odolného proti agresivnímu prostředí b) podklad z prostého betonu pod dlažbu dna vývaru; tento se oceňuje cenami souboru cen 321 31-11 Konstrukce z prostého betonu. 3. V cenách nejsou započteny náklady na úpravu a těsnění dilatačních spár; tyto se oceňují cenami souboru cen 931 . . - . . Úprava dilatační spáry konstrukcí z prostého nebo železového betonu. 4. Plocha se stanoví v m2 dlažby, pod níž je podklad určen. </t>
  </si>
  <si>
    <t>"lože svahovou dlažbu, výkaz, viz příloha D.4"</t>
  </si>
  <si>
    <t>233,57</t>
  </si>
  <si>
    <t>19</t>
  </si>
  <si>
    <t>451571111</t>
  </si>
  <si>
    <t>Lože pod dlažby ze štěrkopísků, tl. vrstvy do 100 mm</t>
  </si>
  <si>
    <t>-421470132</t>
  </si>
  <si>
    <t xml:space="preserve">Poznámka k souboru cen:_x000D_
1. Ceny lze použít i pro zřízení podkladního lože pod patky a konstrukce z prefabrikátů. 2. V cenách jsou započteny i náklady na urovnání líce vrstvy. 3. Plocha se stanoví v m2 dlažby, pod kterou je lože určeno. </t>
  </si>
  <si>
    <t>"výkaz, viz příloha D.4"</t>
  </si>
  <si>
    <t>18,03/0,1</t>
  </si>
  <si>
    <t>20</t>
  </si>
  <si>
    <t>462511161R</t>
  </si>
  <si>
    <t>Zához z lomového kamene neupraveného provedený ze břehu nebo z lešení, do sucha nebo do vody tříděného, hmotnost jednotlivých kamenů do 80 kg bez výplně mezer</t>
  </si>
  <si>
    <t>-1007030184</t>
  </si>
  <si>
    <t xml:space="preserve">Poznámka k souboru cen:_x000D_
1. V příplatcích jsou započteny náklady na urovnání líce záhozu do projektovaného profilu. </t>
  </si>
  <si>
    <t>"viz příloha D.1"</t>
  </si>
  <si>
    <t>"oprava paty břehů (kamenný zához), výkaz, počítá se s použitím stávajícího kamene (cena snížena o cenu kamene)"</t>
  </si>
  <si>
    <t>465210141</t>
  </si>
  <si>
    <t>Schody z lomového žulového kamene upraveného do betonového lože s vyplněním spár MC lože z betonu C 25/30</t>
  </si>
  <si>
    <t>-1188150553</t>
  </si>
  <si>
    <t xml:space="preserve">Poznámka k souboru cen:_x000D_
1. Plocha schodiště v m2 je definovaná pohledovou délkou a šířkou schodiště. 2. V ceně jsou započteny náklady na rozměření stupňů na lati, navlhčení betonového lože, osazení stupňů z lomového kamene podél mostních opěr, dodání betonu, vyplnění klínového prostoru za stupněm pro uložení dalšího stupně do šířky stupně 350 mm, výšky stupně 200 mm, zatření spár MC 25, zakrytí schodu lepenkou. 3. V ceně nejsou započteny náklady na podkladní vrstvy pod schody, včetně příplatku za sklon ve svahu a zhutnění svahu, tyto se oceňují souborem cen 451 31-51 Podkladní a výplňové vrstvy z betonu prostého. </t>
  </si>
  <si>
    <t>"schodiště, 2 ks, viz příloha D.5"</t>
  </si>
  <si>
    <t>"bočnice"</t>
  </si>
  <si>
    <t>4,088</t>
  </si>
  <si>
    <t>"schodnice"</t>
  </si>
  <si>
    <t>13,74</t>
  </si>
  <si>
    <t>22</t>
  </si>
  <si>
    <t>465513127</t>
  </si>
  <si>
    <t>Dlažba z lomového kamene lomařsky upraveného na cementovou maltu, s vyspárováním cementovou maltou, tl. kamene 200 mm</t>
  </si>
  <si>
    <t>1814774954</t>
  </si>
  <si>
    <t xml:space="preserve">Poznámka k souboru cen:_x000D_
1. Ceny neplatí pro: a) dlažby o sklonu přes 1:1; tyto se oceňují příslušnými cenami souboru cen 326 21-1 . Zdivo nadzákladové z lomového kamene upraveného. 2. V cenách nejsou započteny náklady na: a) podkladní betonové lože; toto se oceňuje cenami souboru cen 451 31-51 Podkladní a výplňové vrstvy z betonu prostého, b) lože z kameniva; toto se oceňuje cenami souboru cen 451 . . - . . Lože z kameniva. 3. Plocha se stanoví v m2 rozvinuté lícní plochy dlažby. </t>
  </si>
  <si>
    <t>"svahové opevnění, výkaz, viz příloha D.4"</t>
  </si>
  <si>
    <t>23</t>
  </si>
  <si>
    <t>997013801R1</t>
  </si>
  <si>
    <t>Likvidace stavebního odpadu betonového a kamenného včetně naložení, dopravy, uložení a poplatku za uložení</t>
  </si>
  <si>
    <t>-1910019526</t>
  </si>
  <si>
    <t>"materiál z rozebrání dlažby, odpočet kamene pro zához, viz příloha D.1"</t>
  </si>
  <si>
    <t>(95,44-12,0)*2,5</t>
  </si>
  <si>
    <t>998</t>
  </si>
  <si>
    <t>Přesun hmot</t>
  </si>
  <si>
    <t>24</t>
  </si>
  <si>
    <t>998331011</t>
  </si>
  <si>
    <t>Přesun hmot pro nádrže dopravní vzdálenost do 500 m</t>
  </si>
  <si>
    <t>1943984691</t>
  </si>
  <si>
    <t xml:space="preserve">Poznámka k souboru cen:_x000D_
1. Ceny jsou určeny pro jakoukoliv konstrukčně-materiálovou charakteristiku. </t>
  </si>
  <si>
    <t>3. - SO 03 Oprava spárování jezových pilířů</t>
  </si>
  <si>
    <t xml:space="preserve">    6 - Úpravy povrchů, podlahy a osazování výplní</t>
  </si>
  <si>
    <t>-380518214</t>
  </si>
  <si>
    <t>1782815411</t>
  </si>
  <si>
    <t>122101101</t>
  </si>
  <si>
    <t>Odkopávky a prokopávky nezapažené s přehozením výkopku na vzdálenost do 3 m nebo s naložením na dopravní prostředek v horninách tř. 1 a 2 do 100 m3</t>
  </si>
  <si>
    <t>-1318871224</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</si>
  <si>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</si>
  <si>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"odkopávka (zemina s travním drnem) - klín za zdí, výkaz, viz příloha D.5"</t>
  </si>
  <si>
    <t>1,84</t>
  </si>
  <si>
    <t>1622011011</t>
  </si>
  <si>
    <t>Vodorovné přemístění výkopku nebo sypaniny po suchu na obvyklém dopravním prostředku, bez naložení výkopku, avšak se složením bez rozhrnutí z horniny tř. 1 až 4 na vzdálenost do 20 m</t>
  </si>
  <si>
    <t>-1923507172</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</si>
  <si>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</si>
  <si>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"materiál z odkopávky za zdí pro ohumusování v SO 02, viz příloha D.1"</t>
  </si>
  <si>
    <t>174102101</t>
  </si>
  <si>
    <t>Zásyp sypaninou z jakékoliv horniny při překopech inženýrských sítí objemu do 30 m3 s uložením výkopku ve vrstvách se zhutněním jam, šachet, rýh nebo kolem objektů v těchto vykopávkách</t>
  </si>
  <si>
    <t>278881780</t>
  </si>
  <si>
    <t xml:space="preserve">Poznámka k souboru cen:_x000D_
1. Ceny jsou určeny pouze pro případy havárií, přeložek nebo běžných oprav inženýrských sítí. 2. Ceny nelze použít v rámci výstavby nových inženýrských sítí. 3. Ceny 174 10- . . jsou určeny pro zhutněné zásypy s mírou zhutnění: a) z hornin soudržných do 100 % PS, b) z hornin nesoudržných do I(d) 0,9, c) z hornin kamenitých pro jakoukoliv míru zhutnění. 4. Je-li projektem předepsáno vyšší zhutnění, než je uvedeno v bodě a) a b) poznámky č 1., ocení se zásyp individuálně.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případný objem obsypu potrubí oceňovaný cenami souboru cen 175 10-11 Obsyp potrubí. 7. Odklizení zbylého výkopku po provedení zásypu zářezů se šikmými stěnami pro podzemní vedení nebo zásypu jam a rýh pro podzemní vedení se oceňuje, je-li objem zbylého výkopku: a) do 1 m3 na 1 m vedení a jedná se o výkopek neulehlý - toto se oceňuje cenami souboru cen 167 10-110 Nakládání výkopku nebo sypaniny a 162 . 0-1 . Vodorovné přemístění výkopku. Jedná-li se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</si>
  <si>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"zásyp ze štěrkodrti - úprava rubu římsy, výkaz, viz příloha D.5"</t>
  </si>
  <si>
    <t>58344155</t>
  </si>
  <si>
    <t>štěrkodrť frakce 0/22</t>
  </si>
  <si>
    <t>-1268492600</t>
  </si>
  <si>
    <t>"pro zásyp ze štěrkodrti - úprava rubu římsy, výkaz"</t>
  </si>
  <si>
    <t>1,84*2,9</t>
  </si>
  <si>
    <t>"cena včetně fólie na návodní stranu jímky,  dvojnásobná obratovost"</t>
  </si>
  <si>
    <t>2*13,5</t>
  </si>
  <si>
    <t>Úpravy povrchů, podlahy a osazování výplní</t>
  </si>
  <si>
    <t>628635552R</t>
  </si>
  <si>
    <t xml:space="preserve">Vyplnění spár dosavadních konstrukcí zdiva vysokopevnostní maltou s vyčištěním spár hloubky přes 70 do 120 mm, zdiva z lomového kamene s vyspárováním </t>
  </si>
  <si>
    <t>1244484955</t>
  </si>
  <si>
    <t xml:space="preserve">Poznámka k souboru cen:_x000D_
1. V cenách nejsou započteny náklady na vysekání spár; tyto práce se oceňují cenami souboru cen 938 90-31 Dokončovací práce na dosavadních konstrukcích - vysekání spár. 2. Množství jednotek se stanoví v m2 rozvinuté upravované plochy. </t>
  </si>
  <si>
    <t>"přespárování stávajícího zdiva speciální vysokopevnostní spárovací maltou tř. R4, výkaz"</t>
  </si>
  <si>
    <t>48,90</t>
  </si>
  <si>
    <t>938903211</t>
  </si>
  <si>
    <t>Dokončovací práce na dosavadních konstrukcích vysekání spár s očištěním zdiva nebo dlažby, s naložením suti na dopravní prostředek nebo s odklizením na hromady do vzdálenosti 50 m při hloubce spáry přes 70 do 120 mm ve zdivu z lomového kamene</t>
  </si>
  <si>
    <t>1745777236</t>
  </si>
  <si>
    <t xml:space="preserve">Poznámka k souboru cen:_x000D_
1. Příplatek -4911 lze použít i pro další svislé přemístění odstraňovaného porostu, jehož odstranění se oceňuje cenami -2131 a -2132. 2. V cenách nejsou započteny náklady na odstranění porostu, suti nebo bahna na hromady ve vzdálenosti přes 50 m; tyto se oceňují cenami souboru cen 997 32-1 Vodorovná doprava suti a vybouraných hmot části B01 katalogu. 3. Množství měrných jednotek se stanoví: a) u cen -1101 až -3211 v m2 rozvinuté upravované plochy, b) u cen -4111 a -4911 v m3 prostoru, z něhož bylo odstraněno bahno, c) u ceny -8311 v ks mezníků nebo značek. </t>
  </si>
  <si>
    <t>"přespárování stávajícího zdiva, výkaz, viz příloha D.5"</t>
  </si>
  <si>
    <t>985132111</t>
  </si>
  <si>
    <t>Očištění ploch líce kleneb a podhledů tlakovou vodou</t>
  </si>
  <si>
    <t>-1401455615</t>
  </si>
  <si>
    <t xml:space="preserve">Poznámka k souboru cen:_x000D_
1. V cenách jsou započteny i náklady na dodání všech hmot. 2. V cenách očištění ploch pískem jsou započteny i náklady smetení písku dohromady nebo naložení na dopravní prostředek. 3. V cenách očištění ploch pískem nejsou započteny náklady na odvoz písku, které se oceňují cenami odvozu suti příslušného katalogu pro objekt, na kterém se práce provádí. </t>
  </si>
  <si>
    <t>"očištění plochy zdi, viz příloha D.1, D.5"</t>
  </si>
  <si>
    <t>-853506339</t>
  </si>
  <si>
    <t>"suť  z vysekání spár, viz příloha D.1"</t>
  </si>
  <si>
    <t>1,32</t>
  </si>
  <si>
    <t>4. - SO 04 Vegetační úpravy</t>
  </si>
  <si>
    <t xml:space="preserve">      18 - Zemní práce - povrchové úpravy terénu</t>
  </si>
  <si>
    <t>111201101</t>
  </si>
  <si>
    <t>Odstranění křovin a stromů s odstraněním kořenů průměru kmene do 100 mm do sklonu terénu 1 : 5, při celkové ploše do 1 000 m2</t>
  </si>
  <si>
    <t>-1016737152</t>
  </si>
  <si>
    <t xml:space="preserve">Poznámka k souboru cen:_x000D_
1. Cenu -1104 lze použít jestliže se odstranění stromů a křovin neprovádí na holo. 2. Cena -1101 je určena i pro: a) odstraňování křovin a stromů o průměru kmene do 100 mm z ploch, jejichž celková výměra je větší než 1 000 m2 při sklonu terénu strmějším než 1 : 5; b) LTM při jakékoliv celkové ploše jednotlivě přes 30 m2. 3. V ceně jsou započteny i náklady na případné nutné odklizení křovin a stromů na hromady na vzdálenost do 50 m nebo naložení na dopravní prostředek. 4. Průměr kmenů stromů (křovin) se měří 0,15 m nad přilehlým terénem.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</si>
  <si>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"křoví, výkaz, viz příloha D.2"</t>
  </si>
  <si>
    <t>870,0</t>
  </si>
  <si>
    <t>1112511110</t>
  </si>
  <si>
    <t>Drcení ořezaných větví D do 100 mm s odvozem do 20 km, včetně uložení a poplatku za uložení</t>
  </si>
  <si>
    <t>1865756462</t>
  </si>
  <si>
    <t>"keře, viz příloha D.1"</t>
  </si>
  <si>
    <t>181151331</t>
  </si>
  <si>
    <t>Plošná úprava terénu v zemině tř. 1 až 4 s urovnáním povrchu bez doplnění ornice souvislé plochy přes 500 m2 při nerovnostech terénu přes 150 do 200 mm v rovině nebo na svahu do 1:5</t>
  </si>
  <si>
    <t>625050651</t>
  </si>
  <si>
    <t xml:space="preserve">Poznámka k souboru cen:_x000D_
1. Ceny jsou určeny pro vyrovnání nerovností neupraveného rostlého nebo ulehlého terénu. 2. Ceny lze použít pro vyrovnání terénu při zakládání trávníku. 3. V cenách nejsou započteny náklady na hutnění, tyto náklady se oceňují cenami souboru cen 215 90-1.. Zhutnění podloží pod násypy z rostlé horniny tř. 1 až 4 katalogu 800-1 Zemní práce. 4. V cenách o sklonu svahu přes 1:1 jsou uvažovány podmínky pro svahy běžně schůdné; bez použití lezeckých technik. V případě použití lezeckých technik se tyto náklady oceňují individuálně. </t>
  </si>
  <si>
    <t>"viz příloha D.1, D.2"</t>
  </si>
  <si>
    <t>"plocha po odstranění keřů, výkaz"</t>
  </si>
  <si>
    <t>"přístupová cesta a deponie p.p.č. 1498, st. 30/2, výkaz"</t>
  </si>
  <si>
    <t>600,0</t>
  </si>
  <si>
    <t>183551213</t>
  </si>
  <si>
    <t>Úprava zemědělské půdy - orba hluboká, hl. přes 0,24 do 0,30 m, na ploše jednotlivě do 5 ha, o sklonu do 5°</t>
  </si>
  <si>
    <t>ha</t>
  </si>
  <si>
    <t>-845973277</t>
  </si>
  <si>
    <t>"rekultivace komunikace po stavbě, viz příloha D.1"</t>
  </si>
  <si>
    <t>620,0/10000</t>
  </si>
  <si>
    <t>Zemní práce - povrchové úpravy terénu</t>
  </si>
  <si>
    <t>181411121</t>
  </si>
  <si>
    <t>Založení trávníku na půdě předem připravené plochy do 1000 m2 výsevem včetně utažení lučního v rovině nebo na svahu do 1:5</t>
  </si>
  <si>
    <t>1901808381</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</si>
  <si>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</si>
  <si>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"dotčené plochy, výkaz"</t>
  </si>
  <si>
    <t>317,0</t>
  </si>
  <si>
    <t>005724700</t>
  </si>
  <si>
    <t>osivo směs travní univerzál</t>
  </si>
  <si>
    <t>kg</t>
  </si>
  <si>
    <t>-942987728</t>
  </si>
  <si>
    <t>"viz pol. založení trávníku, specifikace směsi viz D.1"</t>
  </si>
  <si>
    <t>1787,0*0,02*1,03</t>
  </si>
  <si>
    <t>998231311</t>
  </si>
  <si>
    <t>Přesun hmot pro sadovnické a krajinářské úpravy - strojně dopravní vzdálenost do 5000 m</t>
  </si>
  <si>
    <t>1952723960</t>
  </si>
  <si>
    <t>VON - Vedlejší a ostatní náklady</t>
  </si>
  <si>
    <t>OST - Vedlejší a ostatní rozpočtové náklady</t>
  </si>
  <si>
    <t xml:space="preserve">    01 - Vedlejší rozpočtové náklady</t>
  </si>
  <si>
    <t xml:space="preserve">    02 - Projektová dokumentace - ostatní náklady</t>
  </si>
  <si>
    <t xml:space="preserve">    03 - Geodetické práce a vytýčení - ostatní náklady</t>
  </si>
  <si>
    <t xml:space="preserve">    09 - Ostatní náklady</t>
  </si>
  <si>
    <t>OST</t>
  </si>
  <si>
    <t>Vedlejší a ostatní rozpočtové náklady</t>
  </si>
  <si>
    <t>01</t>
  </si>
  <si>
    <t>Vedlejší rozpočtové náklady</t>
  </si>
  <si>
    <t>011</t>
  </si>
  <si>
    <t>Zajištění kompletního zařízení staveniště a jeho připojení na sítě</t>
  </si>
  <si>
    <t>soubor</t>
  </si>
  <si>
    <t>1024</t>
  </si>
  <si>
    <t>966110846</t>
  </si>
  <si>
    <t>- zajištění místnosti pro TDI v ZS vč. jejího vybavení</t>
  </si>
  <si>
    <t>- zajištění ohlášení všech staveb zařízení staveniště dle §104 odst. (2) zákona č. 183/2006 Sb.</t>
  </si>
  <si>
    <t>- zajištění oplocení prostoru ZS, jeho napojení na inž. sítě</t>
  </si>
  <si>
    <t>- zajištění následné likvidace všech objektů ZS včetně připojení na sítě</t>
  </si>
  <si>
    <t>- zajištění zřízení a odstranění dočasných komunikací, sjezdů a nájezdů pro realizaci stavby</t>
  </si>
  <si>
    <t>- zajištění ostrahy stavby a staveniště po dobu realizace stavby</t>
  </si>
  <si>
    <t>- zajištění podmínek pro použití přístupových komunikací dotčených stavbou s příslušnými vlastníky či správci a zajištění jejich splnění</t>
  </si>
  <si>
    <t>- zřízení čisticích zón před výjezdem z obvodu staveniště</t>
  </si>
  <si>
    <t>- provedení takových opatření, aby plochy obvodu staveniště nebyly znečištěny ropnými látkami a jinými podobnými produkty</t>
  </si>
  <si>
    <t>- provedení takových opatření, aby nebyly překročeny limity prašnosti a hlučnosti dané obecně závaznou vyhláškou</t>
  </si>
  <si>
    <t>- zajištění péče o nepředané objekty a konstrukce stavby, jejich ošetřování a zimní opatření</t>
  </si>
  <si>
    <t>- zajištění ochrany veškeré zeleně v prostoru staveniště a v jeho bezprostřední blízkosti pro poškození během realizace stavby</t>
  </si>
  <si>
    <t>0110</t>
  </si>
  <si>
    <t>Zajištění zřízení sjezdů</t>
  </si>
  <si>
    <t>374928625</t>
  </si>
  <si>
    <t>- zpevnění stávajícího sjezdu násypem ze štěrkodrti pro realizaci stavby (cca 30 m2)</t>
  </si>
  <si>
    <t>011011</t>
  </si>
  <si>
    <t>Zajištění povolení k mimořádné manipulaci</t>
  </si>
  <si>
    <t>1747758603</t>
  </si>
  <si>
    <t>"zajištění povolení v dostatečném časovém předstihu"</t>
  </si>
  <si>
    <t>01117</t>
  </si>
  <si>
    <t>Zajištění ochranného opratření - provizorní panelová plocha</t>
  </si>
  <si>
    <t>1314417177</t>
  </si>
  <si>
    <t>"zajištění dočasného ochranného opatření z materiálu zhotovitele na přejezdu PVSEK"</t>
  </si>
  <si>
    <t>"zpevnění silničními ŽB panely (3 ks) IZD - 10/10 na š. 4,5 m do ŠP lože tl. 10 cm (plocha 13,5 m2)"</t>
  </si>
  <si>
    <t>02</t>
  </si>
  <si>
    <t>Projektová dokumentace - ostatní náklady</t>
  </si>
  <si>
    <t>0210</t>
  </si>
  <si>
    <t>Zhotovitelem vypracovaný Plán opatření pro případ havárie, pro případ úniku závadných látek (např. ropné produkty, cementové výluhy, odpadní vody z těsnících clon, atd.)</t>
  </si>
  <si>
    <t>kus</t>
  </si>
  <si>
    <t>8192</t>
  </si>
  <si>
    <t>641918833</t>
  </si>
  <si>
    <t>0221</t>
  </si>
  <si>
    <t>Zpracování povodňového plánu stavby dle §71 zákona č. 254/2001 Sb. včetně zajištění schválení příslušnými orgány správy a Povodím Labe, státní podnik</t>
  </si>
  <si>
    <t>233477180</t>
  </si>
  <si>
    <t>023</t>
  </si>
  <si>
    <t>Vypracování projektu skutečného provedení díla</t>
  </si>
  <si>
    <t>1658949346</t>
  </si>
  <si>
    <t>03</t>
  </si>
  <si>
    <t>Geodetické práce a vytýčení - ostatní náklady</t>
  </si>
  <si>
    <t>031</t>
  </si>
  <si>
    <t>Vypracování geodetického zaměření skutečného stavu</t>
  </si>
  <si>
    <t>262144</t>
  </si>
  <si>
    <t>-1252614703</t>
  </si>
  <si>
    <t>035</t>
  </si>
  <si>
    <t>Zajištění veškerých geodetických prací souvisejících s realizací díla</t>
  </si>
  <si>
    <t>641664835</t>
  </si>
  <si>
    <t>09</t>
  </si>
  <si>
    <t>Ostatní náklady</t>
  </si>
  <si>
    <t>037</t>
  </si>
  <si>
    <t>Zajištění písemných souhlasných vyjádření všech dotčených vlastníků a případných uživatelů všech pozemků dotčených stavbou s jejich konečnou úpravou po dokončení prací</t>
  </si>
  <si>
    <t>-1262669801</t>
  </si>
  <si>
    <t>0931</t>
  </si>
  <si>
    <t>Provedení pasportizace stávajících nemovitostí (vč. pozemků) a jejich příslušenství, zajištění fotodokumentace stávajícího stavu přístupových komunikací</t>
  </si>
  <si>
    <t>2035898929</t>
  </si>
  <si>
    <t>094</t>
  </si>
  <si>
    <t>Zajištění vytýčení veškerých podzemních zařízení</t>
  </si>
  <si>
    <t>-891875962</t>
  </si>
  <si>
    <t>095</t>
  </si>
  <si>
    <t>Zajištění šetření o podzemních sítích vč. zajištění nových vyjádření v případě, že před realizací pozbyly platnosti</t>
  </si>
  <si>
    <t>-876400727</t>
  </si>
  <si>
    <t>0951</t>
  </si>
  <si>
    <t>Zajištění dozoru a koordinace se správcem sítě ČEZ a. s., zajištění bezpečnosti, příp. zajišttění odstávky a úhrada s tím souvisejících nákladů</t>
  </si>
  <si>
    <t>-2067438794</t>
  </si>
  <si>
    <t>09921</t>
  </si>
  <si>
    <t>Zajištění biologického dozoru odborně způsobilou osobou</t>
  </si>
  <si>
    <t>-714135828</t>
  </si>
  <si>
    <t>"viz příloha D."</t>
  </si>
  <si>
    <t>"biologický dozor po dobustavby, včetrně snižování hl. ve zdrži"</t>
  </si>
  <si>
    <t>"zajištění terénního monitoringu staveniště"</t>
  </si>
  <si>
    <t>"sledování výskytu ochranářsky významných organismů"</t>
  </si>
  <si>
    <t>"zajištění plnění podmínek orgánu ochrany přírody"</t>
  </si>
  <si>
    <t>"koordinace prací biologického servisu"</t>
  </si>
  <si>
    <t>"zpracování zprávy o výsledcích biologického dozoru, komunikace s KrÚ SčK"</t>
  </si>
  <si>
    <t>09922</t>
  </si>
  <si>
    <t>Zajištění biologického servisu odborně způsobilou osobou</t>
  </si>
  <si>
    <t>-1894274190</t>
  </si>
  <si>
    <t>"biologický servis po dobu 5 týdnů v celé délce zdrže"</t>
  </si>
  <si>
    <t>"zajištění opakovaného záchranného odlovu a přesunu živočichů a rostlin"</t>
  </si>
  <si>
    <t>"vedení statistik o transferech živočichů a rostlin, komunikace s KrÚ SčK"</t>
  </si>
  <si>
    <t>099300</t>
  </si>
  <si>
    <t>Aktualizace plánu bezpečnosti a ochrany zdraví při práci</t>
  </si>
  <si>
    <t>255333097</t>
  </si>
  <si>
    <t>09991</t>
  </si>
  <si>
    <t>Zajištění fotodokumentace veškerých konstrukcí, které budou v průběhu výstavby skryty nebo zakryty</t>
  </si>
  <si>
    <t>-1609206970</t>
  </si>
  <si>
    <t>099911</t>
  </si>
  <si>
    <t>Zajištění vedení průběžné evidence odpadů</t>
  </si>
  <si>
    <t>-922354892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</si>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</sst>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6">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4" fillId="0" borderId="0" applyNumberFormat="0" applyFill="0" applyBorder="0" applyAlignment="0" applyProtection="0"/>
  </cellStyleXfs>
  <cellXfs count="390">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pplyProtection="1">
      <alignment horizontal="center" vertical="center"/>
      <protection locked="0"/>
    </xf>
    <xf numFmtId="0" fontId="11" fillId="2" borderId="0" xfId="0" applyFont="1" applyFill="1" applyAlignment="1" applyProtection="1">
      <alignment horizontal="left" vertical="center"/>
    </xf>
    <xf numFmtId="0" fontId="12" fillId="2" borderId="0" xfId="0" applyFont="1" applyFill="1" applyAlignment="1" applyProtection="1">
      <alignment vertical="center"/>
    </xf>
    <xf numFmtId="0" fontId="13" fillId="2" borderId="0" xfId="0" applyFont="1" applyFill="1" applyAlignment="1" applyProtection="1">
      <alignment horizontal="left" vertical="center"/>
    </xf>
    <xf numFmtId="0" fontId="14" fillId="2" borderId="0" xfId="1" applyFont="1" applyFill="1" applyAlignment="1" applyProtection="1">
      <alignment vertical="center"/>
    </xf>
    <xf numFmtId="0" fontId="44" fillId="2" borderId="0" xfId="1" applyFill="1"/>
    <xf numFmtId="0" fontId="0" fillId="2" borderId="0" xfId="0" applyFill="1"/>
    <xf numFmtId="0" fontId="11" fillId="2" borderId="0" xfId="0" applyFont="1" applyFill="1" applyAlignment="1">
      <alignment horizontal="lef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5" fillId="0" borderId="0" xfId="0" applyFont="1" applyBorder="1" applyAlignment="1" applyProtection="1">
      <alignment horizontal="left" vertical="center"/>
    </xf>
    <xf numFmtId="0" fontId="0" fillId="0" borderId="6" xfId="0" applyBorder="1" applyProtection="1"/>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8"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0"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5"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8"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1"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5" borderId="10" xfId="0" applyFont="1" applyFill="1" applyBorder="1" applyAlignment="1" applyProtection="1">
      <alignment vertical="center"/>
    </xf>
    <xf numFmtId="0" fontId="2" fillId="5" borderId="11" xfId="0" applyFont="1" applyFill="1" applyBorder="1" applyAlignment="1" applyProtection="1">
      <alignment horizontal="center" vertical="center"/>
    </xf>
    <xf numFmtId="0" fontId="18" fillId="0" borderId="20" xfId="0" applyFont="1" applyBorder="1" applyAlignment="1" applyProtection="1">
      <alignment horizontal="center" vertical="center" wrapText="1"/>
    </xf>
    <xf numFmtId="0" fontId="18" fillId="0" borderId="21"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0" fontId="3" fillId="0" borderId="0" xfId="0" applyFont="1" applyAlignment="1" applyProtection="1">
      <alignment horizontal="center" vertical="center"/>
    </xf>
    <xf numFmtId="4" fontId="22" fillId="0" borderId="18"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9" xfId="0" applyNumberFormat="1" applyFont="1" applyBorder="1" applyAlignment="1" applyProtection="1">
      <alignment vertical="center"/>
    </xf>
    <xf numFmtId="0" fontId="3"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4" fillId="0" borderId="5"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horizontal="center" vertical="center"/>
    </xf>
    <xf numFmtId="0" fontId="4" fillId="0" borderId="5" xfId="0" applyFont="1" applyBorder="1" applyAlignment="1">
      <alignment vertical="center"/>
    </xf>
    <xf numFmtId="4" fontId="29" fillId="0" borderId="18"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9" xfId="0" applyNumberFormat="1" applyFont="1" applyBorder="1" applyAlignment="1" applyProtection="1">
      <alignment vertical="center"/>
    </xf>
    <xf numFmtId="0" fontId="4" fillId="0" borderId="0" xfId="0" applyFont="1" applyAlignment="1">
      <alignment horizontal="left" vertical="center"/>
    </xf>
    <xf numFmtId="4" fontId="29" fillId="0" borderId="23" xfId="0" applyNumberFormat="1" applyFont="1" applyBorder="1" applyAlignment="1" applyProtection="1">
      <alignment vertical="center"/>
    </xf>
    <xf numFmtId="4" fontId="29" fillId="0" borderId="24" xfId="0" applyNumberFormat="1" applyFont="1" applyBorder="1" applyAlignment="1" applyProtection="1">
      <alignment vertical="center"/>
    </xf>
    <xf numFmtId="166" fontId="29" fillId="0" borderId="24" xfId="0" applyNumberFormat="1" applyFont="1" applyBorder="1" applyAlignment="1" applyProtection="1">
      <alignment vertical="center"/>
    </xf>
    <xf numFmtId="4" fontId="29" fillId="0" borderId="25" xfId="0" applyNumberFormat="1" applyFont="1" applyBorder="1" applyAlignment="1" applyProtection="1">
      <alignment vertical="center"/>
    </xf>
    <xf numFmtId="0" fontId="0" fillId="0" borderId="0" xfId="0" applyProtection="1">
      <protection locked="0"/>
    </xf>
    <xf numFmtId="0" fontId="12" fillId="2" borderId="0" xfId="0" applyFont="1" applyFill="1" applyAlignment="1">
      <alignment vertical="center"/>
    </xf>
    <xf numFmtId="0" fontId="13" fillId="2" borderId="0" xfId="0" applyFont="1" applyFill="1" applyAlignment="1">
      <alignment horizontal="left" vertical="center"/>
    </xf>
    <xf numFmtId="0" fontId="30" fillId="2" borderId="0" xfId="1" applyFont="1" applyFill="1" applyAlignment="1">
      <alignment vertical="center"/>
    </xf>
    <xf numFmtId="0" fontId="12"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8"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0" fillId="0" borderId="0" xfId="0" applyFont="1" applyBorder="1" applyAlignment="1" applyProtection="1">
      <alignment horizontal="left" vertical="center"/>
    </xf>
    <xf numFmtId="4" fontId="23"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1"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8"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3" fillId="0" borderId="0" xfId="0" applyNumberFormat="1" applyFont="1" applyAlignment="1" applyProtection="1"/>
    <xf numFmtId="166" fontId="32" fillId="0" borderId="16" xfId="0" applyNumberFormat="1" applyFont="1" applyBorder="1" applyAlignment="1" applyProtection="1"/>
    <xf numFmtId="166" fontId="32" fillId="0" borderId="17" xfId="0" applyNumberFormat="1" applyFont="1" applyBorder="1" applyAlignment="1" applyProtection="1"/>
    <xf numFmtId="4" fontId="33"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34"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35" fillId="0" borderId="0" xfId="0" applyFont="1" applyAlignment="1" applyProtection="1">
      <alignment vertical="center" wrapText="1"/>
    </xf>
    <xf numFmtId="0" fontId="0" fillId="0" borderId="18" xfId="0" applyFont="1" applyBorder="1" applyAlignment="1" applyProtection="1">
      <alignment vertical="center"/>
    </xf>
    <xf numFmtId="0" fontId="9" fillId="0" borderId="23"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36" fillId="0" borderId="28" xfId="0" applyFont="1" applyBorder="1" applyAlignment="1" applyProtection="1">
      <alignment horizontal="center" vertical="center"/>
    </xf>
    <xf numFmtId="49" fontId="36" fillId="0" borderId="28" xfId="0" applyNumberFormat="1" applyFont="1" applyBorder="1" applyAlignment="1" applyProtection="1">
      <alignment horizontal="left" vertical="center" wrapText="1"/>
    </xf>
    <xf numFmtId="0" fontId="36" fillId="0" borderId="28" xfId="0" applyFont="1" applyBorder="1" applyAlignment="1" applyProtection="1">
      <alignment horizontal="left" vertical="center" wrapText="1"/>
    </xf>
    <xf numFmtId="0" fontId="36" fillId="0" borderId="28" xfId="0" applyFont="1" applyBorder="1" applyAlignment="1" applyProtection="1">
      <alignment horizontal="center" vertical="center" wrapText="1"/>
    </xf>
    <xf numFmtId="167" fontId="36" fillId="0" borderId="28" xfId="0" applyNumberFormat="1" applyFont="1" applyBorder="1" applyAlignment="1" applyProtection="1">
      <alignment vertical="center"/>
    </xf>
    <xf numFmtId="4" fontId="36" fillId="3" borderId="28" xfId="0" applyNumberFormat="1" applyFont="1" applyFill="1" applyBorder="1" applyAlignment="1" applyProtection="1">
      <alignment vertical="center"/>
      <protection locked="0"/>
    </xf>
    <xf numFmtId="4" fontId="36" fillId="0" borderId="28" xfId="0" applyNumberFormat="1" applyFont="1" applyBorder="1" applyAlignment="1" applyProtection="1">
      <alignment vertical="center"/>
    </xf>
    <xf numFmtId="0" fontId="36" fillId="0" borderId="5" xfId="0" applyFont="1" applyBorder="1" applyAlignment="1">
      <alignment vertical="center"/>
    </xf>
    <xf numFmtId="0" fontId="36" fillId="3" borderId="28"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1" fillId="0" borderId="24" xfId="0" applyFont="1" applyBorder="1" applyAlignment="1" applyProtection="1">
      <alignment horizontal="center"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pplyProtection="1">
      <alignment vertical="top"/>
      <protection locked="0"/>
    </xf>
    <xf numFmtId="0" fontId="37" fillId="0" borderId="29" xfId="0" applyFont="1" applyBorder="1" applyAlignment="1" applyProtection="1">
      <alignment vertical="center" wrapText="1"/>
      <protection locked="0"/>
    </xf>
    <xf numFmtId="0" fontId="37" fillId="0" borderId="30" xfId="0" applyFont="1" applyBorder="1" applyAlignment="1" applyProtection="1">
      <alignment vertical="center" wrapText="1"/>
      <protection locked="0"/>
    </xf>
    <xf numFmtId="0" fontId="37" fillId="0" borderId="31" xfId="0" applyFont="1" applyBorder="1" applyAlignment="1" applyProtection="1">
      <alignment vertical="center" wrapText="1"/>
      <protection locked="0"/>
    </xf>
    <xf numFmtId="0" fontId="37" fillId="0" borderId="32" xfId="0" applyFont="1" applyBorder="1" applyAlignment="1" applyProtection="1">
      <alignment horizontal="center" vertical="center" wrapText="1"/>
      <protection locked="0"/>
    </xf>
    <xf numFmtId="0" fontId="37" fillId="0" borderId="33" xfId="0" applyFont="1" applyBorder="1" applyAlignment="1" applyProtection="1">
      <alignment horizontal="center" vertical="center" wrapText="1"/>
      <protection locked="0"/>
    </xf>
    <xf numFmtId="0" fontId="37" fillId="0" borderId="32" xfId="0" applyFont="1" applyBorder="1" applyAlignment="1" applyProtection="1">
      <alignment vertical="center" wrapText="1"/>
      <protection locked="0"/>
    </xf>
    <xf numFmtId="0" fontId="37" fillId="0" borderId="33" xfId="0" applyFont="1" applyBorder="1" applyAlignment="1" applyProtection="1">
      <alignment vertical="center" wrapText="1"/>
      <protection locked="0"/>
    </xf>
    <xf numFmtId="0" fontId="39" fillId="0" borderId="1" xfId="0" applyFont="1" applyBorder="1" applyAlignment="1" applyProtection="1">
      <alignment horizontal="left" vertical="center" wrapText="1"/>
      <protection locked="0"/>
    </xf>
    <xf numFmtId="0" fontId="40" fillId="0" borderId="1" xfId="0" applyFont="1" applyBorder="1" applyAlignment="1" applyProtection="1">
      <alignment horizontal="left" vertical="center" wrapText="1"/>
      <protection locked="0"/>
    </xf>
    <xf numFmtId="0" fontId="40" fillId="0" borderId="32"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40" fillId="0" borderId="1" xfId="0" applyFont="1" applyBorder="1" applyAlignment="1" applyProtection="1">
      <alignment vertical="center"/>
      <protection locked="0"/>
    </xf>
    <xf numFmtId="0" fontId="40" fillId="0" borderId="1" xfId="0" applyFont="1" applyBorder="1" applyAlignment="1" applyProtection="1">
      <alignment horizontal="left" vertical="center"/>
      <protection locked="0"/>
    </xf>
    <xf numFmtId="49" fontId="40" fillId="0" borderId="1" xfId="0" applyNumberFormat="1" applyFont="1" applyBorder="1" applyAlignment="1" applyProtection="1">
      <alignment vertical="center" wrapText="1"/>
      <protection locked="0"/>
    </xf>
    <xf numFmtId="0" fontId="37" fillId="0" borderId="35" xfId="0" applyFont="1" applyBorder="1" applyAlignment="1" applyProtection="1">
      <alignment vertical="center" wrapText="1"/>
      <protection locked="0"/>
    </xf>
    <xf numFmtId="0" fontId="41" fillId="0" borderId="34" xfId="0" applyFont="1" applyBorder="1" applyAlignment="1" applyProtection="1">
      <alignment vertical="center" wrapText="1"/>
      <protection locked="0"/>
    </xf>
    <xf numFmtId="0" fontId="37" fillId="0" borderId="36" xfId="0" applyFont="1" applyBorder="1" applyAlignment="1" applyProtection="1">
      <alignment vertical="center" wrapText="1"/>
      <protection locked="0"/>
    </xf>
    <xf numFmtId="0" fontId="37" fillId="0" borderId="1" xfId="0" applyFont="1" applyBorder="1" applyAlignment="1" applyProtection="1">
      <alignment vertical="top"/>
      <protection locked="0"/>
    </xf>
    <xf numFmtId="0" fontId="37" fillId="0" borderId="0" xfId="0" applyFont="1" applyAlignment="1" applyProtection="1">
      <alignment vertical="top"/>
      <protection locked="0"/>
    </xf>
    <xf numFmtId="0" fontId="37" fillId="0" borderId="29" xfId="0" applyFont="1" applyBorder="1" applyAlignment="1" applyProtection="1">
      <alignment horizontal="left" vertical="center"/>
      <protection locked="0"/>
    </xf>
    <xf numFmtId="0" fontId="37" fillId="0" borderId="30" xfId="0" applyFont="1" applyBorder="1" applyAlignment="1" applyProtection="1">
      <alignment horizontal="left" vertical="center"/>
      <protection locked="0"/>
    </xf>
    <xf numFmtId="0" fontId="37" fillId="0" borderId="31" xfId="0" applyFont="1" applyBorder="1" applyAlignment="1" applyProtection="1">
      <alignment horizontal="left" vertical="center"/>
      <protection locked="0"/>
    </xf>
    <xf numFmtId="0" fontId="37" fillId="0" borderId="32" xfId="0" applyFont="1" applyBorder="1" applyAlignment="1" applyProtection="1">
      <alignment horizontal="left" vertical="center"/>
      <protection locked="0"/>
    </xf>
    <xf numFmtId="0" fontId="37" fillId="0" borderId="33" xfId="0" applyFont="1" applyBorder="1" applyAlignment="1" applyProtection="1">
      <alignment horizontal="left" vertical="center"/>
      <protection locked="0"/>
    </xf>
    <xf numFmtId="0" fontId="39" fillId="0" borderId="1" xfId="0" applyFont="1" applyBorder="1" applyAlignment="1" applyProtection="1">
      <alignment horizontal="left" vertical="center"/>
      <protection locked="0"/>
    </xf>
    <xf numFmtId="0" fontId="42" fillId="0" borderId="0" xfId="0" applyFont="1" applyAlignment="1" applyProtection="1">
      <alignment horizontal="left" vertical="center"/>
      <protection locked="0"/>
    </xf>
    <xf numFmtId="0" fontId="39" fillId="0" borderId="34" xfId="0" applyFont="1" applyBorder="1" applyAlignment="1" applyProtection="1">
      <alignment horizontal="left" vertical="center"/>
      <protection locked="0"/>
    </xf>
    <xf numFmtId="0" fontId="39" fillId="0" borderId="34" xfId="0" applyFont="1" applyBorder="1" applyAlignment="1" applyProtection="1">
      <alignment horizontal="center" vertical="center"/>
      <protection locked="0"/>
    </xf>
    <xf numFmtId="0" fontId="42" fillId="0" borderId="34"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0" fillId="0" borderId="0" xfId="0" applyFont="1" applyAlignment="1" applyProtection="1">
      <alignment horizontal="left" vertical="center"/>
      <protection locked="0"/>
    </xf>
    <xf numFmtId="0" fontId="40" fillId="0" borderId="1" xfId="0" applyFont="1" applyBorder="1" applyAlignment="1" applyProtection="1">
      <alignment horizontal="center" vertical="center"/>
      <protection locked="0"/>
    </xf>
    <xf numFmtId="0" fontId="40" fillId="0" borderId="32" xfId="0" applyFont="1" applyBorder="1" applyAlignment="1" applyProtection="1">
      <alignment horizontal="left" vertical="center"/>
      <protection locked="0"/>
    </xf>
    <xf numFmtId="0" fontId="40" fillId="0" borderId="1" xfId="0" applyFont="1" applyFill="1" applyBorder="1" applyAlignment="1" applyProtection="1">
      <alignment horizontal="left" vertical="center"/>
      <protection locked="0"/>
    </xf>
    <xf numFmtId="0" fontId="40" fillId="0" borderId="1" xfId="0" applyFont="1" applyFill="1" applyBorder="1" applyAlignment="1" applyProtection="1">
      <alignment horizontal="center" vertical="center"/>
      <protection locked="0"/>
    </xf>
    <xf numFmtId="0" fontId="37" fillId="0" borderId="35" xfId="0" applyFont="1" applyBorder="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37" fillId="0" borderId="36" xfId="0" applyFont="1" applyBorder="1" applyAlignment="1" applyProtection="1">
      <alignment horizontal="left" vertical="center"/>
      <protection locked="0"/>
    </xf>
    <xf numFmtId="0" fontId="37" fillId="0" borderId="1"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37" fillId="0" borderId="1" xfId="0" applyFont="1" applyBorder="1" applyAlignment="1" applyProtection="1">
      <alignment horizontal="left" vertical="center" wrapText="1"/>
      <protection locked="0"/>
    </xf>
    <xf numFmtId="0" fontId="40" fillId="0" borderId="1" xfId="0" applyFont="1" applyBorder="1" applyAlignment="1" applyProtection="1">
      <alignment horizontal="center" vertical="center" wrapText="1"/>
      <protection locked="0"/>
    </xf>
    <xf numFmtId="0" fontId="37" fillId="0" borderId="29" xfId="0" applyFont="1" applyBorder="1" applyAlignment="1" applyProtection="1">
      <alignment horizontal="left" vertical="center" wrapText="1"/>
      <protection locked="0"/>
    </xf>
    <xf numFmtId="0" fontId="37" fillId="0" borderId="30" xfId="0" applyFont="1" applyBorder="1" applyAlignment="1" applyProtection="1">
      <alignment horizontal="left" vertical="center" wrapText="1"/>
      <protection locked="0"/>
    </xf>
    <xf numFmtId="0" fontId="37" fillId="0" borderId="31" xfId="0" applyFont="1" applyBorder="1" applyAlignment="1" applyProtection="1">
      <alignment horizontal="left" vertical="center" wrapText="1"/>
      <protection locked="0"/>
    </xf>
    <xf numFmtId="0" fontId="37" fillId="0" borderId="32"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0" fillId="0" borderId="32"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protection locked="0"/>
    </xf>
    <xf numFmtId="0" fontId="40" fillId="0" borderId="35" xfId="0" applyFont="1" applyBorder="1" applyAlignment="1" applyProtection="1">
      <alignment horizontal="left" vertical="center" wrapText="1"/>
      <protection locked="0"/>
    </xf>
    <xf numFmtId="0" fontId="40" fillId="0" borderId="34" xfId="0" applyFont="1" applyBorder="1" applyAlignment="1" applyProtection="1">
      <alignment horizontal="left" vertical="center" wrapText="1"/>
      <protection locked="0"/>
    </xf>
    <xf numFmtId="0" fontId="40" fillId="0" borderId="36" xfId="0" applyFont="1" applyBorder="1" applyAlignment="1" applyProtection="1">
      <alignment horizontal="left" vertical="center" wrapText="1"/>
      <protection locked="0"/>
    </xf>
    <xf numFmtId="0" fontId="40" fillId="0" borderId="1" xfId="0" applyFont="1" applyBorder="1" applyAlignment="1" applyProtection="1">
      <alignment horizontal="left" vertical="top"/>
      <protection locked="0"/>
    </xf>
    <xf numFmtId="0" fontId="40" fillId="0" borderId="1" xfId="0" applyFont="1" applyBorder="1" applyAlignment="1" applyProtection="1">
      <alignment horizontal="center" vertical="top"/>
      <protection locked="0"/>
    </xf>
    <xf numFmtId="0" fontId="40" fillId="0" borderId="35" xfId="0" applyFont="1" applyBorder="1" applyAlignment="1" applyProtection="1">
      <alignment horizontal="left" vertical="center"/>
      <protection locked="0"/>
    </xf>
    <xf numFmtId="0" fontId="40" fillId="0" borderId="36" xfId="0" applyFont="1" applyBorder="1" applyAlignment="1" applyProtection="1">
      <alignment horizontal="left" vertical="center"/>
      <protection locked="0"/>
    </xf>
    <xf numFmtId="0" fontId="42" fillId="0" borderId="0" xfId="0" applyFont="1" applyAlignment="1" applyProtection="1">
      <alignment vertical="center"/>
      <protection locked="0"/>
    </xf>
    <xf numFmtId="0" fontId="39" fillId="0" borderId="1" xfId="0" applyFont="1" applyBorder="1" applyAlignment="1" applyProtection="1">
      <alignment vertical="center"/>
      <protection locked="0"/>
    </xf>
    <xf numFmtId="0" fontId="42" fillId="0" borderId="34" xfId="0" applyFont="1" applyBorder="1" applyAlignment="1" applyProtection="1">
      <alignment vertical="center"/>
      <protection locked="0"/>
    </xf>
    <xf numFmtId="0" fontId="39"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0"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39" fillId="0" borderId="34" xfId="0" applyFont="1" applyBorder="1" applyAlignment="1" applyProtection="1">
      <alignment horizontal="left"/>
      <protection locked="0"/>
    </xf>
    <xf numFmtId="0" fontId="42" fillId="0" borderId="34" xfId="0" applyFont="1" applyBorder="1" applyAlignment="1" applyProtection="1">
      <protection locked="0"/>
    </xf>
    <xf numFmtId="0" fontId="37" fillId="0" borderId="32" xfId="0" applyFont="1" applyBorder="1" applyAlignment="1" applyProtection="1">
      <alignment vertical="top"/>
      <protection locked="0"/>
    </xf>
    <xf numFmtId="0" fontId="37" fillId="0" borderId="33" xfId="0" applyFont="1" applyBorder="1" applyAlignment="1" applyProtection="1">
      <alignment vertical="top"/>
      <protection locked="0"/>
    </xf>
    <xf numFmtId="0" fontId="37" fillId="0" borderId="1" xfId="0" applyFont="1" applyBorder="1" applyAlignment="1" applyProtection="1">
      <alignment horizontal="center" vertical="center"/>
      <protection locked="0"/>
    </xf>
    <xf numFmtId="0" fontId="37" fillId="0" borderId="1" xfId="0" applyFont="1" applyBorder="1" applyAlignment="1" applyProtection="1">
      <alignment horizontal="left" vertical="top"/>
      <protection locked="0"/>
    </xf>
    <xf numFmtId="0" fontId="37" fillId="0" borderId="35" xfId="0" applyFont="1" applyBorder="1" applyAlignment="1" applyProtection="1">
      <alignment vertical="top"/>
      <protection locked="0"/>
    </xf>
    <xf numFmtId="0" fontId="37" fillId="0" borderId="34" xfId="0" applyFont="1" applyBorder="1" applyAlignment="1" applyProtection="1">
      <alignment vertical="top"/>
      <protection locked="0"/>
    </xf>
    <xf numFmtId="0" fontId="37" fillId="0" borderId="36" xfId="0" applyFont="1" applyBorder="1" applyAlignment="1" applyProtection="1">
      <alignment vertical="top"/>
      <protection locked="0"/>
    </xf>
    <xf numFmtId="0" fontId="19" fillId="0" borderId="0" xfId="0" applyFont="1" applyAlignment="1">
      <alignment horizontal="left" vertical="top" wrapText="1"/>
    </xf>
    <xf numFmtId="0" fontId="19"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0"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9" fillId="0" borderId="0" xfId="0" applyNumberFormat="1" applyFont="1" applyBorder="1" applyAlignment="1" applyProtection="1">
      <alignment vertical="center"/>
    </xf>
    <xf numFmtId="0" fontId="3" fillId="4" borderId="10" xfId="0" applyFont="1" applyFill="1" applyBorder="1" applyAlignment="1" applyProtection="1">
      <alignment horizontal="left" vertical="center"/>
    </xf>
    <xf numFmtId="0" fontId="0" fillId="4" borderId="10" xfId="0" applyFont="1" applyFill="1" applyBorder="1" applyAlignment="1" applyProtection="1">
      <alignmen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2" fillId="0" borderId="15" xfId="0" applyFont="1" applyBorder="1" applyAlignment="1">
      <alignment horizontal="center" vertical="center"/>
    </xf>
    <xf numFmtId="0" fontId="22"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0" fontId="26" fillId="0" borderId="0" xfId="0" applyFont="1" applyAlignment="1" applyProtection="1">
      <alignment horizontal="left" vertical="center" wrapText="1"/>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0" fillId="0" borderId="0" xfId="0"/>
    <xf numFmtId="0" fontId="18" fillId="0" borderId="0" xfId="0" applyFont="1" applyBorder="1" applyAlignment="1" applyProtection="1">
      <alignment horizontal="left" vertical="center" wrapText="1"/>
    </xf>
    <xf numFmtId="0" fontId="18"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0" fillId="0" borderId="0" xfId="0" applyFont="1" applyBorder="1" applyAlignment="1" applyProtection="1">
      <alignment horizontal="left" vertical="center"/>
    </xf>
    <xf numFmtId="0" fontId="18" fillId="0" borderId="0" xfId="0" applyFont="1" applyAlignment="1" applyProtection="1">
      <alignment horizontal="left" vertical="center" wrapText="1"/>
    </xf>
    <xf numFmtId="0" fontId="18" fillId="0" borderId="0" xfId="0" applyFont="1" applyAlignment="1" applyProtection="1">
      <alignment horizontal="left" vertical="center"/>
    </xf>
    <xf numFmtId="0" fontId="0" fillId="0" borderId="0" xfId="0" applyFont="1" applyAlignment="1" applyProtection="1">
      <alignment vertical="center"/>
    </xf>
    <xf numFmtId="0" fontId="30" fillId="2" borderId="0" xfId="1" applyFont="1" applyFill="1" applyAlignment="1">
      <alignment vertical="center"/>
    </xf>
    <xf numFmtId="0" fontId="40" fillId="0" borderId="1" xfId="0" applyFont="1" applyBorder="1" applyAlignment="1" applyProtection="1">
      <alignment horizontal="left" vertical="center"/>
      <protection locked="0"/>
    </xf>
    <xf numFmtId="0" fontId="40" fillId="0" borderId="1" xfId="0" applyFont="1" applyBorder="1" applyAlignment="1" applyProtection="1">
      <alignment horizontal="left" vertical="top"/>
      <protection locked="0"/>
    </xf>
    <xf numFmtId="0" fontId="39" fillId="0" borderId="34" xfId="0" applyFont="1" applyBorder="1" applyAlignment="1" applyProtection="1">
      <alignment horizontal="left"/>
      <protection locked="0"/>
    </xf>
    <xf numFmtId="0" fontId="38" fillId="0" borderId="1"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protection locked="0"/>
    </xf>
    <xf numFmtId="49" fontId="40" fillId="0" borderId="1" xfId="0" applyNumberFormat="1" applyFont="1" applyBorder="1" applyAlignment="1" applyProtection="1">
      <alignment horizontal="left" vertical="center" wrapText="1"/>
      <protection locked="0"/>
    </xf>
    <xf numFmtId="0" fontId="40" fillId="0" borderId="1" xfId="0" applyFont="1" applyBorder="1" applyAlignment="1" applyProtection="1">
      <alignment horizontal="left" vertical="center" wrapText="1"/>
      <protection locked="0"/>
    </xf>
    <xf numFmtId="0" fontId="39"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8"/>
  <sheetViews>
    <sheetView showGridLines="0" tabSelected="1" workbookViewId="0">
      <pane ySplit="1" topLeftCell="A2" activePane="bottomLeft" state="frozen"/>
      <selection pane="bottomLeft" activeCell="J5" sqref="J5"/>
    </sheetView>
  </sheetViews>
  <sheetFormatPr defaultRowHeight="14.4"/>
  <cols>
    <col min="1" max="1" width="8.28515625" customWidth="1"/>
    <col min="2" max="2" width="1.7109375" customWidth="1"/>
    <col min="3" max="3" width="4.140625" customWidth="1"/>
    <col min="4" max="33" width="2.7109375" customWidth="1"/>
    <col min="34" max="34" width="3.28515625" customWidth="1"/>
    <col min="35" max="35" width="31.7109375" customWidth="1"/>
    <col min="36" max="37" width="2.42578125" customWidth="1"/>
    <col min="38" max="38" width="8.28515625" customWidth="1"/>
    <col min="39" max="39" width="3.28515625" customWidth="1"/>
    <col min="40" max="40" width="13.28515625" customWidth="1"/>
    <col min="41" max="41" width="7.42578125" customWidth="1"/>
    <col min="42" max="42" width="4.140625" customWidth="1"/>
    <col min="43" max="43" width="15.7109375" customWidth="1"/>
    <col min="44" max="44" width="13.7109375" customWidth="1"/>
    <col min="45" max="47" width="25.85546875" hidden="1" customWidth="1"/>
    <col min="48" max="52" width="21.7109375" hidden="1" customWidth="1"/>
    <col min="53" max="53" width="19.140625" hidden="1" customWidth="1"/>
    <col min="54" max="54" width="25" hidden="1" customWidth="1"/>
    <col min="55" max="56" width="19.140625" hidden="1" customWidth="1"/>
    <col min="57" max="57" width="66.42578125" customWidth="1"/>
    <col min="71" max="91" width="9.28515625" hidden="1"/>
  </cols>
  <sheetData>
    <row r="1" spans="1:74" ht="21.3"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spans="1:74" ht="36.9" customHeight="1">
      <c r="AR2" s="372"/>
      <c r="AS2" s="372"/>
      <c r="AT2" s="372"/>
      <c r="AU2" s="372"/>
      <c r="AV2" s="372"/>
      <c r="AW2" s="372"/>
      <c r="AX2" s="372"/>
      <c r="AY2" s="372"/>
      <c r="AZ2" s="372"/>
      <c r="BA2" s="372"/>
      <c r="BB2" s="372"/>
      <c r="BC2" s="372"/>
      <c r="BD2" s="372"/>
      <c r="BE2" s="372"/>
      <c r="BS2" s="23" t="s">
        <v>8</v>
      </c>
      <c r="BT2" s="23" t="s">
        <v>9</v>
      </c>
    </row>
    <row r="3" spans="1:74" ht="6.9"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spans="1:74" ht="36.9"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spans="1:74" ht="14.4" customHeight="1">
      <c r="B5" s="27"/>
      <c r="C5" s="28"/>
      <c r="D5" s="33" t="s">
        <v>15</v>
      </c>
      <c r="E5" s="28"/>
      <c r="F5" s="28"/>
      <c r="G5" s="28"/>
      <c r="H5" s="28"/>
      <c r="I5" s="28"/>
      <c r="J5" s="28"/>
      <c r="K5" s="337" t="s">
        <v>16</v>
      </c>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8"/>
      <c r="AO5" s="338"/>
      <c r="AP5" s="28"/>
      <c r="AQ5" s="30"/>
      <c r="BE5" s="335" t="s">
        <v>17</v>
      </c>
      <c r="BS5" s="23" t="s">
        <v>8</v>
      </c>
    </row>
    <row r="6" spans="1:74" ht="36.9" customHeight="1">
      <c r="B6" s="27"/>
      <c r="C6" s="28"/>
      <c r="D6" s="35" t="s">
        <v>18</v>
      </c>
      <c r="E6" s="28"/>
      <c r="F6" s="28"/>
      <c r="G6" s="28"/>
      <c r="H6" s="28"/>
      <c r="I6" s="28"/>
      <c r="J6" s="28"/>
      <c r="K6" s="339" t="s">
        <v>19</v>
      </c>
      <c r="L6" s="338"/>
      <c r="M6" s="338"/>
      <c r="N6" s="338"/>
      <c r="O6" s="338"/>
      <c r="P6" s="338"/>
      <c r="Q6" s="338"/>
      <c r="R6" s="338"/>
      <c r="S6" s="338"/>
      <c r="T6" s="338"/>
      <c r="U6" s="338"/>
      <c r="V6" s="338"/>
      <c r="W6" s="338"/>
      <c r="X6" s="338"/>
      <c r="Y6" s="338"/>
      <c r="Z6" s="338"/>
      <c r="AA6" s="338"/>
      <c r="AB6" s="338"/>
      <c r="AC6" s="338"/>
      <c r="AD6" s="338"/>
      <c r="AE6" s="338"/>
      <c r="AF6" s="338"/>
      <c r="AG6" s="338"/>
      <c r="AH6" s="338"/>
      <c r="AI6" s="338"/>
      <c r="AJ6" s="338"/>
      <c r="AK6" s="338"/>
      <c r="AL6" s="338"/>
      <c r="AM6" s="338"/>
      <c r="AN6" s="338"/>
      <c r="AO6" s="338"/>
      <c r="AP6" s="28"/>
      <c r="AQ6" s="30"/>
      <c r="BE6" s="336"/>
      <c r="BS6" s="23" t="s">
        <v>8</v>
      </c>
    </row>
    <row r="7" spans="1:74" ht="14.4" customHeight="1">
      <c r="B7" s="27"/>
      <c r="C7" s="28"/>
      <c r="D7" s="36" t="s">
        <v>20</v>
      </c>
      <c r="E7" s="28"/>
      <c r="F7" s="28"/>
      <c r="G7" s="28"/>
      <c r="H7" s="28"/>
      <c r="I7" s="28"/>
      <c r="J7" s="28"/>
      <c r="K7" s="34" t="s">
        <v>21</v>
      </c>
      <c r="L7" s="28"/>
      <c r="M7" s="28"/>
      <c r="N7" s="28"/>
      <c r="O7" s="28"/>
      <c r="P7" s="28"/>
      <c r="Q7" s="28"/>
      <c r="R7" s="28"/>
      <c r="S7" s="28"/>
      <c r="T7" s="28"/>
      <c r="U7" s="28"/>
      <c r="V7" s="28"/>
      <c r="W7" s="28"/>
      <c r="X7" s="28"/>
      <c r="Y7" s="28"/>
      <c r="Z7" s="28"/>
      <c r="AA7" s="28"/>
      <c r="AB7" s="28"/>
      <c r="AC7" s="28"/>
      <c r="AD7" s="28"/>
      <c r="AE7" s="28"/>
      <c r="AF7" s="28"/>
      <c r="AG7" s="28"/>
      <c r="AH7" s="28"/>
      <c r="AI7" s="28"/>
      <c r="AJ7" s="28"/>
      <c r="AK7" s="36" t="s">
        <v>22</v>
      </c>
      <c r="AL7" s="28"/>
      <c r="AM7" s="28"/>
      <c r="AN7" s="34" t="s">
        <v>23</v>
      </c>
      <c r="AO7" s="28"/>
      <c r="AP7" s="28"/>
      <c r="AQ7" s="30"/>
      <c r="BE7" s="336"/>
      <c r="BS7" s="23" t="s">
        <v>8</v>
      </c>
    </row>
    <row r="8" spans="1:74" ht="14.4" customHeight="1">
      <c r="B8" s="27"/>
      <c r="C8" s="28"/>
      <c r="D8" s="36" t="s">
        <v>24</v>
      </c>
      <c r="E8" s="28"/>
      <c r="F8" s="28"/>
      <c r="G8" s="28"/>
      <c r="H8" s="28"/>
      <c r="I8" s="28"/>
      <c r="J8" s="28"/>
      <c r="K8" s="34" t="s">
        <v>25</v>
      </c>
      <c r="L8" s="28"/>
      <c r="M8" s="28"/>
      <c r="N8" s="28"/>
      <c r="O8" s="28"/>
      <c r="P8" s="28"/>
      <c r="Q8" s="28"/>
      <c r="R8" s="28"/>
      <c r="S8" s="28"/>
      <c r="T8" s="28"/>
      <c r="U8" s="28"/>
      <c r="V8" s="28"/>
      <c r="W8" s="28"/>
      <c r="X8" s="28"/>
      <c r="Y8" s="28"/>
      <c r="Z8" s="28"/>
      <c r="AA8" s="28"/>
      <c r="AB8" s="28"/>
      <c r="AC8" s="28"/>
      <c r="AD8" s="28"/>
      <c r="AE8" s="28"/>
      <c r="AF8" s="28"/>
      <c r="AG8" s="28"/>
      <c r="AH8" s="28"/>
      <c r="AI8" s="28"/>
      <c r="AJ8" s="28"/>
      <c r="AK8" s="36" t="s">
        <v>26</v>
      </c>
      <c r="AL8" s="28"/>
      <c r="AM8" s="28"/>
      <c r="AN8" s="37" t="s">
        <v>27</v>
      </c>
      <c r="AO8" s="28"/>
      <c r="AP8" s="28"/>
      <c r="AQ8" s="30"/>
      <c r="BE8" s="336"/>
      <c r="BS8" s="23" t="s">
        <v>8</v>
      </c>
    </row>
    <row r="9" spans="1:74" ht="14.4"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36"/>
      <c r="BS9" s="23" t="s">
        <v>8</v>
      </c>
    </row>
    <row r="10" spans="1:74" ht="14.4" customHeight="1">
      <c r="B10" s="27"/>
      <c r="C10" s="28"/>
      <c r="D10" s="36" t="s">
        <v>28</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6" t="s">
        <v>29</v>
      </c>
      <c r="AL10" s="28"/>
      <c r="AM10" s="28"/>
      <c r="AN10" s="34" t="s">
        <v>30</v>
      </c>
      <c r="AO10" s="28"/>
      <c r="AP10" s="28"/>
      <c r="AQ10" s="30"/>
      <c r="BE10" s="336"/>
      <c r="BS10" s="23" t="s">
        <v>8</v>
      </c>
    </row>
    <row r="11" spans="1:74" ht="18.45" customHeight="1">
      <c r="B11" s="27"/>
      <c r="C11" s="28"/>
      <c r="D11" s="28"/>
      <c r="E11" s="34" t="s">
        <v>31</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6" t="s">
        <v>32</v>
      </c>
      <c r="AL11" s="28"/>
      <c r="AM11" s="28"/>
      <c r="AN11" s="34" t="s">
        <v>30</v>
      </c>
      <c r="AO11" s="28"/>
      <c r="AP11" s="28"/>
      <c r="AQ11" s="30"/>
      <c r="BE11" s="336"/>
      <c r="BS11" s="23" t="s">
        <v>8</v>
      </c>
    </row>
    <row r="12" spans="1:74" ht="6.9"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36"/>
      <c r="BS12" s="23" t="s">
        <v>8</v>
      </c>
    </row>
    <row r="13" spans="1:74" ht="14.4" customHeight="1">
      <c r="B13" s="27"/>
      <c r="C13" s="28"/>
      <c r="D13" s="36" t="s">
        <v>33</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6" t="s">
        <v>29</v>
      </c>
      <c r="AL13" s="28"/>
      <c r="AM13" s="28"/>
      <c r="AN13" s="38" t="s">
        <v>34</v>
      </c>
      <c r="AO13" s="28"/>
      <c r="AP13" s="28"/>
      <c r="AQ13" s="30"/>
      <c r="BE13" s="336"/>
      <c r="BS13" s="23" t="s">
        <v>8</v>
      </c>
    </row>
    <row r="14" spans="1:74" ht="13.2">
      <c r="B14" s="27"/>
      <c r="C14" s="28"/>
      <c r="D14" s="28"/>
      <c r="E14" s="340" t="s">
        <v>34</v>
      </c>
      <c r="F14" s="341"/>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6" t="s">
        <v>32</v>
      </c>
      <c r="AL14" s="28"/>
      <c r="AM14" s="28"/>
      <c r="AN14" s="38" t="s">
        <v>34</v>
      </c>
      <c r="AO14" s="28"/>
      <c r="AP14" s="28"/>
      <c r="AQ14" s="30"/>
      <c r="BE14" s="336"/>
      <c r="BS14" s="23" t="s">
        <v>8</v>
      </c>
    </row>
    <row r="15" spans="1:74" ht="6.9"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36"/>
      <c r="BS15" s="23" t="s">
        <v>6</v>
      </c>
    </row>
    <row r="16" spans="1:74" ht="14.4" customHeight="1">
      <c r="B16" s="27"/>
      <c r="C16" s="28"/>
      <c r="D16" s="36" t="s">
        <v>35</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6" t="s">
        <v>29</v>
      </c>
      <c r="AL16" s="28"/>
      <c r="AM16" s="28"/>
      <c r="AN16" s="34" t="s">
        <v>30</v>
      </c>
      <c r="AO16" s="28"/>
      <c r="AP16" s="28"/>
      <c r="AQ16" s="30"/>
      <c r="BE16" s="336"/>
      <c r="BS16" s="23" t="s">
        <v>6</v>
      </c>
    </row>
    <row r="17" spans="2:71" ht="18.45" customHeight="1">
      <c r="B17" s="27"/>
      <c r="C17" s="28"/>
      <c r="D17" s="28"/>
      <c r="E17" s="34" t="s">
        <v>36</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6" t="s">
        <v>32</v>
      </c>
      <c r="AL17" s="28"/>
      <c r="AM17" s="28"/>
      <c r="AN17" s="34" t="s">
        <v>30</v>
      </c>
      <c r="AO17" s="28"/>
      <c r="AP17" s="28"/>
      <c r="AQ17" s="30"/>
      <c r="BE17" s="336"/>
      <c r="BS17" s="23" t="s">
        <v>37</v>
      </c>
    </row>
    <row r="18" spans="2:71" ht="6.9"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36"/>
      <c r="BS18" s="23" t="s">
        <v>8</v>
      </c>
    </row>
    <row r="19" spans="2:71" ht="14.4" customHeight="1">
      <c r="B19" s="27"/>
      <c r="C19" s="28"/>
      <c r="D19" s="36" t="s">
        <v>38</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36"/>
      <c r="BS19" s="23" t="s">
        <v>8</v>
      </c>
    </row>
    <row r="20" spans="2:71" ht="42.75" customHeight="1">
      <c r="B20" s="27"/>
      <c r="C20" s="28"/>
      <c r="D20" s="28"/>
      <c r="E20" s="342" t="s">
        <v>39</v>
      </c>
      <c r="F20" s="342"/>
      <c r="G20" s="342"/>
      <c r="H20" s="342"/>
      <c r="I20" s="342"/>
      <c r="J20" s="342"/>
      <c r="K20" s="342"/>
      <c r="L20" s="342"/>
      <c r="M20" s="342"/>
      <c r="N20" s="342"/>
      <c r="O20" s="342"/>
      <c r="P20" s="342"/>
      <c r="Q20" s="342"/>
      <c r="R20" s="342"/>
      <c r="S20" s="342"/>
      <c r="T20" s="342"/>
      <c r="U20" s="342"/>
      <c r="V20" s="342"/>
      <c r="W20" s="342"/>
      <c r="X20" s="342"/>
      <c r="Y20" s="342"/>
      <c r="Z20" s="342"/>
      <c r="AA20" s="342"/>
      <c r="AB20" s="342"/>
      <c r="AC20" s="342"/>
      <c r="AD20" s="342"/>
      <c r="AE20" s="342"/>
      <c r="AF20" s="342"/>
      <c r="AG20" s="342"/>
      <c r="AH20" s="342"/>
      <c r="AI20" s="342"/>
      <c r="AJ20" s="342"/>
      <c r="AK20" s="342"/>
      <c r="AL20" s="342"/>
      <c r="AM20" s="342"/>
      <c r="AN20" s="342"/>
      <c r="AO20" s="28"/>
      <c r="AP20" s="28"/>
      <c r="AQ20" s="30"/>
      <c r="BE20" s="336"/>
      <c r="BS20" s="23" t="s">
        <v>6</v>
      </c>
    </row>
    <row r="21" spans="2:71" ht="6.9"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36"/>
    </row>
    <row r="22" spans="2:71" ht="6.9" customHeight="1">
      <c r="B22" s="27"/>
      <c r="C22" s="28"/>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28"/>
      <c r="AQ22" s="30"/>
      <c r="BE22" s="336"/>
    </row>
    <row r="23" spans="2:71" s="1" customFormat="1" ht="25.95" customHeight="1">
      <c r="B23" s="40"/>
      <c r="C23" s="41"/>
      <c r="D23" s="42" t="s">
        <v>40</v>
      </c>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343">
        <f>ROUND(AG51,2)</f>
        <v>0</v>
      </c>
      <c r="AL23" s="344"/>
      <c r="AM23" s="344"/>
      <c r="AN23" s="344"/>
      <c r="AO23" s="344"/>
      <c r="AP23" s="41"/>
      <c r="AQ23" s="44"/>
      <c r="BE23" s="336"/>
    </row>
    <row r="24" spans="2:71" s="1" customFormat="1" ht="6.9" customHeight="1">
      <c r="B24" s="40"/>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BE24" s="336"/>
    </row>
    <row r="25" spans="2:71" s="1" customFormat="1" ht="12">
      <c r="B25" s="40"/>
      <c r="C25" s="41"/>
      <c r="D25" s="41"/>
      <c r="E25" s="41"/>
      <c r="F25" s="41"/>
      <c r="G25" s="41"/>
      <c r="H25" s="41"/>
      <c r="I25" s="41"/>
      <c r="J25" s="41"/>
      <c r="K25" s="41"/>
      <c r="L25" s="345" t="s">
        <v>41</v>
      </c>
      <c r="M25" s="345"/>
      <c r="N25" s="345"/>
      <c r="O25" s="345"/>
      <c r="P25" s="41"/>
      <c r="Q25" s="41"/>
      <c r="R25" s="41"/>
      <c r="S25" s="41"/>
      <c r="T25" s="41"/>
      <c r="U25" s="41"/>
      <c r="V25" s="41"/>
      <c r="W25" s="345" t="s">
        <v>42</v>
      </c>
      <c r="X25" s="345"/>
      <c r="Y25" s="345"/>
      <c r="Z25" s="345"/>
      <c r="AA25" s="345"/>
      <c r="AB25" s="345"/>
      <c r="AC25" s="345"/>
      <c r="AD25" s="345"/>
      <c r="AE25" s="345"/>
      <c r="AF25" s="41"/>
      <c r="AG25" s="41"/>
      <c r="AH25" s="41"/>
      <c r="AI25" s="41"/>
      <c r="AJ25" s="41"/>
      <c r="AK25" s="345" t="s">
        <v>43</v>
      </c>
      <c r="AL25" s="345"/>
      <c r="AM25" s="345"/>
      <c r="AN25" s="345"/>
      <c r="AO25" s="345"/>
      <c r="AP25" s="41"/>
      <c r="AQ25" s="44"/>
      <c r="BE25" s="336"/>
    </row>
    <row r="26" spans="2:71" s="2" customFormat="1" ht="14.4" hidden="1" customHeight="1">
      <c r="B26" s="46"/>
      <c r="C26" s="47"/>
      <c r="D26" s="48" t="s">
        <v>44</v>
      </c>
      <c r="E26" s="47"/>
      <c r="F26" s="48" t="s">
        <v>45</v>
      </c>
      <c r="G26" s="47"/>
      <c r="H26" s="47"/>
      <c r="I26" s="47"/>
      <c r="J26" s="47"/>
      <c r="K26" s="47"/>
      <c r="L26" s="346">
        <v>0.21</v>
      </c>
      <c r="M26" s="347"/>
      <c r="N26" s="347"/>
      <c r="O26" s="347"/>
      <c r="P26" s="47"/>
      <c r="Q26" s="47"/>
      <c r="R26" s="47"/>
      <c r="S26" s="47"/>
      <c r="T26" s="47"/>
      <c r="U26" s="47"/>
      <c r="V26" s="47"/>
      <c r="W26" s="348">
        <f>ROUND(AZ51,2)</f>
        <v>0</v>
      </c>
      <c r="X26" s="347"/>
      <c r="Y26" s="347"/>
      <c r="Z26" s="347"/>
      <c r="AA26" s="347"/>
      <c r="AB26" s="347"/>
      <c r="AC26" s="347"/>
      <c r="AD26" s="347"/>
      <c r="AE26" s="347"/>
      <c r="AF26" s="47"/>
      <c r="AG26" s="47"/>
      <c r="AH26" s="47"/>
      <c r="AI26" s="47"/>
      <c r="AJ26" s="47"/>
      <c r="AK26" s="348">
        <f>ROUND(AV51,2)</f>
        <v>0</v>
      </c>
      <c r="AL26" s="347"/>
      <c r="AM26" s="347"/>
      <c r="AN26" s="347"/>
      <c r="AO26" s="347"/>
      <c r="AP26" s="47"/>
      <c r="AQ26" s="49"/>
      <c r="BE26" s="336"/>
    </row>
    <row r="27" spans="2:71" s="2" customFormat="1" ht="14.4" hidden="1" customHeight="1">
      <c r="B27" s="46"/>
      <c r="C27" s="47"/>
      <c r="D27" s="47"/>
      <c r="E27" s="47"/>
      <c r="F27" s="48" t="s">
        <v>46</v>
      </c>
      <c r="G27" s="47"/>
      <c r="H27" s="47"/>
      <c r="I27" s="47"/>
      <c r="J27" s="47"/>
      <c r="K27" s="47"/>
      <c r="L27" s="346">
        <v>0.15</v>
      </c>
      <c r="M27" s="347"/>
      <c r="N27" s="347"/>
      <c r="O27" s="347"/>
      <c r="P27" s="47"/>
      <c r="Q27" s="47"/>
      <c r="R27" s="47"/>
      <c r="S27" s="47"/>
      <c r="T27" s="47"/>
      <c r="U27" s="47"/>
      <c r="V27" s="47"/>
      <c r="W27" s="348">
        <f>ROUND(BA51,2)</f>
        <v>0</v>
      </c>
      <c r="X27" s="347"/>
      <c r="Y27" s="347"/>
      <c r="Z27" s="347"/>
      <c r="AA27" s="347"/>
      <c r="AB27" s="347"/>
      <c r="AC27" s="347"/>
      <c r="AD27" s="347"/>
      <c r="AE27" s="347"/>
      <c r="AF27" s="47"/>
      <c r="AG27" s="47"/>
      <c r="AH27" s="47"/>
      <c r="AI27" s="47"/>
      <c r="AJ27" s="47"/>
      <c r="AK27" s="348">
        <f>ROUND(AW51,2)</f>
        <v>0</v>
      </c>
      <c r="AL27" s="347"/>
      <c r="AM27" s="347"/>
      <c r="AN27" s="347"/>
      <c r="AO27" s="347"/>
      <c r="AP27" s="47"/>
      <c r="AQ27" s="49"/>
      <c r="BE27" s="336"/>
    </row>
    <row r="28" spans="2:71" s="2" customFormat="1" ht="14.4" customHeight="1">
      <c r="B28" s="46"/>
      <c r="C28" s="47"/>
      <c r="D28" s="48" t="s">
        <v>44</v>
      </c>
      <c r="E28" s="47"/>
      <c r="F28" s="48" t="s">
        <v>47</v>
      </c>
      <c r="G28" s="47"/>
      <c r="H28" s="47"/>
      <c r="I28" s="47"/>
      <c r="J28" s="47"/>
      <c r="K28" s="47"/>
      <c r="L28" s="346">
        <v>0.21</v>
      </c>
      <c r="M28" s="347"/>
      <c r="N28" s="347"/>
      <c r="O28" s="347"/>
      <c r="P28" s="47"/>
      <c r="Q28" s="47"/>
      <c r="R28" s="47"/>
      <c r="S28" s="47"/>
      <c r="T28" s="47"/>
      <c r="U28" s="47"/>
      <c r="V28" s="47"/>
      <c r="W28" s="348">
        <f>ROUND(BB51,2)</f>
        <v>0</v>
      </c>
      <c r="X28" s="347"/>
      <c r="Y28" s="347"/>
      <c r="Z28" s="347"/>
      <c r="AA28" s="347"/>
      <c r="AB28" s="347"/>
      <c r="AC28" s="347"/>
      <c r="AD28" s="347"/>
      <c r="AE28" s="347"/>
      <c r="AF28" s="47"/>
      <c r="AG28" s="47"/>
      <c r="AH28" s="47"/>
      <c r="AI28" s="47"/>
      <c r="AJ28" s="47"/>
      <c r="AK28" s="348">
        <v>0</v>
      </c>
      <c r="AL28" s="347"/>
      <c r="AM28" s="347"/>
      <c r="AN28" s="347"/>
      <c r="AO28" s="347"/>
      <c r="AP28" s="47"/>
      <c r="AQ28" s="49"/>
      <c r="BE28" s="336"/>
    </row>
    <row r="29" spans="2:71" s="2" customFormat="1" ht="14.4" customHeight="1">
      <c r="B29" s="46"/>
      <c r="C29" s="47"/>
      <c r="D29" s="47"/>
      <c r="E29" s="47"/>
      <c r="F29" s="48" t="s">
        <v>48</v>
      </c>
      <c r="G29" s="47"/>
      <c r="H29" s="47"/>
      <c r="I29" s="47"/>
      <c r="J29" s="47"/>
      <c r="K29" s="47"/>
      <c r="L29" s="346">
        <v>0.15</v>
      </c>
      <c r="M29" s="347"/>
      <c r="N29" s="347"/>
      <c r="O29" s="347"/>
      <c r="P29" s="47"/>
      <c r="Q29" s="47"/>
      <c r="R29" s="47"/>
      <c r="S29" s="47"/>
      <c r="T29" s="47"/>
      <c r="U29" s="47"/>
      <c r="V29" s="47"/>
      <c r="W29" s="348">
        <f>ROUND(BC51,2)</f>
        <v>0</v>
      </c>
      <c r="X29" s="347"/>
      <c r="Y29" s="347"/>
      <c r="Z29" s="347"/>
      <c r="AA29" s="347"/>
      <c r="AB29" s="347"/>
      <c r="AC29" s="347"/>
      <c r="AD29" s="347"/>
      <c r="AE29" s="347"/>
      <c r="AF29" s="47"/>
      <c r="AG29" s="47"/>
      <c r="AH29" s="47"/>
      <c r="AI29" s="47"/>
      <c r="AJ29" s="47"/>
      <c r="AK29" s="348">
        <v>0</v>
      </c>
      <c r="AL29" s="347"/>
      <c r="AM29" s="347"/>
      <c r="AN29" s="347"/>
      <c r="AO29" s="347"/>
      <c r="AP29" s="47"/>
      <c r="AQ29" s="49"/>
      <c r="BE29" s="336"/>
    </row>
    <row r="30" spans="2:71" s="2" customFormat="1" ht="14.4" hidden="1" customHeight="1">
      <c r="B30" s="46"/>
      <c r="C30" s="47"/>
      <c r="D30" s="47"/>
      <c r="E30" s="47"/>
      <c r="F30" s="48" t="s">
        <v>49</v>
      </c>
      <c r="G30" s="47"/>
      <c r="H30" s="47"/>
      <c r="I30" s="47"/>
      <c r="J30" s="47"/>
      <c r="K30" s="47"/>
      <c r="L30" s="346">
        <v>0</v>
      </c>
      <c r="M30" s="347"/>
      <c r="N30" s="347"/>
      <c r="O30" s="347"/>
      <c r="P30" s="47"/>
      <c r="Q30" s="47"/>
      <c r="R30" s="47"/>
      <c r="S30" s="47"/>
      <c r="T30" s="47"/>
      <c r="U30" s="47"/>
      <c r="V30" s="47"/>
      <c r="W30" s="348">
        <f>ROUND(BD51,2)</f>
        <v>0</v>
      </c>
      <c r="X30" s="347"/>
      <c r="Y30" s="347"/>
      <c r="Z30" s="347"/>
      <c r="AA30" s="347"/>
      <c r="AB30" s="347"/>
      <c r="AC30" s="347"/>
      <c r="AD30" s="347"/>
      <c r="AE30" s="347"/>
      <c r="AF30" s="47"/>
      <c r="AG30" s="47"/>
      <c r="AH30" s="47"/>
      <c r="AI30" s="47"/>
      <c r="AJ30" s="47"/>
      <c r="AK30" s="348">
        <v>0</v>
      </c>
      <c r="AL30" s="347"/>
      <c r="AM30" s="347"/>
      <c r="AN30" s="347"/>
      <c r="AO30" s="347"/>
      <c r="AP30" s="47"/>
      <c r="AQ30" s="49"/>
      <c r="BE30" s="336"/>
    </row>
    <row r="31" spans="2:71" s="1" customFormat="1" ht="6.9" customHeight="1">
      <c r="B31" s="40"/>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4"/>
      <c r="BE31" s="336"/>
    </row>
    <row r="32" spans="2:71" s="1" customFormat="1" ht="25.95" customHeight="1">
      <c r="B32" s="40"/>
      <c r="C32" s="50"/>
      <c r="D32" s="51" t="s">
        <v>50</v>
      </c>
      <c r="E32" s="52"/>
      <c r="F32" s="52"/>
      <c r="G32" s="52"/>
      <c r="H32" s="52"/>
      <c r="I32" s="52"/>
      <c r="J32" s="52"/>
      <c r="K32" s="52"/>
      <c r="L32" s="52"/>
      <c r="M32" s="52"/>
      <c r="N32" s="52"/>
      <c r="O32" s="52"/>
      <c r="P32" s="52"/>
      <c r="Q32" s="52"/>
      <c r="R32" s="52"/>
      <c r="S32" s="52"/>
      <c r="T32" s="53" t="s">
        <v>51</v>
      </c>
      <c r="U32" s="52"/>
      <c r="V32" s="52"/>
      <c r="W32" s="52"/>
      <c r="X32" s="349" t="s">
        <v>52</v>
      </c>
      <c r="Y32" s="350"/>
      <c r="Z32" s="350"/>
      <c r="AA32" s="350"/>
      <c r="AB32" s="350"/>
      <c r="AC32" s="52"/>
      <c r="AD32" s="52"/>
      <c r="AE32" s="52"/>
      <c r="AF32" s="52"/>
      <c r="AG32" s="52"/>
      <c r="AH32" s="52"/>
      <c r="AI32" s="52"/>
      <c r="AJ32" s="52"/>
      <c r="AK32" s="351">
        <f>SUM(AK23:AK30)</f>
        <v>0</v>
      </c>
      <c r="AL32" s="350"/>
      <c r="AM32" s="350"/>
      <c r="AN32" s="350"/>
      <c r="AO32" s="352"/>
      <c r="AP32" s="50"/>
      <c r="AQ32" s="54"/>
      <c r="BE32" s="336"/>
    </row>
    <row r="33" spans="2:56" s="1" customFormat="1" ht="6.9" customHeight="1">
      <c r="B33" s="40"/>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row>
    <row r="34" spans="2:56" s="1" customFormat="1" ht="6.9" customHeight="1">
      <c r="B34" s="55"/>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7"/>
    </row>
    <row r="38" spans="2:56" s="1" customFormat="1" ht="6.9" customHeight="1">
      <c r="B38" s="5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60"/>
    </row>
    <row r="39" spans="2:56" s="1" customFormat="1" ht="36.9" customHeight="1">
      <c r="B39" s="40"/>
      <c r="C39" s="61" t="s">
        <v>53</v>
      </c>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0"/>
    </row>
    <row r="40" spans="2:56" s="1" customFormat="1" ht="6.9" customHeight="1">
      <c r="B40" s="40"/>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0"/>
    </row>
    <row r="41" spans="2:56" s="3" customFormat="1" ht="14.4" customHeight="1">
      <c r="B41" s="63"/>
      <c r="C41" s="64" t="s">
        <v>15</v>
      </c>
      <c r="D41" s="65"/>
      <c r="E41" s="65"/>
      <c r="F41" s="65"/>
      <c r="G41" s="65"/>
      <c r="H41" s="65"/>
      <c r="I41" s="65"/>
      <c r="J41" s="65"/>
      <c r="K41" s="65"/>
      <c r="L41" s="65" t="str">
        <f>K5</f>
        <v>3560vv</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6"/>
    </row>
    <row r="42" spans="2:56" s="4" customFormat="1" ht="36.9" customHeight="1">
      <c r="B42" s="67"/>
      <c r="C42" s="68" t="s">
        <v>18</v>
      </c>
      <c r="D42" s="69"/>
      <c r="E42" s="69"/>
      <c r="F42" s="69"/>
      <c r="G42" s="69"/>
      <c r="H42" s="69"/>
      <c r="I42" s="69"/>
      <c r="J42" s="69"/>
      <c r="K42" s="69"/>
      <c r="L42" s="353" t="str">
        <f>K6</f>
        <v>VD Habrkovice, oprava opevnění v nadjezí</v>
      </c>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54"/>
      <c r="AP42" s="69"/>
      <c r="AQ42" s="69"/>
      <c r="AR42" s="70"/>
    </row>
    <row r="43" spans="2:56" s="1" customFormat="1" ht="6.9" customHeight="1">
      <c r="B43" s="40"/>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0"/>
    </row>
    <row r="44" spans="2:56" s="1" customFormat="1" ht="13.2">
      <c r="B44" s="40"/>
      <c r="C44" s="64" t="s">
        <v>24</v>
      </c>
      <c r="D44" s="62"/>
      <c r="E44" s="62"/>
      <c r="F44" s="62"/>
      <c r="G44" s="62"/>
      <c r="H44" s="62"/>
      <c r="I44" s="62"/>
      <c r="J44" s="62"/>
      <c r="K44" s="62"/>
      <c r="L44" s="71" t="str">
        <f>IF(K8="","",K8)</f>
        <v>Habrkovice</v>
      </c>
      <c r="M44" s="62"/>
      <c r="N44" s="62"/>
      <c r="O44" s="62"/>
      <c r="P44" s="62"/>
      <c r="Q44" s="62"/>
      <c r="R44" s="62"/>
      <c r="S44" s="62"/>
      <c r="T44" s="62"/>
      <c r="U44" s="62"/>
      <c r="V44" s="62"/>
      <c r="W44" s="62"/>
      <c r="X44" s="62"/>
      <c r="Y44" s="62"/>
      <c r="Z44" s="62"/>
      <c r="AA44" s="62"/>
      <c r="AB44" s="62"/>
      <c r="AC44" s="62"/>
      <c r="AD44" s="62"/>
      <c r="AE44" s="62"/>
      <c r="AF44" s="62"/>
      <c r="AG44" s="62"/>
      <c r="AH44" s="62"/>
      <c r="AI44" s="64" t="s">
        <v>26</v>
      </c>
      <c r="AJ44" s="62"/>
      <c r="AK44" s="62"/>
      <c r="AL44" s="62"/>
      <c r="AM44" s="355" t="str">
        <f>IF(AN8= "","",AN8)</f>
        <v>21.3.2018</v>
      </c>
      <c r="AN44" s="355"/>
      <c r="AO44" s="62"/>
      <c r="AP44" s="62"/>
      <c r="AQ44" s="62"/>
      <c r="AR44" s="60"/>
    </row>
    <row r="45" spans="2:56" s="1" customFormat="1" ht="6.9" customHeight="1">
      <c r="B45" s="40"/>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0"/>
    </row>
    <row r="46" spans="2:56" s="1" customFormat="1" ht="13.2">
      <c r="B46" s="40"/>
      <c r="C46" s="64" t="s">
        <v>28</v>
      </c>
      <c r="D46" s="62"/>
      <c r="E46" s="62"/>
      <c r="F46" s="62"/>
      <c r="G46" s="62"/>
      <c r="H46" s="62"/>
      <c r="I46" s="62"/>
      <c r="J46" s="62"/>
      <c r="K46" s="62"/>
      <c r="L46" s="65" t="str">
        <f>IF(E11= "","",E11)</f>
        <v>Povodí Labe, státní podnik, závod 2, Pardubice</v>
      </c>
      <c r="M46" s="62"/>
      <c r="N46" s="62"/>
      <c r="O46" s="62"/>
      <c r="P46" s="62"/>
      <c r="Q46" s="62"/>
      <c r="R46" s="62"/>
      <c r="S46" s="62"/>
      <c r="T46" s="62"/>
      <c r="U46" s="62"/>
      <c r="V46" s="62"/>
      <c r="W46" s="62"/>
      <c r="X46" s="62"/>
      <c r="Y46" s="62"/>
      <c r="Z46" s="62"/>
      <c r="AA46" s="62"/>
      <c r="AB46" s="62"/>
      <c r="AC46" s="62"/>
      <c r="AD46" s="62"/>
      <c r="AE46" s="62"/>
      <c r="AF46" s="62"/>
      <c r="AG46" s="62"/>
      <c r="AH46" s="62"/>
      <c r="AI46" s="64" t="s">
        <v>35</v>
      </c>
      <c r="AJ46" s="62"/>
      <c r="AK46" s="62"/>
      <c r="AL46" s="62"/>
      <c r="AM46" s="356" t="str">
        <f>IF(E17="","",E17)</f>
        <v>Povodí Labe, státní podnik, OIČ, Hradec Králové</v>
      </c>
      <c r="AN46" s="356"/>
      <c r="AO46" s="356"/>
      <c r="AP46" s="356"/>
      <c r="AQ46" s="62"/>
      <c r="AR46" s="60"/>
      <c r="AS46" s="357" t="s">
        <v>54</v>
      </c>
      <c r="AT46" s="358"/>
      <c r="AU46" s="73"/>
      <c r="AV46" s="73"/>
      <c r="AW46" s="73"/>
      <c r="AX46" s="73"/>
      <c r="AY46" s="73"/>
      <c r="AZ46" s="73"/>
      <c r="BA46" s="73"/>
      <c r="BB46" s="73"/>
      <c r="BC46" s="73"/>
      <c r="BD46" s="74"/>
    </row>
    <row r="47" spans="2:56" s="1" customFormat="1" ht="13.2">
      <c r="B47" s="40"/>
      <c r="C47" s="64" t="s">
        <v>33</v>
      </c>
      <c r="D47" s="62"/>
      <c r="E47" s="62"/>
      <c r="F47" s="62"/>
      <c r="G47" s="62"/>
      <c r="H47" s="62"/>
      <c r="I47" s="62"/>
      <c r="J47" s="62"/>
      <c r="K47" s="62"/>
      <c r="L47" s="65" t="str">
        <f>IF(E14= "Vyplň údaj","",E14)</f>
        <v/>
      </c>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0"/>
      <c r="AS47" s="359"/>
      <c r="AT47" s="360"/>
      <c r="AU47" s="75"/>
      <c r="AV47" s="75"/>
      <c r="AW47" s="75"/>
      <c r="AX47" s="75"/>
      <c r="AY47" s="75"/>
      <c r="AZ47" s="75"/>
      <c r="BA47" s="75"/>
      <c r="BB47" s="75"/>
      <c r="BC47" s="75"/>
      <c r="BD47" s="76"/>
    </row>
    <row r="48" spans="2:56" s="1" customFormat="1" ht="10.8" customHeight="1">
      <c r="B48" s="40"/>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0"/>
      <c r="AS48" s="361"/>
      <c r="AT48" s="362"/>
      <c r="AU48" s="41"/>
      <c r="AV48" s="41"/>
      <c r="AW48" s="41"/>
      <c r="AX48" s="41"/>
      <c r="AY48" s="41"/>
      <c r="AZ48" s="41"/>
      <c r="BA48" s="41"/>
      <c r="BB48" s="41"/>
      <c r="BC48" s="41"/>
      <c r="BD48" s="77"/>
    </row>
    <row r="49" spans="1:91" s="1" customFormat="1" ht="29.25" customHeight="1">
      <c r="B49" s="40"/>
      <c r="C49" s="363" t="s">
        <v>55</v>
      </c>
      <c r="D49" s="364"/>
      <c r="E49" s="364"/>
      <c r="F49" s="364"/>
      <c r="G49" s="364"/>
      <c r="H49" s="78"/>
      <c r="I49" s="365" t="s">
        <v>56</v>
      </c>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6" t="s">
        <v>57</v>
      </c>
      <c r="AH49" s="364"/>
      <c r="AI49" s="364"/>
      <c r="AJ49" s="364"/>
      <c r="AK49" s="364"/>
      <c r="AL49" s="364"/>
      <c r="AM49" s="364"/>
      <c r="AN49" s="365" t="s">
        <v>58</v>
      </c>
      <c r="AO49" s="364"/>
      <c r="AP49" s="364"/>
      <c r="AQ49" s="79" t="s">
        <v>59</v>
      </c>
      <c r="AR49" s="60"/>
      <c r="AS49" s="80" t="s">
        <v>60</v>
      </c>
      <c r="AT49" s="81" t="s">
        <v>61</v>
      </c>
      <c r="AU49" s="81" t="s">
        <v>62</v>
      </c>
      <c r="AV49" s="81" t="s">
        <v>63</v>
      </c>
      <c r="AW49" s="81" t="s">
        <v>64</v>
      </c>
      <c r="AX49" s="81" t="s">
        <v>65</v>
      </c>
      <c r="AY49" s="81" t="s">
        <v>66</v>
      </c>
      <c r="AZ49" s="81" t="s">
        <v>67</v>
      </c>
      <c r="BA49" s="81" t="s">
        <v>68</v>
      </c>
      <c r="BB49" s="81" t="s">
        <v>69</v>
      </c>
      <c r="BC49" s="81" t="s">
        <v>70</v>
      </c>
      <c r="BD49" s="82" t="s">
        <v>71</v>
      </c>
    </row>
    <row r="50" spans="1:91" s="1" customFormat="1" ht="10.8" customHeight="1">
      <c r="B50" s="40"/>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0"/>
      <c r="AS50" s="83"/>
      <c r="AT50" s="84"/>
      <c r="AU50" s="84"/>
      <c r="AV50" s="84"/>
      <c r="AW50" s="84"/>
      <c r="AX50" s="84"/>
      <c r="AY50" s="84"/>
      <c r="AZ50" s="84"/>
      <c r="BA50" s="84"/>
      <c r="BB50" s="84"/>
      <c r="BC50" s="84"/>
      <c r="BD50" s="85"/>
    </row>
    <row r="51" spans="1:91" s="4" customFormat="1" ht="32.4" customHeight="1">
      <c r="B51" s="67"/>
      <c r="C51" s="86" t="s">
        <v>72</v>
      </c>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370">
        <f>ROUND(SUM(AG52:AG56),2)</f>
        <v>0</v>
      </c>
      <c r="AH51" s="370"/>
      <c r="AI51" s="370"/>
      <c r="AJ51" s="370"/>
      <c r="AK51" s="370"/>
      <c r="AL51" s="370"/>
      <c r="AM51" s="370"/>
      <c r="AN51" s="371">
        <f t="shared" ref="AN51:AN56" si="0">SUM(AG51,AT51)</f>
        <v>0</v>
      </c>
      <c r="AO51" s="371"/>
      <c r="AP51" s="371"/>
      <c r="AQ51" s="88" t="s">
        <v>30</v>
      </c>
      <c r="AR51" s="70"/>
      <c r="AS51" s="89">
        <f>ROUND(SUM(AS52:AS56),2)</f>
        <v>0</v>
      </c>
      <c r="AT51" s="90">
        <f t="shared" ref="AT51:AT56" si="1">ROUND(SUM(AV51:AW51),2)</f>
        <v>0</v>
      </c>
      <c r="AU51" s="91">
        <f>ROUND(SUM(AU52:AU56),5)</f>
        <v>0</v>
      </c>
      <c r="AV51" s="90">
        <f>ROUND(AZ51*L26,2)</f>
        <v>0</v>
      </c>
      <c r="AW51" s="90">
        <f>ROUND(BA51*L27,2)</f>
        <v>0</v>
      </c>
      <c r="AX51" s="90">
        <f>ROUND(BB51*L26,2)</f>
        <v>0</v>
      </c>
      <c r="AY51" s="90">
        <f>ROUND(BC51*L27,2)</f>
        <v>0</v>
      </c>
      <c r="AZ51" s="90">
        <f>ROUND(SUM(AZ52:AZ56),2)</f>
        <v>0</v>
      </c>
      <c r="BA51" s="90">
        <f>ROUND(SUM(BA52:BA56),2)</f>
        <v>0</v>
      </c>
      <c r="BB51" s="90">
        <f>ROUND(SUM(BB52:BB56),2)</f>
        <v>0</v>
      </c>
      <c r="BC51" s="90">
        <f>ROUND(SUM(BC52:BC56),2)</f>
        <v>0</v>
      </c>
      <c r="BD51" s="92">
        <f>ROUND(SUM(BD52:BD56),2)</f>
        <v>0</v>
      </c>
      <c r="BS51" s="93" t="s">
        <v>73</v>
      </c>
      <c r="BT51" s="93" t="s">
        <v>74</v>
      </c>
      <c r="BU51" s="94" t="s">
        <v>75</v>
      </c>
      <c r="BV51" s="93" t="s">
        <v>76</v>
      </c>
      <c r="BW51" s="93" t="s">
        <v>7</v>
      </c>
      <c r="BX51" s="93" t="s">
        <v>77</v>
      </c>
      <c r="CL51" s="93" t="s">
        <v>21</v>
      </c>
    </row>
    <row r="52" spans="1:91" s="5" customFormat="1" ht="31.5" customHeight="1">
      <c r="A52" s="95" t="s">
        <v>78</v>
      </c>
      <c r="B52" s="96"/>
      <c r="C52" s="97"/>
      <c r="D52" s="369" t="s">
        <v>79</v>
      </c>
      <c r="E52" s="369"/>
      <c r="F52" s="369"/>
      <c r="G52" s="369"/>
      <c r="H52" s="369"/>
      <c r="I52" s="98"/>
      <c r="J52" s="369" t="s">
        <v>80</v>
      </c>
      <c r="K52" s="369"/>
      <c r="L52" s="369"/>
      <c r="M52" s="369"/>
      <c r="N52" s="369"/>
      <c r="O52" s="369"/>
      <c r="P52" s="369"/>
      <c r="Q52" s="369"/>
      <c r="R52" s="369"/>
      <c r="S52" s="369"/>
      <c r="T52" s="369"/>
      <c r="U52" s="369"/>
      <c r="V52" s="369"/>
      <c r="W52" s="369"/>
      <c r="X52" s="369"/>
      <c r="Y52" s="369"/>
      <c r="Z52" s="369"/>
      <c r="AA52" s="369"/>
      <c r="AB52" s="369"/>
      <c r="AC52" s="369"/>
      <c r="AD52" s="369"/>
      <c r="AE52" s="369"/>
      <c r="AF52" s="369"/>
      <c r="AG52" s="367">
        <f>'1. - SO 01 Odtěžení sedim...'!J27</f>
        <v>0</v>
      </c>
      <c r="AH52" s="368"/>
      <c r="AI52" s="368"/>
      <c r="AJ52" s="368"/>
      <c r="AK52" s="368"/>
      <c r="AL52" s="368"/>
      <c r="AM52" s="368"/>
      <c r="AN52" s="367">
        <f t="shared" si="0"/>
        <v>0</v>
      </c>
      <c r="AO52" s="368"/>
      <c r="AP52" s="368"/>
      <c r="AQ52" s="99" t="s">
        <v>81</v>
      </c>
      <c r="AR52" s="100"/>
      <c r="AS52" s="101">
        <v>0</v>
      </c>
      <c r="AT52" s="102">
        <f t="shared" si="1"/>
        <v>0</v>
      </c>
      <c r="AU52" s="103">
        <f>'1. - SO 01 Odtěžení sedim...'!P80</f>
        <v>0</v>
      </c>
      <c r="AV52" s="102">
        <f>'1. - SO 01 Odtěžení sedim...'!J30</f>
        <v>0</v>
      </c>
      <c r="AW52" s="102">
        <f>'1. - SO 01 Odtěžení sedim...'!J31</f>
        <v>0</v>
      </c>
      <c r="AX52" s="102">
        <f>'1. - SO 01 Odtěžení sedim...'!J32</f>
        <v>0</v>
      </c>
      <c r="AY52" s="102">
        <f>'1. - SO 01 Odtěžení sedim...'!J33</f>
        <v>0</v>
      </c>
      <c r="AZ52" s="102">
        <f>'1. - SO 01 Odtěžení sedim...'!F30</f>
        <v>0</v>
      </c>
      <c r="BA52" s="102">
        <f>'1. - SO 01 Odtěžení sedim...'!F31</f>
        <v>0</v>
      </c>
      <c r="BB52" s="102">
        <f>'1. - SO 01 Odtěžení sedim...'!F32</f>
        <v>0</v>
      </c>
      <c r="BC52" s="102">
        <f>'1. - SO 01 Odtěžení sedim...'!F33</f>
        <v>0</v>
      </c>
      <c r="BD52" s="104">
        <f>'1. - SO 01 Odtěžení sedim...'!F34</f>
        <v>0</v>
      </c>
      <c r="BT52" s="105" t="s">
        <v>82</v>
      </c>
      <c r="BV52" s="105" t="s">
        <v>76</v>
      </c>
      <c r="BW52" s="105" t="s">
        <v>83</v>
      </c>
      <c r="BX52" s="105" t="s">
        <v>7</v>
      </c>
      <c r="CL52" s="105" t="s">
        <v>21</v>
      </c>
      <c r="CM52" s="105" t="s">
        <v>84</v>
      </c>
    </row>
    <row r="53" spans="1:91" s="5" customFormat="1" ht="31.5" customHeight="1">
      <c r="A53" s="95" t="s">
        <v>78</v>
      </c>
      <c r="B53" s="96"/>
      <c r="C53" s="97"/>
      <c r="D53" s="369" t="s">
        <v>85</v>
      </c>
      <c r="E53" s="369"/>
      <c r="F53" s="369"/>
      <c r="G53" s="369"/>
      <c r="H53" s="369"/>
      <c r="I53" s="98"/>
      <c r="J53" s="369" t="s">
        <v>86</v>
      </c>
      <c r="K53" s="369"/>
      <c r="L53" s="369"/>
      <c r="M53" s="369"/>
      <c r="N53" s="369"/>
      <c r="O53" s="369"/>
      <c r="P53" s="369"/>
      <c r="Q53" s="369"/>
      <c r="R53" s="369"/>
      <c r="S53" s="369"/>
      <c r="T53" s="369"/>
      <c r="U53" s="369"/>
      <c r="V53" s="369"/>
      <c r="W53" s="369"/>
      <c r="X53" s="369"/>
      <c r="Y53" s="369"/>
      <c r="Z53" s="369"/>
      <c r="AA53" s="369"/>
      <c r="AB53" s="369"/>
      <c r="AC53" s="369"/>
      <c r="AD53" s="369"/>
      <c r="AE53" s="369"/>
      <c r="AF53" s="369"/>
      <c r="AG53" s="367">
        <f>'2. - SO 02 Oprava opevněn...'!J27</f>
        <v>0</v>
      </c>
      <c r="AH53" s="368"/>
      <c r="AI53" s="368"/>
      <c r="AJ53" s="368"/>
      <c r="AK53" s="368"/>
      <c r="AL53" s="368"/>
      <c r="AM53" s="368"/>
      <c r="AN53" s="367">
        <f t="shared" si="0"/>
        <v>0</v>
      </c>
      <c r="AO53" s="368"/>
      <c r="AP53" s="368"/>
      <c r="AQ53" s="99" t="s">
        <v>81</v>
      </c>
      <c r="AR53" s="100"/>
      <c r="AS53" s="101">
        <v>0</v>
      </c>
      <c r="AT53" s="102">
        <f t="shared" si="1"/>
        <v>0</v>
      </c>
      <c r="AU53" s="103">
        <f>'2. - SO 02 Oprava opevněn...'!P82</f>
        <v>0</v>
      </c>
      <c r="AV53" s="102">
        <f>'2. - SO 02 Oprava opevněn...'!J30</f>
        <v>0</v>
      </c>
      <c r="AW53" s="102">
        <f>'2. - SO 02 Oprava opevněn...'!J31</f>
        <v>0</v>
      </c>
      <c r="AX53" s="102">
        <f>'2. - SO 02 Oprava opevněn...'!J32</f>
        <v>0</v>
      </c>
      <c r="AY53" s="102">
        <f>'2. - SO 02 Oprava opevněn...'!J33</f>
        <v>0</v>
      </c>
      <c r="AZ53" s="102">
        <f>'2. - SO 02 Oprava opevněn...'!F30</f>
        <v>0</v>
      </c>
      <c r="BA53" s="102">
        <f>'2. - SO 02 Oprava opevněn...'!F31</f>
        <v>0</v>
      </c>
      <c r="BB53" s="102">
        <f>'2. - SO 02 Oprava opevněn...'!F32</f>
        <v>0</v>
      </c>
      <c r="BC53" s="102">
        <f>'2. - SO 02 Oprava opevněn...'!F33</f>
        <v>0</v>
      </c>
      <c r="BD53" s="104">
        <f>'2. - SO 02 Oprava opevněn...'!F34</f>
        <v>0</v>
      </c>
      <c r="BT53" s="105" t="s">
        <v>82</v>
      </c>
      <c r="BV53" s="105" t="s">
        <v>76</v>
      </c>
      <c r="BW53" s="105" t="s">
        <v>87</v>
      </c>
      <c r="BX53" s="105" t="s">
        <v>7</v>
      </c>
      <c r="CL53" s="105" t="s">
        <v>21</v>
      </c>
      <c r="CM53" s="105" t="s">
        <v>84</v>
      </c>
    </row>
    <row r="54" spans="1:91" s="5" customFormat="1" ht="31.5" customHeight="1">
      <c r="A54" s="95" t="s">
        <v>78</v>
      </c>
      <c r="B54" s="96"/>
      <c r="C54" s="97"/>
      <c r="D54" s="369" t="s">
        <v>88</v>
      </c>
      <c r="E54" s="369"/>
      <c r="F54" s="369"/>
      <c r="G54" s="369"/>
      <c r="H54" s="369"/>
      <c r="I54" s="98"/>
      <c r="J54" s="369" t="s">
        <v>89</v>
      </c>
      <c r="K54" s="369"/>
      <c r="L54" s="369"/>
      <c r="M54" s="369"/>
      <c r="N54" s="369"/>
      <c r="O54" s="369"/>
      <c r="P54" s="369"/>
      <c r="Q54" s="369"/>
      <c r="R54" s="369"/>
      <c r="S54" s="369"/>
      <c r="T54" s="369"/>
      <c r="U54" s="369"/>
      <c r="V54" s="369"/>
      <c r="W54" s="369"/>
      <c r="X54" s="369"/>
      <c r="Y54" s="369"/>
      <c r="Z54" s="369"/>
      <c r="AA54" s="369"/>
      <c r="AB54" s="369"/>
      <c r="AC54" s="369"/>
      <c r="AD54" s="369"/>
      <c r="AE54" s="369"/>
      <c r="AF54" s="369"/>
      <c r="AG54" s="367">
        <f>'3. - SO 03 Oprava spárová...'!J27</f>
        <v>0</v>
      </c>
      <c r="AH54" s="368"/>
      <c r="AI54" s="368"/>
      <c r="AJ54" s="368"/>
      <c r="AK54" s="368"/>
      <c r="AL54" s="368"/>
      <c r="AM54" s="368"/>
      <c r="AN54" s="367">
        <f t="shared" si="0"/>
        <v>0</v>
      </c>
      <c r="AO54" s="368"/>
      <c r="AP54" s="368"/>
      <c r="AQ54" s="99" t="s">
        <v>81</v>
      </c>
      <c r="AR54" s="100"/>
      <c r="AS54" s="101">
        <v>0</v>
      </c>
      <c r="AT54" s="102">
        <f t="shared" si="1"/>
        <v>0</v>
      </c>
      <c r="AU54" s="103">
        <f>'3. - SO 03 Oprava spárová...'!P83</f>
        <v>0</v>
      </c>
      <c r="AV54" s="102">
        <f>'3. - SO 03 Oprava spárová...'!J30</f>
        <v>0</v>
      </c>
      <c r="AW54" s="102">
        <f>'3. - SO 03 Oprava spárová...'!J31</f>
        <v>0</v>
      </c>
      <c r="AX54" s="102">
        <f>'3. - SO 03 Oprava spárová...'!J32</f>
        <v>0</v>
      </c>
      <c r="AY54" s="102">
        <f>'3. - SO 03 Oprava spárová...'!J33</f>
        <v>0</v>
      </c>
      <c r="AZ54" s="102">
        <f>'3. - SO 03 Oprava spárová...'!F30</f>
        <v>0</v>
      </c>
      <c r="BA54" s="102">
        <f>'3. - SO 03 Oprava spárová...'!F31</f>
        <v>0</v>
      </c>
      <c r="BB54" s="102">
        <f>'3. - SO 03 Oprava spárová...'!F32</f>
        <v>0</v>
      </c>
      <c r="BC54" s="102">
        <f>'3. - SO 03 Oprava spárová...'!F33</f>
        <v>0</v>
      </c>
      <c r="BD54" s="104">
        <f>'3. - SO 03 Oprava spárová...'!F34</f>
        <v>0</v>
      </c>
      <c r="BT54" s="105" t="s">
        <v>82</v>
      </c>
      <c r="BV54" s="105" t="s">
        <v>76</v>
      </c>
      <c r="BW54" s="105" t="s">
        <v>90</v>
      </c>
      <c r="BX54" s="105" t="s">
        <v>7</v>
      </c>
      <c r="CL54" s="105" t="s">
        <v>21</v>
      </c>
      <c r="CM54" s="105" t="s">
        <v>84</v>
      </c>
    </row>
    <row r="55" spans="1:91" s="5" customFormat="1" ht="16.5" customHeight="1">
      <c r="A55" s="95" t="s">
        <v>78</v>
      </c>
      <c r="B55" s="96"/>
      <c r="C55" s="97"/>
      <c r="D55" s="369" t="s">
        <v>91</v>
      </c>
      <c r="E55" s="369"/>
      <c r="F55" s="369"/>
      <c r="G55" s="369"/>
      <c r="H55" s="369"/>
      <c r="I55" s="98"/>
      <c r="J55" s="369" t="s">
        <v>92</v>
      </c>
      <c r="K55" s="369"/>
      <c r="L55" s="369"/>
      <c r="M55" s="369"/>
      <c r="N55" s="369"/>
      <c r="O55" s="369"/>
      <c r="P55" s="369"/>
      <c r="Q55" s="369"/>
      <c r="R55" s="369"/>
      <c r="S55" s="369"/>
      <c r="T55" s="369"/>
      <c r="U55" s="369"/>
      <c r="V55" s="369"/>
      <c r="W55" s="369"/>
      <c r="X55" s="369"/>
      <c r="Y55" s="369"/>
      <c r="Z55" s="369"/>
      <c r="AA55" s="369"/>
      <c r="AB55" s="369"/>
      <c r="AC55" s="369"/>
      <c r="AD55" s="369"/>
      <c r="AE55" s="369"/>
      <c r="AF55" s="369"/>
      <c r="AG55" s="367">
        <f>'4. - SO 04 Vegetační úpravy'!J27</f>
        <v>0</v>
      </c>
      <c r="AH55" s="368"/>
      <c r="AI55" s="368"/>
      <c r="AJ55" s="368"/>
      <c r="AK55" s="368"/>
      <c r="AL55" s="368"/>
      <c r="AM55" s="368"/>
      <c r="AN55" s="367">
        <f t="shared" si="0"/>
        <v>0</v>
      </c>
      <c r="AO55" s="368"/>
      <c r="AP55" s="368"/>
      <c r="AQ55" s="99" t="s">
        <v>81</v>
      </c>
      <c r="AR55" s="100"/>
      <c r="AS55" s="101">
        <v>0</v>
      </c>
      <c r="AT55" s="102">
        <f t="shared" si="1"/>
        <v>0</v>
      </c>
      <c r="AU55" s="103">
        <f>'4. - SO 04 Vegetační úpravy'!P80</f>
        <v>0</v>
      </c>
      <c r="AV55" s="102">
        <f>'4. - SO 04 Vegetační úpravy'!J30</f>
        <v>0</v>
      </c>
      <c r="AW55" s="102">
        <f>'4. - SO 04 Vegetační úpravy'!J31</f>
        <v>0</v>
      </c>
      <c r="AX55" s="102">
        <f>'4. - SO 04 Vegetační úpravy'!J32</f>
        <v>0</v>
      </c>
      <c r="AY55" s="102">
        <f>'4. - SO 04 Vegetační úpravy'!J33</f>
        <v>0</v>
      </c>
      <c r="AZ55" s="102">
        <f>'4. - SO 04 Vegetační úpravy'!F30</f>
        <v>0</v>
      </c>
      <c r="BA55" s="102">
        <f>'4. - SO 04 Vegetační úpravy'!F31</f>
        <v>0</v>
      </c>
      <c r="BB55" s="102">
        <f>'4. - SO 04 Vegetační úpravy'!F32</f>
        <v>0</v>
      </c>
      <c r="BC55" s="102">
        <f>'4. - SO 04 Vegetační úpravy'!F33</f>
        <v>0</v>
      </c>
      <c r="BD55" s="104">
        <f>'4. - SO 04 Vegetační úpravy'!F34</f>
        <v>0</v>
      </c>
      <c r="BT55" s="105" t="s">
        <v>82</v>
      </c>
      <c r="BV55" s="105" t="s">
        <v>76</v>
      </c>
      <c r="BW55" s="105" t="s">
        <v>93</v>
      </c>
      <c r="BX55" s="105" t="s">
        <v>7</v>
      </c>
      <c r="CL55" s="105" t="s">
        <v>21</v>
      </c>
      <c r="CM55" s="105" t="s">
        <v>84</v>
      </c>
    </row>
    <row r="56" spans="1:91" s="5" customFormat="1" ht="16.5" customHeight="1">
      <c r="A56" s="95" t="s">
        <v>78</v>
      </c>
      <c r="B56" s="96"/>
      <c r="C56" s="97"/>
      <c r="D56" s="369" t="s">
        <v>94</v>
      </c>
      <c r="E56" s="369"/>
      <c r="F56" s="369"/>
      <c r="G56" s="369"/>
      <c r="H56" s="369"/>
      <c r="I56" s="98"/>
      <c r="J56" s="369" t="s">
        <v>95</v>
      </c>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7">
        <f>'VON - Vedlejší a ostatní ...'!J27</f>
        <v>0</v>
      </c>
      <c r="AH56" s="368"/>
      <c r="AI56" s="368"/>
      <c r="AJ56" s="368"/>
      <c r="AK56" s="368"/>
      <c r="AL56" s="368"/>
      <c r="AM56" s="368"/>
      <c r="AN56" s="367">
        <f t="shared" si="0"/>
        <v>0</v>
      </c>
      <c r="AO56" s="368"/>
      <c r="AP56" s="368"/>
      <c r="AQ56" s="99" t="s">
        <v>94</v>
      </c>
      <c r="AR56" s="100"/>
      <c r="AS56" s="106">
        <v>0</v>
      </c>
      <c r="AT56" s="107">
        <f t="shared" si="1"/>
        <v>0</v>
      </c>
      <c r="AU56" s="108">
        <f>'VON - Vedlejší a ostatní ...'!P81</f>
        <v>0</v>
      </c>
      <c r="AV56" s="107">
        <f>'VON - Vedlejší a ostatní ...'!J30</f>
        <v>0</v>
      </c>
      <c r="AW56" s="107">
        <f>'VON - Vedlejší a ostatní ...'!J31</f>
        <v>0</v>
      </c>
      <c r="AX56" s="107">
        <f>'VON - Vedlejší a ostatní ...'!J32</f>
        <v>0</v>
      </c>
      <c r="AY56" s="107">
        <f>'VON - Vedlejší a ostatní ...'!J33</f>
        <v>0</v>
      </c>
      <c r="AZ56" s="107">
        <f>'VON - Vedlejší a ostatní ...'!F30</f>
        <v>0</v>
      </c>
      <c r="BA56" s="107">
        <f>'VON - Vedlejší a ostatní ...'!F31</f>
        <v>0</v>
      </c>
      <c r="BB56" s="107">
        <f>'VON - Vedlejší a ostatní ...'!F32</f>
        <v>0</v>
      </c>
      <c r="BC56" s="107">
        <f>'VON - Vedlejší a ostatní ...'!F33</f>
        <v>0</v>
      </c>
      <c r="BD56" s="109">
        <f>'VON - Vedlejší a ostatní ...'!F34</f>
        <v>0</v>
      </c>
      <c r="BT56" s="105" t="s">
        <v>82</v>
      </c>
      <c r="BV56" s="105" t="s">
        <v>76</v>
      </c>
      <c r="BW56" s="105" t="s">
        <v>96</v>
      </c>
      <c r="BX56" s="105" t="s">
        <v>7</v>
      </c>
      <c r="CL56" s="105" t="s">
        <v>97</v>
      </c>
      <c r="CM56" s="105" t="s">
        <v>84</v>
      </c>
    </row>
    <row r="57" spans="1:91" s="1" customFormat="1" ht="30" customHeight="1">
      <c r="B57" s="40"/>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0"/>
    </row>
    <row r="58" spans="1:91" s="1" customFormat="1" ht="6.9" customHeight="1">
      <c r="B58" s="55"/>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60"/>
    </row>
  </sheetData>
  <sheetProtection algorithmName="SHA-512" hashValue="/30J+wSJnNxMbNwX1Jho2z3gvWF4dp6IDgxGAAC+doh0TVXpPdlrDonSh1nH0n/XeWCo1kVLePeL+yksSptU6Q==" saltValue="TWkfP5M0gciHkBPmSbRRcIm1yEUXWuI51LnYqNm1f6+i35/iTsbdVt/psxTnznFIKdR1XtxHsSrjLVeTuc54lg==" spinCount="100000" sheet="1" objects="1" scenarios="1" formatColumns="0" formatRows="0"/>
  <mergeCells count="57">
    <mergeCell ref="AR2:BE2"/>
    <mergeCell ref="AN56:AP56"/>
    <mergeCell ref="AG56:AM56"/>
    <mergeCell ref="D56:H56"/>
    <mergeCell ref="J56:AF56"/>
    <mergeCell ref="AG51:AM51"/>
    <mergeCell ref="AN51:AP51"/>
    <mergeCell ref="AN54:AP54"/>
    <mergeCell ref="AG54:AM54"/>
    <mergeCell ref="D54:H54"/>
    <mergeCell ref="J54:AF54"/>
    <mergeCell ref="AN55:AP55"/>
    <mergeCell ref="AG55:AM55"/>
    <mergeCell ref="D55:H55"/>
    <mergeCell ref="J55:AF55"/>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1. - SO 01 Odtěžení sedim...'!C2" display="/"/>
    <hyperlink ref="A53" location="'2. - SO 02 Oprava opevněn...'!C2" display="/"/>
    <hyperlink ref="A54" location="'3. - SO 03 Oprava spárová...'!C2" display="/"/>
    <hyperlink ref="A55" location="'4. - SO 04 Vegetační úpravy'!C2" display="/"/>
    <hyperlink ref="A56" location="'VON - Vedlejší a ostatní ...'!C2" displa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6"/>
  <sheetViews>
    <sheetView showGridLines="0" workbookViewId="0">
      <pane ySplit="1" topLeftCell="A89" activePane="bottomLeft" state="frozen"/>
      <selection pane="bottomLeft"/>
    </sheetView>
  </sheetViews>
  <sheetFormatPr defaultRowHeight="14.4"/>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0"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0"/>
      <c r="B1" s="111"/>
      <c r="C1" s="111"/>
      <c r="D1" s="112" t="s">
        <v>1</v>
      </c>
      <c r="E1" s="111"/>
      <c r="F1" s="113" t="s">
        <v>98</v>
      </c>
      <c r="G1" s="381" t="s">
        <v>99</v>
      </c>
      <c r="H1" s="381"/>
      <c r="I1" s="114"/>
      <c r="J1" s="113" t="s">
        <v>100</v>
      </c>
      <c r="K1" s="112" t="s">
        <v>101</v>
      </c>
      <c r="L1" s="113" t="s">
        <v>102</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 customHeight="1">
      <c r="L2" s="372"/>
      <c r="M2" s="372"/>
      <c r="N2" s="372"/>
      <c r="O2" s="372"/>
      <c r="P2" s="372"/>
      <c r="Q2" s="372"/>
      <c r="R2" s="372"/>
      <c r="S2" s="372"/>
      <c r="T2" s="372"/>
      <c r="U2" s="372"/>
      <c r="V2" s="372"/>
      <c r="AT2" s="23" t="s">
        <v>83</v>
      </c>
    </row>
    <row r="3" spans="1:70" ht="6.9" customHeight="1">
      <c r="B3" s="24"/>
      <c r="C3" s="25"/>
      <c r="D3" s="25"/>
      <c r="E3" s="25"/>
      <c r="F3" s="25"/>
      <c r="G3" s="25"/>
      <c r="H3" s="25"/>
      <c r="I3" s="115"/>
      <c r="J3" s="25"/>
      <c r="K3" s="26"/>
      <c r="AT3" s="23" t="s">
        <v>84</v>
      </c>
    </row>
    <row r="4" spans="1:70" ht="36.9" customHeight="1">
      <c r="B4" s="27"/>
      <c r="C4" s="28"/>
      <c r="D4" s="29" t="s">
        <v>103</v>
      </c>
      <c r="E4" s="28"/>
      <c r="F4" s="28"/>
      <c r="G4" s="28"/>
      <c r="H4" s="28"/>
      <c r="I4" s="116"/>
      <c r="J4" s="28"/>
      <c r="K4" s="30"/>
      <c r="M4" s="31" t="s">
        <v>12</v>
      </c>
      <c r="AT4" s="23" t="s">
        <v>37</v>
      </c>
    </row>
    <row r="5" spans="1:70" ht="6.9" customHeight="1">
      <c r="B5" s="27"/>
      <c r="C5" s="28"/>
      <c r="D5" s="28"/>
      <c r="E5" s="28"/>
      <c r="F5" s="28"/>
      <c r="G5" s="28"/>
      <c r="H5" s="28"/>
      <c r="I5" s="116"/>
      <c r="J5" s="28"/>
      <c r="K5" s="30"/>
    </row>
    <row r="6" spans="1:70" ht="13.2">
      <c r="B6" s="27"/>
      <c r="C6" s="28"/>
      <c r="D6" s="36" t="s">
        <v>18</v>
      </c>
      <c r="E6" s="28"/>
      <c r="F6" s="28"/>
      <c r="G6" s="28"/>
      <c r="H6" s="28"/>
      <c r="I6" s="116"/>
      <c r="J6" s="28"/>
      <c r="K6" s="30"/>
    </row>
    <row r="7" spans="1:70" ht="16.5" customHeight="1">
      <c r="B7" s="27"/>
      <c r="C7" s="28"/>
      <c r="D7" s="28"/>
      <c r="E7" s="373" t="str">
        <f>'Rekapitulace stavby'!K6</f>
        <v>VD Habrkovice, oprava opevnění v nadjezí</v>
      </c>
      <c r="F7" s="374"/>
      <c r="G7" s="374"/>
      <c r="H7" s="374"/>
      <c r="I7" s="116"/>
      <c r="J7" s="28"/>
      <c r="K7" s="30"/>
    </row>
    <row r="8" spans="1:70" s="1" customFormat="1" ht="13.2">
      <c r="B8" s="40"/>
      <c r="C8" s="41"/>
      <c r="D8" s="36" t="s">
        <v>104</v>
      </c>
      <c r="E8" s="41"/>
      <c r="F8" s="41"/>
      <c r="G8" s="41"/>
      <c r="H8" s="41"/>
      <c r="I8" s="117"/>
      <c r="J8" s="41"/>
      <c r="K8" s="44"/>
    </row>
    <row r="9" spans="1:70" s="1" customFormat="1" ht="36.9" customHeight="1">
      <c r="B9" s="40"/>
      <c r="C9" s="41"/>
      <c r="D9" s="41"/>
      <c r="E9" s="375" t="s">
        <v>105</v>
      </c>
      <c r="F9" s="376"/>
      <c r="G9" s="376"/>
      <c r="H9" s="376"/>
      <c r="I9" s="117"/>
      <c r="J9" s="41"/>
      <c r="K9" s="44"/>
    </row>
    <row r="10" spans="1:70" s="1" customFormat="1" ht="12">
      <c r="B10" s="40"/>
      <c r="C10" s="41"/>
      <c r="D10" s="41"/>
      <c r="E10" s="41"/>
      <c r="F10" s="41"/>
      <c r="G10" s="41"/>
      <c r="H10" s="41"/>
      <c r="I10" s="117"/>
      <c r="J10" s="41"/>
      <c r="K10" s="44"/>
    </row>
    <row r="11" spans="1:70" s="1" customFormat="1" ht="14.4" customHeight="1">
      <c r="B11" s="40"/>
      <c r="C11" s="41"/>
      <c r="D11" s="36" t="s">
        <v>20</v>
      </c>
      <c r="E11" s="41"/>
      <c r="F11" s="34" t="s">
        <v>21</v>
      </c>
      <c r="G11" s="41"/>
      <c r="H11" s="41"/>
      <c r="I11" s="118" t="s">
        <v>22</v>
      </c>
      <c r="J11" s="34" t="s">
        <v>23</v>
      </c>
      <c r="K11" s="44"/>
    </row>
    <row r="12" spans="1:70" s="1" customFormat="1" ht="14.4" customHeight="1">
      <c r="B12" s="40"/>
      <c r="C12" s="41"/>
      <c r="D12" s="36" t="s">
        <v>24</v>
      </c>
      <c r="E12" s="41"/>
      <c r="F12" s="34" t="s">
        <v>25</v>
      </c>
      <c r="G12" s="41"/>
      <c r="H12" s="41"/>
      <c r="I12" s="118" t="s">
        <v>26</v>
      </c>
      <c r="J12" s="119" t="str">
        <f>'Rekapitulace stavby'!AN8</f>
        <v>21.3.2018</v>
      </c>
      <c r="K12" s="44"/>
    </row>
    <row r="13" spans="1:70" s="1" customFormat="1" ht="10.8" customHeight="1">
      <c r="B13" s="40"/>
      <c r="C13" s="41"/>
      <c r="D13" s="41"/>
      <c r="E13" s="41"/>
      <c r="F13" s="41"/>
      <c r="G13" s="41"/>
      <c r="H13" s="41"/>
      <c r="I13" s="117"/>
      <c r="J13" s="41"/>
      <c r="K13" s="44"/>
    </row>
    <row r="14" spans="1:70" s="1" customFormat="1" ht="14.4" customHeight="1">
      <c r="B14" s="40"/>
      <c r="C14" s="41"/>
      <c r="D14" s="36" t="s">
        <v>28</v>
      </c>
      <c r="E14" s="41"/>
      <c r="F14" s="41"/>
      <c r="G14" s="41"/>
      <c r="H14" s="41"/>
      <c r="I14" s="118" t="s">
        <v>29</v>
      </c>
      <c r="J14" s="34" t="s">
        <v>30</v>
      </c>
      <c r="K14" s="44"/>
    </row>
    <row r="15" spans="1:70" s="1" customFormat="1" ht="18" customHeight="1">
      <c r="B15" s="40"/>
      <c r="C15" s="41"/>
      <c r="D15" s="41"/>
      <c r="E15" s="34" t="s">
        <v>31</v>
      </c>
      <c r="F15" s="41"/>
      <c r="G15" s="41"/>
      <c r="H15" s="41"/>
      <c r="I15" s="118" t="s">
        <v>32</v>
      </c>
      <c r="J15" s="34" t="s">
        <v>30</v>
      </c>
      <c r="K15" s="44"/>
    </row>
    <row r="16" spans="1:70" s="1" customFormat="1" ht="6.9" customHeight="1">
      <c r="B16" s="40"/>
      <c r="C16" s="41"/>
      <c r="D16" s="41"/>
      <c r="E16" s="41"/>
      <c r="F16" s="41"/>
      <c r="G16" s="41"/>
      <c r="H16" s="41"/>
      <c r="I16" s="117"/>
      <c r="J16" s="41"/>
      <c r="K16" s="44"/>
    </row>
    <row r="17" spans="2:11" s="1" customFormat="1" ht="14.4" customHeight="1">
      <c r="B17" s="40"/>
      <c r="C17" s="41"/>
      <c r="D17" s="36" t="s">
        <v>33</v>
      </c>
      <c r="E17" s="41"/>
      <c r="F17" s="41"/>
      <c r="G17" s="41"/>
      <c r="H17" s="41"/>
      <c r="I17" s="118" t="s">
        <v>29</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32</v>
      </c>
      <c r="J18" s="34" t="str">
        <f>IF('Rekapitulace stavby'!AN14="Vyplň údaj","",IF('Rekapitulace stavby'!AN14="","",'Rekapitulace stavby'!AN14))</f>
        <v/>
      </c>
      <c r="K18" s="44"/>
    </row>
    <row r="19" spans="2:11" s="1" customFormat="1" ht="6.9" customHeight="1">
      <c r="B19" s="40"/>
      <c r="C19" s="41"/>
      <c r="D19" s="41"/>
      <c r="E19" s="41"/>
      <c r="F19" s="41"/>
      <c r="G19" s="41"/>
      <c r="H19" s="41"/>
      <c r="I19" s="117"/>
      <c r="J19" s="41"/>
      <c r="K19" s="44"/>
    </row>
    <row r="20" spans="2:11" s="1" customFormat="1" ht="14.4" customHeight="1">
      <c r="B20" s="40"/>
      <c r="C20" s="41"/>
      <c r="D20" s="36" t="s">
        <v>35</v>
      </c>
      <c r="E20" s="41"/>
      <c r="F20" s="41"/>
      <c r="G20" s="41"/>
      <c r="H20" s="41"/>
      <c r="I20" s="118" t="s">
        <v>29</v>
      </c>
      <c r="J20" s="34" t="s">
        <v>30</v>
      </c>
      <c r="K20" s="44"/>
    </row>
    <row r="21" spans="2:11" s="1" customFormat="1" ht="18" customHeight="1">
      <c r="B21" s="40"/>
      <c r="C21" s="41"/>
      <c r="D21" s="41"/>
      <c r="E21" s="34" t="s">
        <v>36</v>
      </c>
      <c r="F21" s="41"/>
      <c r="G21" s="41"/>
      <c r="H21" s="41"/>
      <c r="I21" s="118" t="s">
        <v>32</v>
      </c>
      <c r="J21" s="34" t="s">
        <v>30</v>
      </c>
      <c r="K21" s="44"/>
    </row>
    <row r="22" spans="2:11" s="1" customFormat="1" ht="6.9" customHeight="1">
      <c r="B22" s="40"/>
      <c r="C22" s="41"/>
      <c r="D22" s="41"/>
      <c r="E22" s="41"/>
      <c r="F22" s="41"/>
      <c r="G22" s="41"/>
      <c r="H22" s="41"/>
      <c r="I22" s="117"/>
      <c r="J22" s="41"/>
      <c r="K22" s="44"/>
    </row>
    <row r="23" spans="2:11" s="1" customFormat="1" ht="14.4" customHeight="1">
      <c r="B23" s="40"/>
      <c r="C23" s="41"/>
      <c r="D23" s="36" t="s">
        <v>38</v>
      </c>
      <c r="E23" s="41"/>
      <c r="F23" s="41"/>
      <c r="G23" s="41"/>
      <c r="H23" s="41"/>
      <c r="I23" s="117"/>
      <c r="J23" s="41"/>
      <c r="K23" s="44"/>
    </row>
    <row r="24" spans="2:11" s="6" customFormat="1" ht="28.5" customHeight="1">
      <c r="B24" s="120"/>
      <c r="C24" s="121"/>
      <c r="D24" s="121"/>
      <c r="E24" s="342" t="s">
        <v>106</v>
      </c>
      <c r="F24" s="342"/>
      <c r="G24" s="342"/>
      <c r="H24" s="342"/>
      <c r="I24" s="122"/>
      <c r="J24" s="121"/>
      <c r="K24" s="123"/>
    </row>
    <row r="25" spans="2:11" s="1" customFormat="1" ht="6.9" customHeight="1">
      <c r="B25" s="40"/>
      <c r="C25" s="41"/>
      <c r="D25" s="41"/>
      <c r="E25" s="41"/>
      <c r="F25" s="41"/>
      <c r="G25" s="41"/>
      <c r="H25" s="41"/>
      <c r="I25" s="117"/>
      <c r="J25" s="41"/>
      <c r="K25" s="44"/>
    </row>
    <row r="26" spans="2:11" s="1" customFormat="1" ht="6.9" customHeight="1">
      <c r="B26" s="40"/>
      <c r="C26" s="41"/>
      <c r="D26" s="84"/>
      <c r="E26" s="84"/>
      <c r="F26" s="84"/>
      <c r="G26" s="84"/>
      <c r="H26" s="84"/>
      <c r="I26" s="124"/>
      <c r="J26" s="84"/>
      <c r="K26" s="125"/>
    </row>
    <row r="27" spans="2:11" s="1" customFormat="1" ht="25.35" customHeight="1">
      <c r="B27" s="40"/>
      <c r="C27" s="41"/>
      <c r="D27" s="126" t="s">
        <v>40</v>
      </c>
      <c r="E27" s="41"/>
      <c r="F27" s="41"/>
      <c r="G27" s="41"/>
      <c r="H27" s="41"/>
      <c r="I27" s="117"/>
      <c r="J27" s="127">
        <f>ROUND(J80,2)</f>
        <v>0</v>
      </c>
      <c r="K27" s="44"/>
    </row>
    <row r="28" spans="2:11" s="1" customFormat="1" ht="6.9" customHeight="1">
      <c r="B28" s="40"/>
      <c r="C28" s="41"/>
      <c r="D28" s="84"/>
      <c r="E28" s="84"/>
      <c r="F28" s="84"/>
      <c r="G28" s="84"/>
      <c r="H28" s="84"/>
      <c r="I28" s="124"/>
      <c r="J28" s="84"/>
      <c r="K28" s="125"/>
    </row>
    <row r="29" spans="2:11" s="1" customFormat="1" ht="14.4" customHeight="1">
      <c r="B29" s="40"/>
      <c r="C29" s="41"/>
      <c r="D29" s="41"/>
      <c r="E29" s="41"/>
      <c r="F29" s="45" t="s">
        <v>42</v>
      </c>
      <c r="G29" s="41"/>
      <c r="H29" s="41"/>
      <c r="I29" s="128" t="s">
        <v>41</v>
      </c>
      <c r="J29" s="45" t="s">
        <v>43</v>
      </c>
      <c r="K29" s="44"/>
    </row>
    <row r="30" spans="2:11" s="1" customFormat="1" ht="14.4" hidden="1" customHeight="1">
      <c r="B30" s="40"/>
      <c r="C30" s="41"/>
      <c r="D30" s="48" t="s">
        <v>44</v>
      </c>
      <c r="E30" s="48" t="s">
        <v>45</v>
      </c>
      <c r="F30" s="129">
        <f>ROUND(SUM(BE80:BE105), 2)</f>
        <v>0</v>
      </c>
      <c r="G30" s="41"/>
      <c r="H30" s="41"/>
      <c r="I30" s="130">
        <v>0.21</v>
      </c>
      <c r="J30" s="129">
        <f>ROUND(ROUND((SUM(BE80:BE105)), 2)*I30, 2)</f>
        <v>0</v>
      </c>
      <c r="K30" s="44"/>
    </row>
    <row r="31" spans="2:11" s="1" customFormat="1" ht="14.4" hidden="1" customHeight="1">
      <c r="B31" s="40"/>
      <c r="C31" s="41"/>
      <c r="D31" s="41"/>
      <c r="E31" s="48" t="s">
        <v>46</v>
      </c>
      <c r="F31" s="129">
        <f>ROUND(SUM(BF80:BF105), 2)</f>
        <v>0</v>
      </c>
      <c r="G31" s="41"/>
      <c r="H31" s="41"/>
      <c r="I31" s="130">
        <v>0.15</v>
      </c>
      <c r="J31" s="129">
        <f>ROUND(ROUND((SUM(BF80:BF105)), 2)*I31, 2)</f>
        <v>0</v>
      </c>
      <c r="K31" s="44"/>
    </row>
    <row r="32" spans="2:11" s="1" customFormat="1" ht="14.4" customHeight="1">
      <c r="B32" s="40"/>
      <c r="C32" s="41"/>
      <c r="D32" s="48" t="s">
        <v>44</v>
      </c>
      <c r="E32" s="48" t="s">
        <v>47</v>
      </c>
      <c r="F32" s="129">
        <f>ROUND(SUM(BG80:BG105), 2)</f>
        <v>0</v>
      </c>
      <c r="G32" s="41"/>
      <c r="H32" s="41"/>
      <c r="I32" s="130">
        <v>0.21</v>
      </c>
      <c r="J32" s="129">
        <v>0</v>
      </c>
      <c r="K32" s="44"/>
    </row>
    <row r="33" spans="2:11" s="1" customFormat="1" ht="14.4" customHeight="1">
      <c r="B33" s="40"/>
      <c r="C33" s="41"/>
      <c r="D33" s="41"/>
      <c r="E33" s="48" t="s">
        <v>48</v>
      </c>
      <c r="F33" s="129">
        <f>ROUND(SUM(BH80:BH105), 2)</f>
        <v>0</v>
      </c>
      <c r="G33" s="41"/>
      <c r="H33" s="41"/>
      <c r="I33" s="130">
        <v>0.15</v>
      </c>
      <c r="J33" s="129">
        <v>0</v>
      </c>
      <c r="K33" s="44"/>
    </row>
    <row r="34" spans="2:11" s="1" customFormat="1" ht="14.4" hidden="1" customHeight="1">
      <c r="B34" s="40"/>
      <c r="C34" s="41"/>
      <c r="D34" s="41"/>
      <c r="E34" s="48" t="s">
        <v>49</v>
      </c>
      <c r="F34" s="129">
        <f>ROUND(SUM(BI80:BI105), 2)</f>
        <v>0</v>
      </c>
      <c r="G34" s="41"/>
      <c r="H34" s="41"/>
      <c r="I34" s="130">
        <v>0</v>
      </c>
      <c r="J34" s="129">
        <v>0</v>
      </c>
      <c r="K34" s="44"/>
    </row>
    <row r="35" spans="2:11" s="1" customFormat="1" ht="6.9" customHeight="1">
      <c r="B35" s="40"/>
      <c r="C35" s="41"/>
      <c r="D35" s="41"/>
      <c r="E35" s="41"/>
      <c r="F35" s="41"/>
      <c r="G35" s="41"/>
      <c r="H35" s="41"/>
      <c r="I35" s="117"/>
      <c r="J35" s="41"/>
      <c r="K35" s="44"/>
    </row>
    <row r="36" spans="2:11" s="1" customFormat="1" ht="25.35" customHeight="1">
      <c r="B36" s="40"/>
      <c r="C36" s="131"/>
      <c r="D36" s="132" t="s">
        <v>50</v>
      </c>
      <c r="E36" s="78"/>
      <c r="F36" s="78"/>
      <c r="G36" s="133" t="s">
        <v>51</v>
      </c>
      <c r="H36" s="134" t="s">
        <v>52</v>
      </c>
      <c r="I36" s="135"/>
      <c r="J36" s="136">
        <f>SUM(J27:J34)</f>
        <v>0</v>
      </c>
      <c r="K36" s="137"/>
    </row>
    <row r="37" spans="2:11" s="1" customFormat="1" ht="14.4" customHeight="1">
      <c r="B37" s="55"/>
      <c r="C37" s="56"/>
      <c r="D37" s="56"/>
      <c r="E37" s="56"/>
      <c r="F37" s="56"/>
      <c r="G37" s="56"/>
      <c r="H37" s="56"/>
      <c r="I37" s="138"/>
      <c r="J37" s="56"/>
      <c r="K37" s="57"/>
    </row>
    <row r="41" spans="2:11" s="1" customFormat="1" ht="6.9" customHeight="1">
      <c r="B41" s="139"/>
      <c r="C41" s="140"/>
      <c r="D41" s="140"/>
      <c r="E41" s="140"/>
      <c r="F41" s="140"/>
      <c r="G41" s="140"/>
      <c r="H41" s="140"/>
      <c r="I41" s="141"/>
      <c r="J41" s="140"/>
      <c r="K41" s="142"/>
    </row>
    <row r="42" spans="2:11" s="1" customFormat="1" ht="36.9" customHeight="1">
      <c r="B42" s="40"/>
      <c r="C42" s="29" t="s">
        <v>107</v>
      </c>
      <c r="D42" s="41"/>
      <c r="E42" s="41"/>
      <c r="F42" s="41"/>
      <c r="G42" s="41"/>
      <c r="H42" s="41"/>
      <c r="I42" s="117"/>
      <c r="J42" s="41"/>
      <c r="K42" s="44"/>
    </row>
    <row r="43" spans="2:11" s="1" customFormat="1" ht="6.9" customHeight="1">
      <c r="B43" s="40"/>
      <c r="C43" s="41"/>
      <c r="D43" s="41"/>
      <c r="E43" s="41"/>
      <c r="F43" s="41"/>
      <c r="G43" s="41"/>
      <c r="H43" s="41"/>
      <c r="I43" s="117"/>
      <c r="J43" s="41"/>
      <c r="K43" s="44"/>
    </row>
    <row r="44" spans="2:11" s="1" customFormat="1" ht="14.4" customHeight="1">
      <c r="B44" s="40"/>
      <c r="C44" s="36" t="s">
        <v>18</v>
      </c>
      <c r="D44" s="41"/>
      <c r="E44" s="41"/>
      <c r="F44" s="41"/>
      <c r="G44" s="41"/>
      <c r="H44" s="41"/>
      <c r="I44" s="117"/>
      <c r="J44" s="41"/>
      <c r="K44" s="44"/>
    </row>
    <row r="45" spans="2:11" s="1" customFormat="1" ht="16.5" customHeight="1">
      <c r="B45" s="40"/>
      <c r="C45" s="41"/>
      <c r="D45" s="41"/>
      <c r="E45" s="373" t="str">
        <f>E7</f>
        <v>VD Habrkovice, oprava opevnění v nadjezí</v>
      </c>
      <c r="F45" s="374"/>
      <c r="G45" s="374"/>
      <c r="H45" s="374"/>
      <c r="I45" s="117"/>
      <c r="J45" s="41"/>
      <c r="K45" s="44"/>
    </row>
    <row r="46" spans="2:11" s="1" customFormat="1" ht="14.4" customHeight="1">
      <c r="B46" s="40"/>
      <c r="C46" s="36" t="s">
        <v>104</v>
      </c>
      <c r="D46" s="41"/>
      <c r="E46" s="41"/>
      <c r="F46" s="41"/>
      <c r="G46" s="41"/>
      <c r="H46" s="41"/>
      <c r="I46" s="117"/>
      <c r="J46" s="41"/>
      <c r="K46" s="44"/>
    </row>
    <row r="47" spans="2:11" s="1" customFormat="1" ht="17.25" customHeight="1">
      <c r="B47" s="40"/>
      <c r="C47" s="41"/>
      <c r="D47" s="41"/>
      <c r="E47" s="375" t="str">
        <f>E9</f>
        <v>1. - SO 01 Odtěžení sedimentů z jezové zdrže</v>
      </c>
      <c r="F47" s="376"/>
      <c r="G47" s="376"/>
      <c r="H47" s="376"/>
      <c r="I47" s="117"/>
      <c r="J47" s="41"/>
      <c r="K47" s="44"/>
    </row>
    <row r="48" spans="2:11" s="1" customFormat="1" ht="6.9" customHeight="1">
      <c r="B48" s="40"/>
      <c r="C48" s="41"/>
      <c r="D48" s="41"/>
      <c r="E48" s="41"/>
      <c r="F48" s="41"/>
      <c r="G48" s="41"/>
      <c r="H48" s="41"/>
      <c r="I48" s="117"/>
      <c r="J48" s="41"/>
      <c r="K48" s="44"/>
    </row>
    <row r="49" spans="2:47" s="1" customFormat="1" ht="18" customHeight="1">
      <c r="B49" s="40"/>
      <c r="C49" s="36" t="s">
        <v>24</v>
      </c>
      <c r="D49" s="41"/>
      <c r="E49" s="41"/>
      <c r="F49" s="34" t="str">
        <f>F12</f>
        <v>Habrkovice</v>
      </c>
      <c r="G49" s="41"/>
      <c r="H49" s="41"/>
      <c r="I49" s="118" t="s">
        <v>26</v>
      </c>
      <c r="J49" s="119" t="str">
        <f>IF(J12="","",J12)</f>
        <v>21.3.2018</v>
      </c>
      <c r="K49" s="44"/>
    </row>
    <row r="50" spans="2:47" s="1" customFormat="1" ht="6.9" customHeight="1">
      <c r="B50" s="40"/>
      <c r="C50" s="41"/>
      <c r="D50" s="41"/>
      <c r="E50" s="41"/>
      <c r="F50" s="41"/>
      <c r="G50" s="41"/>
      <c r="H50" s="41"/>
      <c r="I50" s="117"/>
      <c r="J50" s="41"/>
      <c r="K50" s="44"/>
    </row>
    <row r="51" spans="2:47" s="1" customFormat="1" ht="13.2">
      <c r="B51" s="40"/>
      <c r="C51" s="36" t="s">
        <v>28</v>
      </c>
      <c r="D51" s="41"/>
      <c r="E51" s="41"/>
      <c r="F51" s="34" t="str">
        <f>E15</f>
        <v>Povodí Labe, státní podnik, závod 2, Pardubice</v>
      </c>
      <c r="G51" s="41"/>
      <c r="H51" s="41"/>
      <c r="I51" s="118" t="s">
        <v>35</v>
      </c>
      <c r="J51" s="342" t="str">
        <f>E21</f>
        <v>Povodí Labe, státní podnik, OIČ, Hradec Králové</v>
      </c>
      <c r="K51" s="44"/>
    </row>
    <row r="52" spans="2:47" s="1" customFormat="1" ht="14.4" customHeight="1">
      <c r="B52" s="40"/>
      <c r="C52" s="36" t="s">
        <v>33</v>
      </c>
      <c r="D52" s="41"/>
      <c r="E52" s="41"/>
      <c r="F52" s="34" t="str">
        <f>IF(E18="","",E18)</f>
        <v/>
      </c>
      <c r="G52" s="41"/>
      <c r="H52" s="41"/>
      <c r="I52" s="117"/>
      <c r="J52" s="377"/>
      <c r="K52" s="44"/>
    </row>
    <row r="53" spans="2:47" s="1" customFormat="1" ht="10.35" customHeight="1">
      <c r="B53" s="40"/>
      <c r="C53" s="41"/>
      <c r="D53" s="41"/>
      <c r="E53" s="41"/>
      <c r="F53" s="41"/>
      <c r="G53" s="41"/>
      <c r="H53" s="41"/>
      <c r="I53" s="117"/>
      <c r="J53" s="41"/>
      <c r="K53" s="44"/>
    </row>
    <row r="54" spans="2:47" s="1" customFormat="1" ht="29.25" customHeight="1">
      <c r="B54" s="40"/>
      <c r="C54" s="143" t="s">
        <v>108</v>
      </c>
      <c r="D54" s="131"/>
      <c r="E54" s="131"/>
      <c r="F54" s="131"/>
      <c r="G54" s="131"/>
      <c r="H54" s="131"/>
      <c r="I54" s="144"/>
      <c r="J54" s="145" t="s">
        <v>109</v>
      </c>
      <c r="K54" s="146"/>
    </row>
    <row r="55" spans="2:47" s="1" customFormat="1" ht="10.35" customHeight="1">
      <c r="B55" s="40"/>
      <c r="C55" s="41"/>
      <c r="D55" s="41"/>
      <c r="E55" s="41"/>
      <c r="F55" s="41"/>
      <c r="G55" s="41"/>
      <c r="H55" s="41"/>
      <c r="I55" s="117"/>
      <c r="J55" s="41"/>
      <c r="K55" s="44"/>
    </row>
    <row r="56" spans="2:47" s="1" customFormat="1" ht="29.25" customHeight="1">
      <c r="B56" s="40"/>
      <c r="C56" s="147" t="s">
        <v>110</v>
      </c>
      <c r="D56" s="41"/>
      <c r="E56" s="41"/>
      <c r="F56" s="41"/>
      <c r="G56" s="41"/>
      <c r="H56" s="41"/>
      <c r="I56" s="117"/>
      <c r="J56" s="127">
        <f>J80</f>
        <v>0</v>
      </c>
      <c r="K56" s="44"/>
      <c r="AU56" s="23" t="s">
        <v>111</v>
      </c>
    </row>
    <row r="57" spans="2:47" s="7" customFormat="1" ht="24.9" customHeight="1">
      <c r="B57" s="148"/>
      <c r="C57" s="149"/>
      <c r="D57" s="150" t="s">
        <v>112</v>
      </c>
      <c r="E57" s="151"/>
      <c r="F57" s="151"/>
      <c r="G57" s="151"/>
      <c r="H57" s="151"/>
      <c r="I57" s="152"/>
      <c r="J57" s="153">
        <f>J81</f>
        <v>0</v>
      </c>
      <c r="K57" s="154"/>
    </row>
    <row r="58" spans="2:47" s="8" customFormat="1" ht="19.95" customHeight="1">
      <c r="B58" s="155"/>
      <c r="C58" s="156"/>
      <c r="D58" s="157" t="s">
        <v>113</v>
      </c>
      <c r="E58" s="158"/>
      <c r="F58" s="158"/>
      <c r="G58" s="158"/>
      <c r="H58" s="158"/>
      <c r="I58" s="159"/>
      <c r="J58" s="160">
        <f>J82</f>
        <v>0</v>
      </c>
      <c r="K58" s="161"/>
    </row>
    <row r="59" spans="2:47" s="8" customFormat="1" ht="19.95" customHeight="1">
      <c r="B59" s="155"/>
      <c r="C59" s="156"/>
      <c r="D59" s="157" t="s">
        <v>114</v>
      </c>
      <c r="E59" s="158"/>
      <c r="F59" s="158"/>
      <c r="G59" s="158"/>
      <c r="H59" s="158"/>
      <c r="I59" s="159"/>
      <c r="J59" s="160">
        <f>J97</f>
        <v>0</v>
      </c>
      <c r="K59" s="161"/>
    </row>
    <row r="60" spans="2:47" s="8" customFormat="1" ht="19.95" customHeight="1">
      <c r="B60" s="155"/>
      <c r="C60" s="156"/>
      <c r="D60" s="157" t="s">
        <v>115</v>
      </c>
      <c r="E60" s="158"/>
      <c r="F60" s="158"/>
      <c r="G60" s="158"/>
      <c r="H60" s="158"/>
      <c r="I60" s="159"/>
      <c r="J60" s="160">
        <f>J102</f>
        <v>0</v>
      </c>
      <c r="K60" s="161"/>
    </row>
    <row r="61" spans="2:47" s="1" customFormat="1" ht="21.75" customHeight="1">
      <c r="B61" s="40"/>
      <c r="C61" s="41"/>
      <c r="D61" s="41"/>
      <c r="E61" s="41"/>
      <c r="F61" s="41"/>
      <c r="G61" s="41"/>
      <c r="H61" s="41"/>
      <c r="I61" s="117"/>
      <c r="J61" s="41"/>
      <c r="K61" s="44"/>
    </row>
    <row r="62" spans="2:47" s="1" customFormat="1" ht="6.9" customHeight="1">
      <c r="B62" s="55"/>
      <c r="C62" s="56"/>
      <c r="D62" s="56"/>
      <c r="E62" s="56"/>
      <c r="F62" s="56"/>
      <c r="G62" s="56"/>
      <c r="H62" s="56"/>
      <c r="I62" s="138"/>
      <c r="J62" s="56"/>
      <c r="K62" s="57"/>
    </row>
    <row r="66" spans="2:63" s="1" customFormat="1" ht="6.9" customHeight="1">
      <c r="B66" s="58"/>
      <c r="C66" s="59"/>
      <c r="D66" s="59"/>
      <c r="E66" s="59"/>
      <c r="F66" s="59"/>
      <c r="G66" s="59"/>
      <c r="H66" s="59"/>
      <c r="I66" s="141"/>
      <c r="J66" s="59"/>
      <c r="K66" s="59"/>
      <c r="L66" s="60"/>
    </row>
    <row r="67" spans="2:63" s="1" customFormat="1" ht="36.9" customHeight="1">
      <c r="B67" s="40"/>
      <c r="C67" s="61" t="s">
        <v>116</v>
      </c>
      <c r="D67" s="62"/>
      <c r="E67" s="62"/>
      <c r="F67" s="62"/>
      <c r="G67" s="62"/>
      <c r="H67" s="62"/>
      <c r="I67" s="162"/>
      <c r="J67" s="62"/>
      <c r="K67" s="62"/>
      <c r="L67" s="60"/>
    </row>
    <row r="68" spans="2:63" s="1" customFormat="1" ht="6.9" customHeight="1">
      <c r="B68" s="40"/>
      <c r="C68" s="62"/>
      <c r="D68" s="62"/>
      <c r="E68" s="62"/>
      <c r="F68" s="62"/>
      <c r="G68" s="62"/>
      <c r="H68" s="62"/>
      <c r="I68" s="162"/>
      <c r="J68" s="62"/>
      <c r="K68" s="62"/>
      <c r="L68" s="60"/>
    </row>
    <row r="69" spans="2:63" s="1" customFormat="1" ht="14.4" customHeight="1">
      <c r="B69" s="40"/>
      <c r="C69" s="64" t="s">
        <v>18</v>
      </c>
      <c r="D69" s="62"/>
      <c r="E69" s="62"/>
      <c r="F69" s="62"/>
      <c r="G69" s="62"/>
      <c r="H69" s="62"/>
      <c r="I69" s="162"/>
      <c r="J69" s="62"/>
      <c r="K69" s="62"/>
      <c r="L69" s="60"/>
    </row>
    <row r="70" spans="2:63" s="1" customFormat="1" ht="16.5" customHeight="1">
      <c r="B70" s="40"/>
      <c r="C70" s="62"/>
      <c r="D70" s="62"/>
      <c r="E70" s="378" t="str">
        <f>E7</f>
        <v>VD Habrkovice, oprava opevnění v nadjezí</v>
      </c>
      <c r="F70" s="379"/>
      <c r="G70" s="379"/>
      <c r="H70" s="379"/>
      <c r="I70" s="162"/>
      <c r="J70" s="62"/>
      <c r="K70" s="62"/>
      <c r="L70" s="60"/>
    </row>
    <row r="71" spans="2:63" s="1" customFormat="1" ht="14.4" customHeight="1">
      <c r="B71" s="40"/>
      <c r="C71" s="64" t="s">
        <v>104</v>
      </c>
      <c r="D71" s="62"/>
      <c r="E71" s="62"/>
      <c r="F71" s="62"/>
      <c r="G71" s="62"/>
      <c r="H71" s="62"/>
      <c r="I71" s="162"/>
      <c r="J71" s="62"/>
      <c r="K71" s="62"/>
      <c r="L71" s="60"/>
    </row>
    <row r="72" spans="2:63" s="1" customFormat="1" ht="17.25" customHeight="1">
      <c r="B72" s="40"/>
      <c r="C72" s="62"/>
      <c r="D72" s="62"/>
      <c r="E72" s="353" t="str">
        <f>E9</f>
        <v>1. - SO 01 Odtěžení sedimentů z jezové zdrže</v>
      </c>
      <c r="F72" s="380"/>
      <c r="G72" s="380"/>
      <c r="H72" s="380"/>
      <c r="I72" s="162"/>
      <c r="J72" s="62"/>
      <c r="K72" s="62"/>
      <c r="L72" s="60"/>
    </row>
    <row r="73" spans="2:63" s="1" customFormat="1" ht="6.9" customHeight="1">
      <c r="B73" s="40"/>
      <c r="C73" s="62"/>
      <c r="D73" s="62"/>
      <c r="E73" s="62"/>
      <c r="F73" s="62"/>
      <c r="G73" s="62"/>
      <c r="H73" s="62"/>
      <c r="I73" s="162"/>
      <c r="J73" s="62"/>
      <c r="K73" s="62"/>
      <c r="L73" s="60"/>
    </row>
    <row r="74" spans="2:63" s="1" customFormat="1" ht="18" customHeight="1">
      <c r="B74" s="40"/>
      <c r="C74" s="64" t="s">
        <v>24</v>
      </c>
      <c r="D74" s="62"/>
      <c r="E74" s="62"/>
      <c r="F74" s="163" t="str">
        <f>F12</f>
        <v>Habrkovice</v>
      </c>
      <c r="G74" s="62"/>
      <c r="H74" s="62"/>
      <c r="I74" s="164" t="s">
        <v>26</v>
      </c>
      <c r="J74" s="72" t="str">
        <f>IF(J12="","",J12)</f>
        <v>21.3.2018</v>
      </c>
      <c r="K74" s="62"/>
      <c r="L74" s="60"/>
    </row>
    <row r="75" spans="2:63" s="1" customFormat="1" ht="6.9" customHeight="1">
      <c r="B75" s="40"/>
      <c r="C75" s="62"/>
      <c r="D75" s="62"/>
      <c r="E75" s="62"/>
      <c r="F75" s="62"/>
      <c r="G75" s="62"/>
      <c r="H75" s="62"/>
      <c r="I75" s="162"/>
      <c r="J75" s="62"/>
      <c r="K75" s="62"/>
      <c r="L75" s="60"/>
    </row>
    <row r="76" spans="2:63" s="1" customFormat="1" ht="13.2">
      <c r="B76" s="40"/>
      <c r="C76" s="64" t="s">
        <v>28</v>
      </c>
      <c r="D76" s="62"/>
      <c r="E76" s="62"/>
      <c r="F76" s="163" t="str">
        <f>E15</f>
        <v>Povodí Labe, státní podnik, závod 2, Pardubice</v>
      </c>
      <c r="G76" s="62"/>
      <c r="H76" s="62"/>
      <c r="I76" s="164" t="s">
        <v>35</v>
      </c>
      <c r="J76" s="163" t="str">
        <f>E21</f>
        <v>Povodí Labe, státní podnik, OIČ, Hradec Králové</v>
      </c>
      <c r="K76" s="62"/>
      <c r="L76" s="60"/>
    </row>
    <row r="77" spans="2:63" s="1" customFormat="1" ht="14.4" customHeight="1">
      <c r="B77" s="40"/>
      <c r="C77" s="64" t="s">
        <v>33</v>
      </c>
      <c r="D77" s="62"/>
      <c r="E77" s="62"/>
      <c r="F77" s="163" t="str">
        <f>IF(E18="","",E18)</f>
        <v/>
      </c>
      <c r="G77" s="62"/>
      <c r="H77" s="62"/>
      <c r="I77" s="162"/>
      <c r="J77" s="62"/>
      <c r="K77" s="62"/>
      <c r="L77" s="60"/>
    </row>
    <row r="78" spans="2:63" s="1" customFormat="1" ht="10.35" customHeight="1">
      <c r="B78" s="40"/>
      <c r="C78" s="62"/>
      <c r="D78" s="62"/>
      <c r="E78" s="62"/>
      <c r="F78" s="62"/>
      <c r="G78" s="62"/>
      <c r="H78" s="62"/>
      <c r="I78" s="162"/>
      <c r="J78" s="62"/>
      <c r="K78" s="62"/>
      <c r="L78" s="60"/>
    </row>
    <row r="79" spans="2:63" s="9" customFormat="1" ht="29.25" customHeight="1">
      <c r="B79" s="165"/>
      <c r="C79" s="166" t="s">
        <v>117</v>
      </c>
      <c r="D79" s="167" t="s">
        <v>59</v>
      </c>
      <c r="E79" s="167" t="s">
        <v>55</v>
      </c>
      <c r="F79" s="167" t="s">
        <v>118</v>
      </c>
      <c r="G79" s="167" t="s">
        <v>119</v>
      </c>
      <c r="H79" s="167" t="s">
        <v>120</v>
      </c>
      <c r="I79" s="168" t="s">
        <v>121</v>
      </c>
      <c r="J79" s="167" t="s">
        <v>109</v>
      </c>
      <c r="K79" s="169" t="s">
        <v>122</v>
      </c>
      <c r="L79" s="170"/>
      <c r="M79" s="80" t="s">
        <v>123</v>
      </c>
      <c r="N79" s="81" t="s">
        <v>44</v>
      </c>
      <c r="O79" s="81" t="s">
        <v>124</v>
      </c>
      <c r="P79" s="81" t="s">
        <v>125</v>
      </c>
      <c r="Q79" s="81" t="s">
        <v>126</v>
      </c>
      <c r="R79" s="81" t="s">
        <v>127</v>
      </c>
      <c r="S79" s="81" t="s">
        <v>128</v>
      </c>
      <c r="T79" s="82" t="s">
        <v>129</v>
      </c>
    </row>
    <row r="80" spans="2:63" s="1" customFormat="1" ht="29.25" customHeight="1">
      <c r="B80" s="40"/>
      <c r="C80" s="86" t="s">
        <v>110</v>
      </c>
      <c r="D80" s="62"/>
      <c r="E80" s="62"/>
      <c r="F80" s="62"/>
      <c r="G80" s="62"/>
      <c r="H80" s="62"/>
      <c r="I80" s="162"/>
      <c r="J80" s="171">
        <f>BK80</f>
        <v>0</v>
      </c>
      <c r="K80" s="62"/>
      <c r="L80" s="60"/>
      <c r="M80" s="83"/>
      <c r="N80" s="84"/>
      <c r="O80" s="84"/>
      <c r="P80" s="172">
        <f>P81</f>
        <v>0</v>
      </c>
      <c r="Q80" s="84"/>
      <c r="R80" s="172">
        <f>R81</f>
        <v>0</v>
      </c>
      <c r="S80" s="84"/>
      <c r="T80" s="173">
        <f>T81</f>
        <v>120</v>
      </c>
      <c r="AT80" s="23" t="s">
        <v>73</v>
      </c>
      <c r="AU80" s="23" t="s">
        <v>111</v>
      </c>
      <c r="BK80" s="174">
        <f>BK81</f>
        <v>0</v>
      </c>
    </row>
    <row r="81" spans="2:65" s="10" customFormat="1" ht="37.35" customHeight="1">
      <c r="B81" s="175"/>
      <c r="C81" s="176"/>
      <c r="D81" s="177" t="s">
        <v>73</v>
      </c>
      <c r="E81" s="178" t="s">
        <v>130</v>
      </c>
      <c r="F81" s="178" t="s">
        <v>131</v>
      </c>
      <c r="G81" s="176"/>
      <c r="H81" s="176"/>
      <c r="I81" s="179"/>
      <c r="J81" s="180">
        <f>BK81</f>
        <v>0</v>
      </c>
      <c r="K81" s="176"/>
      <c r="L81" s="181"/>
      <c r="M81" s="182"/>
      <c r="N81" s="183"/>
      <c r="O81" s="183"/>
      <c r="P81" s="184">
        <f>P82+P97+P102</f>
        <v>0</v>
      </c>
      <c r="Q81" s="183"/>
      <c r="R81" s="184">
        <f>R82+R97+R102</f>
        <v>0</v>
      </c>
      <c r="S81" s="183"/>
      <c r="T81" s="185">
        <f>T82+T97+T102</f>
        <v>120</v>
      </c>
      <c r="AR81" s="186" t="s">
        <v>82</v>
      </c>
      <c r="AT81" s="187" t="s">
        <v>73</v>
      </c>
      <c r="AU81" s="187" t="s">
        <v>74</v>
      </c>
      <c r="AY81" s="186" t="s">
        <v>132</v>
      </c>
      <c r="BK81" s="188">
        <f>BK82+BK97+BK102</f>
        <v>0</v>
      </c>
    </row>
    <row r="82" spans="2:65" s="10" customFormat="1" ht="19.95" customHeight="1">
      <c r="B82" s="175"/>
      <c r="C82" s="176"/>
      <c r="D82" s="177" t="s">
        <v>73</v>
      </c>
      <c r="E82" s="189" t="s">
        <v>82</v>
      </c>
      <c r="F82" s="189" t="s">
        <v>133</v>
      </c>
      <c r="G82" s="176"/>
      <c r="H82" s="176"/>
      <c r="I82" s="179"/>
      <c r="J82" s="190">
        <f>BK82</f>
        <v>0</v>
      </c>
      <c r="K82" s="176"/>
      <c r="L82" s="181"/>
      <c r="M82" s="182"/>
      <c r="N82" s="183"/>
      <c r="O82" s="183"/>
      <c r="P82" s="184">
        <f>SUM(P83:P96)</f>
        <v>0</v>
      </c>
      <c r="Q82" s="183"/>
      <c r="R82" s="184">
        <f>SUM(R83:R96)</f>
        <v>0</v>
      </c>
      <c r="S82" s="183"/>
      <c r="T82" s="185">
        <f>SUM(T83:T96)</f>
        <v>0</v>
      </c>
      <c r="AR82" s="186" t="s">
        <v>82</v>
      </c>
      <c r="AT82" s="187" t="s">
        <v>73</v>
      </c>
      <c r="AU82" s="187" t="s">
        <v>82</v>
      </c>
      <c r="AY82" s="186" t="s">
        <v>132</v>
      </c>
      <c r="BK82" s="188">
        <f>SUM(BK83:BK96)</f>
        <v>0</v>
      </c>
    </row>
    <row r="83" spans="2:65" s="1" customFormat="1" ht="16.5" customHeight="1">
      <c r="B83" s="40"/>
      <c r="C83" s="191" t="s">
        <v>82</v>
      </c>
      <c r="D83" s="191" t="s">
        <v>134</v>
      </c>
      <c r="E83" s="192" t="s">
        <v>135</v>
      </c>
      <c r="F83" s="193" t="s">
        <v>136</v>
      </c>
      <c r="G83" s="194" t="s">
        <v>137</v>
      </c>
      <c r="H83" s="195">
        <v>5</v>
      </c>
      <c r="I83" s="196"/>
      <c r="J83" s="197">
        <f>ROUND(I83*H83,2)</f>
        <v>0</v>
      </c>
      <c r="K83" s="193" t="s">
        <v>30</v>
      </c>
      <c r="L83" s="60"/>
      <c r="M83" s="198" t="s">
        <v>30</v>
      </c>
      <c r="N83" s="199" t="s">
        <v>47</v>
      </c>
      <c r="O83" s="41"/>
      <c r="P83" s="200">
        <f>O83*H83</f>
        <v>0</v>
      </c>
      <c r="Q83" s="200">
        <v>0</v>
      </c>
      <c r="R83" s="200">
        <f>Q83*H83</f>
        <v>0</v>
      </c>
      <c r="S83" s="200">
        <v>0</v>
      </c>
      <c r="T83" s="201">
        <f>S83*H83</f>
        <v>0</v>
      </c>
      <c r="AR83" s="23" t="s">
        <v>138</v>
      </c>
      <c r="AT83" s="23" t="s">
        <v>134</v>
      </c>
      <c r="AU83" s="23" t="s">
        <v>84</v>
      </c>
      <c r="AY83" s="23" t="s">
        <v>132</v>
      </c>
      <c r="BE83" s="202">
        <f>IF(N83="základní",J83,0)</f>
        <v>0</v>
      </c>
      <c r="BF83" s="202">
        <f>IF(N83="snížená",J83,0)</f>
        <v>0</v>
      </c>
      <c r="BG83" s="202">
        <f>IF(N83="zákl. přenesená",J83,0)</f>
        <v>0</v>
      </c>
      <c r="BH83" s="202">
        <f>IF(N83="sníž. přenesená",J83,0)</f>
        <v>0</v>
      </c>
      <c r="BI83" s="202">
        <f>IF(N83="nulová",J83,0)</f>
        <v>0</v>
      </c>
      <c r="BJ83" s="23" t="s">
        <v>138</v>
      </c>
      <c r="BK83" s="202">
        <f>ROUND(I83*H83,2)</f>
        <v>0</v>
      </c>
      <c r="BL83" s="23" t="s">
        <v>138</v>
      </c>
      <c r="BM83" s="23" t="s">
        <v>139</v>
      </c>
    </row>
    <row r="84" spans="2:65" s="11" customFormat="1" ht="12">
      <c r="B84" s="203"/>
      <c r="C84" s="204"/>
      <c r="D84" s="205" t="s">
        <v>140</v>
      </c>
      <c r="E84" s="206" t="s">
        <v>30</v>
      </c>
      <c r="F84" s="207" t="s">
        <v>141</v>
      </c>
      <c r="G84" s="204"/>
      <c r="H84" s="206" t="s">
        <v>30</v>
      </c>
      <c r="I84" s="208"/>
      <c r="J84" s="204"/>
      <c r="K84" s="204"/>
      <c r="L84" s="209"/>
      <c r="M84" s="210"/>
      <c r="N84" s="211"/>
      <c r="O84" s="211"/>
      <c r="P84" s="211"/>
      <c r="Q84" s="211"/>
      <c r="R84" s="211"/>
      <c r="S84" s="211"/>
      <c r="T84" s="212"/>
      <c r="AT84" s="213" t="s">
        <v>140</v>
      </c>
      <c r="AU84" s="213" t="s">
        <v>84</v>
      </c>
      <c r="AV84" s="11" t="s">
        <v>82</v>
      </c>
      <c r="AW84" s="11" t="s">
        <v>37</v>
      </c>
      <c r="AX84" s="11" t="s">
        <v>74</v>
      </c>
      <c r="AY84" s="213" t="s">
        <v>132</v>
      </c>
    </row>
    <row r="85" spans="2:65" s="12" customFormat="1" ht="12">
      <c r="B85" s="214"/>
      <c r="C85" s="215"/>
      <c r="D85" s="205" t="s">
        <v>140</v>
      </c>
      <c r="E85" s="216" t="s">
        <v>30</v>
      </c>
      <c r="F85" s="217" t="s">
        <v>142</v>
      </c>
      <c r="G85" s="215"/>
      <c r="H85" s="218">
        <v>5</v>
      </c>
      <c r="I85" s="219"/>
      <c r="J85" s="215"/>
      <c r="K85" s="215"/>
      <c r="L85" s="220"/>
      <c r="M85" s="221"/>
      <c r="N85" s="222"/>
      <c r="O85" s="222"/>
      <c r="P85" s="222"/>
      <c r="Q85" s="222"/>
      <c r="R85" s="222"/>
      <c r="S85" s="222"/>
      <c r="T85" s="223"/>
      <c r="AT85" s="224" t="s">
        <v>140</v>
      </c>
      <c r="AU85" s="224" t="s">
        <v>84</v>
      </c>
      <c r="AV85" s="12" t="s">
        <v>84</v>
      </c>
      <c r="AW85" s="12" t="s">
        <v>37</v>
      </c>
      <c r="AX85" s="12" t="s">
        <v>82</v>
      </c>
      <c r="AY85" s="224" t="s">
        <v>132</v>
      </c>
    </row>
    <row r="86" spans="2:65" s="1" customFormat="1" ht="38.25" customHeight="1">
      <c r="B86" s="40"/>
      <c r="C86" s="191" t="s">
        <v>84</v>
      </c>
      <c r="D86" s="191" t="s">
        <v>134</v>
      </c>
      <c r="E86" s="192" t="s">
        <v>143</v>
      </c>
      <c r="F86" s="193" t="s">
        <v>144</v>
      </c>
      <c r="G86" s="194" t="s">
        <v>137</v>
      </c>
      <c r="H86" s="195">
        <v>432</v>
      </c>
      <c r="I86" s="196"/>
      <c r="J86" s="197">
        <f>ROUND(I86*H86,2)</f>
        <v>0</v>
      </c>
      <c r="K86" s="193" t="s">
        <v>145</v>
      </c>
      <c r="L86" s="60"/>
      <c r="M86" s="198" t="s">
        <v>30</v>
      </c>
      <c r="N86" s="199" t="s">
        <v>47</v>
      </c>
      <c r="O86" s="41"/>
      <c r="P86" s="200">
        <f>O86*H86</f>
        <v>0</v>
      </c>
      <c r="Q86" s="200">
        <v>0</v>
      </c>
      <c r="R86" s="200">
        <f>Q86*H86</f>
        <v>0</v>
      </c>
      <c r="S86" s="200">
        <v>0</v>
      </c>
      <c r="T86" s="201">
        <f>S86*H86</f>
        <v>0</v>
      </c>
      <c r="AR86" s="23" t="s">
        <v>138</v>
      </c>
      <c r="AT86" s="23" t="s">
        <v>134</v>
      </c>
      <c r="AU86" s="23" t="s">
        <v>84</v>
      </c>
      <c r="AY86" s="23" t="s">
        <v>132</v>
      </c>
      <c r="BE86" s="202">
        <f>IF(N86="základní",J86,0)</f>
        <v>0</v>
      </c>
      <c r="BF86" s="202">
        <f>IF(N86="snížená",J86,0)</f>
        <v>0</v>
      </c>
      <c r="BG86" s="202">
        <f>IF(N86="zákl. přenesená",J86,0)</f>
        <v>0</v>
      </c>
      <c r="BH86" s="202">
        <f>IF(N86="sníž. přenesená",J86,0)</f>
        <v>0</v>
      </c>
      <c r="BI86" s="202">
        <f>IF(N86="nulová",J86,0)</f>
        <v>0</v>
      </c>
      <c r="BJ86" s="23" t="s">
        <v>138</v>
      </c>
      <c r="BK86" s="202">
        <f>ROUND(I86*H86,2)</f>
        <v>0</v>
      </c>
      <c r="BL86" s="23" t="s">
        <v>138</v>
      </c>
      <c r="BM86" s="23" t="s">
        <v>146</v>
      </c>
    </row>
    <row r="87" spans="2:65" s="1" customFormat="1" ht="192">
      <c r="B87" s="40"/>
      <c r="C87" s="62"/>
      <c r="D87" s="205" t="s">
        <v>147</v>
      </c>
      <c r="E87" s="62"/>
      <c r="F87" s="225" t="s">
        <v>148</v>
      </c>
      <c r="G87" s="62"/>
      <c r="H87" s="62"/>
      <c r="I87" s="162"/>
      <c r="J87" s="62"/>
      <c r="K87" s="62"/>
      <c r="L87" s="60"/>
      <c r="M87" s="226"/>
      <c r="N87" s="41"/>
      <c r="O87" s="41"/>
      <c r="P87" s="41"/>
      <c r="Q87" s="41"/>
      <c r="R87" s="41"/>
      <c r="S87" s="41"/>
      <c r="T87" s="77"/>
      <c r="AT87" s="23" t="s">
        <v>147</v>
      </c>
      <c r="AU87" s="23" t="s">
        <v>84</v>
      </c>
    </row>
    <row r="88" spans="2:65" s="11" customFormat="1" ht="12">
      <c r="B88" s="203"/>
      <c r="C88" s="204"/>
      <c r="D88" s="205" t="s">
        <v>140</v>
      </c>
      <c r="E88" s="206" t="s">
        <v>30</v>
      </c>
      <c r="F88" s="207" t="s">
        <v>149</v>
      </c>
      <c r="G88" s="204"/>
      <c r="H88" s="206" t="s">
        <v>30</v>
      </c>
      <c r="I88" s="208"/>
      <c r="J88" s="204"/>
      <c r="K88" s="204"/>
      <c r="L88" s="209"/>
      <c r="M88" s="210"/>
      <c r="N88" s="211"/>
      <c r="O88" s="211"/>
      <c r="P88" s="211"/>
      <c r="Q88" s="211"/>
      <c r="R88" s="211"/>
      <c r="S88" s="211"/>
      <c r="T88" s="212"/>
      <c r="AT88" s="213" t="s">
        <v>140</v>
      </c>
      <c r="AU88" s="213" t="s">
        <v>84</v>
      </c>
      <c r="AV88" s="11" t="s">
        <v>82</v>
      </c>
      <c r="AW88" s="11" t="s">
        <v>37</v>
      </c>
      <c r="AX88" s="11" t="s">
        <v>74</v>
      </c>
      <c r="AY88" s="213" t="s">
        <v>132</v>
      </c>
    </row>
    <row r="89" spans="2:65" s="12" customFormat="1" ht="12">
      <c r="B89" s="214"/>
      <c r="C89" s="215"/>
      <c r="D89" s="205" t="s">
        <v>140</v>
      </c>
      <c r="E89" s="216" t="s">
        <v>30</v>
      </c>
      <c r="F89" s="217" t="s">
        <v>150</v>
      </c>
      <c r="G89" s="215"/>
      <c r="H89" s="218">
        <v>432</v>
      </c>
      <c r="I89" s="219"/>
      <c r="J89" s="215"/>
      <c r="K89" s="215"/>
      <c r="L89" s="220"/>
      <c r="M89" s="221"/>
      <c r="N89" s="222"/>
      <c r="O89" s="222"/>
      <c r="P89" s="222"/>
      <c r="Q89" s="222"/>
      <c r="R89" s="222"/>
      <c r="S89" s="222"/>
      <c r="T89" s="223"/>
      <c r="AT89" s="224" t="s">
        <v>140</v>
      </c>
      <c r="AU89" s="224" t="s">
        <v>84</v>
      </c>
      <c r="AV89" s="12" t="s">
        <v>84</v>
      </c>
      <c r="AW89" s="12" t="s">
        <v>37</v>
      </c>
      <c r="AX89" s="12" t="s">
        <v>82</v>
      </c>
      <c r="AY89" s="224" t="s">
        <v>132</v>
      </c>
    </row>
    <row r="90" spans="2:65" s="1" customFormat="1" ht="38.25" customHeight="1">
      <c r="B90" s="40"/>
      <c r="C90" s="191" t="s">
        <v>151</v>
      </c>
      <c r="D90" s="191" t="s">
        <v>134</v>
      </c>
      <c r="E90" s="192" t="s">
        <v>152</v>
      </c>
      <c r="F90" s="193" t="s">
        <v>153</v>
      </c>
      <c r="G90" s="194" t="s">
        <v>154</v>
      </c>
      <c r="H90" s="195">
        <v>768.6</v>
      </c>
      <c r="I90" s="196"/>
      <c r="J90" s="197">
        <f>ROUND(I90*H90,2)</f>
        <v>0</v>
      </c>
      <c r="K90" s="193" t="s">
        <v>30</v>
      </c>
      <c r="L90" s="60"/>
      <c r="M90" s="198" t="s">
        <v>30</v>
      </c>
      <c r="N90" s="199" t="s">
        <v>47</v>
      </c>
      <c r="O90" s="41"/>
      <c r="P90" s="200">
        <f>O90*H90</f>
        <v>0</v>
      </c>
      <c r="Q90" s="200">
        <v>0</v>
      </c>
      <c r="R90" s="200">
        <f>Q90*H90</f>
        <v>0</v>
      </c>
      <c r="S90" s="200">
        <v>0</v>
      </c>
      <c r="T90" s="201">
        <f>S90*H90</f>
        <v>0</v>
      </c>
      <c r="AR90" s="23" t="s">
        <v>138</v>
      </c>
      <c r="AT90" s="23" t="s">
        <v>134</v>
      </c>
      <c r="AU90" s="23" t="s">
        <v>84</v>
      </c>
      <c r="AY90" s="23" t="s">
        <v>132</v>
      </c>
      <c r="BE90" s="202">
        <f>IF(N90="základní",J90,0)</f>
        <v>0</v>
      </c>
      <c r="BF90" s="202">
        <f>IF(N90="snížená",J90,0)</f>
        <v>0</v>
      </c>
      <c r="BG90" s="202">
        <f>IF(N90="zákl. přenesená",J90,0)</f>
        <v>0</v>
      </c>
      <c r="BH90" s="202">
        <f>IF(N90="sníž. přenesená",J90,0)</f>
        <v>0</v>
      </c>
      <c r="BI90" s="202">
        <f>IF(N90="nulová",J90,0)</f>
        <v>0</v>
      </c>
      <c r="BJ90" s="23" t="s">
        <v>138</v>
      </c>
      <c r="BK90" s="202">
        <f>ROUND(I90*H90,2)</f>
        <v>0</v>
      </c>
      <c r="BL90" s="23" t="s">
        <v>138</v>
      </c>
      <c r="BM90" s="23" t="s">
        <v>155</v>
      </c>
    </row>
    <row r="91" spans="2:65" s="11" customFormat="1" ht="12">
      <c r="B91" s="203"/>
      <c r="C91" s="204"/>
      <c r="D91" s="205" t="s">
        <v>140</v>
      </c>
      <c r="E91" s="206" t="s">
        <v>30</v>
      </c>
      <c r="F91" s="207" t="s">
        <v>156</v>
      </c>
      <c r="G91" s="204"/>
      <c r="H91" s="206" t="s">
        <v>30</v>
      </c>
      <c r="I91" s="208"/>
      <c r="J91" s="204"/>
      <c r="K91" s="204"/>
      <c r="L91" s="209"/>
      <c r="M91" s="210"/>
      <c r="N91" s="211"/>
      <c r="O91" s="211"/>
      <c r="P91" s="211"/>
      <c r="Q91" s="211"/>
      <c r="R91" s="211"/>
      <c r="S91" s="211"/>
      <c r="T91" s="212"/>
      <c r="AT91" s="213" t="s">
        <v>140</v>
      </c>
      <c r="AU91" s="213" t="s">
        <v>84</v>
      </c>
      <c r="AV91" s="11" t="s">
        <v>82</v>
      </c>
      <c r="AW91" s="11" t="s">
        <v>37</v>
      </c>
      <c r="AX91" s="11" t="s">
        <v>74</v>
      </c>
      <c r="AY91" s="213" t="s">
        <v>132</v>
      </c>
    </row>
    <row r="92" spans="2:65" s="11" customFormat="1" ht="12">
      <c r="B92" s="203"/>
      <c r="C92" s="204"/>
      <c r="D92" s="205" t="s">
        <v>140</v>
      </c>
      <c r="E92" s="206" t="s">
        <v>30</v>
      </c>
      <c r="F92" s="207" t="s">
        <v>157</v>
      </c>
      <c r="G92" s="204"/>
      <c r="H92" s="206" t="s">
        <v>30</v>
      </c>
      <c r="I92" s="208"/>
      <c r="J92" s="204"/>
      <c r="K92" s="204"/>
      <c r="L92" s="209"/>
      <c r="M92" s="210"/>
      <c r="N92" s="211"/>
      <c r="O92" s="211"/>
      <c r="P92" s="211"/>
      <c r="Q92" s="211"/>
      <c r="R92" s="211"/>
      <c r="S92" s="211"/>
      <c r="T92" s="212"/>
      <c r="AT92" s="213" t="s">
        <v>140</v>
      </c>
      <c r="AU92" s="213" t="s">
        <v>84</v>
      </c>
      <c r="AV92" s="11" t="s">
        <v>82</v>
      </c>
      <c r="AW92" s="11" t="s">
        <v>37</v>
      </c>
      <c r="AX92" s="11" t="s">
        <v>74</v>
      </c>
      <c r="AY92" s="213" t="s">
        <v>132</v>
      </c>
    </row>
    <row r="93" spans="2:65" s="11" customFormat="1" ht="12">
      <c r="B93" s="203"/>
      <c r="C93" s="204"/>
      <c r="D93" s="205" t="s">
        <v>140</v>
      </c>
      <c r="E93" s="206" t="s">
        <v>30</v>
      </c>
      <c r="F93" s="207" t="s">
        <v>158</v>
      </c>
      <c r="G93" s="204"/>
      <c r="H93" s="206" t="s">
        <v>30</v>
      </c>
      <c r="I93" s="208"/>
      <c r="J93" s="204"/>
      <c r="K93" s="204"/>
      <c r="L93" s="209"/>
      <c r="M93" s="210"/>
      <c r="N93" s="211"/>
      <c r="O93" s="211"/>
      <c r="P93" s="211"/>
      <c r="Q93" s="211"/>
      <c r="R93" s="211"/>
      <c r="S93" s="211"/>
      <c r="T93" s="212"/>
      <c r="AT93" s="213" t="s">
        <v>140</v>
      </c>
      <c r="AU93" s="213" t="s">
        <v>84</v>
      </c>
      <c r="AV93" s="11" t="s">
        <v>82</v>
      </c>
      <c r="AW93" s="11" t="s">
        <v>37</v>
      </c>
      <c r="AX93" s="11" t="s">
        <v>74</v>
      </c>
      <c r="AY93" s="213" t="s">
        <v>132</v>
      </c>
    </row>
    <row r="94" spans="2:65" s="11" customFormat="1" ht="24">
      <c r="B94" s="203"/>
      <c r="C94" s="204"/>
      <c r="D94" s="205" t="s">
        <v>140</v>
      </c>
      <c r="E94" s="206" t="s">
        <v>30</v>
      </c>
      <c r="F94" s="207" t="s">
        <v>159</v>
      </c>
      <c r="G94" s="204"/>
      <c r="H94" s="206" t="s">
        <v>30</v>
      </c>
      <c r="I94" s="208"/>
      <c r="J94" s="204"/>
      <c r="K94" s="204"/>
      <c r="L94" s="209"/>
      <c r="M94" s="210"/>
      <c r="N94" s="211"/>
      <c r="O94" s="211"/>
      <c r="P94" s="211"/>
      <c r="Q94" s="211"/>
      <c r="R94" s="211"/>
      <c r="S94" s="211"/>
      <c r="T94" s="212"/>
      <c r="AT94" s="213" t="s">
        <v>140</v>
      </c>
      <c r="AU94" s="213" t="s">
        <v>84</v>
      </c>
      <c r="AV94" s="11" t="s">
        <v>82</v>
      </c>
      <c r="AW94" s="11" t="s">
        <v>37</v>
      </c>
      <c r="AX94" s="11" t="s">
        <v>74</v>
      </c>
      <c r="AY94" s="213" t="s">
        <v>132</v>
      </c>
    </row>
    <row r="95" spans="2:65" s="11" customFormat="1" ht="12">
      <c r="B95" s="203"/>
      <c r="C95" s="204"/>
      <c r="D95" s="205" t="s">
        <v>140</v>
      </c>
      <c r="E95" s="206" t="s">
        <v>30</v>
      </c>
      <c r="F95" s="207" t="s">
        <v>160</v>
      </c>
      <c r="G95" s="204"/>
      <c r="H95" s="206" t="s">
        <v>30</v>
      </c>
      <c r="I95" s="208"/>
      <c r="J95" s="204"/>
      <c r="K95" s="204"/>
      <c r="L95" s="209"/>
      <c r="M95" s="210"/>
      <c r="N95" s="211"/>
      <c r="O95" s="211"/>
      <c r="P95" s="211"/>
      <c r="Q95" s="211"/>
      <c r="R95" s="211"/>
      <c r="S95" s="211"/>
      <c r="T95" s="212"/>
      <c r="AT95" s="213" t="s">
        <v>140</v>
      </c>
      <c r="AU95" s="213" t="s">
        <v>84</v>
      </c>
      <c r="AV95" s="11" t="s">
        <v>82</v>
      </c>
      <c r="AW95" s="11" t="s">
        <v>37</v>
      </c>
      <c r="AX95" s="11" t="s">
        <v>74</v>
      </c>
      <c r="AY95" s="213" t="s">
        <v>132</v>
      </c>
    </row>
    <row r="96" spans="2:65" s="12" customFormat="1" ht="12">
      <c r="B96" s="214"/>
      <c r="C96" s="215"/>
      <c r="D96" s="205" t="s">
        <v>140</v>
      </c>
      <c r="E96" s="216" t="s">
        <v>30</v>
      </c>
      <c r="F96" s="217" t="s">
        <v>161</v>
      </c>
      <c r="G96" s="215"/>
      <c r="H96" s="218">
        <v>768.6</v>
      </c>
      <c r="I96" s="219"/>
      <c r="J96" s="215"/>
      <c r="K96" s="215"/>
      <c r="L96" s="220"/>
      <c r="M96" s="221"/>
      <c r="N96" s="222"/>
      <c r="O96" s="222"/>
      <c r="P96" s="222"/>
      <c r="Q96" s="222"/>
      <c r="R96" s="222"/>
      <c r="S96" s="222"/>
      <c r="T96" s="223"/>
      <c r="AT96" s="224" t="s">
        <v>140</v>
      </c>
      <c r="AU96" s="224" t="s">
        <v>84</v>
      </c>
      <c r="AV96" s="12" t="s">
        <v>84</v>
      </c>
      <c r="AW96" s="12" t="s">
        <v>37</v>
      </c>
      <c r="AX96" s="12" t="s">
        <v>82</v>
      </c>
      <c r="AY96" s="224" t="s">
        <v>132</v>
      </c>
    </row>
    <row r="97" spans="2:65" s="10" customFormat="1" ht="29.85" customHeight="1">
      <c r="B97" s="175"/>
      <c r="C97" s="176"/>
      <c r="D97" s="177" t="s">
        <v>73</v>
      </c>
      <c r="E97" s="189" t="s">
        <v>162</v>
      </c>
      <c r="F97" s="189" t="s">
        <v>163</v>
      </c>
      <c r="G97" s="176"/>
      <c r="H97" s="176"/>
      <c r="I97" s="179"/>
      <c r="J97" s="190">
        <f>BK97</f>
        <v>0</v>
      </c>
      <c r="K97" s="176"/>
      <c r="L97" s="181"/>
      <c r="M97" s="182"/>
      <c r="N97" s="183"/>
      <c r="O97" s="183"/>
      <c r="P97" s="184">
        <f>SUM(P98:P101)</f>
        <v>0</v>
      </c>
      <c r="Q97" s="183"/>
      <c r="R97" s="184">
        <f>SUM(R98:R101)</f>
        <v>0</v>
      </c>
      <c r="S97" s="183"/>
      <c r="T97" s="185">
        <f>SUM(T98:T101)</f>
        <v>120</v>
      </c>
      <c r="AR97" s="186" t="s">
        <v>82</v>
      </c>
      <c r="AT97" s="187" t="s">
        <v>73</v>
      </c>
      <c r="AU97" s="187" t="s">
        <v>82</v>
      </c>
      <c r="AY97" s="186" t="s">
        <v>132</v>
      </c>
      <c r="BK97" s="188">
        <f>SUM(BK98:BK101)</f>
        <v>0</v>
      </c>
    </row>
    <row r="98" spans="2:65" s="1" customFormat="1" ht="38.25" customHeight="1">
      <c r="B98" s="40"/>
      <c r="C98" s="191" t="s">
        <v>138</v>
      </c>
      <c r="D98" s="191" t="s">
        <v>134</v>
      </c>
      <c r="E98" s="192" t="s">
        <v>164</v>
      </c>
      <c r="F98" s="193" t="s">
        <v>165</v>
      </c>
      <c r="G98" s="194" t="s">
        <v>166</v>
      </c>
      <c r="H98" s="195">
        <v>6000</v>
      </c>
      <c r="I98" s="196"/>
      <c r="J98" s="197">
        <f>ROUND(I98*H98,2)</f>
        <v>0</v>
      </c>
      <c r="K98" s="193" t="s">
        <v>145</v>
      </c>
      <c r="L98" s="60"/>
      <c r="M98" s="198" t="s">
        <v>30</v>
      </c>
      <c r="N98" s="199" t="s">
        <v>47</v>
      </c>
      <c r="O98" s="41"/>
      <c r="P98" s="200">
        <f>O98*H98</f>
        <v>0</v>
      </c>
      <c r="Q98" s="200">
        <v>0</v>
      </c>
      <c r="R98" s="200">
        <f>Q98*H98</f>
        <v>0</v>
      </c>
      <c r="S98" s="200">
        <v>0.02</v>
      </c>
      <c r="T98" s="201">
        <f>S98*H98</f>
        <v>120</v>
      </c>
      <c r="AR98" s="23" t="s">
        <v>138</v>
      </c>
      <c r="AT98" s="23" t="s">
        <v>134</v>
      </c>
      <c r="AU98" s="23" t="s">
        <v>84</v>
      </c>
      <c r="AY98" s="23" t="s">
        <v>132</v>
      </c>
      <c r="BE98" s="202">
        <f>IF(N98="základní",J98,0)</f>
        <v>0</v>
      </c>
      <c r="BF98" s="202">
        <f>IF(N98="snížená",J98,0)</f>
        <v>0</v>
      </c>
      <c r="BG98" s="202">
        <f>IF(N98="zákl. přenesená",J98,0)</f>
        <v>0</v>
      </c>
      <c r="BH98" s="202">
        <f>IF(N98="sníž. přenesená",J98,0)</f>
        <v>0</v>
      </c>
      <c r="BI98" s="202">
        <f>IF(N98="nulová",J98,0)</f>
        <v>0</v>
      </c>
      <c r="BJ98" s="23" t="s">
        <v>138</v>
      </c>
      <c r="BK98" s="202">
        <f>ROUND(I98*H98,2)</f>
        <v>0</v>
      </c>
      <c r="BL98" s="23" t="s">
        <v>138</v>
      </c>
      <c r="BM98" s="23" t="s">
        <v>167</v>
      </c>
    </row>
    <row r="99" spans="2:65" s="1" customFormat="1" ht="72">
      <c r="B99" s="40"/>
      <c r="C99" s="62"/>
      <c r="D99" s="205" t="s">
        <v>147</v>
      </c>
      <c r="E99" s="62"/>
      <c r="F99" s="225" t="s">
        <v>168</v>
      </c>
      <c r="G99" s="62"/>
      <c r="H99" s="62"/>
      <c r="I99" s="162"/>
      <c r="J99" s="62"/>
      <c r="K99" s="62"/>
      <c r="L99" s="60"/>
      <c r="M99" s="226"/>
      <c r="N99" s="41"/>
      <c r="O99" s="41"/>
      <c r="P99" s="41"/>
      <c r="Q99" s="41"/>
      <c r="R99" s="41"/>
      <c r="S99" s="41"/>
      <c r="T99" s="77"/>
      <c r="AT99" s="23" t="s">
        <v>147</v>
      </c>
      <c r="AU99" s="23" t="s">
        <v>84</v>
      </c>
    </row>
    <row r="100" spans="2:65" s="11" customFormat="1" ht="12">
      <c r="B100" s="203"/>
      <c r="C100" s="204"/>
      <c r="D100" s="205" t="s">
        <v>140</v>
      </c>
      <c r="E100" s="206" t="s">
        <v>30</v>
      </c>
      <c r="F100" s="207" t="s">
        <v>169</v>
      </c>
      <c r="G100" s="204"/>
      <c r="H100" s="206" t="s">
        <v>30</v>
      </c>
      <c r="I100" s="208"/>
      <c r="J100" s="204"/>
      <c r="K100" s="204"/>
      <c r="L100" s="209"/>
      <c r="M100" s="210"/>
      <c r="N100" s="211"/>
      <c r="O100" s="211"/>
      <c r="P100" s="211"/>
      <c r="Q100" s="211"/>
      <c r="R100" s="211"/>
      <c r="S100" s="211"/>
      <c r="T100" s="212"/>
      <c r="AT100" s="213" t="s">
        <v>140</v>
      </c>
      <c r="AU100" s="213" t="s">
        <v>84</v>
      </c>
      <c r="AV100" s="11" t="s">
        <v>82</v>
      </c>
      <c r="AW100" s="11" t="s">
        <v>37</v>
      </c>
      <c r="AX100" s="11" t="s">
        <v>74</v>
      </c>
      <c r="AY100" s="213" t="s">
        <v>132</v>
      </c>
    </row>
    <row r="101" spans="2:65" s="12" customFormat="1" ht="12">
      <c r="B101" s="214"/>
      <c r="C101" s="215"/>
      <c r="D101" s="205" t="s">
        <v>140</v>
      </c>
      <c r="E101" s="216" t="s">
        <v>30</v>
      </c>
      <c r="F101" s="217" t="s">
        <v>170</v>
      </c>
      <c r="G101" s="215"/>
      <c r="H101" s="218">
        <v>6000</v>
      </c>
      <c r="I101" s="219"/>
      <c r="J101" s="215"/>
      <c r="K101" s="215"/>
      <c r="L101" s="220"/>
      <c r="M101" s="221"/>
      <c r="N101" s="222"/>
      <c r="O101" s="222"/>
      <c r="P101" s="222"/>
      <c r="Q101" s="222"/>
      <c r="R101" s="222"/>
      <c r="S101" s="222"/>
      <c r="T101" s="223"/>
      <c r="AT101" s="224" t="s">
        <v>140</v>
      </c>
      <c r="AU101" s="224" t="s">
        <v>84</v>
      </c>
      <c r="AV101" s="12" t="s">
        <v>84</v>
      </c>
      <c r="AW101" s="12" t="s">
        <v>37</v>
      </c>
      <c r="AX101" s="12" t="s">
        <v>82</v>
      </c>
      <c r="AY101" s="224" t="s">
        <v>132</v>
      </c>
    </row>
    <row r="102" spans="2:65" s="10" customFormat="1" ht="29.85" customHeight="1">
      <c r="B102" s="175"/>
      <c r="C102" s="176"/>
      <c r="D102" s="177" t="s">
        <v>73</v>
      </c>
      <c r="E102" s="189" t="s">
        <v>171</v>
      </c>
      <c r="F102" s="189" t="s">
        <v>172</v>
      </c>
      <c r="G102" s="176"/>
      <c r="H102" s="176"/>
      <c r="I102" s="179"/>
      <c r="J102" s="190">
        <f>BK102</f>
        <v>0</v>
      </c>
      <c r="K102" s="176"/>
      <c r="L102" s="181"/>
      <c r="M102" s="182"/>
      <c r="N102" s="183"/>
      <c r="O102" s="183"/>
      <c r="P102" s="184">
        <f>SUM(P103:P105)</f>
        <v>0</v>
      </c>
      <c r="Q102" s="183"/>
      <c r="R102" s="184">
        <f>SUM(R103:R105)</f>
        <v>0</v>
      </c>
      <c r="S102" s="183"/>
      <c r="T102" s="185">
        <f>SUM(T103:T105)</f>
        <v>0</v>
      </c>
      <c r="AR102" s="186" t="s">
        <v>82</v>
      </c>
      <c r="AT102" s="187" t="s">
        <v>73</v>
      </c>
      <c r="AU102" s="187" t="s">
        <v>82</v>
      </c>
      <c r="AY102" s="186" t="s">
        <v>132</v>
      </c>
      <c r="BK102" s="188">
        <f>SUM(BK103:BK105)</f>
        <v>0</v>
      </c>
    </row>
    <row r="103" spans="2:65" s="1" customFormat="1" ht="25.5" customHeight="1">
      <c r="B103" s="40"/>
      <c r="C103" s="191" t="s">
        <v>173</v>
      </c>
      <c r="D103" s="191" t="s">
        <v>134</v>
      </c>
      <c r="E103" s="192" t="s">
        <v>174</v>
      </c>
      <c r="F103" s="193" t="s">
        <v>175</v>
      </c>
      <c r="G103" s="194" t="s">
        <v>154</v>
      </c>
      <c r="H103" s="195">
        <v>2.5</v>
      </c>
      <c r="I103" s="196"/>
      <c r="J103" s="197">
        <f>ROUND(I103*H103,2)</f>
        <v>0</v>
      </c>
      <c r="K103" s="193" t="s">
        <v>30</v>
      </c>
      <c r="L103" s="60"/>
      <c r="M103" s="198" t="s">
        <v>30</v>
      </c>
      <c r="N103" s="199" t="s">
        <v>47</v>
      </c>
      <c r="O103" s="41"/>
      <c r="P103" s="200">
        <f>O103*H103</f>
        <v>0</v>
      </c>
      <c r="Q103" s="200">
        <v>0</v>
      </c>
      <c r="R103" s="200">
        <f>Q103*H103</f>
        <v>0</v>
      </c>
      <c r="S103" s="200">
        <v>0</v>
      </c>
      <c r="T103" s="201">
        <f>S103*H103</f>
        <v>0</v>
      </c>
      <c r="AR103" s="23" t="s">
        <v>138</v>
      </c>
      <c r="AT103" s="23" t="s">
        <v>134</v>
      </c>
      <c r="AU103" s="23" t="s">
        <v>84</v>
      </c>
      <c r="AY103" s="23" t="s">
        <v>132</v>
      </c>
      <c r="BE103" s="202">
        <f>IF(N103="základní",J103,0)</f>
        <v>0</v>
      </c>
      <c r="BF103" s="202">
        <f>IF(N103="snížená",J103,0)</f>
        <v>0</v>
      </c>
      <c r="BG103" s="202">
        <f>IF(N103="zákl. přenesená",J103,0)</f>
        <v>0</v>
      </c>
      <c r="BH103" s="202">
        <f>IF(N103="sníž. přenesená",J103,0)</f>
        <v>0</v>
      </c>
      <c r="BI103" s="202">
        <f>IF(N103="nulová",J103,0)</f>
        <v>0</v>
      </c>
      <c r="BJ103" s="23" t="s">
        <v>138</v>
      </c>
      <c r="BK103" s="202">
        <f>ROUND(I103*H103,2)</f>
        <v>0</v>
      </c>
      <c r="BL103" s="23" t="s">
        <v>138</v>
      </c>
      <c r="BM103" s="23" t="s">
        <v>176</v>
      </c>
    </row>
    <row r="104" spans="2:65" s="11" customFormat="1" ht="12">
      <c r="B104" s="203"/>
      <c r="C104" s="204"/>
      <c r="D104" s="205" t="s">
        <v>140</v>
      </c>
      <c r="E104" s="206" t="s">
        <v>30</v>
      </c>
      <c r="F104" s="207" t="s">
        <v>177</v>
      </c>
      <c r="G104" s="204"/>
      <c r="H104" s="206" t="s">
        <v>30</v>
      </c>
      <c r="I104" s="208"/>
      <c r="J104" s="204"/>
      <c r="K104" s="204"/>
      <c r="L104" s="209"/>
      <c r="M104" s="210"/>
      <c r="N104" s="211"/>
      <c r="O104" s="211"/>
      <c r="P104" s="211"/>
      <c r="Q104" s="211"/>
      <c r="R104" s="211"/>
      <c r="S104" s="211"/>
      <c r="T104" s="212"/>
      <c r="AT104" s="213" t="s">
        <v>140</v>
      </c>
      <c r="AU104" s="213" t="s">
        <v>84</v>
      </c>
      <c r="AV104" s="11" t="s">
        <v>82</v>
      </c>
      <c r="AW104" s="11" t="s">
        <v>37</v>
      </c>
      <c r="AX104" s="11" t="s">
        <v>74</v>
      </c>
      <c r="AY104" s="213" t="s">
        <v>132</v>
      </c>
    </row>
    <row r="105" spans="2:65" s="12" customFormat="1" ht="12">
      <c r="B105" s="214"/>
      <c r="C105" s="215"/>
      <c r="D105" s="205" t="s">
        <v>140</v>
      </c>
      <c r="E105" s="216" t="s">
        <v>30</v>
      </c>
      <c r="F105" s="217" t="s">
        <v>178</v>
      </c>
      <c r="G105" s="215"/>
      <c r="H105" s="218">
        <v>2.5</v>
      </c>
      <c r="I105" s="219"/>
      <c r="J105" s="215"/>
      <c r="K105" s="215"/>
      <c r="L105" s="220"/>
      <c r="M105" s="227"/>
      <c r="N105" s="228"/>
      <c r="O105" s="228"/>
      <c r="P105" s="228"/>
      <c r="Q105" s="228"/>
      <c r="R105" s="228"/>
      <c r="S105" s="228"/>
      <c r="T105" s="229"/>
      <c r="AT105" s="224" t="s">
        <v>140</v>
      </c>
      <c r="AU105" s="224" t="s">
        <v>84</v>
      </c>
      <c r="AV105" s="12" t="s">
        <v>84</v>
      </c>
      <c r="AW105" s="12" t="s">
        <v>37</v>
      </c>
      <c r="AX105" s="12" t="s">
        <v>82</v>
      </c>
      <c r="AY105" s="224" t="s">
        <v>132</v>
      </c>
    </row>
    <row r="106" spans="2:65" s="1" customFormat="1" ht="6.9" customHeight="1">
      <c r="B106" s="55"/>
      <c r="C106" s="56"/>
      <c r="D106" s="56"/>
      <c r="E106" s="56"/>
      <c r="F106" s="56"/>
      <c r="G106" s="56"/>
      <c r="H106" s="56"/>
      <c r="I106" s="138"/>
      <c r="J106" s="56"/>
      <c r="K106" s="56"/>
      <c r="L106" s="60"/>
    </row>
  </sheetData>
  <sheetProtection algorithmName="SHA-512" hashValue="B8N9rP3eqdsdqEYm75G3OUjRJiJ0Zy//CNjL/JsCfWEmS1CIiayfoQg3kjnT2aLSWrshrHZxxnbuHyCS1WJOWQ==" saltValue="Yqlry0nC7RbNRLaLNc2HqojZfpwjZ5s0tVfPp6Gbqau7EzmKw4W6QWAdRe5vtW/ojSSl8T+yf7oN8/rSBxBxvw==" spinCount="100000" sheet="1" objects="1" scenarios="1" formatColumns="0" formatRows="0" autoFilter="0"/>
  <autoFilter ref="C79:K105"/>
  <mergeCells count="10">
    <mergeCell ref="J51:J52"/>
    <mergeCell ref="E70:H70"/>
    <mergeCell ref="E72:H7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89"/>
  <sheetViews>
    <sheetView showGridLines="0" workbookViewId="0">
      <pane ySplit="1" topLeftCell="A170" activePane="bottomLeft" state="frozen"/>
      <selection pane="bottomLeft" activeCell="F153" sqref="F153"/>
    </sheetView>
  </sheetViews>
  <sheetFormatPr defaultRowHeight="14.4"/>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0"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0"/>
      <c r="B1" s="111"/>
      <c r="C1" s="111"/>
      <c r="D1" s="112" t="s">
        <v>1</v>
      </c>
      <c r="E1" s="111"/>
      <c r="F1" s="113" t="s">
        <v>98</v>
      </c>
      <c r="G1" s="381" t="s">
        <v>99</v>
      </c>
      <c r="H1" s="381"/>
      <c r="I1" s="114"/>
      <c r="J1" s="113" t="s">
        <v>100</v>
      </c>
      <c r="K1" s="112" t="s">
        <v>101</v>
      </c>
      <c r="L1" s="113" t="s">
        <v>102</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 customHeight="1">
      <c r="L2" s="372"/>
      <c r="M2" s="372"/>
      <c r="N2" s="372"/>
      <c r="O2" s="372"/>
      <c r="P2" s="372"/>
      <c r="Q2" s="372"/>
      <c r="R2" s="372"/>
      <c r="S2" s="372"/>
      <c r="T2" s="372"/>
      <c r="U2" s="372"/>
      <c r="V2" s="372"/>
      <c r="AT2" s="23" t="s">
        <v>87</v>
      </c>
    </row>
    <row r="3" spans="1:70" ht="6.9" customHeight="1">
      <c r="B3" s="24"/>
      <c r="C3" s="25"/>
      <c r="D3" s="25"/>
      <c r="E3" s="25"/>
      <c r="F3" s="25"/>
      <c r="G3" s="25"/>
      <c r="H3" s="25"/>
      <c r="I3" s="115"/>
      <c r="J3" s="25"/>
      <c r="K3" s="26"/>
      <c r="AT3" s="23" t="s">
        <v>84</v>
      </c>
    </row>
    <row r="4" spans="1:70" ht="36.9" customHeight="1">
      <c r="B4" s="27"/>
      <c r="C4" s="28"/>
      <c r="D4" s="29" t="s">
        <v>103</v>
      </c>
      <c r="E4" s="28"/>
      <c r="F4" s="28"/>
      <c r="G4" s="28"/>
      <c r="H4" s="28"/>
      <c r="I4" s="116"/>
      <c r="J4" s="28"/>
      <c r="K4" s="30"/>
      <c r="M4" s="31" t="s">
        <v>12</v>
      </c>
      <c r="AT4" s="23" t="s">
        <v>37</v>
      </c>
    </row>
    <row r="5" spans="1:70" ht="6.9" customHeight="1">
      <c r="B5" s="27"/>
      <c r="C5" s="28"/>
      <c r="D5" s="28"/>
      <c r="E5" s="28"/>
      <c r="F5" s="28"/>
      <c r="G5" s="28"/>
      <c r="H5" s="28"/>
      <c r="I5" s="116"/>
      <c r="J5" s="28"/>
      <c r="K5" s="30"/>
    </row>
    <row r="6" spans="1:70" ht="13.2">
      <c r="B6" s="27"/>
      <c r="C6" s="28"/>
      <c r="D6" s="36" t="s">
        <v>18</v>
      </c>
      <c r="E6" s="28"/>
      <c r="F6" s="28"/>
      <c r="G6" s="28"/>
      <c r="H6" s="28"/>
      <c r="I6" s="116"/>
      <c r="J6" s="28"/>
      <c r="K6" s="30"/>
    </row>
    <row r="7" spans="1:70" ht="16.5" customHeight="1">
      <c r="B7" s="27"/>
      <c r="C7" s="28"/>
      <c r="D7" s="28"/>
      <c r="E7" s="373" t="str">
        <f>'Rekapitulace stavby'!K6</f>
        <v>VD Habrkovice, oprava opevnění v nadjezí</v>
      </c>
      <c r="F7" s="374"/>
      <c r="G7" s="374"/>
      <c r="H7" s="374"/>
      <c r="I7" s="116"/>
      <c r="J7" s="28"/>
      <c r="K7" s="30"/>
    </row>
    <row r="8" spans="1:70" s="1" customFormat="1" ht="13.2">
      <c r="B8" s="40"/>
      <c r="C8" s="41"/>
      <c r="D8" s="36" t="s">
        <v>104</v>
      </c>
      <c r="E8" s="41"/>
      <c r="F8" s="41"/>
      <c r="G8" s="41"/>
      <c r="H8" s="41"/>
      <c r="I8" s="117"/>
      <c r="J8" s="41"/>
      <c r="K8" s="44"/>
    </row>
    <row r="9" spans="1:70" s="1" customFormat="1" ht="36.9" customHeight="1">
      <c r="B9" s="40"/>
      <c r="C9" s="41"/>
      <c r="D9" s="41"/>
      <c r="E9" s="375" t="s">
        <v>179</v>
      </c>
      <c r="F9" s="376"/>
      <c r="G9" s="376"/>
      <c r="H9" s="376"/>
      <c r="I9" s="117"/>
      <c r="J9" s="41"/>
      <c r="K9" s="44"/>
    </row>
    <row r="10" spans="1:70" s="1" customFormat="1" ht="12">
      <c r="B10" s="40"/>
      <c r="C10" s="41"/>
      <c r="D10" s="41"/>
      <c r="E10" s="41"/>
      <c r="F10" s="41"/>
      <c r="G10" s="41"/>
      <c r="H10" s="41"/>
      <c r="I10" s="117"/>
      <c r="J10" s="41"/>
      <c r="K10" s="44"/>
    </row>
    <row r="11" spans="1:70" s="1" customFormat="1" ht="14.4" customHeight="1">
      <c r="B11" s="40"/>
      <c r="C11" s="41"/>
      <c r="D11" s="36" t="s">
        <v>20</v>
      </c>
      <c r="E11" s="41"/>
      <c r="F11" s="34" t="s">
        <v>21</v>
      </c>
      <c r="G11" s="41"/>
      <c r="H11" s="41"/>
      <c r="I11" s="118" t="s">
        <v>22</v>
      </c>
      <c r="J11" s="34" t="s">
        <v>23</v>
      </c>
      <c r="K11" s="44"/>
    </row>
    <row r="12" spans="1:70" s="1" customFormat="1" ht="14.4" customHeight="1">
      <c r="B12" s="40"/>
      <c r="C12" s="41"/>
      <c r="D12" s="36" t="s">
        <v>24</v>
      </c>
      <c r="E12" s="41"/>
      <c r="F12" s="34" t="s">
        <v>25</v>
      </c>
      <c r="G12" s="41"/>
      <c r="H12" s="41"/>
      <c r="I12" s="118" t="s">
        <v>26</v>
      </c>
      <c r="J12" s="119" t="str">
        <f>'Rekapitulace stavby'!AN8</f>
        <v>21.3.2018</v>
      </c>
      <c r="K12" s="44"/>
    </row>
    <row r="13" spans="1:70" s="1" customFormat="1" ht="10.8" customHeight="1">
      <c r="B13" s="40"/>
      <c r="C13" s="41"/>
      <c r="D13" s="41"/>
      <c r="E13" s="41"/>
      <c r="F13" s="41"/>
      <c r="G13" s="41"/>
      <c r="H13" s="41"/>
      <c r="I13" s="117"/>
      <c r="J13" s="41"/>
      <c r="K13" s="44"/>
    </row>
    <row r="14" spans="1:70" s="1" customFormat="1" ht="14.4" customHeight="1">
      <c r="B14" s="40"/>
      <c r="C14" s="41"/>
      <c r="D14" s="36" t="s">
        <v>28</v>
      </c>
      <c r="E14" s="41"/>
      <c r="F14" s="41"/>
      <c r="G14" s="41"/>
      <c r="H14" s="41"/>
      <c r="I14" s="118" t="s">
        <v>29</v>
      </c>
      <c r="J14" s="34" t="s">
        <v>30</v>
      </c>
      <c r="K14" s="44"/>
    </row>
    <row r="15" spans="1:70" s="1" customFormat="1" ht="18" customHeight="1">
      <c r="B15" s="40"/>
      <c r="C15" s="41"/>
      <c r="D15" s="41"/>
      <c r="E15" s="34" t="s">
        <v>31</v>
      </c>
      <c r="F15" s="41"/>
      <c r="G15" s="41"/>
      <c r="H15" s="41"/>
      <c r="I15" s="118" t="s">
        <v>32</v>
      </c>
      <c r="J15" s="34" t="s">
        <v>30</v>
      </c>
      <c r="K15" s="44"/>
    </row>
    <row r="16" spans="1:70" s="1" customFormat="1" ht="6.9" customHeight="1">
      <c r="B16" s="40"/>
      <c r="C16" s="41"/>
      <c r="D16" s="41"/>
      <c r="E16" s="41"/>
      <c r="F16" s="41"/>
      <c r="G16" s="41"/>
      <c r="H16" s="41"/>
      <c r="I16" s="117"/>
      <c r="J16" s="41"/>
      <c r="K16" s="44"/>
    </row>
    <row r="17" spans="2:11" s="1" customFormat="1" ht="14.4" customHeight="1">
      <c r="B17" s="40"/>
      <c r="C17" s="41"/>
      <c r="D17" s="36" t="s">
        <v>33</v>
      </c>
      <c r="E17" s="41"/>
      <c r="F17" s="41"/>
      <c r="G17" s="41"/>
      <c r="H17" s="41"/>
      <c r="I17" s="118" t="s">
        <v>29</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32</v>
      </c>
      <c r="J18" s="34" t="str">
        <f>IF('Rekapitulace stavby'!AN14="Vyplň údaj","",IF('Rekapitulace stavby'!AN14="","",'Rekapitulace stavby'!AN14))</f>
        <v/>
      </c>
      <c r="K18" s="44"/>
    </row>
    <row r="19" spans="2:11" s="1" customFormat="1" ht="6.9" customHeight="1">
      <c r="B19" s="40"/>
      <c r="C19" s="41"/>
      <c r="D19" s="41"/>
      <c r="E19" s="41"/>
      <c r="F19" s="41"/>
      <c r="G19" s="41"/>
      <c r="H19" s="41"/>
      <c r="I19" s="117"/>
      <c r="J19" s="41"/>
      <c r="K19" s="44"/>
    </row>
    <row r="20" spans="2:11" s="1" customFormat="1" ht="14.4" customHeight="1">
      <c r="B20" s="40"/>
      <c r="C20" s="41"/>
      <c r="D20" s="36" t="s">
        <v>35</v>
      </c>
      <c r="E20" s="41"/>
      <c r="F20" s="41"/>
      <c r="G20" s="41"/>
      <c r="H20" s="41"/>
      <c r="I20" s="118" t="s">
        <v>29</v>
      </c>
      <c r="J20" s="34" t="s">
        <v>30</v>
      </c>
      <c r="K20" s="44"/>
    </row>
    <row r="21" spans="2:11" s="1" customFormat="1" ht="18" customHeight="1">
      <c r="B21" s="40"/>
      <c r="C21" s="41"/>
      <c r="D21" s="41"/>
      <c r="E21" s="34" t="s">
        <v>36</v>
      </c>
      <c r="F21" s="41"/>
      <c r="G21" s="41"/>
      <c r="H21" s="41"/>
      <c r="I21" s="118" t="s">
        <v>32</v>
      </c>
      <c r="J21" s="34" t="s">
        <v>30</v>
      </c>
      <c r="K21" s="44"/>
    </row>
    <row r="22" spans="2:11" s="1" customFormat="1" ht="6.9" customHeight="1">
      <c r="B22" s="40"/>
      <c r="C22" s="41"/>
      <c r="D22" s="41"/>
      <c r="E22" s="41"/>
      <c r="F22" s="41"/>
      <c r="G22" s="41"/>
      <c r="H22" s="41"/>
      <c r="I22" s="117"/>
      <c r="J22" s="41"/>
      <c r="K22" s="44"/>
    </row>
    <row r="23" spans="2:11" s="1" customFormat="1" ht="14.4" customHeight="1">
      <c r="B23" s="40"/>
      <c r="C23" s="41"/>
      <c r="D23" s="36" t="s">
        <v>38</v>
      </c>
      <c r="E23" s="41"/>
      <c r="F23" s="41"/>
      <c r="G23" s="41"/>
      <c r="H23" s="41"/>
      <c r="I23" s="117"/>
      <c r="J23" s="41"/>
      <c r="K23" s="44"/>
    </row>
    <row r="24" spans="2:11" s="6" customFormat="1" ht="28.5" customHeight="1">
      <c r="B24" s="120"/>
      <c r="C24" s="121"/>
      <c r="D24" s="121"/>
      <c r="E24" s="342" t="s">
        <v>106</v>
      </c>
      <c r="F24" s="342"/>
      <c r="G24" s="342"/>
      <c r="H24" s="342"/>
      <c r="I24" s="122"/>
      <c r="J24" s="121"/>
      <c r="K24" s="123"/>
    </row>
    <row r="25" spans="2:11" s="1" customFormat="1" ht="6.9" customHeight="1">
      <c r="B25" s="40"/>
      <c r="C25" s="41"/>
      <c r="D25" s="41"/>
      <c r="E25" s="41"/>
      <c r="F25" s="41"/>
      <c r="G25" s="41"/>
      <c r="H25" s="41"/>
      <c r="I25" s="117"/>
      <c r="J25" s="41"/>
      <c r="K25" s="44"/>
    </row>
    <row r="26" spans="2:11" s="1" customFormat="1" ht="6.9" customHeight="1">
      <c r="B26" s="40"/>
      <c r="C26" s="41"/>
      <c r="D26" s="84"/>
      <c r="E26" s="84"/>
      <c r="F26" s="84"/>
      <c r="G26" s="84"/>
      <c r="H26" s="84"/>
      <c r="I26" s="124"/>
      <c r="J26" s="84"/>
      <c r="K26" s="125"/>
    </row>
    <row r="27" spans="2:11" s="1" customFormat="1" ht="25.35" customHeight="1">
      <c r="B27" s="40"/>
      <c r="C27" s="41"/>
      <c r="D27" s="126" t="s">
        <v>40</v>
      </c>
      <c r="E27" s="41"/>
      <c r="F27" s="41"/>
      <c r="G27" s="41"/>
      <c r="H27" s="41"/>
      <c r="I27" s="117"/>
      <c r="J27" s="127">
        <f>ROUND(J82,2)</f>
        <v>0</v>
      </c>
      <c r="K27" s="44"/>
    </row>
    <row r="28" spans="2:11" s="1" customFormat="1" ht="6.9" customHeight="1">
      <c r="B28" s="40"/>
      <c r="C28" s="41"/>
      <c r="D28" s="84"/>
      <c r="E28" s="84"/>
      <c r="F28" s="84"/>
      <c r="G28" s="84"/>
      <c r="H28" s="84"/>
      <c r="I28" s="124"/>
      <c r="J28" s="84"/>
      <c r="K28" s="125"/>
    </row>
    <row r="29" spans="2:11" s="1" customFormat="1" ht="14.4" customHeight="1">
      <c r="B29" s="40"/>
      <c r="C29" s="41"/>
      <c r="D29" s="41"/>
      <c r="E29" s="41"/>
      <c r="F29" s="45" t="s">
        <v>42</v>
      </c>
      <c r="G29" s="41"/>
      <c r="H29" s="41"/>
      <c r="I29" s="128" t="s">
        <v>41</v>
      </c>
      <c r="J29" s="45" t="s">
        <v>43</v>
      </c>
      <c r="K29" s="44"/>
    </row>
    <row r="30" spans="2:11" s="1" customFormat="1" ht="14.4" hidden="1" customHeight="1">
      <c r="B30" s="40"/>
      <c r="C30" s="41"/>
      <c r="D30" s="48" t="s">
        <v>44</v>
      </c>
      <c r="E30" s="48" t="s">
        <v>45</v>
      </c>
      <c r="F30" s="129">
        <f>ROUND(SUM(BE82:BE188), 2)</f>
        <v>0</v>
      </c>
      <c r="G30" s="41"/>
      <c r="H30" s="41"/>
      <c r="I30" s="130">
        <v>0.21</v>
      </c>
      <c r="J30" s="129">
        <f>ROUND(ROUND((SUM(BE82:BE188)), 2)*I30, 2)</f>
        <v>0</v>
      </c>
      <c r="K30" s="44"/>
    </row>
    <row r="31" spans="2:11" s="1" customFormat="1" ht="14.4" hidden="1" customHeight="1">
      <c r="B31" s="40"/>
      <c r="C31" s="41"/>
      <c r="D31" s="41"/>
      <c r="E31" s="48" t="s">
        <v>46</v>
      </c>
      <c r="F31" s="129">
        <f>ROUND(SUM(BF82:BF188), 2)</f>
        <v>0</v>
      </c>
      <c r="G31" s="41"/>
      <c r="H31" s="41"/>
      <c r="I31" s="130">
        <v>0.15</v>
      </c>
      <c r="J31" s="129">
        <f>ROUND(ROUND((SUM(BF82:BF188)), 2)*I31, 2)</f>
        <v>0</v>
      </c>
      <c r="K31" s="44"/>
    </row>
    <row r="32" spans="2:11" s="1" customFormat="1" ht="14.4" customHeight="1">
      <c r="B32" s="40"/>
      <c r="C32" s="41"/>
      <c r="D32" s="48" t="s">
        <v>44</v>
      </c>
      <c r="E32" s="48" t="s">
        <v>47</v>
      </c>
      <c r="F32" s="129">
        <f>ROUND(SUM(BG82:BG188), 2)</f>
        <v>0</v>
      </c>
      <c r="G32" s="41"/>
      <c r="H32" s="41"/>
      <c r="I32" s="130">
        <v>0.21</v>
      </c>
      <c r="J32" s="129">
        <v>0</v>
      </c>
      <c r="K32" s="44"/>
    </row>
    <row r="33" spans="2:11" s="1" customFormat="1" ht="14.4" customHeight="1">
      <c r="B33" s="40"/>
      <c r="C33" s="41"/>
      <c r="D33" s="41"/>
      <c r="E33" s="48" t="s">
        <v>48</v>
      </c>
      <c r="F33" s="129">
        <f>ROUND(SUM(BH82:BH188), 2)</f>
        <v>0</v>
      </c>
      <c r="G33" s="41"/>
      <c r="H33" s="41"/>
      <c r="I33" s="130">
        <v>0.15</v>
      </c>
      <c r="J33" s="129">
        <v>0</v>
      </c>
      <c r="K33" s="44"/>
    </row>
    <row r="34" spans="2:11" s="1" customFormat="1" ht="14.4" hidden="1" customHeight="1">
      <c r="B34" s="40"/>
      <c r="C34" s="41"/>
      <c r="D34" s="41"/>
      <c r="E34" s="48" t="s">
        <v>49</v>
      </c>
      <c r="F34" s="129">
        <f>ROUND(SUM(BI82:BI188), 2)</f>
        <v>0</v>
      </c>
      <c r="G34" s="41"/>
      <c r="H34" s="41"/>
      <c r="I34" s="130">
        <v>0</v>
      </c>
      <c r="J34" s="129">
        <v>0</v>
      </c>
      <c r="K34" s="44"/>
    </row>
    <row r="35" spans="2:11" s="1" customFormat="1" ht="6.9" customHeight="1">
      <c r="B35" s="40"/>
      <c r="C35" s="41"/>
      <c r="D35" s="41"/>
      <c r="E35" s="41"/>
      <c r="F35" s="41"/>
      <c r="G35" s="41"/>
      <c r="H35" s="41"/>
      <c r="I35" s="117"/>
      <c r="J35" s="41"/>
      <c r="K35" s="44"/>
    </row>
    <row r="36" spans="2:11" s="1" customFormat="1" ht="25.35" customHeight="1">
      <c r="B36" s="40"/>
      <c r="C36" s="131"/>
      <c r="D36" s="132" t="s">
        <v>50</v>
      </c>
      <c r="E36" s="78"/>
      <c r="F36" s="78"/>
      <c r="G36" s="133" t="s">
        <v>51</v>
      </c>
      <c r="H36" s="134" t="s">
        <v>52</v>
      </c>
      <c r="I36" s="135"/>
      <c r="J36" s="136">
        <f>SUM(J27:J34)</f>
        <v>0</v>
      </c>
      <c r="K36" s="137"/>
    </row>
    <row r="37" spans="2:11" s="1" customFormat="1" ht="14.4" customHeight="1">
      <c r="B37" s="55"/>
      <c r="C37" s="56"/>
      <c r="D37" s="56"/>
      <c r="E37" s="56"/>
      <c r="F37" s="56"/>
      <c r="G37" s="56"/>
      <c r="H37" s="56"/>
      <c r="I37" s="138"/>
      <c r="J37" s="56"/>
      <c r="K37" s="57"/>
    </row>
    <row r="41" spans="2:11" s="1" customFormat="1" ht="6.9" customHeight="1">
      <c r="B41" s="139"/>
      <c r="C41" s="140"/>
      <c r="D41" s="140"/>
      <c r="E41" s="140"/>
      <c r="F41" s="140"/>
      <c r="G41" s="140"/>
      <c r="H41" s="140"/>
      <c r="I41" s="141"/>
      <c r="J41" s="140"/>
      <c r="K41" s="142"/>
    </row>
    <row r="42" spans="2:11" s="1" customFormat="1" ht="36.9" customHeight="1">
      <c r="B42" s="40"/>
      <c r="C42" s="29" t="s">
        <v>107</v>
      </c>
      <c r="D42" s="41"/>
      <c r="E42" s="41"/>
      <c r="F42" s="41"/>
      <c r="G42" s="41"/>
      <c r="H42" s="41"/>
      <c r="I42" s="117"/>
      <c r="J42" s="41"/>
      <c r="K42" s="44"/>
    </row>
    <row r="43" spans="2:11" s="1" customFormat="1" ht="6.9" customHeight="1">
      <c r="B43" s="40"/>
      <c r="C43" s="41"/>
      <c r="D43" s="41"/>
      <c r="E43" s="41"/>
      <c r="F43" s="41"/>
      <c r="G43" s="41"/>
      <c r="H43" s="41"/>
      <c r="I43" s="117"/>
      <c r="J43" s="41"/>
      <c r="K43" s="44"/>
    </row>
    <row r="44" spans="2:11" s="1" customFormat="1" ht="14.4" customHeight="1">
      <c r="B44" s="40"/>
      <c r="C44" s="36" t="s">
        <v>18</v>
      </c>
      <c r="D44" s="41"/>
      <c r="E44" s="41"/>
      <c r="F44" s="41"/>
      <c r="G44" s="41"/>
      <c r="H44" s="41"/>
      <c r="I44" s="117"/>
      <c r="J44" s="41"/>
      <c r="K44" s="44"/>
    </row>
    <row r="45" spans="2:11" s="1" customFormat="1" ht="16.5" customHeight="1">
      <c r="B45" s="40"/>
      <c r="C45" s="41"/>
      <c r="D45" s="41"/>
      <c r="E45" s="373" t="str">
        <f>E7</f>
        <v>VD Habrkovice, oprava opevnění v nadjezí</v>
      </c>
      <c r="F45" s="374"/>
      <c r="G45" s="374"/>
      <c r="H45" s="374"/>
      <c r="I45" s="117"/>
      <c r="J45" s="41"/>
      <c r="K45" s="44"/>
    </row>
    <row r="46" spans="2:11" s="1" customFormat="1" ht="14.4" customHeight="1">
      <c r="B46" s="40"/>
      <c r="C46" s="36" t="s">
        <v>104</v>
      </c>
      <c r="D46" s="41"/>
      <c r="E46" s="41"/>
      <c r="F46" s="41"/>
      <c r="G46" s="41"/>
      <c r="H46" s="41"/>
      <c r="I46" s="117"/>
      <c r="J46" s="41"/>
      <c r="K46" s="44"/>
    </row>
    <row r="47" spans="2:11" s="1" customFormat="1" ht="17.25" customHeight="1">
      <c r="B47" s="40"/>
      <c r="C47" s="41"/>
      <c r="D47" s="41"/>
      <c r="E47" s="375" t="str">
        <f>E9</f>
        <v>2. - SO 02 Oprava opevnění břehů jezové zdrže</v>
      </c>
      <c r="F47" s="376"/>
      <c r="G47" s="376"/>
      <c r="H47" s="376"/>
      <c r="I47" s="117"/>
      <c r="J47" s="41"/>
      <c r="K47" s="44"/>
    </row>
    <row r="48" spans="2:11" s="1" customFormat="1" ht="6.9" customHeight="1">
      <c r="B48" s="40"/>
      <c r="C48" s="41"/>
      <c r="D48" s="41"/>
      <c r="E48" s="41"/>
      <c r="F48" s="41"/>
      <c r="G48" s="41"/>
      <c r="H48" s="41"/>
      <c r="I48" s="117"/>
      <c r="J48" s="41"/>
      <c r="K48" s="44"/>
    </row>
    <row r="49" spans="2:47" s="1" customFormat="1" ht="18" customHeight="1">
      <c r="B49" s="40"/>
      <c r="C49" s="36" t="s">
        <v>24</v>
      </c>
      <c r="D49" s="41"/>
      <c r="E49" s="41"/>
      <c r="F49" s="34" t="str">
        <f>F12</f>
        <v>Habrkovice</v>
      </c>
      <c r="G49" s="41"/>
      <c r="H49" s="41"/>
      <c r="I49" s="118" t="s">
        <v>26</v>
      </c>
      <c r="J49" s="119" t="str">
        <f>IF(J12="","",J12)</f>
        <v>21.3.2018</v>
      </c>
      <c r="K49" s="44"/>
    </row>
    <row r="50" spans="2:47" s="1" customFormat="1" ht="6.9" customHeight="1">
      <c r="B50" s="40"/>
      <c r="C50" s="41"/>
      <c r="D50" s="41"/>
      <c r="E50" s="41"/>
      <c r="F50" s="41"/>
      <c r="G50" s="41"/>
      <c r="H50" s="41"/>
      <c r="I50" s="117"/>
      <c r="J50" s="41"/>
      <c r="K50" s="44"/>
    </row>
    <row r="51" spans="2:47" s="1" customFormat="1" ht="13.2">
      <c r="B51" s="40"/>
      <c r="C51" s="36" t="s">
        <v>28</v>
      </c>
      <c r="D51" s="41"/>
      <c r="E51" s="41"/>
      <c r="F51" s="34" t="str">
        <f>E15</f>
        <v>Povodí Labe, státní podnik, závod 2, Pardubice</v>
      </c>
      <c r="G51" s="41"/>
      <c r="H51" s="41"/>
      <c r="I51" s="118" t="s">
        <v>35</v>
      </c>
      <c r="J51" s="342" t="str">
        <f>E21</f>
        <v>Povodí Labe, státní podnik, OIČ, Hradec Králové</v>
      </c>
      <c r="K51" s="44"/>
    </row>
    <row r="52" spans="2:47" s="1" customFormat="1" ht="14.4" customHeight="1">
      <c r="B52" s="40"/>
      <c r="C52" s="36" t="s">
        <v>33</v>
      </c>
      <c r="D52" s="41"/>
      <c r="E52" s="41"/>
      <c r="F52" s="34" t="str">
        <f>IF(E18="","",E18)</f>
        <v/>
      </c>
      <c r="G52" s="41"/>
      <c r="H52" s="41"/>
      <c r="I52" s="117"/>
      <c r="J52" s="377"/>
      <c r="K52" s="44"/>
    </row>
    <row r="53" spans="2:47" s="1" customFormat="1" ht="10.35" customHeight="1">
      <c r="B53" s="40"/>
      <c r="C53" s="41"/>
      <c r="D53" s="41"/>
      <c r="E53" s="41"/>
      <c r="F53" s="41"/>
      <c r="G53" s="41"/>
      <c r="H53" s="41"/>
      <c r="I53" s="117"/>
      <c r="J53" s="41"/>
      <c r="K53" s="44"/>
    </row>
    <row r="54" spans="2:47" s="1" customFormat="1" ht="29.25" customHeight="1">
      <c r="B54" s="40"/>
      <c r="C54" s="143" t="s">
        <v>108</v>
      </c>
      <c r="D54" s="131"/>
      <c r="E54" s="131"/>
      <c r="F54" s="131"/>
      <c r="G54" s="131"/>
      <c r="H54" s="131"/>
      <c r="I54" s="144"/>
      <c r="J54" s="145" t="s">
        <v>109</v>
      </c>
      <c r="K54" s="146"/>
    </row>
    <row r="55" spans="2:47" s="1" customFormat="1" ht="10.35" customHeight="1">
      <c r="B55" s="40"/>
      <c r="C55" s="41"/>
      <c r="D55" s="41"/>
      <c r="E55" s="41"/>
      <c r="F55" s="41"/>
      <c r="G55" s="41"/>
      <c r="H55" s="41"/>
      <c r="I55" s="117"/>
      <c r="J55" s="41"/>
      <c r="K55" s="44"/>
    </row>
    <row r="56" spans="2:47" s="1" customFormat="1" ht="29.25" customHeight="1">
      <c r="B56" s="40"/>
      <c r="C56" s="147" t="s">
        <v>110</v>
      </c>
      <c r="D56" s="41"/>
      <c r="E56" s="41"/>
      <c r="F56" s="41"/>
      <c r="G56" s="41"/>
      <c r="H56" s="41"/>
      <c r="I56" s="117"/>
      <c r="J56" s="127">
        <f>J82</f>
        <v>0</v>
      </c>
      <c r="K56" s="44"/>
      <c r="AU56" s="23" t="s">
        <v>111</v>
      </c>
    </row>
    <row r="57" spans="2:47" s="7" customFormat="1" ht="24.9" customHeight="1">
      <c r="B57" s="148"/>
      <c r="C57" s="149"/>
      <c r="D57" s="150" t="s">
        <v>112</v>
      </c>
      <c r="E57" s="151"/>
      <c r="F57" s="151"/>
      <c r="G57" s="151"/>
      <c r="H57" s="151"/>
      <c r="I57" s="152"/>
      <c r="J57" s="153">
        <f>J83</f>
        <v>0</v>
      </c>
      <c r="K57" s="154"/>
    </row>
    <row r="58" spans="2:47" s="8" customFormat="1" ht="19.95" customHeight="1">
      <c r="B58" s="155"/>
      <c r="C58" s="156"/>
      <c r="D58" s="157" t="s">
        <v>113</v>
      </c>
      <c r="E58" s="158"/>
      <c r="F58" s="158"/>
      <c r="G58" s="158"/>
      <c r="H58" s="158"/>
      <c r="I58" s="159"/>
      <c r="J58" s="160">
        <f>J84</f>
        <v>0</v>
      </c>
      <c r="K58" s="161"/>
    </row>
    <row r="59" spans="2:47" s="8" customFormat="1" ht="19.95" customHeight="1">
      <c r="B59" s="155"/>
      <c r="C59" s="156"/>
      <c r="D59" s="157" t="s">
        <v>180</v>
      </c>
      <c r="E59" s="158"/>
      <c r="F59" s="158"/>
      <c r="G59" s="158"/>
      <c r="H59" s="158"/>
      <c r="I59" s="159"/>
      <c r="J59" s="160">
        <f>J141</f>
        <v>0</v>
      </c>
      <c r="K59" s="161"/>
    </row>
    <row r="60" spans="2:47" s="8" customFormat="1" ht="19.95" customHeight="1">
      <c r="B60" s="155"/>
      <c r="C60" s="156"/>
      <c r="D60" s="157" t="s">
        <v>181</v>
      </c>
      <c r="E60" s="158"/>
      <c r="F60" s="158"/>
      <c r="G60" s="158"/>
      <c r="H60" s="158"/>
      <c r="I60" s="159"/>
      <c r="J60" s="160">
        <f>J156</f>
        <v>0</v>
      </c>
      <c r="K60" s="161"/>
    </row>
    <row r="61" spans="2:47" s="8" customFormat="1" ht="19.95" customHeight="1">
      <c r="B61" s="155"/>
      <c r="C61" s="156"/>
      <c r="D61" s="157" t="s">
        <v>115</v>
      </c>
      <c r="E61" s="158"/>
      <c r="F61" s="158"/>
      <c r="G61" s="158"/>
      <c r="H61" s="158"/>
      <c r="I61" s="159"/>
      <c r="J61" s="160">
        <f>J182</f>
        <v>0</v>
      </c>
      <c r="K61" s="161"/>
    </row>
    <row r="62" spans="2:47" s="8" customFormat="1" ht="19.95" customHeight="1">
      <c r="B62" s="155"/>
      <c r="C62" s="156"/>
      <c r="D62" s="157" t="s">
        <v>182</v>
      </c>
      <c r="E62" s="158"/>
      <c r="F62" s="158"/>
      <c r="G62" s="158"/>
      <c r="H62" s="158"/>
      <c r="I62" s="159"/>
      <c r="J62" s="160">
        <f>J186</f>
        <v>0</v>
      </c>
      <c r="K62" s="161"/>
    </row>
    <row r="63" spans="2:47" s="1" customFormat="1" ht="21.75" customHeight="1">
      <c r="B63" s="40"/>
      <c r="C63" s="41"/>
      <c r="D63" s="41"/>
      <c r="E63" s="41"/>
      <c r="F63" s="41"/>
      <c r="G63" s="41"/>
      <c r="H63" s="41"/>
      <c r="I63" s="117"/>
      <c r="J63" s="41"/>
      <c r="K63" s="44"/>
    </row>
    <row r="64" spans="2:47" s="1" customFormat="1" ht="6.9" customHeight="1">
      <c r="B64" s="55"/>
      <c r="C64" s="56"/>
      <c r="D64" s="56"/>
      <c r="E64" s="56"/>
      <c r="F64" s="56"/>
      <c r="G64" s="56"/>
      <c r="H64" s="56"/>
      <c r="I64" s="138"/>
      <c r="J64" s="56"/>
      <c r="K64" s="57"/>
    </row>
    <row r="68" spans="2:12" s="1" customFormat="1" ht="6.9" customHeight="1">
      <c r="B68" s="58"/>
      <c r="C68" s="59"/>
      <c r="D68" s="59"/>
      <c r="E68" s="59"/>
      <c r="F68" s="59"/>
      <c r="G68" s="59"/>
      <c r="H68" s="59"/>
      <c r="I68" s="141"/>
      <c r="J68" s="59"/>
      <c r="K68" s="59"/>
      <c r="L68" s="60"/>
    </row>
    <row r="69" spans="2:12" s="1" customFormat="1" ht="36.9" customHeight="1">
      <c r="B69" s="40"/>
      <c r="C69" s="61" t="s">
        <v>116</v>
      </c>
      <c r="D69" s="62"/>
      <c r="E69" s="62"/>
      <c r="F69" s="62"/>
      <c r="G69" s="62"/>
      <c r="H69" s="62"/>
      <c r="I69" s="162"/>
      <c r="J69" s="62"/>
      <c r="K69" s="62"/>
      <c r="L69" s="60"/>
    </row>
    <row r="70" spans="2:12" s="1" customFormat="1" ht="6.9" customHeight="1">
      <c r="B70" s="40"/>
      <c r="C70" s="62"/>
      <c r="D70" s="62"/>
      <c r="E70" s="62"/>
      <c r="F70" s="62"/>
      <c r="G70" s="62"/>
      <c r="H70" s="62"/>
      <c r="I70" s="162"/>
      <c r="J70" s="62"/>
      <c r="K70" s="62"/>
      <c r="L70" s="60"/>
    </row>
    <row r="71" spans="2:12" s="1" customFormat="1" ht="14.4" customHeight="1">
      <c r="B71" s="40"/>
      <c r="C71" s="64" t="s">
        <v>18</v>
      </c>
      <c r="D71" s="62"/>
      <c r="E71" s="62"/>
      <c r="F71" s="62"/>
      <c r="G71" s="62"/>
      <c r="H71" s="62"/>
      <c r="I71" s="162"/>
      <c r="J71" s="62"/>
      <c r="K71" s="62"/>
      <c r="L71" s="60"/>
    </row>
    <row r="72" spans="2:12" s="1" customFormat="1" ht="16.5" customHeight="1">
      <c r="B72" s="40"/>
      <c r="C72" s="62"/>
      <c r="D72" s="62"/>
      <c r="E72" s="378" t="str">
        <f>E7</f>
        <v>VD Habrkovice, oprava opevnění v nadjezí</v>
      </c>
      <c r="F72" s="379"/>
      <c r="G72" s="379"/>
      <c r="H72" s="379"/>
      <c r="I72" s="162"/>
      <c r="J72" s="62"/>
      <c r="K72" s="62"/>
      <c r="L72" s="60"/>
    </row>
    <row r="73" spans="2:12" s="1" customFormat="1" ht="14.4" customHeight="1">
      <c r="B73" s="40"/>
      <c r="C73" s="64" t="s">
        <v>104</v>
      </c>
      <c r="D73" s="62"/>
      <c r="E73" s="62"/>
      <c r="F73" s="62"/>
      <c r="G73" s="62"/>
      <c r="H73" s="62"/>
      <c r="I73" s="162"/>
      <c r="J73" s="62"/>
      <c r="K73" s="62"/>
      <c r="L73" s="60"/>
    </row>
    <row r="74" spans="2:12" s="1" customFormat="1" ht="17.25" customHeight="1">
      <c r="B74" s="40"/>
      <c r="C74" s="62"/>
      <c r="D74" s="62"/>
      <c r="E74" s="353" t="str">
        <f>E9</f>
        <v>2. - SO 02 Oprava opevnění břehů jezové zdrže</v>
      </c>
      <c r="F74" s="380"/>
      <c r="G74" s="380"/>
      <c r="H74" s="380"/>
      <c r="I74" s="162"/>
      <c r="J74" s="62"/>
      <c r="K74" s="62"/>
      <c r="L74" s="60"/>
    </row>
    <row r="75" spans="2:12" s="1" customFormat="1" ht="6.9" customHeight="1">
      <c r="B75" s="40"/>
      <c r="C75" s="62"/>
      <c r="D75" s="62"/>
      <c r="E75" s="62"/>
      <c r="F75" s="62"/>
      <c r="G75" s="62"/>
      <c r="H75" s="62"/>
      <c r="I75" s="162"/>
      <c r="J75" s="62"/>
      <c r="K75" s="62"/>
      <c r="L75" s="60"/>
    </row>
    <row r="76" spans="2:12" s="1" customFormat="1" ht="18" customHeight="1">
      <c r="B76" s="40"/>
      <c r="C76" s="64" t="s">
        <v>24</v>
      </c>
      <c r="D76" s="62"/>
      <c r="E76" s="62"/>
      <c r="F76" s="163" t="str">
        <f>F12</f>
        <v>Habrkovice</v>
      </c>
      <c r="G76" s="62"/>
      <c r="H76" s="62"/>
      <c r="I76" s="164" t="s">
        <v>26</v>
      </c>
      <c r="J76" s="72" t="str">
        <f>IF(J12="","",J12)</f>
        <v>21.3.2018</v>
      </c>
      <c r="K76" s="62"/>
      <c r="L76" s="60"/>
    </row>
    <row r="77" spans="2:12" s="1" customFormat="1" ht="6.9" customHeight="1">
      <c r="B77" s="40"/>
      <c r="C77" s="62"/>
      <c r="D77" s="62"/>
      <c r="E77" s="62"/>
      <c r="F77" s="62"/>
      <c r="G77" s="62"/>
      <c r="H77" s="62"/>
      <c r="I77" s="162"/>
      <c r="J77" s="62"/>
      <c r="K77" s="62"/>
      <c r="L77" s="60"/>
    </row>
    <row r="78" spans="2:12" s="1" customFormat="1" ht="13.2">
      <c r="B78" s="40"/>
      <c r="C78" s="64" t="s">
        <v>28</v>
      </c>
      <c r="D78" s="62"/>
      <c r="E78" s="62"/>
      <c r="F78" s="163" t="str">
        <f>E15</f>
        <v>Povodí Labe, státní podnik, závod 2, Pardubice</v>
      </c>
      <c r="G78" s="62"/>
      <c r="H78" s="62"/>
      <c r="I78" s="164" t="s">
        <v>35</v>
      </c>
      <c r="J78" s="163" t="str">
        <f>E21</f>
        <v>Povodí Labe, státní podnik, OIČ, Hradec Králové</v>
      </c>
      <c r="K78" s="62"/>
      <c r="L78" s="60"/>
    </row>
    <row r="79" spans="2:12" s="1" customFormat="1" ht="14.4" customHeight="1">
      <c r="B79" s="40"/>
      <c r="C79" s="64" t="s">
        <v>33</v>
      </c>
      <c r="D79" s="62"/>
      <c r="E79" s="62"/>
      <c r="F79" s="163" t="str">
        <f>IF(E18="","",E18)</f>
        <v/>
      </c>
      <c r="G79" s="62"/>
      <c r="H79" s="62"/>
      <c r="I79" s="162"/>
      <c r="J79" s="62"/>
      <c r="K79" s="62"/>
      <c r="L79" s="60"/>
    </row>
    <row r="80" spans="2:12" s="1" customFormat="1" ht="10.35" customHeight="1">
      <c r="B80" s="40"/>
      <c r="C80" s="62"/>
      <c r="D80" s="62"/>
      <c r="E80" s="62"/>
      <c r="F80" s="62"/>
      <c r="G80" s="62"/>
      <c r="H80" s="62"/>
      <c r="I80" s="162"/>
      <c r="J80" s="62"/>
      <c r="K80" s="62"/>
      <c r="L80" s="60"/>
    </row>
    <row r="81" spans="2:65" s="9" customFormat="1" ht="29.25" customHeight="1">
      <c r="B81" s="165"/>
      <c r="C81" s="166" t="s">
        <v>117</v>
      </c>
      <c r="D81" s="167" t="s">
        <v>59</v>
      </c>
      <c r="E81" s="167" t="s">
        <v>55</v>
      </c>
      <c r="F81" s="167" t="s">
        <v>118</v>
      </c>
      <c r="G81" s="167" t="s">
        <v>119</v>
      </c>
      <c r="H81" s="167" t="s">
        <v>120</v>
      </c>
      <c r="I81" s="168" t="s">
        <v>121</v>
      </c>
      <c r="J81" s="167" t="s">
        <v>109</v>
      </c>
      <c r="K81" s="169" t="s">
        <v>122</v>
      </c>
      <c r="L81" s="170"/>
      <c r="M81" s="80" t="s">
        <v>123</v>
      </c>
      <c r="N81" s="81" t="s">
        <v>44</v>
      </c>
      <c r="O81" s="81" t="s">
        <v>124</v>
      </c>
      <c r="P81" s="81" t="s">
        <v>125</v>
      </c>
      <c r="Q81" s="81" t="s">
        <v>126</v>
      </c>
      <c r="R81" s="81" t="s">
        <v>127</v>
      </c>
      <c r="S81" s="81" t="s">
        <v>128</v>
      </c>
      <c r="T81" s="82" t="s">
        <v>129</v>
      </c>
    </row>
    <row r="82" spans="2:65" s="1" customFormat="1" ht="29.25" customHeight="1">
      <c r="B82" s="40"/>
      <c r="C82" s="86" t="s">
        <v>110</v>
      </c>
      <c r="D82" s="62"/>
      <c r="E82" s="62"/>
      <c r="F82" s="62"/>
      <c r="G82" s="62"/>
      <c r="H82" s="62"/>
      <c r="I82" s="162"/>
      <c r="J82" s="171">
        <f>BK82</f>
        <v>0</v>
      </c>
      <c r="K82" s="62"/>
      <c r="L82" s="60"/>
      <c r="M82" s="83"/>
      <c r="N82" s="84"/>
      <c r="O82" s="84"/>
      <c r="P82" s="172">
        <f>P83</f>
        <v>0</v>
      </c>
      <c r="Q82" s="84"/>
      <c r="R82" s="172">
        <f>R83</f>
        <v>250.78118508</v>
      </c>
      <c r="S82" s="84"/>
      <c r="T82" s="173">
        <f>T83</f>
        <v>0</v>
      </c>
      <c r="AT82" s="23" t="s">
        <v>73</v>
      </c>
      <c r="AU82" s="23" t="s">
        <v>111</v>
      </c>
      <c r="BK82" s="174">
        <f>BK83</f>
        <v>0</v>
      </c>
    </row>
    <row r="83" spans="2:65" s="10" customFormat="1" ht="37.35" customHeight="1">
      <c r="B83" s="175"/>
      <c r="C83" s="176"/>
      <c r="D83" s="177" t="s">
        <v>73</v>
      </c>
      <c r="E83" s="178" t="s">
        <v>130</v>
      </c>
      <c r="F83" s="178" t="s">
        <v>131</v>
      </c>
      <c r="G83" s="176"/>
      <c r="H83" s="176"/>
      <c r="I83" s="179"/>
      <c r="J83" s="180">
        <f>BK83</f>
        <v>0</v>
      </c>
      <c r="K83" s="176"/>
      <c r="L83" s="181"/>
      <c r="M83" s="182"/>
      <c r="N83" s="183"/>
      <c r="O83" s="183"/>
      <c r="P83" s="184">
        <f>P84+P141+P156+P182+P186</f>
        <v>0</v>
      </c>
      <c r="Q83" s="183"/>
      <c r="R83" s="184">
        <f>R84+R141+R156+R182+R186</f>
        <v>250.78118508</v>
      </c>
      <c r="S83" s="183"/>
      <c r="T83" s="185">
        <f>T84+T141+T156+T182+T186</f>
        <v>0</v>
      </c>
      <c r="AR83" s="186" t="s">
        <v>82</v>
      </c>
      <c r="AT83" s="187" t="s">
        <v>73</v>
      </c>
      <c r="AU83" s="187" t="s">
        <v>74</v>
      </c>
      <c r="AY83" s="186" t="s">
        <v>132</v>
      </c>
      <c r="BK83" s="188">
        <f>BK84+BK141+BK156+BK182+BK186</f>
        <v>0</v>
      </c>
    </row>
    <row r="84" spans="2:65" s="10" customFormat="1" ht="19.95" customHeight="1">
      <c r="B84" s="175"/>
      <c r="C84" s="176"/>
      <c r="D84" s="177" t="s">
        <v>73</v>
      </c>
      <c r="E84" s="189" t="s">
        <v>82</v>
      </c>
      <c r="F84" s="189" t="s">
        <v>133</v>
      </c>
      <c r="G84" s="176"/>
      <c r="H84" s="176"/>
      <c r="I84" s="179"/>
      <c r="J84" s="190">
        <f>BK84</f>
        <v>0</v>
      </c>
      <c r="K84" s="176"/>
      <c r="L84" s="181"/>
      <c r="M84" s="182"/>
      <c r="N84" s="183"/>
      <c r="O84" s="183"/>
      <c r="P84" s="184">
        <f>SUM(P85:P140)</f>
        <v>0</v>
      </c>
      <c r="Q84" s="183"/>
      <c r="R84" s="184">
        <f>SUM(R85:R140)</f>
        <v>0</v>
      </c>
      <c r="S84" s="183"/>
      <c r="T84" s="185">
        <f>SUM(T85:T140)</f>
        <v>0</v>
      </c>
      <c r="AR84" s="186" t="s">
        <v>82</v>
      </c>
      <c r="AT84" s="187" t="s">
        <v>73</v>
      </c>
      <c r="AU84" s="187" t="s">
        <v>82</v>
      </c>
      <c r="AY84" s="186" t="s">
        <v>132</v>
      </c>
      <c r="BK84" s="188">
        <f>SUM(BK85:BK140)</f>
        <v>0</v>
      </c>
    </row>
    <row r="85" spans="2:65" s="1" customFormat="1" ht="38.25" customHeight="1">
      <c r="B85" s="40"/>
      <c r="C85" s="191" t="s">
        <v>82</v>
      </c>
      <c r="D85" s="191" t="s">
        <v>134</v>
      </c>
      <c r="E85" s="192" t="s">
        <v>183</v>
      </c>
      <c r="F85" s="193" t="s">
        <v>184</v>
      </c>
      <c r="G85" s="194" t="s">
        <v>137</v>
      </c>
      <c r="H85" s="195">
        <v>95.44</v>
      </c>
      <c r="I85" s="196"/>
      <c r="J85" s="197">
        <f>ROUND(I85*H85,2)</f>
        <v>0</v>
      </c>
      <c r="K85" s="193" t="s">
        <v>145</v>
      </c>
      <c r="L85" s="60"/>
      <c r="M85" s="198" t="s">
        <v>30</v>
      </c>
      <c r="N85" s="199" t="s">
        <v>47</v>
      </c>
      <c r="O85" s="41"/>
      <c r="P85" s="200">
        <f>O85*H85</f>
        <v>0</v>
      </c>
      <c r="Q85" s="200">
        <v>0</v>
      </c>
      <c r="R85" s="200">
        <f>Q85*H85</f>
        <v>0</v>
      </c>
      <c r="S85" s="200">
        <v>0</v>
      </c>
      <c r="T85" s="201">
        <f>S85*H85</f>
        <v>0</v>
      </c>
      <c r="AR85" s="23" t="s">
        <v>138</v>
      </c>
      <c r="AT85" s="23" t="s">
        <v>134</v>
      </c>
      <c r="AU85" s="23" t="s">
        <v>84</v>
      </c>
      <c r="AY85" s="23" t="s">
        <v>132</v>
      </c>
      <c r="BE85" s="202">
        <f>IF(N85="základní",J85,0)</f>
        <v>0</v>
      </c>
      <c r="BF85" s="202">
        <f>IF(N85="snížená",J85,0)</f>
        <v>0</v>
      </c>
      <c r="BG85" s="202">
        <f>IF(N85="zákl. přenesená",J85,0)</f>
        <v>0</v>
      </c>
      <c r="BH85" s="202">
        <f>IF(N85="sníž. přenesená",J85,0)</f>
        <v>0</v>
      </c>
      <c r="BI85" s="202">
        <f>IF(N85="nulová",J85,0)</f>
        <v>0</v>
      </c>
      <c r="BJ85" s="23" t="s">
        <v>138</v>
      </c>
      <c r="BK85" s="202">
        <f>ROUND(I85*H85,2)</f>
        <v>0</v>
      </c>
      <c r="BL85" s="23" t="s">
        <v>138</v>
      </c>
      <c r="BM85" s="23" t="s">
        <v>185</v>
      </c>
    </row>
    <row r="86" spans="2:65" s="1" customFormat="1" ht="312">
      <c r="B86" s="40"/>
      <c r="C86" s="62"/>
      <c r="D86" s="205" t="s">
        <v>147</v>
      </c>
      <c r="E86" s="62"/>
      <c r="F86" s="225" t="s">
        <v>186</v>
      </c>
      <c r="G86" s="62"/>
      <c r="H86" s="62"/>
      <c r="I86" s="162"/>
      <c r="J86" s="62"/>
      <c r="K86" s="62"/>
      <c r="L86" s="60"/>
      <c r="M86" s="226"/>
      <c r="N86" s="41"/>
      <c r="O86" s="41"/>
      <c r="P86" s="41"/>
      <c r="Q86" s="41"/>
      <c r="R86" s="41"/>
      <c r="S86" s="41"/>
      <c r="T86" s="77"/>
      <c r="AT86" s="23" t="s">
        <v>147</v>
      </c>
      <c r="AU86" s="23" t="s">
        <v>84</v>
      </c>
    </row>
    <row r="87" spans="2:65" s="11" customFormat="1" ht="12">
      <c r="B87" s="203"/>
      <c r="C87" s="204"/>
      <c r="D87" s="205" t="s">
        <v>140</v>
      </c>
      <c r="E87" s="206" t="s">
        <v>30</v>
      </c>
      <c r="F87" s="207" t="s">
        <v>187</v>
      </c>
      <c r="G87" s="204"/>
      <c r="H87" s="206" t="s">
        <v>30</v>
      </c>
      <c r="I87" s="208"/>
      <c r="J87" s="204"/>
      <c r="K87" s="204"/>
      <c r="L87" s="209"/>
      <c r="M87" s="210"/>
      <c r="N87" s="211"/>
      <c r="O87" s="211"/>
      <c r="P87" s="211"/>
      <c r="Q87" s="211"/>
      <c r="R87" s="211"/>
      <c r="S87" s="211"/>
      <c r="T87" s="212"/>
      <c r="AT87" s="213" t="s">
        <v>140</v>
      </c>
      <c r="AU87" s="213" t="s">
        <v>84</v>
      </c>
      <c r="AV87" s="11" t="s">
        <v>82</v>
      </c>
      <c r="AW87" s="11" t="s">
        <v>37</v>
      </c>
      <c r="AX87" s="11" t="s">
        <v>74</v>
      </c>
      <c r="AY87" s="213" t="s">
        <v>132</v>
      </c>
    </row>
    <row r="88" spans="2:65" s="12" customFormat="1" ht="12">
      <c r="B88" s="214"/>
      <c r="C88" s="215"/>
      <c r="D88" s="205" t="s">
        <v>140</v>
      </c>
      <c r="E88" s="216" t="s">
        <v>30</v>
      </c>
      <c r="F88" s="217" t="s">
        <v>188</v>
      </c>
      <c r="G88" s="215"/>
      <c r="H88" s="218">
        <v>95.44</v>
      </c>
      <c r="I88" s="219"/>
      <c r="J88" s="215"/>
      <c r="K88" s="215"/>
      <c r="L88" s="220"/>
      <c r="M88" s="221"/>
      <c r="N88" s="222"/>
      <c r="O88" s="222"/>
      <c r="P88" s="222"/>
      <c r="Q88" s="222"/>
      <c r="R88" s="222"/>
      <c r="S88" s="222"/>
      <c r="T88" s="223"/>
      <c r="AT88" s="224" t="s">
        <v>140</v>
      </c>
      <c r="AU88" s="224" t="s">
        <v>84</v>
      </c>
      <c r="AV88" s="12" t="s">
        <v>84</v>
      </c>
      <c r="AW88" s="12" t="s">
        <v>37</v>
      </c>
      <c r="AX88" s="12" t="s">
        <v>82</v>
      </c>
      <c r="AY88" s="224" t="s">
        <v>132</v>
      </c>
    </row>
    <row r="89" spans="2:65" s="1" customFormat="1" ht="25.5" customHeight="1">
      <c r="B89" s="40"/>
      <c r="C89" s="191" t="s">
        <v>84</v>
      </c>
      <c r="D89" s="191" t="s">
        <v>134</v>
      </c>
      <c r="E89" s="192" t="s">
        <v>189</v>
      </c>
      <c r="F89" s="193" t="s">
        <v>190</v>
      </c>
      <c r="G89" s="194" t="s">
        <v>137</v>
      </c>
      <c r="H89" s="195">
        <v>12</v>
      </c>
      <c r="I89" s="196"/>
      <c r="J89" s="197">
        <f>ROUND(I89*H89,2)</f>
        <v>0</v>
      </c>
      <c r="K89" s="193" t="s">
        <v>145</v>
      </c>
      <c r="L89" s="60"/>
      <c r="M89" s="198" t="s">
        <v>30</v>
      </c>
      <c r="N89" s="199" t="s">
        <v>47</v>
      </c>
      <c r="O89" s="41"/>
      <c r="P89" s="200">
        <f>O89*H89</f>
        <v>0</v>
      </c>
      <c r="Q89" s="200">
        <v>0</v>
      </c>
      <c r="R89" s="200">
        <f>Q89*H89</f>
        <v>0</v>
      </c>
      <c r="S89" s="200">
        <v>0</v>
      </c>
      <c r="T89" s="201">
        <f>S89*H89</f>
        <v>0</v>
      </c>
      <c r="AR89" s="23" t="s">
        <v>138</v>
      </c>
      <c r="AT89" s="23" t="s">
        <v>134</v>
      </c>
      <c r="AU89" s="23" t="s">
        <v>84</v>
      </c>
      <c r="AY89" s="23" t="s">
        <v>132</v>
      </c>
      <c r="BE89" s="202">
        <f>IF(N89="základní",J89,0)</f>
        <v>0</v>
      </c>
      <c r="BF89" s="202">
        <f>IF(N89="snížená",J89,0)</f>
        <v>0</v>
      </c>
      <c r="BG89" s="202">
        <f>IF(N89="zákl. přenesená",J89,0)</f>
        <v>0</v>
      </c>
      <c r="BH89" s="202">
        <f>IF(N89="sníž. přenesená",J89,0)</f>
        <v>0</v>
      </c>
      <c r="BI89" s="202">
        <f>IF(N89="nulová",J89,0)</f>
        <v>0</v>
      </c>
      <c r="BJ89" s="23" t="s">
        <v>138</v>
      </c>
      <c r="BK89" s="202">
        <f>ROUND(I89*H89,2)</f>
        <v>0</v>
      </c>
      <c r="BL89" s="23" t="s">
        <v>138</v>
      </c>
      <c r="BM89" s="23" t="s">
        <v>191</v>
      </c>
    </row>
    <row r="90" spans="2:65" s="1" customFormat="1" ht="120">
      <c r="B90" s="40"/>
      <c r="C90" s="62"/>
      <c r="D90" s="205" t="s">
        <v>147</v>
      </c>
      <c r="E90" s="62"/>
      <c r="F90" s="225" t="s">
        <v>192</v>
      </c>
      <c r="G90" s="62"/>
      <c r="H90" s="62"/>
      <c r="I90" s="162"/>
      <c r="J90" s="62"/>
      <c r="K90" s="62"/>
      <c r="L90" s="60"/>
      <c r="M90" s="226"/>
      <c r="N90" s="41"/>
      <c r="O90" s="41"/>
      <c r="P90" s="41"/>
      <c r="Q90" s="41"/>
      <c r="R90" s="41"/>
      <c r="S90" s="41"/>
      <c r="T90" s="77"/>
      <c r="AT90" s="23" t="s">
        <v>147</v>
      </c>
      <c r="AU90" s="23" t="s">
        <v>84</v>
      </c>
    </row>
    <row r="91" spans="2:65" s="11" customFormat="1" ht="12">
      <c r="B91" s="203"/>
      <c r="C91" s="204"/>
      <c r="D91" s="205" t="s">
        <v>140</v>
      </c>
      <c r="E91" s="206" t="s">
        <v>30</v>
      </c>
      <c r="F91" s="207" t="s">
        <v>193</v>
      </c>
      <c r="G91" s="204"/>
      <c r="H91" s="206" t="s">
        <v>30</v>
      </c>
      <c r="I91" s="208"/>
      <c r="J91" s="204"/>
      <c r="K91" s="204"/>
      <c r="L91" s="209"/>
      <c r="M91" s="210"/>
      <c r="N91" s="211"/>
      <c r="O91" s="211"/>
      <c r="P91" s="211"/>
      <c r="Q91" s="211"/>
      <c r="R91" s="211"/>
      <c r="S91" s="211"/>
      <c r="T91" s="212"/>
      <c r="AT91" s="213" t="s">
        <v>140</v>
      </c>
      <c r="AU91" s="213" t="s">
        <v>84</v>
      </c>
      <c r="AV91" s="11" t="s">
        <v>82</v>
      </c>
      <c r="AW91" s="11" t="s">
        <v>37</v>
      </c>
      <c r="AX91" s="11" t="s">
        <v>74</v>
      </c>
      <c r="AY91" s="213" t="s">
        <v>132</v>
      </c>
    </row>
    <row r="92" spans="2:65" s="12" customFormat="1" ht="12">
      <c r="B92" s="214"/>
      <c r="C92" s="215"/>
      <c r="D92" s="205" t="s">
        <v>140</v>
      </c>
      <c r="E92" s="216" t="s">
        <v>30</v>
      </c>
      <c r="F92" s="217" t="s">
        <v>194</v>
      </c>
      <c r="G92" s="215"/>
      <c r="H92" s="218">
        <v>12</v>
      </c>
      <c r="I92" s="219"/>
      <c r="J92" s="215"/>
      <c r="K92" s="215"/>
      <c r="L92" s="220"/>
      <c r="M92" s="221"/>
      <c r="N92" s="222"/>
      <c r="O92" s="222"/>
      <c r="P92" s="222"/>
      <c r="Q92" s="222"/>
      <c r="R92" s="222"/>
      <c r="S92" s="222"/>
      <c r="T92" s="223"/>
      <c r="AT92" s="224" t="s">
        <v>140</v>
      </c>
      <c r="AU92" s="224" t="s">
        <v>84</v>
      </c>
      <c r="AV92" s="12" t="s">
        <v>84</v>
      </c>
      <c r="AW92" s="12" t="s">
        <v>37</v>
      </c>
      <c r="AX92" s="12" t="s">
        <v>82</v>
      </c>
      <c r="AY92" s="224" t="s">
        <v>132</v>
      </c>
    </row>
    <row r="93" spans="2:65" s="1" customFormat="1" ht="38.25" customHeight="1">
      <c r="B93" s="40"/>
      <c r="C93" s="191" t="s">
        <v>151</v>
      </c>
      <c r="D93" s="191" t="s">
        <v>134</v>
      </c>
      <c r="E93" s="192" t="s">
        <v>195</v>
      </c>
      <c r="F93" s="193" t="s">
        <v>196</v>
      </c>
      <c r="G93" s="194" t="s">
        <v>137</v>
      </c>
      <c r="H93" s="195">
        <v>12</v>
      </c>
      <c r="I93" s="196"/>
      <c r="J93" s="197">
        <f>ROUND(I93*H93,2)</f>
        <v>0</v>
      </c>
      <c r="K93" s="193" t="s">
        <v>145</v>
      </c>
      <c r="L93" s="60"/>
      <c r="M93" s="198" t="s">
        <v>30</v>
      </c>
      <c r="N93" s="199" t="s">
        <v>47</v>
      </c>
      <c r="O93" s="41"/>
      <c r="P93" s="200">
        <f>O93*H93</f>
        <v>0</v>
      </c>
      <c r="Q93" s="200">
        <v>0</v>
      </c>
      <c r="R93" s="200">
        <f>Q93*H93</f>
        <v>0</v>
      </c>
      <c r="S93" s="200">
        <v>0</v>
      </c>
      <c r="T93" s="201">
        <f>S93*H93</f>
        <v>0</v>
      </c>
      <c r="AR93" s="23" t="s">
        <v>138</v>
      </c>
      <c r="AT93" s="23" t="s">
        <v>134</v>
      </c>
      <c r="AU93" s="23" t="s">
        <v>84</v>
      </c>
      <c r="AY93" s="23" t="s">
        <v>132</v>
      </c>
      <c r="BE93" s="202">
        <f>IF(N93="základní",J93,0)</f>
        <v>0</v>
      </c>
      <c r="BF93" s="202">
        <f>IF(N93="snížená",J93,0)</f>
        <v>0</v>
      </c>
      <c r="BG93" s="202">
        <f>IF(N93="zákl. přenesená",J93,0)</f>
        <v>0</v>
      </c>
      <c r="BH93" s="202">
        <f>IF(N93="sníž. přenesená",J93,0)</f>
        <v>0</v>
      </c>
      <c r="BI93" s="202">
        <f>IF(N93="nulová",J93,0)</f>
        <v>0</v>
      </c>
      <c r="BJ93" s="23" t="s">
        <v>138</v>
      </c>
      <c r="BK93" s="202">
        <f>ROUND(I93*H93,2)</f>
        <v>0</v>
      </c>
      <c r="BL93" s="23" t="s">
        <v>138</v>
      </c>
      <c r="BM93" s="23" t="s">
        <v>197</v>
      </c>
    </row>
    <row r="94" spans="2:65" s="1" customFormat="1" ht="108">
      <c r="B94" s="40"/>
      <c r="C94" s="62"/>
      <c r="D94" s="205" t="s">
        <v>147</v>
      </c>
      <c r="E94" s="62"/>
      <c r="F94" s="225" t="s">
        <v>198</v>
      </c>
      <c r="G94" s="62"/>
      <c r="H94" s="62"/>
      <c r="I94" s="162"/>
      <c r="J94" s="62"/>
      <c r="K94" s="62"/>
      <c r="L94" s="60"/>
      <c r="M94" s="226"/>
      <c r="N94" s="41"/>
      <c r="O94" s="41"/>
      <c r="P94" s="41"/>
      <c r="Q94" s="41"/>
      <c r="R94" s="41"/>
      <c r="S94" s="41"/>
      <c r="T94" s="77"/>
      <c r="AT94" s="23" t="s">
        <v>147</v>
      </c>
      <c r="AU94" s="23" t="s">
        <v>84</v>
      </c>
    </row>
    <row r="95" spans="2:65" s="11" customFormat="1" ht="24">
      <c r="B95" s="203"/>
      <c r="C95" s="204"/>
      <c r="D95" s="205" t="s">
        <v>140</v>
      </c>
      <c r="E95" s="206" t="s">
        <v>30</v>
      </c>
      <c r="F95" s="207" t="s">
        <v>199</v>
      </c>
      <c r="G95" s="204"/>
      <c r="H95" s="206" t="s">
        <v>30</v>
      </c>
      <c r="I95" s="208"/>
      <c r="J95" s="204"/>
      <c r="K95" s="204"/>
      <c r="L95" s="209"/>
      <c r="M95" s="210"/>
      <c r="N95" s="211"/>
      <c r="O95" s="211"/>
      <c r="P95" s="211"/>
      <c r="Q95" s="211"/>
      <c r="R95" s="211"/>
      <c r="S95" s="211"/>
      <c r="T95" s="212"/>
      <c r="AT95" s="213" t="s">
        <v>140</v>
      </c>
      <c r="AU95" s="213" t="s">
        <v>84</v>
      </c>
      <c r="AV95" s="11" t="s">
        <v>82</v>
      </c>
      <c r="AW95" s="11" t="s">
        <v>37</v>
      </c>
      <c r="AX95" s="11" t="s">
        <v>74</v>
      </c>
      <c r="AY95" s="213" t="s">
        <v>132</v>
      </c>
    </row>
    <row r="96" spans="2:65" s="11" customFormat="1" ht="12">
      <c r="B96" s="203"/>
      <c r="C96" s="204"/>
      <c r="D96" s="205" t="s">
        <v>140</v>
      </c>
      <c r="E96" s="206" t="s">
        <v>30</v>
      </c>
      <c r="F96" s="207" t="s">
        <v>200</v>
      </c>
      <c r="G96" s="204"/>
      <c r="H96" s="206" t="s">
        <v>30</v>
      </c>
      <c r="I96" s="208"/>
      <c r="J96" s="204"/>
      <c r="K96" s="204"/>
      <c r="L96" s="209"/>
      <c r="M96" s="210"/>
      <c r="N96" s="211"/>
      <c r="O96" s="211"/>
      <c r="P96" s="211"/>
      <c r="Q96" s="211"/>
      <c r="R96" s="211"/>
      <c r="S96" s="211"/>
      <c r="T96" s="212"/>
      <c r="AT96" s="213" t="s">
        <v>140</v>
      </c>
      <c r="AU96" s="213" t="s">
        <v>84</v>
      </c>
      <c r="AV96" s="11" t="s">
        <v>82</v>
      </c>
      <c r="AW96" s="11" t="s">
        <v>37</v>
      </c>
      <c r="AX96" s="11" t="s">
        <v>74</v>
      </c>
      <c r="AY96" s="213" t="s">
        <v>132</v>
      </c>
    </row>
    <row r="97" spans="2:65" s="12" customFormat="1" ht="12">
      <c r="B97" s="214"/>
      <c r="C97" s="215"/>
      <c r="D97" s="205" t="s">
        <v>140</v>
      </c>
      <c r="E97" s="216" t="s">
        <v>30</v>
      </c>
      <c r="F97" s="217" t="s">
        <v>142</v>
      </c>
      <c r="G97" s="215"/>
      <c r="H97" s="218">
        <v>5</v>
      </c>
      <c r="I97" s="219"/>
      <c r="J97" s="215"/>
      <c r="K97" s="215"/>
      <c r="L97" s="220"/>
      <c r="M97" s="221"/>
      <c r="N97" s="222"/>
      <c r="O97" s="222"/>
      <c r="P97" s="222"/>
      <c r="Q97" s="222"/>
      <c r="R97" s="222"/>
      <c r="S97" s="222"/>
      <c r="T97" s="223"/>
      <c r="AT97" s="224" t="s">
        <v>140</v>
      </c>
      <c r="AU97" s="224" t="s">
        <v>84</v>
      </c>
      <c r="AV97" s="12" t="s">
        <v>84</v>
      </c>
      <c r="AW97" s="12" t="s">
        <v>37</v>
      </c>
      <c r="AX97" s="12" t="s">
        <v>74</v>
      </c>
      <c r="AY97" s="224" t="s">
        <v>132</v>
      </c>
    </row>
    <row r="98" spans="2:65" s="11" customFormat="1" ht="12">
      <c r="B98" s="203"/>
      <c r="C98" s="204"/>
      <c r="D98" s="205" t="s">
        <v>140</v>
      </c>
      <c r="E98" s="206" t="s">
        <v>30</v>
      </c>
      <c r="F98" s="207" t="s">
        <v>201</v>
      </c>
      <c r="G98" s="204"/>
      <c r="H98" s="206" t="s">
        <v>30</v>
      </c>
      <c r="I98" s="208"/>
      <c r="J98" s="204"/>
      <c r="K98" s="204"/>
      <c r="L98" s="209"/>
      <c r="M98" s="210"/>
      <c r="N98" s="211"/>
      <c r="O98" s="211"/>
      <c r="P98" s="211"/>
      <c r="Q98" s="211"/>
      <c r="R98" s="211"/>
      <c r="S98" s="211"/>
      <c r="T98" s="212"/>
      <c r="AT98" s="213" t="s">
        <v>140</v>
      </c>
      <c r="AU98" s="213" t="s">
        <v>84</v>
      </c>
      <c r="AV98" s="11" t="s">
        <v>82</v>
      </c>
      <c r="AW98" s="11" t="s">
        <v>37</v>
      </c>
      <c r="AX98" s="11" t="s">
        <v>74</v>
      </c>
      <c r="AY98" s="213" t="s">
        <v>132</v>
      </c>
    </row>
    <row r="99" spans="2:65" s="12" customFormat="1" ht="12">
      <c r="B99" s="214"/>
      <c r="C99" s="215"/>
      <c r="D99" s="205" t="s">
        <v>140</v>
      </c>
      <c r="E99" s="216" t="s">
        <v>30</v>
      </c>
      <c r="F99" s="217" t="s">
        <v>202</v>
      </c>
      <c r="G99" s="215"/>
      <c r="H99" s="218">
        <v>7</v>
      </c>
      <c r="I99" s="219"/>
      <c r="J99" s="215"/>
      <c r="K99" s="215"/>
      <c r="L99" s="220"/>
      <c r="M99" s="221"/>
      <c r="N99" s="222"/>
      <c r="O99" s="222"/>
      <c r="P99" s="222"/>
      <c r="Q99" s="222"/>
      <c r="R99" s="222"/>
      <c r="S99" s="222"/>
      <c r="T99" s="223"/>
      <c r="AT99" s="224" t="s">
        <v>140</v>
      </c>
      <c r="AU99" s="224" t="s">
        <v>84</v>
      </c>
      <c r="AV99" s="12" t="s">
        <v>84</v>
      </c>
      <c r="AW99" s="12" t="s">
        <v>37</v>
      </c>
      <c r="AX99" s="12" t="s">
        <v>74</v>
      </c>
      <c r="AY99" s="224" t="s">
        <v>132</v>
      </c>
    </row>
    <row r="100" spans="2:65" s="13" customFormat="1" ht="12">
      <c r="B100" s="230"/>
      <c r="C100" s="231"/>
      <c r="D100" s="205" t="s">
        <v>140</v>
      </c>
      <c r="E100" s="232" t="s">
        <v>30</v>
      </c>
      <c r="F100" s="233" t="s">
        <v>203</v>
      </c>
      <c r="G100" s="231"/>
      <c r="H100" s="234">
        <v>12</v>
      </c>
      <c r="I100" s="235"/>
      <c r="J100" s="231"/>
      <c r="K100" s="231"/>
      <c r="L100" s="236"/>
      <c r="M100" s="237"/>
      <c r="N100" s="238"/>
      <c r="O100" s="238"/>
      <c r="P100" s="238"/>
      <c r="Q100" s="238"/>
      <c r="R100" s="238"/>
      <c r="S100" s="238"/>
      <c r="T100" s="239"/>
      <c r="AT100" s="240" t="s">
        <v>140</v>
      </c>
      <c r="AU100" s="240" t="s">
        <v>84</v>
      </c>
      <c r="AV100" s="13" t="s">
        <v>138</v>
      </c>
      <c r="AW100" s="13" t="s">
        <v>37</v>
      </c>
      <c r="AX100" s="13" t="s">
        <v>82</v>
      </c>
      <c r="AY100" s="240" t="s">
        <v>132</v>
      </c>
    </row>
    <row r="101" spans="2:65" s="1" customFormat="1" ht="25.5" customHeight="1">
      <c r="B101" s="40"/>
      <c r="C101" s="191" t="s">
        <v>138</v>
      </c>
      <c r="D101" s="191" t="s">
        <v>134</v>
      </c>
      <c r="E101" s="192" t="s">
        <v>204</v>
      </c>
      <c r="F101" s="193" t="s">
        <v>205</v>
      </c>
      <c r="G101" s="194" t="s">
        <v>206</v>
      </c>
      <c r="H101" s="195">
        <v>40</v>
      </c>
      <c r="I101" s="196"/>
      <c r="J101" s="197">
        <f>ROUND(I101*H101,2)</f>
        <v>0</v>
      </c>
      <c r="K101" s="193" t="s">
        <v>145</v>
      </c>
      <c r="L101" s="60"/>
      <c r="M101" s="198" t="s">
        <v>30</v>
      </c>
      <c r="N101" s="199" t="s">
        <v>47</v>
      </c>
      <c r="O101" s="41"/>
      <c r="P101" s="200">
        <f>O101*H101</f>
        <v>0</v>
      </c>
      <c r="Q101" s="200">
        <v>0</v>
      </c>
      <c r="R101" s="200">
        <f>Q101*H101</f>
        <v>0</v>
      </c>
      <c r="S101" s="200">
        <v>0</v>
      </c>
      <c r="T101" s="201">
        <f>S101*H101</f>
        <v>0</v>
      </c>
      <c r="AR101" s="23" t="s">
        <v>138</v>
      </c>
      <c r="AT101" s="23" t="s">
        <v>134</v>
      </c>
      <c r="AU101" s="23" t="s">
        <v>84</v>
      </c>
      <c r="AY101" s="23" t="s">
        <v>132</v>
      </c>
      <c r="BE101" s="202">
        <f>IF(N101="základní",J101,0)</f>
        <v>0</v>
      </c>
      <c r="BF101" s="202">
        <f>IF(N101="snížená",J101,0)</f>
        <v>0</v>
      </c>
      <c r="BG101" s="202">
        <f>IF(N101="zákl. přenesená",J101,0)</f>
        <v>0</v>
      </c>
      <c r="BH101" s="202">
        <f>IF(N101="sníž. přenesená",J101,0)</f>
        <v>0</v>
      </c>
      <c r="BI101" s="202">
        <f>IF(N101="nulová",J101,0)</f>
        <v>0</v>
      </c>
      <c r="BJ101" s="23" t="s">
        <v>138</v>
      </c>
      <c r="BK101" s="202">
        <f>ROUND(I101*H101,2)</f>
        <v>0</v>
      </c>
      <c r="BL101" s="23" t="s">
        <v>138</v>
      </c>
      <c r="BM101" s="23" t="s">
        <v>207</v>
      </c>
    </row>
    <row r="102" spans="2:65" s="1" customFormat="1" ht="240">
      <c r="B102" s="40"/>
      <c r="C102" s="62"/>
      <c r="D102" s="205" t="s">
        <v>147</v>
      </c>
      <c r="E102" s="62"/>
      <c r="F102" s="225" t="s">
        <v>208</v>
      </c>
      <c r="G102" s="62"/>
      <c r="H102" s="62"/>
      <c r="I102" s="162"/>
      <c r="J102" s="62"/>
      <c r="K102" s="62"/>
      <c r="L102" s="60"/>
      <c r="M102" s="226"/>
      <c r="N102" s="41"/>
      <c r="O102" s="41"/>
      <c r="P102" s="41"/>
      <c r="Q102" s="41"/>
      <c r="R102" s="41"/>
      <c r="S102" s="41"/>
      <c r="T102" s="77"/>
      <c r="AT102" s="23" t="s">
        <v>147</v>
      </c>
      <c r="AU102" s="23" t="s">
        <v>84</v>
      </c>
    </row>
    <row r="103" spans="2:65" s="11" customFormat="1" ht="12">
      <c r="B103" s="203"/>
      <c r="C103" s="204"/>
      <c r="D103" s="205" t="s">
        <v>140</v>
      </c>
      <c r="E103" s="206" t="s">
        <v>30</v>
      </c>
      <c r="F103" s="207" t="s">
        <v>209</v>
      </c>
      <c r="G103" s="204"/>
      <c r="H103" s="206" t="s">
        <v>30</v>
      </c>
      <c r="I103" s="208"/>
      <c r="J103" s="204"/>
      <c r="K103" s="204"/>
      <c r="L103" s="209"/>
      <c r="M103" s="210"/>
      <c r="N103" s="211"/>
      <c r="O103" s="211"/>
      <c r="P103" s="211"/>
      <c r="Q103" s="211"/>
      <c r="R103" s="211"/>
      <c r="S103" s="211"/>
      <c r="T103" s="212"/>
      <c r="AT103" s="213" t="s">
        <v>140</v>
      </c>
      <c r="AU103" s="213" t="s">
        <v>84</v>
      </c>
      <c r="AV103" s="11" t="s">
        <v>82</v>
      </c>
      <c r="AW103" s="11" t="s">
        <v>37</v>
      </c>
      <c r="AX103" s="11" t="s">
        <v>74</v>
      </c>
      <c r="AY103" s="213" t="s">
        <v>132</v>
      </c>
    </row>
    <row r="104" spans="2:65" s="12" customFormat="1" ht="12">
      <c r="B104" s="214"/>
      <c r="C104" s="215"/>
      <c r="D104" s="205" t="s">
        <v>140</v>
      </c>
      <c r="E104" s="216" t="s">
        <v>30</v>
      </c>
      <c r="F104" s="217" t="s">
        <v>210</v>
      </c>
      <c r="G104" s="215"/>
      <c r="H104" s="218">
        <v>40</v>
      </c>
      <c r="I104" s="219"/>
      <c r="J104" s="215"/>
      <c r="K104" s="215"/>
      <c r="L104" s="220"/>
      <c r="M104" s="221"/>
      <c r="N104" s="222"/>
      <c r="O104" s="222"/>
      <c r="P104" s="222"/>
      <c r="Q104" s="222"/>
      <c r="R104" s="222"/>
      <c r="S104" s="222"/>
      <c r="T104" s="223"/>
      <c r="AT104" s="224" t="s">
        <v>140</v>
      </c>
      <c r="AU104" s="224" t="s">
        <v>84</v>
      </c>
      <c r="AV104" s="12" t="s">
        <v>84</v>
      </c>
      <c r="AW104" s="12" t="s">
        <v>37</v>
      </c>
      <c r="AX104" s="12" t="s">
        <v>82</v>
      </c>
      <c r="AY104" s="224" t="s">
        <v>132</v>
      </c>
    </row>
    <row r="105" spans="2:65" s="1" customFormat="1" ht="25.5" customHeight="1">
      <c r="B105" s="40"/>
      <c r="C105" s="191" t="s">
        <v>173</v>
      </c>
      <c r="D105" s="191" t="s">
        <v>134</v>
      </c>
      <c r="E105" s="192" t="s">
        <v>211</v>
      </c>
      <c r="F105" s="193" t="s">
        <v>212</v>
      </c>
      <c r="G105" s="194" t="s">
        <v>213</v>
      </c>
      <c r="H105" s="195">
        <v>10</v>
      </c>
      <c r="I105" s="196"/>
      <c r="J105" s="197">
        <f>ROUND(I105*H105,2)</f>
        <v>0</v>
      </c>
      <c r="K105" s="193" t="s">
        <v>145</v>
      </c>
      <c r="L105" s="60"/>
      <c r="M105" s="198" t="s">
        <v>30</v>
      </c>
      <c r="N105" s="199" t="s">
        <v>47</v>
      </c>
      <c r="O105" s="41"/>
      <c r="P105" s="200">
        <f>O105*H105</f>
        <v>0</v>
      </c>
      <c r="Q105" s="200">
        <v>0</v>
      </c>
      <c r="R105" s="200">
        <f>Q105*H105</f>
        <v>0</v>
      </c>
      <c r="S105" s="200">
        <v>0</v>
      </c>
      <c r="T105" s="201">
        <f>S105*H105</f>
        <v>0</v>
      </c>
      <c r="AR105" s="23" t="s">
        <v>138</v>
      </c>
      <c r="AT105" s="23" t="s">
        <v>134</v>
      </c>
      <c r="AU105" s="23" t="s">
        <v>84</v>
      </c>
      <c r="AY105" s="23" t="s">
        <v>132</v>
      </c>
      <c r="BE105" s="202">
        <f>IF(N105="základní",J105,0)</f>
        <v>0</v>
      </c>
      <c r="BF105" s="202">
        <f>IF(N105="snížená",J105,0)</f>
        <v>0</v>
      </c>
      <c r="BG105" s="202">
        <f>IF(N105="zákl. přenesená",J105,0)</f>
        <v>0</v>
      </c>
      <c r="BH105" s="202">
        <f>IF(N105="sníž. přenesená",J105,0)</f>
        <v>0</v>
      </c>
      <c r="BI105" s="202">
        <f>IF(N105="nulová",J105,0)</f>
        <v>0</v>
      </c>
      <c r="BJ105" s="23" t="s">
        <v>138</v>
      </c>
      <c r="BK105" s="202">
        <f>ROUND(I105*H105,2)</f>
        <v>0</v>
      </c>
      <c r="BL105" s="23" t="s">
        <v>138</v>
      </c>
      <c r="BM105" s="23" t="s">
        <v>214</v>
      </c>
    </row>
    <row r="106" spans="2:65" s="1" customFormat="1" ht="156">
      <c r="B106" s="40"/>
      <c r="C106" s="62"/>
      <c r="D106" s="205" t="s">
        <v>147</v>
      </c>
      <c r="E106" s="62"/>
      <c r="F106" s="225" t="s">
        <v>215</v>
      </c>
      <c r="G106" s="62"/>
      <c r="H106" s="62"/>
      <c r="I106" s="162"/>
      <c r="J106" s="62"/>
      <c r="K106" s="62"/>
      <c r="L106" s="60"/>
      <c r="M106" s="226"/>
      <c r="N106" s="41"/>
      <c r="O106" s="41"/>
      <c r="P106" s="41"/>
      <c r="Q106" s="41"/>
      <c r="R106" s="41"/>
      <c r="S106" s="41"/>
      <c r="T106" s="77"/>
      <c r="AT106" s="23" t="s">
        <v>147</v>
      </c>
      <c r="AU106" s="23" t="s">
        <v>84</v>
      </c>
    </row>
    <row r="107" spans="2:65" s="11" customFormat="1" ht="12">
      <c r="B107" s="203"/>
      <c r="C107" s="204"/>
      <c r="D107" s="205" t="s">
        <v>140</v>
      </c>
      <c r="E107" s="206" t="s">
        <v>30</v>
      </c>
      <c r="F107" s="207" t="s">
        <v>216</v>
      </c>
      <c r="G107" s="204"/>
      <c r="H107" s="206" t="s">
        <v>30</v>
      </c>
      <c r="I107" s="208"/>
      <c r="J107" s="204"/>
      <c r="K107" s="204"/>
      <c r="L107" s="209"/>
      <c r="M107" s="210"/>
      <c r="N107" s="211"/>
      <c r="O107" s="211"/>
      <c r="P107" s="211"/>
      <c r="Q107" s="211"/>
      <c r="R107" s="211"/>
      <c r="S107" s="211"/>
      <c r="T107" s="212"/>
      <c r="AT107" s="213" t="s">
        <v>140</v>
      </c>
      <c r="AU107" s="213" t="s">
        <v>84</v>
      </c>
      <c r="AV107" s="11" t="s">
        <v>82</v>
      </c>
      <c r="AW107" s="11" t="s">
        <v>37</v>
      </c>
      <c r="AX107" s="11" t="s">
        <v>74</v>
      </c>
      <c r="AY107" s="213" t="s">
        <v>132</v>
      </c>
    </row>
    <row r="108" spans="2:65" s="12" customFormat="1" ht="12">
      <c r="B108" s="214"/>
      <c r="C108" s="215"/>
      <c r="D108" s="205" t="s">
        <v>140</v>
      </c>
      <c r="E108" s="216" t="s">
        <v>30</v>
      </c>
      <c r="F108" s="217" t="s">
        <v>217</v>
      </c>
      <c r="G108" s="215"/>
      <c r="H108" s="218">
        <v>10</v>
      </c>
      <c r="I108" s="219"/>
      <c r="J108" s="215"/>
      <c r="K108" s="215"/>
      <c r="L108" s="220"/>
      <c r="M108" s="221"/>
      <c r="N108" s="222"/>
      <c r="O108" s="222"/>
      <c r="P108" s="222"/>
      <c r="Q108" s="222"/>
      <c r="R108" s="222"/>
      <c r="S108" s="222"/>
      <c r="T108" s="223"/>
      <c r="AT108" s="224" t="s">
        <v>140</v>
      </c>
      <c r="AU108" s="224" t="s">
        <v>84</v>
      </c>
      <c r="AV108" s="12" t="s">
        <v>84</v>
      </c>
      <c r="AW108" s="12" t="s">
        <v>37</v>
      </c>
      <c r="AX108" s="12" t="s">
        <v>82</v>
      </c>
      <c r="AY108" s="224" t="s">
        <v>132</v>
      </c>
    </row>
    <row r="109" spans="2:65" s="1" customFormat="1" ht="38.25" customHeight="1">
      <c r="B109" s="40"/>
      <c r="C109" s="191" t="s">
        <v>218</v>
      </c>
      <c r="D109" s="191" t="s">
        <v>134</v>
      </c>
      <c r="E109" s="192" t="s">
        <v>219</v>
      </c>
      <c r="F109" s="193" t="s">
        <v>220</v>
      </c>
      <c r="G109" s="194" t="s">
        <v>137</v>
      </c>
      <c r="H109" s="195">
        <v>5.43</v>
      </c>
      <c r="I109" s="196"/>
      <c r="J109" s="197">
        <f>ROUND(I109*H109,2)</f>
        <v>0</v>
      </c>
      <c r="K109" s="193" t="s">
        <v>145</v>
      </c>
      <c r="L109" s="60"/>
      <c r="M109" s="198" t="s">
        <v>30</v>
      </c>
      <c r="N109" s="199" t="s">
        <v>47</v>
      </c>
      <c r="O109" s="41"/>
      <c r="P109" s="200">
        <f>O109*H109</f>
        <v>0</v>
      </c>
      <c r="Q109" s="200">
        <v>0</v>
      </c>
      <c r="R109" s="200">
        <f>Q109*H109</f>
        <v>0</v>
      </c>
      <c r="S109" s="200">
        <v>0</v>
      </c>
      <c r="T109" s="201">
        <f>S109*H109</f>
        <v>0</v>
      </c>
      <c r="AR109" s="23" t="s">
        <v>138</v>
      </c>
      <c r="AT109" s="23" t="s">
        <v>134</v>
      </c>
      <c r="AU109" s="23" t="s">
        <v>84</v>
      </c>
      <c r="AY109" s="23" t="s">
        <v>132</v>
      </c>
      <c r="BE109" s="202">
        <f>IF(N109="základní",J109,0)</f>
        <v>0</v>
      </c>
      <c r="BF109" s="202">
        <f>IF(N109="snížená",J109,0)</f>
        <v>0</v>
      </c>
      <c r="BG109" s="202">
        <f>IF(N109="zákl. přenesená",J109,0)</f>
        <v>0</v>
      </c>
      <c r="BH109" s="202">
        <f>IF(N109="sníž. přenesená",J109,0)</f>
        <v>0</v>
      </c>
      <c r="BI109" s="202">
        <f>IF(N109="nulová",J109,0)</f>
        <v>0</v>
      </c>
      <c r="BJ109" s="23" t="s">
        <v>138</v>
      </c>
      <c r="BK109" s="202">
        <f>ROUND(I109*H109,2)</f>
        <v>0</v>
      </c>
      <c r="BL109" s="23" t="s">
        <v>138</v>
      </c>
      <c r="BM109" s="23" t="s">
        <v>221</v>
      </c>
    </row>
    <row r="110" spans="2:65" s="1" customFormat="1" ht="216">
      <c r="B110" s="40"/>
      <c r="C110" s="62"/>
      <c r="D110" s="205" t="s">
        <v>147</v>
      </c>
      <c r="E110" s="62"/>
      <c r="F110" s="225" t="s">
        <v>222</v>
      </c>
      <c r="G110" s="62"/>
      <c r="H110" s="62"/>
      <c r="I110" s="162"/>
      <c r="J110" s="62"/>
      <c r="K110" s="62"/>
      <c r="L110" s="60"/>
      <c r="M110" s="226"/>
      <c r="N110" s="41"/>
      <c r="O110" s="41"/>
      <c r="P110" s="41"/>
      <c r="Q110" s="41"/>
      <c r="R110" s="41"/>
      <c r="S110" s="41"/>
      <c r="T110" s="77"/>
      <c r="AT110" s="23" t="s">
        <v>147</v>
      </c>
      <c r="AU110" s="23" t="s">
        <v>84</v>
      </c>
    </row>
    <row r="111" spans="2:65" s="11" customFormat="1" ht="12">
      <c r="B111" s="203"/>
      <c r="C111" s="204"/>
      <c r="D111" s="205" t="s">
        <v>140</v>
      </c>
      <c r="E111" s="206" t="s">
        <v>30</v>
      </c>
      <c r="F111" s="207" t="s">
        <v>223</v>
      </c>
      <c r="G111" s="204"/>
      <c r="H111" s="206" t="s">
        <v>30</v>
      </c>
      <c r="I111" s="208"/>
      <c r="J111" s="204"/>
      <c r="K111" s="204"/>
      <c r="L111" s="209"/>
      <c r="M111" s="210"/>
      <c r="N111" s="211"/>
      <c r="O111" s="211"/>
      <c r="P111" s="211"/>
      <c r="Q111" s="211"/>
      <c r="R111" s="211"/>
      <c r="S111" s="211"/>
      <c r="T111" s="212"/>
      <c r="AT111" s="213" t="s">
        <v>140</v>
      </c>
      <c r="AU111" s="213" t="s">
        <v>84</v>
      </c>
      <c r="AV111" s="11" t="s">
        <v>82</v>
      </c>
      <c r="AW111" s="11" t="s">
        <v>37</v>
      </c>
      <c r="AX111" s="11" t="s">
        <v>74</v>
      </c>
      <c r="AY111" s="213" t="s">
        <v>132</v>
      </c>
    </row>
    <row r="112" spans="2:65" s="12" customFormat="1" ht="12">
      <c r="B112" s="214"/>
      <c r="C112" s="215"/>
      <c r="D112" s="205" t="s">
        <v>140</v>
      </c>
      <c r="E112" s="216" t="s">
        <v>30</v>
      </c>
      <c r="F112" s="217" t="s">
        <v>224</v>
      </c>
      <c r="G112" s="215"/>
      <c r="H112" s="218">
        <v>5.43</v>
      </c>
      <c r="I112" s="219"/>
      <c r="J112" s="215"/>
      <c r="K112" s="215"/>
      <c r="L112" s="220"/>
      <c r="M112" s="221"/>
      <c r="N112" s="222"/>
      <c r="O112" s="222"/>
      <c r="P112" s="222"/>
      <c r="Q112" s="222"/>
      <c r="R112" s="222"/>
      <c r="S112" s="222"/>
      <c r="T112" s="223"/>
      <c r="AT112" s="224" t="s">
        <v>140</v>
      </c>
      <c r="AU112" s="224" t="s">
        <v>84</v>
      </c>
      <c r="AV112" s="12" t="s">
        <v>84</v>
      </c>
      <c r="AW112" s="12" t="s">
        <v>37</v>
      </c>
      <c r="AX112" s="12" t="s">
        <v>82</v>
      </c>
      <c r="AY112" s="224" t="s">
        <v>132</v>
      </c>
    </row>
    <row r="113" spans="2:65" s="1" customFormat="1" ht="25.5" customHeight="1">
      <c r="B113" s="40"/>
      <c r="C113" s="191" t="s">
        <v>225</v>
      </c>
      <c r="D113" s="191" t="s">
        <v>134</v>
      </c>
      <c r="E113" s="192" t="s">
        <v>226</v>
      </c>
      <c r="F113" s="193" t="s">
        <v>227</v>
      </c>
      <c r="G113" s="194" t="s">
        <v>137</v>
      </c>
      <c r="H113" s="195">
        <v>2.68</v>
      </c>
      <c r="I113" s="196"/>
      <c r="J113" s="197">
        <f>ROUND(I113*H113,2)</f>
        <v>0</v>
      </c>
      <c r="K113" s="193" t="s">
        <v>145</v>
      </c>
      <c r="L113" s="60"/>
      <c r="M113" s="198" t="s">
        <v>30</v>
      </c>
      <c r="N113" s="199" t="s">
        <v>47</v>
      </c>
      <c r="O113" s="41"/>
      <c r="P113" s="200">
        <f>O113*H113</f>
        <v>0</v>
      </c>
      <c r="Q113" s="200">
        <v>0</v>
      </c>
      <c r="R113" s="200">
        <f>Q113*H113</f>
        <v>0</v>
      </c>
      <c r="S113" s="200">
        <v>0</v>
      </c>
      <c r="T113" s="201">
        <f>S113*H113</f>
        <v>0</v>
      </c>
      <c r="AR113" s="23" t="s">
        <v>138</v>
      </c>
      <c r="AT113" s="23" t="s">
        <v>134</v>
      </c>
      <c r="AU113" s="23" t="s">
        <v>84</v>
      </c>
      <c r="AY113" s="23" t="s">
        <v>132</v>
      </c>
      <c r="BE113" s="202">
        <f>IF(N113="základní",J113,0)</f>
        <v>0</v>
      </c>
      <c r="BF113" s="202">
        <f>IF(N113="snížená",J113,0)</f>
        <v>0</v>
      </c>
      <c r="BG113" s="202">
        <f>IF(N113="zákl. přenesená",J113,0)</f>
        <v>0</v>
      </c>
      <c r="BH113" s="202">
        <f>IF(N113="sníž. přenesená",J113,0)</f>
        <v>0</v>
      </c>
      <c r="BI113" s="202">
        <f>IF(N113="nulová",J113,0)</f>
        <v>0</v>
      </c>
      <c r="BJ113" s="23" t="s">
        <v>138</v>
      </c>
      <c r="BK113" s="202">
        <f>ROUND(I113*H113,2)</f>
        <v>0</v>
      </c>
      <c r="BL113" s="23" t="s">
        <v>138</v>
      </c>
      <c r="BM113" s="23" t="s">
        <v>228</v>
      </c>
    </row>
    <row r="114" spans="2:65" s="1" customFormat="1" ht="312">
      <c r="B114" s="40"/>
      <c r="C114" s="62"/>
      <c r="D114" s="205" t="s">
        <v>147</v>
      </c>
      <c r="E114" s="62"/>
      <c r="F114" s="225" t="s">
        <v>229</v>
      </c>
      <c r="G114" s="62"/>
      <c r="H114" s="62"/>
      <c r="I114" s="162"/>
      <c r="J114" s="62"/>
      <c r="K114" s="62"/>
      <c r="L114" s="60"/>
      <c r="M114" s="226"/>
      <c r="N114" s="41"/>
      <c r="O114" s="41"/>
      <c r="P114" s="41"/>
      <c r="Q114" s="41"/>
      <c r="R114" s="41"/>
      <c r="S114" s="41"/>
      <c r="T114" s="77"/>
      <c r="AT114" s="23" t="s">
        <v>147</v>
      </c>
      <c r="AU114" s="23" t="s">
        <v>84</v>
      </c>
    </row>
    <row r="115" spans="2:65" s="11" customFormat="1" ht="24">
      <c r="B115" s="203"/>
      <c r="C115" s="204"/>
      <c r="D115" s="205" t="s">
        <v>140</v>
      </c>
      <c r="E115" s="206" t="s">
        <v>30</v>
      </c>
      <c r="F115" s="207" t="s">
        <v>230</v>
      </c>
      <c r="G115" s="204"/>
      <c r="H115" s="206" t="s">
        <v>30</v>
      </c>
      <c r="I115" s="208"/>
      <c r="J115" s="204"/>
      <c r="K115" s="204"/>
      <c r="L115" s="209"/>
      <c r="M115" s="210"/>
      <c r="N115" s="211"/>
      <c r="O115" s="211"/>
      <c r="P115" s="211"/>
      <c r="Q115" s="211"/>
      <c r="R115" s="211"/>
      <c r="S115" s="211"/>
      <c r="T115" s="212"/>
      <c r="AT115" s="213" t="s">
        <v>140</v>
      </c>
      <c r="AU115" s="213" t="s">
        <v>84</v>
      </c>
      <c r="AV115" s="11" t="s">
        <v>82</v>
      </c>
      <c r="AW115" s="11" t="s">
        <v>37</v>
      </c>
      <c r="AX115" s="11" t="s">
        <v>74</v>
      </c>
      <c r="AY115" s="213" t="s">
        <v>132</v>
      </c>
    </row>
    <row r="116" spans="2:65" s="12" customFormat="1" ht="12">
      <c r="B116" s="214"/>
      <c r="C116" s="215"/>
      <c r="D116" s="205" t="s">
        <v>140</v>
      </c>
      <c r="E116" s="216" t="s">
        <v>30</v>
      </c>
      <c r="F116" s="217" t="s">
        <v>231</v>
      </c>
      <c r="G116" s="215"/>
      <c r="H116" s="218">
        <v>2.68</v>
      </c>
      <c r="I116" s="219"/>
      <c r="J116" s="215"/>
      <c r="K116" s="215"/>
      <c r="L116" s="220"/>
      <c r="M116" s="221"/>
      <c r="N116" s="222"/>
      <c r="O116" s="222"/>
      <c r="P116" s="222"/>
      <c r="Q116" s="222"/>
      <c r="R116" s="222"/>
      <c r="S116" s="222"/>
      <c r="T116" s="223"/>
      <c r="AT116" s="224" t="s">
        <v>140</v>
      </c>
      <c r="AU116" s="224" t="s">
        <v>84</v>
      </c>
      <c r="AV116" s="12" t="s">
        <v>84</v>
      </c>
      <c r="AW116" s="12" t="s">
        <v>37</v>
      </c>
      <c r="AX116" s="12" t="s">
        <v>82</v>
      </c>
      <c r="AY116" s="224" t="s">
        <v>132</v>
      </c>
    </row>
    <row r="117" spans="2:65" s="1" customFormat="1" ht="38.25" customHeight="1">
      <c r="B117" s="40"/>
      <c r="C117" s="191" t="s">
        <v>232</v>
      </c>
      <c r="D117" s="191" t="s">
        <v>134</v>
      </c>
      <c r="E117" s="192" t="s">
        <v>233</v>
      </c>
      <c r="F117" s="193" t="s">
        <v>234</v>
      </c>
      <c r="G117" s="194" t="s">
        <v>137</v>
      </c>
      <c r="H117" s="195">
        <v>0.80400000000000005</v>
      </c>
      <c r="I117" s="196"/>
      <c r="J117" s="197">
        <f>ROUND(I117*H117,2)</f>
        <v>0</v>
      </c>
      <c r="K117" s="193" t="s">
        <v>145</v>
      </c>
      <c r="L117" s="60"/>
      <c r="M117" s="198" t="s">
        <v>30</v>
      </c>
      <c r="N117" s="199" t="s">
        <v>47</v>
      </c>
      <c r="O117" s="41"/>
      <c r="P117" s="200">
        <f>O117*H117</f>
        <v>0</v>
      </c>
      <c r="Q117" s="200">
        <v>0</v>
      </c>
      <c r="R117" s="200">
        <f>Q117*H117</f>
        <v>0</v>
      </c>
      <c r="S117" s="200">
        <v>0</v>
      </c>
      <c r="T117" s="201">
        <f>S117*H117</f>
        <v>0</v>
      </c>
      <c r="AR117" s="23" t="s">
        <v>138</v>
      </c>
      <c r="AT117" s="23" t="s">
        <v>134</v>
      </c>
      <c r="AU117" s="23" t="s">
        <v>84</v>
      </c>
      <c r="AY117" s="23" t="s">
        <v>132</v>
      </c>
      <c r="BE117" s="202">
        <f>IF(N117="základní",J117,0)</f>
        <v>0</v>
      </c>
      <c r="BF117" s="202">
        <f>IF(N117="snížená",J117,0)</f>
        <v>0</v>
      </c>
      <c r="BG117" s="202">
        <f>IF(N117="zákl. přenesená",J117,0)</f>
        <v>0</v>
      </c>
      <c r="BH117" s="202">
        <f>IF(N117="sníž. přenesená",J117,0)</f>
        <v>0</v>
      </c>
      <c r="BI117" s="202">
        <f>IF(N117="nulová",J117,0)</f>
        <v>0</v>
      </c>
      <c r="BJ117" s="23" t="s">
        <v>138</v>
      </c>
      <c r="BK117" s="202">
        <f>ROUND(I117*H117,2)</f>
        <v>0</v>
      </c>
      <c r="BL117" s="23" t="s">
        <v>138</v>
      </c>
      <c r="BM117" s="23" t="s">
        <v>235</v>
      </c>
    </row>
    <row r="118" spans="2:65" s="1" customFormat="1" ht="312">
      <c r="B118" s="40"/>
      <c r="C118" s="62"/>
      <c r="D118" s="205" t="s">
        <v>147</v>
      </c>
      <c r="E118" s="62"/>
      <c r="F118" s="225" t="s">
        <v>229</v>
      </c>
      <c r="G118" s="62"/>
      <c r="H118" s="62"/>
      <c r="I118" s="162"/>
      <c r="J118" s="62"/>
      <c r="K118" s="62"/>
      <c r="L118" s="60"/>
      <c r="M118" s="226"/>
      <c r="N118" s="41"/>
      <c r="O118" s="41"/>
      <c r="P118" s="41"/>
      <c r="Q118" s="41"/>
      <c r="R118" s="41"/>
      <c r="S118" s="41"/>
      <c r="T118" s="77"/>
      <c r="AT118" s="23" t="s">
        <v>147</v>
      </c>
      <c r="AU118" s="23" t="s">
        <v>84</v>
      </c>
    </row>
    <row r="119" spans="2:65" s="12" customFormat="1" ht="12">
      <c r="B119" s="214"/>
      <c r="C119" s="215"/>
      <c r="D119" s="205" t="s">
        <v>140</v>
      </c>
      <c r="E119" s="215"/>
      <c r="F119" s="217" t="s">
        <v>236</v>
      </c>
      <c r="G119" s="215"/>
      <c r="H119" s="218">
        <v>0.80400000000000005</v>
      </c>
      <c r="I119" s="219"/>
      <c r="J119" s="215"/>
      <c r="K119" s="215"/>
      <c r="L119" s="220"/>
      <c r="M119" s="221"/>
      <c r="N119" s="222"/>
      <c r="O119" s="222"/>
      <c r="P119" s="222"/>
      <c r="Q119" s="222"/>
      <c r="R119" s="222"/>
      <c r="S119" s="222"/>
      <c r="T119" s="223"/>
      <c r="AT119" s="224" t="s">
        <v>140</v>
      </c>
      <c r="AU119" s="224" t="s">
        <v>84</v>
      </c>
      <c r="AV119" s="12" t="s">
        <v>84</v>
      </c>
      <c r="AW119" s="12" t="s">
        <v>6</v>
      </c>
      <c r="AX119" s="12" t="s">
        <v>82</v>
      </c>
      <c r="AY119" s="224" t="s">
        <v>132</v>
      </c>
    </row>
    <row r="120" spans="2:65" s="1" customFormat="1" ht="25.5" customHeight="1">
      <c r="B120" s="40"/>
      <c r="C120" s="191" t="s">
        <v>162</v>
      </c>
      <c r="D120" s="191" t="s">
        <v>134</v>
      </c>
      <c r="E120" s="192" t="s">
        <v>237</v>
      </c>
      <c r="F120" s="193" t="s">
        <v>238</v>
      </c>
      <c r="G120" s="194" t="s">
        <v>137</v>
      </c>
      <c r="H120" s="195">
        <v>38.14</v>
      </c>
      <c r="I120" s="196"/>
      <c r="J120" s="197">
        <f>ROUND(I120*H120,2)</f>
        <v>0</v>
      </c>
      <c r="K120" s="193" t="s">
        <v>145</v>
      </c>
      <c r="L120" s="60"/>
      <c r="M120" s="198" t="s">
        <v>30</v>
      </c>
      <c r="N120" s="199" t="s">
        <v>47</v>
      </c>
      <c r="O120" s="41"/>
      <c r="P120" s="200">
        <f>O120*H120</f>
        <v>0</v>
      </c>
      <c r="Q120" s="200">
        <v>0</v>
      </c>
      <c r="R120" s="200">
        <f>Q120*H120</f>
        <v>0</v>
      </c>
      <c r="S120" s="200">
        <v>0</v>
      </c>
      <c r="T120" s="201">
        <f>S120*H120</f>
        <v>0</v>
      </c>
      <c r="AR120" s="23" t="s">
        <v>138</v>
      </c>
      <c r="AT120" s="23" t="s">
        <v>134</v>
      </c>
      <c r="AU120" s="23" t="s">
        <v>84</v>
      </c>
      <c r="AY120" s="23" t="s">
        <v>132</v>
      </c>
      <c r="BE120" s="202">
        <f>IF(N120="základní",J120,0)</f>
        <v>0</v>
      </c>
      <c r="BF120" s="202">
        <f>IF(N120="snížená",J120,0)</f>
        <v>0</v>
      </c>
      <c r="BG120" s="202">
        <f>IF(N120="zákl. přenesená",J120,0)</f>
        <v>0</v>
      </c>
      <c r="BH120" s="202">
        <f>IF(N120="sníž. přenesená",J120,0)</f>
        <v>0</v>
      </c>
      <c r="BI120" s="202">
        <f>IF(N120="nulová",J120,0)</f>
        <v>0</v>
      </c>
      <c r="BJ120" s="23" t="s">
        <v>138</v>
      </c>
      <c r="BK120" s="202">
        <f>ROUND(I120*H120,2)</f>
        <v>0</v>
      </c>
      <c r="BL120" s="23" t="s">
        <v>138</v>
      </c>
      <c r="BM120" s="23" t="s">
        <v>239</v>
      </c>
    </row>
    <row r="121" spans="2:65" s="1" customFormat="1" ht="204">
      <c r="B121" s="40"/>
      <c r="C121" s="62"/>
      <c r="D121" s="205" t="s">
        <v>147</v>
      </c>
      <c r="E121" s="62"/>
      <c r="F121" s="225" t="s">
        <v>240</v>
      </c>
      <c r="G121" s="62"/>
      <c r="H121" s="62"/>
      <c r="I121" s="162"/>
      <c r="J121" s="62"/>
      <c r="K121" s="62"/>
      <c r="L121" s="60"/>
      <c r="M121" s="226"/>
      <c r="N121" s="41"/>
      <c r="O121" s="41"/>
      <c r="P121" s="41"/>
      <c r="Q121" s="41"/>
      <c r="R121" s="41"/>
      <c r="S121" s="41"/>
      <c r="T121" s="77"/>
      <c r="AT121" s="23" t="s">
        <v>147</v>
      </c>
      <c r="AU121" s="23" t="s">
        <v>84</v>
      </c>
    </row>
    <row r="122" spans="2:65" s="11" customFormat="1" ht="12">
      <c r="B122" s="203"/>
      <c r="C122" s="204"/>
      <c r="D122" s="205" t="s">
        <v>140</v>
      </c>
      <c r="E122" s="206" t="s">
        <v>30</v>
      </c>
      <c r="F122" s="207" t="s">
        <v>241</v>
      </c>
      <c r="G122" s="204"/>
      <c r="H122" s="206" t="s">
        <v>30</v>
      </c>
      <c r="I122" s="208"/>
      <c r="J122" s="204"/>
      <c r="K122" s="204"/>
      <c r="L122" s="209"/>
      <c r="M122" s="210"/>
      <c r="N122" s="211"/>
      <c r="O122" s="211"/>
      <c r="P122" s="211"/>
      <c r="Q122" s="211"/>
      <c r="R122" s="211"/>
      <c r="S122" s="211"/>
      <c r="T122" s="212"/>
      <c r="AT122" s="213" t="s">
        <v>140</v>
      </c>
      <c r="AU122" s="213" t="s">
        <v>84</v>
      </c>
      <c r="AV122" s="11" t="s">
        <v>82</v>
      </c>
      <c r="AW122" s="11" t="s">
        <v>37</v>
      </c>
      <c r="AX122" s="11" t="s">
        <v>74</v>
      </c>
      <c r="AY122" s="213" t="s">
        <v>132</v>
      </c>
    </row>
    <row r="123" spans="2:65" s="12" customFormat="1" ht="12">
      <c r="B123" s="214"/>
      <c r="C123" s="215"/>
      <c r="D123" s="205" t="s">
        <v>140</v>
      </c>
      <c r="E123" s="216" t="s">
        <v>30</v>
      </c>
      <c r="F123" s="217" t="s">
        <v>242</v>
      </c>
      <c r="G123" s="215"/>
      <c r="H123" s="218">
        <v>38.14</v>
      </c>
      <c r="I123" s="219"/>
      <c r="J123" s="215"/>
      <c r="K123" s="215"/>
      <c r="L123" s="220"/>
      <c r="M123" s="221"/>
      <c r="N123" s="222"/>
      <c r="O123" s="222"/>
      <c r="P123" s="222"/>
      <c r="Q123" s="222"/>
      <c r="R123" s="222"/>
      <c r="S123" s="222"/>
      <c r="T123" s="223"/>
      <c r="AT123" s="224" t="s">
        <v>140</v>
      </c>
      <c r="AU123" s="224" t="s">
        <v>84</v>
      </c>
      <c r="AV123" s="12" t="s">
        <v>84</v>
      </c>
      <c r="AW123" s="12" t="s">
        <v>37</v>
      </c>
      <c r="AX123" s="12" t="s">
        <v>82</v>
      </c>
      <c r="AY123" s="224" t="s">
        <v>132</v>
      </c>
    </row>
    <row r="124" spans="2:65" s="1" customFormat="1" ht="38.25" customHeight="1">
      <c r="B124" s="40"/>
      <c r="C124" s="191" t="s">
        <v>243</v>
      </c>
      <c r="D124" s="191" t="s">
        <v>134</v>
      </c>
      <c r="E124" s="192" t="s">
        <v>244</v>
      </c>
      <c r="F124" s="193" t="s">
        <v>245</v>
      </c>
      <c r="G124" s="194" t="s">
        <v>137</v>
      </c>
      <c r="H124" s="195">
        <v>11.442</v>
      </c>
      <c r="I124" s="196"/>
      <c r="J124" s="197">
        <f>ROUND(I124*H124,2)</f>
        <v>0</v>
      </c>
      <c r="K124" s="193" t="s">
        <v>30</v>
      </c>
      <c r="L124" s="60"/>
      <c r="M124" s="198" t="s">
        <v>30</v>
      </c>
      <c r="N124" s="199" t="s">
        <v>47</v>
      </c>
      <c r="O124" s="41"/>
      <c r="P124" s="200">
        <f>O124*H124</f>
        <v>0</v>
      </c>
      <c r="Q124" s="200">
        <v>0</v>
      </c>
      <c r="R124" s="200">
        <f>Q124*H124</f>
        <v>0</v>
      </c>
      <c r="S124" s="200">
        <v>0</v>
      </c>
      <c r="T124" s="201">
        <f>S124*H124</f>
        <v>0</v>
      </c>
      <c r="AR124" s="23" t="s">
        <v>138</v>
      </c>
      <c r="AT124" s="23" t="s">
        <v>134</v>
      </c>
      <c r="AU124" s="23" t="s">
        <v>84</v>
      </c>
      <c r="AY124" s="23" t="s">
        <v>132</v>
      </c>
      <c r="BE124" s="202">
        <f>IF(N124="základní",J124,0)</f>
        <v>0</v>
      </c>
      <c r="BF124" s="202">
        <f>IF(N124="snížená",J124,0)</f>
        <v>0</v>
      </c>
      <c r="BG124" s="202">
        <f>IF(N124="zákl. přenesená",J124,0)</f>
        <v>0</v>
      </c>
      <c r="BH124" s="202">
        <f>IF(N124="sníž. přenesená",J124,0)</f>
        <v>0</v>
      </c>
      <c r="BI124" s="202">
        <f>IF(N124="nulová",J124,0)</f>
        <v>0</v>
      </c>
      <c r="BJ124" s="23" t="s">
        <v>138</v>
      </c>
      <c r="BK124" s="202">
        <f>ROUND(I124*H124,2)</f>
        <v>0</v>
      </c>
      <c r="BL124" s="23" t="s">
        <v>138</v>
      </c>
      <c r="BM124" s="23" t="s">
        <v>246</v>
      </c>
    </row>
    <row r="125" spans="2:65" s="1" customFormat="1" ht="204">
      <c r="B125" s="40"/>
      <c r="C125" s="62"/>
      <c r="D125" s="205" t="s">
        <v>147</v>
      </c>
      <c r="E125" s="62"/>
      <c r="F125" s="225" t="s">
        <v>240</v>
      </c>
      <c r="G125" s="62"/>
      <c r="H125" s="62"/>
      <c r="I125" s="162"/>
      <c r="J125" s="62"/>
      <c r="K125" s="62"/>
      <c r="L125" s="60"/>
      <c r="M125" s="226"/>
      <c r="N125" s="41"/>
      <c r="O125" s="41"/>
      <c r="P125" s="41"/>
      <c r="Q125" s="41"/>
      <c r="R125" s="41"/>
      <c r="S125" s="41"/>
      <c r="T125" s="77"/>
      <c r="AT125" s="23" t="s">
        <v>147</v>
      </c>
      <c r="AU125" s="23" t="s">
        <v>84</v>
      </c>
    </row>
    <row r="126" spans="2:65" s="12" customFormat="1" ht="12">
      <c r="B126" s="214"/>
      <c r="C126" s="215"/>
      <c r="D126" s="205" t="s">
        <v>140</v>
      </c>
      <c r="E126" s="215"/>
      <c r="F126" s="217" t="s">
        <v>247</v>
      </c>
      <c r="G126" s="215"/>
      <c r="H126" s="218">
        <v>11.442</v>
      </c>
      <c r="I126" s="219"/>
      <c r="J126" s="215"/>
      <c r="K126" s="215"/>
      <c r="L126" s="220"/>
      <c r="M126" s="221"/>
      <c r="N126" s="222"/>
      <c r="O126" s="222"/>
      <c r="P126" s="222"/>
      <c r="Q126" s="222"/>
      <c r="R126" s="222"/>
      <c r="S126" s="222"/>
      <c r="T126" s="223"/>
      <c r="AT126" s="224" t="s">
        <v>140</v>
      </c>
      <c r="AU126" s="224" t="s">
        <v>84</v>
      </c>
      <c r="AV126" s="12" t="s">
        <v>84</v>
      </c>
      <c r="AW126" s="12" t="s">
        <v>6</v>
      </c>
      <c r="AX126" s="12" t="s">
        <v>82</v>
      </c>
      <c r="AY126" s="224" t="s">
        <v>132</v>
      </c>
    </row>
    <row r="127" spans="2:65" s="1" customFormat="1" ht="25.5" customHeight="1">
      <c r="B127" s="40"/>
      <c r="C127" s="191" t="s">
        <v>248</v>
      </c>
      <c r="D127" s="191" t="s">
        <v>134</v>
      </c>
      <c r="E127" s="192" t="s">
        <v>249</v>
      </c>
      <c r="F127" s="193" t="s">
        <v>250</v>
      </c>
      <c r="G127" s="194" t="s">
        <v>154</v>
      </c>
      <c r="H127" s="195">
        <v>73.475999999999999</v>
      </c>
      <c r="I127" s="196"/>
      <c r="J127" s="197">
        <f>ROUND(I127*H127,2)</f>
        <v>0</v>
      </c>
      <c r="K127" s="193" t="s">
        <v>30</v>
      </c>
      <c r="L127" s="60"/>
      <c r="M127" s="198" t="s">
        <v>30</v>
      </c>
      <c r="N127" s="199" t="s">
        <v>47</v>
      </c>
      <c r="O127" s="41"/>
      <c r="P127" s="200">
        <f>O127*H127</f>
        <v>0</v>
      </c>
      <c r="Q127" s="200">
        <v>0</v>
      </c>
      <c r="R127" s="200">
        <f>Q127*H127</f>
        <v>0</v>
      </c>
      <c r="S127" s="200">
        <v>0</v>
      </c>
      <c r="T127" s="201">
        <f>S127*H127</f>
        <v>0</v>
      </c>
      <c r="AR127" s="23" t="s">
        <v>138</v>
      </c>
      <c r="AT127" s="23" t="s">
        <v>134</v>
      </c>
      <c r="AU127" s="23" t="s">
        <v>84</v>
      </c>
      <c r="AY127" s="23" t="s">
        <v>132</v>
      </c>
      <c r="BE127" s="202">
        <f>IF(N127="základní",J127,0)</f>
        <v>0</v>
      </c>
      <c r="BF127" s="202">
        <f>IF(N127="snížená",J127,0)</f>
        <v>0</v>
      </c>
      <c r="BG127" s="202">
        <f>IF(N127="zákl. přenesená",J127,0)</f>
        <v>0</v>
      </c>
      <c r="BH127" s="202">
        <f>IF(N127="sníž. přenesená",J127,0)</f>
        <v>0</v>
      </c>
      <c r="BI127" s="202">
        <f>IF(N127="nulová",J127,0)</f>
        <v>0</v>
      </c>
      <c r="BJ127" s="23" t="s">
        <v>138</v>
      </c>
      <c r="BK127" s="202">
        <f>ROUND(I127*H127,2)</f>
        <v>0</v>
      </c>
      <c r="BL127" s="23" t="s">
        <v>138</v>
      </c>
      <c r="BM127" s="23" t="s">
        <v>251</v>
      </c>
    </row>
    <row r="128" spans="2:65" s="11" customFormat="1" ht="12">
      <c r="B128" s="203"/>
      <c r="C128" s="204"/>
      <c r="D128" s="205" t="s">
        <v>140</v>
      </c>
      <c r="E128" s="206" t="s">
        <v>30</v>
      </c>
      <c r="F128" s="207" t="s">
        <v>252</v>
      </c>
      <c r="G128" s="204"/>
      <c r="H128" s="206" t="s">
        <v>30</v>
      </c>
      <c r="I128" s="208"/>
      <c r="J128" s="204"/>
      <c r="K128" s="204"/>
      <c r="L128" s="209"/>
      <c r="M128" s="210"/>
      <c r="N128" s="211"/>
      <c r="O128" s="211"/>
      <c r="P128" s="211"/>
      <c r="Q128" s="211"/>
      <c r="R128" s="211"/>
      <c r="S128" s="211"/>
      <c r="T128" s="212"/>
      <c r="AT128" s="213" t="s">
        <v>140</v>
      </c>
      <c r="AU128" s="213" t="s">
        <v>84</v>
      </c>
      <c r="AV128" s="11" t="s">
        <v>82</v>
      </c>
      <c r="AW128" s="11" t="s">
        <v>37</v>
      </c>
      <c r="AX128" s="11" t="s">
        <v>74</v>
      </c>
      <c r="AY128" s="213" t="s">
        <v>132</v>
      </c>
    </row>
    <row r="129" spans="2:65" s="12" customFormat="1" ht="12">
      <c r="B129" s="214"/>
      <c r="C129" s="215"/>
      <c r="D129" s="205" t="s">
        <v>140</v>
      </c>
      <c r="E129" s="216" t="s">
        <v>30</v>
      </c>
      <c r="F129" s="217" t="s">
        <v>253</v>
      </c>
      <c r="G129" s="215"/>
      <c r="H129" s="218">
        <v>73.475999999999999</v>
      </c>
      <c r="I129" s="219"/>
      <c r="J129" s="215"/>
      <c r="K129" s="215"/>
      <c r="L129" s="220"/>
      <c r="M129" s="221"/>
      <c r="N129" s="222"/>
      <c r="O129" s="222"/>
      <c r="P129" s="222"/>
      <c r="Q129" s="222"/>
      <c r="R129" s="222"/>
      <c r="S129" s="222"/>
      <c r="T129" s="223"/>
      <c r="AT129" s="224" t="s">
        <v>140</v>
      </c>
      <c r="AU129" s="224" t="s">
        <v>84</v>
      </c>
      <c r="AV129" s="12" t="s">
        <v>84</v>
      </c>
      <c r="AW129" s="12" t="s">
        <v>37</v>
      </c>
      <c r="AX129" s="12" t="s">
        <v>82</v>
      </c>
      <c r="AY129" s="224" t="s">
        <v>132</v>
      </c>
    </row>
    <row r="130" spans="2:65" s="1" customFormat="1" ht="25.5" customHeight="1">
      <c r="B130" s="40"/>
      <c r="C130" s="191" t="s">
        <v>254</v>
      </c>
      <c r="D130" s="191" t="s">
        <v>134</v>
      </c>
      <c r="E130" s="192" t="s">
        <v>255</v>
      </c>
      <c r="F130" s="193" t="s">
        <v>256</v>
      </c>
      <c r="G130" s="194" t="s">
        <v>166</v>
      </c>
      <c r="H130" s="195">
        <v>317.5</v>
      </c>
      <c r="I130" s="196"/>
      <c r="J130" s="197">
        <f>ROUND(I130*H130,2)</f>
        <v>0</v>
      </c>
      <c r="K130" s="193" t="s">
        <v>145</v>
      </c>
      <c r="L130" s="60"/>
      <c r="M130" s="198" t="s">
        <v>30</v>
      </c>
      <c r="N130" s="199" t="s">
        <v>47</v>
      </c>
      <c r="O130" s="41"/>
      <c r="P130" s="200">
        <f>O130*H130</f>
        <v>0</v>
      </c>
      <c r="Q130" s="200">
        <v>0</v>
      </c>
      <c r="R130" s="200">
        <f>Q130*H130</f>
        <v>0</v>
      </c>
      <c r="S130" s="200">
        <v>0</v>
      </c>
      <c r="T130" s="201">
        <f>S130*H130</f>
        <v>0</v>
      </c>
      <c r="AR130" s="23" t="s">
        <v>138</v>
      </c>
      <c r="AT130" s="23" t="s">
        <v>134</v>
      </c>
      <c r="AU130" s="23" t="s">
        <v>84</v>
      </c>
      <c r="AY130" s="23" t="s">
        <v>132</v>
      </c>
      <c r="BE130" s="202">
        <f>IF(N130="základní",J130,0)</f>
        <v>0</v>
      </c>
      <c r="BF130" s="202">
        <f>IF(N130="snížená",J130,0)</f>
        <v>0</v>
      </c>
      <c r="BG130" s="202">
        <f>IF(N130="zákl. přenesená",J130,0)</f>
        <v>0</v>
      </c>
      <c r="BH130" s="202">
        <f>IF(N130="sníž. přenesená",J130,0)</f>
        <v>0</v>
      </c>
      <c r="BI130" s="202">
        <f>IF(N130="nulová",J130,0)</f>
        <v>0</v>
      </c>
      <c r="BJ130" s="23" t="s">
        <v>138</v>
      </c>
      <c r="BK130" s="202">
        <f>ROUND(I130*H130,2)</f>
        <v>0</v>
      </c>
      <c r="BL130" s="23" t="s">
        <v>138</v>
      </c>
      <c r="BM130" s="23" t="s">
        <v>257</v>
      </c>
    </row>
    <row r="131" spans="2:65" s="1" customFormat="1" ht="108">
      <c r="B131" s="40"/>
      <c r="C131" s="62"/>
      <c r="D131" s="205" t="s">
        <v>147</v>
      </c>
      <c r="E131" s="62"/>
      <c r="F131" s="225" t="s">
        <v>258</v>
      </c>
      <c r="G131" s="62"/>
      <c r="H131" s="62"/>
      <c r="I131" s="162"/>
      <c r="J131" s="62"/>
      <c r="K131" s="62"/>
      <c r="L131" s="60"/>
      <c r="M131" s="226"/>
      <c r="N131" s="41"/>
      <c r="O131" s="41"/>
      <c r="P131" s="41"/>
      <c r="Q131" s="41"/>
      <c r="R131" s="41"/>
      <c r="S131" s="41"/>
      <c r="T131" s="77"/>
      <c r="AT131" s="23" t="s">
        <v>147</v>
      </c>
      <c r="AU131" s="23" t="s">
        <v>84</v>
      </c>
    </row>
    <row r="132" spans="2:65" s="11" customFormat="1" ht="12">
      <c r="B132" s="203"/>
      <c r="C132" s="204"/>
      <c r="D132" s="205" t="s">
        <v>140</v>
      </c>
      <c r="E132" s="206" t="s">
        <v>30</v>
      </c>
      <c r="F132" s="207" t="s">
        <v>259</v>
      </c>
      <c r="G132" s="204"/>
      <c r="H132" s="206" t="s">
        <v>30</v>
      </c>
      <c r="I132" s="208"/>
      <c r="J132" s="204"/>
      <c r="K132" s="204"/>
      <c r="L132" s="209"/>
      <c r="M132" s="210"/>
      <c r="N132" s="211"/>
      <c r="O132" s="211"/>
      <c r="P132" s="211"/>
      <c r="Q132" s="211"/>
      <c r="R132" s="211"/>
      <c r="S132" s="211"/>
      <c r="T132" s="212"/>
      <c r="AT132" s="213" t="s">
        <v>140</v>
      </c>
      <c r="AU132" s="213" t="s">
        <v>84</v>
      </c>
      <c r="AV132" s="11" t="s">
        <v>82</v>
      </c>
      <c r="AW132" s="11" t="s">
        <v>37</v>
      </c>
      <c r="AX132" s="11" t="s">
        <v>74</v>
      </c>
      <c r="AY132" s="213" t="s">
        <v>132</v>
      </c>
    </row>
    <row r="133" spans="2:65" s="12" customFormat="1" ht="12">
      <c r="B133" s="214"/>
      <c r="C133" s="215"/>
      <c r="D133" s="205" t="s">
        <v>140</v>
      </c>
      <c r="E133" s="216" t="s">
        <v>30</v>
      </c>
      <c r="F133" s="217" t="s">
        <v>260</v>
      </c>
      <c r="G133" s="215"/>
      <c r="H133" s="218">
        <v>317.5</v>
      </c>
      <c r="I133" s="219"/>
      <c r="J133" s="215"/>
      <c r="K133" s="215"/>
      <c r="L133" s="220"/>
      <c r="M133" s="221"/>
      <c r="N133" s="222"/>
      <c r="O133" s="222"/>
      <c r="P133" s="222"/>
      <c r="Q133" s="222"/>
      <c r="R133" s="222"/>
      <c r="S133" s="222"/>
      <c r="T133" s="223"/>
      <c r="AT133" s="224" t="s">
        <v>140</v>
      </c>
      <c r="AU133" s="224" t="s">
        <v>84</v>
      </c>
      <c r="AV133" s="12" t="s">
        <v>84</v>
      </c>
      <c r="AW133" s="12" t="s">
        <v>37</v>
      </c>
      <c r="AX133" s="12" t="s">
        <v>82</v>
      </c>
      <c r="AY133" s="224" t="s">
        <v>132</v>
      </c>
    </row>
    <row r="134" spans="2:65" s="1" customFormat="1" ht="16.5" customHeight="1">
      <c r="B134" s="40"/>
      <c r="C134" s="241" t="s">
        <v>261</v>
      </c>
      <c r="D134" s="241" t="s">
        <v>262</v>
      </c>
      <c r="E134" s="242" t="s">
        <v>263</v>
      </c>
      <c r="F134" s="243" t="s">
        <v>264</v>
      </c>
      <c r="G134" s="244" t="s">
        <v>137</v>
      </c>
      <c r="H134" s="245">
        <v>24.48</v>
      </c>
      <c r="I134" s="246"/>
      <c r="J134" s="247">
        <f>ROUND(I134*H134,2)</f>
        <v>0</v>
      </c>
      <c r="K134" s="243" t="s">
        <v>30</v>
      </c>
      <c r="L134" s="248"/>
      <c r="M134" s="249" t="s">
        <v>30</v>
      </c>
      <c r="N134" s="250" t="s">
        <v>47</v>
      </c>
      <c r="O134" s="41"/>
      <c r="P134" s="200">
        <f>O134*H134</f>
        <v>0</v>
      </c>
      <c r="Q134" s="200">
        <v>0</v>
      </c>
      <c r="R134" s="200">
        <f>Q134*H134</f>
        <v>0</v>
      </c>
      <c r="S134" s="200">
        <v>0</v>
      </c>
      <c r="T134" s="201">
        <f>S134*H134</f>
        <v>0</v>
      </c>
      <c r="AR134" s="23" t="s">
        <v>232</v>
      </c>
      <c r="AT134" s="23" t="s">
        <v>262</v>
      </c>
      <c r="AU134" s="23" t="s">
        <v>84</v>
      </c>
      <c r="AY134" s="23" t="s">
        <v>132</v>
      </c>
      <c r="BE134" s="202">
        <f>IF(N134="základní",J134,0)</f>
        <v>0</v>
      </c>
      <c r="BF134" s="202">
        <f>IF(N134="snížená",J134,0)</f>
        <v>0</v>
      </c>
      <c r="BG134" s="202">
        <f>IF(N134="zákl. přenesená",J134,0)</f>
        <v>0</v>
      </c>
      <c r="BH134" s="202">
        <f>IF(N134="sníž. přenesená",J134,0)</f>
        <v>0</v>
      </c>
      <c r="BI134" s="202">
        <f>IF(N134="nulová",J134,0)</f>
        <v>0</v>
      </c>
      <c r="BJ134" s="23" t="s">
        <v>138</v>
      </c>
      <c r="BK134" s="202">
        <f>ROUND(I134*H134,2)</f>
        <v>0</v>
      </c>
      <c r="BL134" s="23" t="s">
        <v>138</v>
      </c>
      <c r="BM134" s="23" t="s">
        <v>265</v>
      </c>
    </row>
    <row r="135" spans="2:65" s="11" customFormat="1" ht="24">
      <c r="B135" s="203"/>
      <c r="C135" s="204"/>
      <c r="D135" s="205" t="s">
        <v>140</v>
      </c>
      <c r="E135" s="206" t="s">
        <v>30</v>
      </c>
      <c r="F135" s="207" t="s">
        <v>266</v>
      </c>
      <c r="G135" s="204"/>
      <c r="H135" s="206" t="s">
        <v>30</v>
      </c>
      <c r="I135" s="208"/>
      <c r="J135" s="204"/>
      <c r="K135" s="204"/>
      <c r="L135" s="209"/>
      <c r="M135" s="210"/>
      <c r="N135" s="211"/>
      <c r="O135" s="211"/>
      <c r="P135" s="211"/>
      <c r="Q135" s="211"/>
      <c r="R135" s="211"/>
      <c r="S135" s="211"/>
      <c r="T135" s="212"/>
      <c r="AT135" s="213" t="s">
        <v>140</v>
      </c>
      <c r="AU135" s="213" t="s">
        <v>84</v>
      </c>
      <c r="AV135" s="11" t="s">
        <v>82</v>
      </c>
      <c r="AW135" s="11" t="s">
        <v>37</v>
      </c>
      <c r="AX135" s="11" t="s">
        <v>74</v>
      </c>
      <c r="AY135" s="213" t="s">
        <v>132</v>
      </c>
    </row>
    <row r="136" spans="2:65" s="12" customFormat="1" ht="12">
      <c r="B136" s="214"/>
      <c r="C136" s="215"/>
      <c r="D136" s="205" t="s">
        <v>140</v>
      </c>
      <c r="E136" s="216" t="s">
        <v>30</v>
      </c>
      <c r="F136" s="217" t="s">
        <v>267</v>
      </c>
      <c r="G136" s="215"/>
      <c r="H136" s="218">
        <v>24.48</v>
      </c>
      <c r="I136" s="219"/>
      <c r="J136" s="215"/>
      <c r="K136" s="215"/>
      <c r="L136" s="220"/>
      <c r="M136" s="221"/>
      <c r="N136" s="222"/>
      <c r="O136" s="222"/>
      <c r="P136" s="222"/>
      <c r="Q136" s="222"/>
      <c r="R136" s="222"/>
      <c r="S136" s="222"/>
      <c r="T136" s="223"/>
      <c r="AT136" s="224" t="s">
        <v>140</v>
      </c>
      <c r="AU136" s="224" t="s">
        <v>84</v>
      </c>
      <c r="AV136" s="12" t="s">
        <v>84</v>
      </c>
      <c r="AW136" s="12" t="s">
        <v>37</v>
      </c>
      <c r="AX136" s="12" t="s">
        <v>82</v>
      </c>
      <c r="AY136" s="224" t="s">
        <v>132</v>
      </c>
    </row>
    <row r="137" spans="2:65" s="1" customFormat="1" ht="25.5" customHeight="1">
      <c r="B137" s="40"/>
      <c r="C137" s="191" t="s">
        <v>268</v>
      </c>
      <c r="D137" s="191" t="s">
        <v>134</v>
      </c>
      <c r="E137" s="192" t="s">
        <v>269</v>
      </c>
      <c r="F137" s="193" t="s">
        <v>270</v>
      </c>
      <c r="G137" s="194" t="s">
        <v>166</v>
      </c>
      <c r="H137" s="195">
        <v>173.7</v>
      </c>
      <c r="I137" s="196"/>
      <c r="J137" s="197">
        <f>ROUND(I137*H137,2)</f>
        <v>0</v>
      </c>
      <c r="K137" s="193" t="s">
        <v>145</v>
      </c>
      <c r="L137" s="60"/>
      <c r="M137" s="198" t="s">
        <v>30</v>
      </c>
      <c r="N137" s="199" t="s">
        <v>47</v>
      </c>
      <c r="O137" s="41"/>
      <c r="P137" s="200">
        <f>O137*H137</f>
        <v>0</v>
      </c>
      <c r="Q137" s="200">
        <v>0</v>
      </c>
      <c r="R137" s="200">
        <f>Q137*H137</f>
        <v>0</v>
      </c>
      <c r="S137" s="200">
        <v>0</v>
      </c>
      <c r="T137" s="201">
        <f>S137*H137</f>
        <v>0</v>
      </c>
      <c r="AR137" s="23" t="s">
        <v>138</v>
      </c>
      <c r="AT137" s="23" t="s">
        <v>134</v>
      </c>
      <c r="AU137" s="23" t="s">
        <v>84</v>
      </c>
      <c r="AY137" s="23" t="s">
        <v>132</v>
      </c>
      <c r="BE137" s="202">
        <f>IF(N137="základní",J137,0)</f>
        <v>0</v>
      </c>
      <c r="BF137" s="202">
        <f>IF(N137="snížená",J137,0)</f>
        <v>0</v>
      </c>
      <c r="BG137" s="202">
        <f>IF(N137="zákl. přenesená",J137,0)</f>
        <v>0</v>
      </c>
      <c r="BH137" s="202">
        <f>IF(N137="sníž. přenesená",J137,0)</f>
        <v>0</v>
      </c>
      <c r="BI137" s="202">
        <f>IF(N137="nulová",J137,0)</f>
        <v>0</v>
      </c>
      <c r="BJ137" s="23" t="s">
        <v>138</v>
      </c>
      <c r="BK137" s="202">
        <f>ROUND(I137*H137,2)</f>
        <v>0</v>
      </c>
      <c r="BL137" s="23" t="s">
        <v>138</v>
      </c>
      <c r="BM137" s="23" t="s">
        <v>271</v>
      </c>
    </row>
    <row r="138" spans="2:65" s="1" customFormat="1" ht="120">
      <c r="B138" s="40"/>
      <c r="C138" s="62"/>
      <c r="D138" s="205" t="s">
        <v>147</v>
      </c>
      <c r="E138" s="62"/>
      <c r="F138" s="225" t="s">
        <v>272</v>
      </c>
      <c r="G138" s="62"/>
      <c r="H138" s="62"/>
      <c r="I138" s="162"/>
      <c r="J138" s="62"/>
      <c r="K138" s="62"/>
      <c r="L138" s="60"/>
      <c r="M138" s="226"/>
      <c r="N138" s="41"/>
      <c r="O138" s="41"/>
      <c r="P138" s="41"/>
      <c r="Q138" s="41"/>
      <c r="R138" s="41"/>
      <c r="S138" s="41"/>
      <c r="T138" s="77"/>
      <c r="AT138" s="23" t="s">
        <v>147</v>
      </c>
      <c r="AU138" s="23" t="s">
        <v>84</v>
      </c>
    </row>
    <row r="139" spans="2:65" s="11" customFormat="1" ht="12">
      <c r="B139" s="203"/>
      <c r="C139" s="204"/>
      <c r="D139" s="205" t="s">
        <v>140</v>
      </c>
      <c r="E139" s="206" t="s">
        <v>30</v>
      </c>
      <c r="F139" s="207" t="s">
        <v>273</v>
      </c>
      <c r="G139" s="204"/>
      <c r="H139" s="206" t="s">
        <v>30</v>
      </c>
      <c r="I139" s="208"/>
      <c r="J139" s="204"/>
      <c r="K139" s="204"/>
      <c r="L139" s="209"/>
      <c r="M139" s="210"/>
      <c r="N139" s="211"/>
      <c r="O139" s="211"/>
      <c r="P139" s="211"/>
      <c r="Q139" s="211"/>
      <c r="R139" s="211"/>
      <c r="S139" s="211"/>
      <c r="T139" s="212"/>
      <c r="AT139" s="213" t="s">
        <v>140</v>
      </c>
      <c r="AU139" s="213" t="s">
        <v>84</v>
      </c>
      <c r="AV139" s="11" t="s">
        <v>82</v>
      </c>
      <c r="AW139" s="11" t="s">
        <v>37</v>
      </c>
      <c r="AX139" s="11" t="s">
        <v>74</v>
      </c>
      <c r="AY139" s="213" t="s">
        <v>132</v>
      </c>
    </row>
    <row r="140" spans="2:65" s="12" customFormat="1" ht="12">
      <c r="B140" s="214"/>
      <c r="C140" s="215"/>
      <c r="D140" s="205" t="s">
        <v>140</v>
      </c>
      <c r="E140" s="216" t="s">
        <v>30</v>
      </c>
      <c r="F140" s="217" t="s">
        <v>274</v>
      </c>
      <c r="G140" s="215"/>
      <c r="H140" s="218">
        <v>173.7</v>
      </c>
      <c r="I140" s="219"/>
      <c r="J140" s="215"/>
      <c r="K140" s="215"/>
      <c r="L140" s="220"/>
      <c r="M140" s="221"/>
      <c r="N140" s="222"/>
      <c r="O140" s="222"/>
      <c r="P140" s="222"/>
      <c r="Q140" s="222"/>
      <c r="R140" s="222"/>
      <c r="S140" s="222"/>
      <c r="T140" s="223"/>
      <c r="AT140" s="224" t="s">
        <v>140</v>
      </c>
      <c r="AU140" s="224" t="s">
        <v>84</v>
      </c>
      <c r="AV140" s="12" t="s">
        <v>84</v>
      </c>
      <c r="AW140" s="12" t="s">
        <v>37</v>
      </c>
      <c r="AX140" s="12" t="s">
        <v>82</v>
      </c>
      <c r="AY140" s="224" t="s">
        <v>132</v>
      </c>
    </row>
    <row r="141" spans="2:65" s="10" customFormat="1" ht="29.85" customHeight="1">
      <c r="B141" s="175"/>
      <c r="C141" s="176"/>
      <c r="D141" s="177" t="s">
        <v>73</v>
      </c>
      <c r="E141" s="189" t="s">
        <v>84</v>
      </c>
      <c r="F141" s="189" t="s">
        <v>275</v>
      </c>
      <c r="G141" s="176"/>
      <c r="H141" s="176"/>
      <c r="I141" s="179"/>
      <c r="J141" s="190">
        <f>BK141</f>
        <v>0</v>
      </c>
      <c r="K141" s="176"/>
      <c r="L141" s="181"/>
      <c r="M141" s="182"/>
      <c r="N141" s="183"/>
      <c r="O141" s="183"/>
      <c r="P141" s="184">
        <f>SUM(P142:P155)</f>
        <v>0</v>
      </c>
      <c r="Q141" s="183"/>
      <c r="R141" s="184">
        <f>SUM(R142:R155)</f>
        <v>1.6436567399999997</v>
      </c>
      <c r="S141" s="183"/>
      <c r="T141" s="185">
        <f>SUM(T142:T155)</f>
        <v>0</v>
      </c>
      <c r="AR141" s="186" t="s">
        <v>82</v>
      </c>
      <c r="AT141" s="187" t="s">
        <v>73</v>
      </c>
      <c r="AU141" s="187" t="s">
        <v>82</v>
      </c>
      <c r="AY141" s="186" t="s">
        <v>132</v>
      </c>
      <c r="BK141" s="188">
        <f>SUM(BK142:BK155)</f>
        <v>0</v>
      </c>
    </row>
    <row r="142" spans="2:65" s="1" customFormat="1" ht="16.5" customHeight="1">
      <c r="B142" s="40"/>
      <c r="C142" s="191" t="s">
        <v>10</v>
      </c>
      <c r="D142" s="191" t="s">
        <v>134</v>
      </c>
      <c r="E142" s="192" t="s">
        <v>276</v>
      </c>
      <c r="F142" s="193" t="s">
        <v>277</v>
      </c>
      <c r="G142" s="194" t="s">
        <v>278</v>
      </c>
      <c r="H142" s="195">
        <v>20</v>
      </c>
      <c r="I142" s="196"/>
      <c r="J142" s="197">
        <f>ROUND(I142*H142,2)</f>
        <v>0</v>
      </c>
      <c r="K142" s="193" t="s">
        <v>30</v>
      </c>
      <c r="L142" s="60"/>
      <c r="M142" s="198" t="s">
        <v>30</v>
      </c>
      <c r="N142" s="199" t="s">
        <v>47</v>
      </c>
      <c r="O142" s="41"/>
      <c r="P142" s="200">
        <f>O142*H142</f>
        <v>0</v>
      </c>
      <c r="Q142" s="200">
        <v>0</v>
      </c>
      <c r="R142" s="200">
        <f>Q142*H142</f>
        <v>0</v>
      </c>
      <c r="S142" s="200">
        <v>0</v>
      </c>
      <c r="T142" s="201">
        <f>S142*H142</f>
        <v>0</v>
      </c>
      <c r="AR142" s="23" t="s">
        <v>138</v>
      </c>
      <c r="AT142" s="23" t="s">
        <v>134</v>
      </c>
      <c r="AU142" s="23" t="s">
        <v>84</v>
      </c>
      <c r="AY142" s="23" t="s">
        <v>132</v>
      </c>
      <c r="BE142" s="202">
        <f>IF(N142="základní",J142,0)</f>
        <v>0</v>
      </c>
      <c r="BF142" s="202">
        <f>IF(N142="snížená",J142,0)</f>
        <v>0</v>
      </c>
      <c r="BG142" s="202">
        <f>IF(N142="zákl. přenesená",J142,0)</f>
        <v>0</v>
      </c>
      <c r="BH142" s="202">
        <f>IF(N142="sníž. přenesená",J142,0)</f>
        <v>0</v>
      </c>
      <c r="BI142" s="202">
        <f>IF(N142="nulová",J142,0)</f>
        <v>0</v>
      </c>
      <c r="BJ142" s="23" t="s">
        <v>138</v>
      </c>
      <c r="BK142" s="202">
        <f>ROUND(I142*H142,2)</f>
        <v>0</v>
      </c>
      <c r="BL142" s="23" t="s">
        <v>138</v>
      </c>
      <c r="BM142" s="23" t="s">
        <v>279</v>
      </c>
    </row>
    <row r="143" spans="2:65" s="11" customFormat="1" ht="12">
      <c r="B143" s="203"/>
      <c r="C143" s="204"/>
      <c r="D143" s="205" t="s">
        <v>140</v>
      </c>
      <c r="E143" s="206" t="s">
        <v>30</v>
      </c>
      <c r="F143" s="207" t="s">
        <v>280</v>
      </c>
      <c r="G143" s="204"/>
      <c r="H143" s="206" t="s">
        <v>30</v>
      </c>
      <c r="I143" s="208"/>
      <c r="J143" s="204"/>
      <c r="K143" s="204"/>
      <c r="L143" s="209"/>
      <c r="M143" s="210"/>
      <c r="N143" s="211"/>
      <c r="O143" s="211"/>
      <c r="P143" s="211"/>
      <c r="Q143" s="211"/>
      <c r="R143" s="211"/>
      <c r="S143" s="211"/>
      <c r="T143" s="212"/>
      <c r="AT143" s="213" t="s">
        <v>140</v>
      </c>
      <c r="AU143" s="213" t="s">
        <v>84</v>
      </c>
      <c r="AV143" s="11" t="s">
        <v>82</v>
      </c>
      <c r="AW143" s="11" t="s">
        <v>37</v>
      </c>
      <c r="AX143" s="11" t="s">
        <v>74</v>
      </c>
      <c r="AY143" s="213" t="s">
        <v>132</v>
      </c>
    </row>
    <row r="144" spans="2:65" s="11" customFormat="1" ht="24">
      <c r="B144" s="203"/>
      <c r="C144" s="204"/>
      <c r="D144" s="205" t="s">
        <v>140</v>
      </c>
      <c r="E144" s="206" t="s">
        <v>30</v>
      </c>
      <c r="F144" s="207" t="s">
        <v>281</v>
      </c>
      <c r="G144" s="204"/>
      <c r="H144" s="206" t="s">
        <v>30</v>
      </c>
      <c r="I144" s="208"/>
      <c r="J144" s="204"/>
      <c r="K144" s="204"/>
      <c r="L144" s="209"/>
      <c r="M144" s="210"/>
      <c r="N144" s="211"/>
      <c r="O144" s="211"/>
      <c r="P144" s="211"/>
      <c r="Q144" s="211"/>
      <c r="R144" s="211"/>
      <c r="S144" s="211"/>
      <c r="T144" s="212"/>
      <c r="AT144" s="213" t="s">
        <v>140</v>
      </c>
      <c r="AU144" s="213" t="s">
        <v>84</v>
      </c>
      <c r="AV144" s="11" t="s">
        <v>82</v>
      </c>
      <c r="AW144" s="11" t="s">
        <v>37</v>
      </c>
      <c r="AX144" s="11" t="s">
        <v>74</v>
      </c>
      <c r="AY144" s="213" t="s">
        <v>132</v>
      </c>
    </row>
    <row r="145" spans="2:65" s="11" customFormat="1" ht="12">
      <c r="B145" s="203"/>
      <c r="C145" s="204"/>
      <c r="D145" s="205" t="s">
        <v>140</v>
      </c>
      <c r="E145" s="206" t="s">
        <v>30</v>
      </c>
      <c r="F145" s="207" t="s">
        <v>282</v>
      </c>
      <c r="G145" s="204"/>
      <c r="H145" s="206" t="s">
        <v>30</v>
      </c>
      <c r="I145" s="208"/>
      <c r="J145" s="204"/>
      <c r="K145" s="204"/>
      <c r="L145" s="209"/>
      <c r="M145" s="210"/>
      <c r="N145" s="211"/>
      <c r="O145" s="211"/>
      <c r="P145" s="211"/>
      <c r="Q145" s="211"/>
      <c r="R145" s="211"/>
      <c r="S145" s="211"/>
      <c r="T145" s="212"/>
      <c r="AT145" s="213" t="s">
        <v>140</v>
      </c>
      <c r="AU145" s="213" t="s">
        <v>84</v>
      </c>
      <c r="AV145" s="11" t="s">
        <v>82</v>
      </c>
      <c r="AW145" s="11" t="s">
        <v>37</v>
      </c>
      <c r="AX145" s="11" t="s">
        <v>74</v>
      </c>
      <c r="AY145" s="213" t="s">
        <v>132</v>
      </c>
    </row>
    <row r="146" spans="2:65" s="11" customFormat="1" ht="12">
      <c r="B146" s="203"/>
      <c r="C146" s="204"/>
      <c r="D146" s="205" t="s">
        <v>140</v>
      </c>
      <c r="E146" s="206" t="s">
        <v>30</v>
      </c>
      <c r="F146" s="207" t="s">
        <v>283</v>
      </c>
      <c r="G146" s="204"/>
      <c r="H146" s="206" t="s">
        <v>30</v>
      </c>
      <c r="I146" s="208"/>
      <c r="J146" s="204"/>
      <c r="K146" s="204"/>
      <c r="L146" s="209"/>
      <c r="M146" s="210"/>
      <c r="N146" s="211"/>
      <c r="O146" s="211"/>
      <c r="P146" s="211"/>
      <c r="Q146" s="211"/>
      <c r="R146" s="211"/>
      <c r="S146" s="211"/>
      <c r="T146" s="212"/>
      <c r="AT146" s="213" t="s">
        <v>140</v>
      </c>
      <c r="AU146" s="213" t="s">
        <v>84</v>
      </c>
      <c r="AV146" s="11" t="s">
        <v>82</v>
      </c>
      <c r="AW146" s="11" t="s">
        <v>37</v>
      </c>
      <c r="AX146" s="11" t="s">
        <v>74</v>
      </c>
      <c r="AY146" s="213" t="s">
        <v>132</v>
      </c>
    </row>
    <row r="147" spans="2:65" s="12" customFormat="1" ht="12">
      <c r="B147" s="214"/>
      <c r="C147" s="215"/>
      <c r="D147" s="205" t="s">
        <v>140</v>
      </c>
      <c r="E147" s="216" t="s">
        <v>30</v>
      </c>
      <c r="F147" s="217" t="s">
        <v>284</v>
      </c>
      <c r="G147" s="215"/>
      <c r="H147" s="218">
        <v>20</v>
      </c>
      <c r="I147" s="219"/>
      <c r="J147" s="215"/>
      <c r="K147" s="215"/>
      <c r="L147" s="220"/>
      <c r="M147" s="221"/>
      <c r="N147" s="222"/>
      <c r="O147" s="222"/>
      <c r="P147" s="222"/>
      <c r="Q147" s="222"/>
      <c r="R147" s="222"/>
      <c r="S147" s="222"/>
      <c r="T147" s="223"/>
      <c r="AT147" s="224" t="s">
        <v>140</v>
      </c>
      <c r="AU147" s="224" t="s">
        <v>84</v>
      </c>
      <c r="AV147" s="12" t="s">
        <v>84</v>
      </c>
      <c r="AW147" s="12" t="s">
        <v>37</v>
      </c>
      <c r="AX147" s="12" t="s">
        <v>82</v>
      </c>
      <c r="AY147" s="224" t="s">
        <v>132</v>
      </c>
    </row>
    <row r="148" spans="2:65" s="1" customFormat="1" ht="25.5" customHeight="1">
      <c r="B148" s="40"/>
      <c r="C148" s="191" t="s">
        <v>285</v>
      </c>
      <c r="D148" s="191" t="s">
        <v>134</v>
      </c>
      <c r="E148" s="192" t="s">
        <v>286</v>
      </c>
      <c r="F148" s="193" t="s">
        <v>287</v>
      </c>
      <c r="G148" s="194" t="s">
        <v>137</v>
      </c>
      <c r="H148" s="195">
        <v>39.283999999999999</v>
      </c>
      <c r="I148" s="196"/>
      <c r="J148" s="197">
        <f>ROUND(I148*H148,2)</f>
        <v>0</v>
      </c>
      <c r="K148" s="193" t="s">
        <v>145</v>
      </c>
      <c r="L148" s="60"/>
      <c r="M148" s="198" t="s">
        <v>30</v>
      </c>
      <c r="N148" s="199" t="s">
        <v>47</v>
      </c>
      <c r="O148" s="41"/>
      <c r="P148" s="200">
        <f>O148*H148</f>
        <v>0</v>
      </c>
      <c r="Q148" s="200">
        <v>0</v>
      </c>
      <c r="R148" s="200">
        <f>Q148*H148</f>
        <v>0</v>
      </c>
      <c r="S148" s="200">
        <v>0</v>
      </c>
      <c r="T148" s="201">
        <f>S148*H148</f>
        <v>0</v>
      </c>
      <c r="AR148" s="23" t="s">
        <v>138</v>
      </c>
      <c r="AT148" s="23" t="s">
        <v>134</v>
      </c>
      <c r="AU148" s="23" t="s">
        <v>84</v>
      </c>
      <c r="AY148" s="23" t="s">
        <v>132</v>
      </c>
      <c r="BE148" s="202">
        <f>IF(N148="základní",J148,0)</f>
        <v>0</v>
      </c>
      <c r="BF148" s="202">
        <f>IF(N148="snížená",J148,0)</f>
        <v>0</v>
      </c>
      <c r="BG148" s="202">
        <f>IF(N148="zákl. přenesená",J148,0)</f>
        <v>0</v>
      </c>
      <c r="BH148" s="202">
        <f>IF(N148="sníž. přenesená",J148,0)</f>
        <v>0</v>
      </c>
      <c r="BI148" s="202">
        <f>IF(N148="nulová",J148,0)</f>
        <v>0</v>
      </c>
      <c r="BJ148" s="23" t="s">
        <v>138</v>
      </c>
      <c r="BK148" s="202">
        <f>ROUND(I148*H148,2)</f>
        <v>0</v>
      </c>
      <c r="BL148" s="23" t="s">
        <v>138</v>
      </c>
      <c r="BM148" s="23" t="s">
        <v>288</v>
      </c>
    </row>
    <row r="149" spans="2:65" s="1" customFormat="1" ht="60">
      <c r="B149" s="40"/>
      <c r="C149" s="62"/>
      <c r="D149" s="205" t="s">
        <v>147</v>
      </c>
      <c r="E149" s="62"/>
      <c r="F149" s="225" t="s">
        <v>289</v>
      </c>
      <c r="G149" s="62"/>
      <c r="H149" s="62"/>
      <c r="I149" s="162"/>
      <c r="J149" s="62"/>
      <c r="K149" s="62"/>
      <c r="L149" s="60"/>
      <c r="M149" s="226"/>
      <c r="N149" s="41"/>
      <c r="O149" s="41"/>
      <c r="P149" s="41"/>
      <c r="Q149" s="41"/>
      <c r="R149" s="41"/>
      <c r="S149" s="41"/>
      <c r="T149" s="77"/>
      <c r="AT149" s="23" t="s">
        <v>147</v>
      </c>
      <c r="AU149" s="23" t="s">
        <v>84</v>
      </c>
    </row>
    <row r="150" spans="2:65" s="11" customFormat="1" ht="12">
      <c r="B150" s="203"/>
      <c r="C150" s="204"/>
      <c r="D150" s="205" t="s">
        <v>140</v>
      </c>
      <c r="E150" s="206" t="s">
        <v>30</v>
      </c>
      <c r="F150" s="207" t="s">
        <v>290</v>
      </c>
      <c r="G150" s="204"/>
      <c r="H150" s="206" t="s">
        <v>30</v>
      </c>
      <c r="I150" s="208"/>
      <c r="J150" s="204"/>
      <c r="K150" s="204"/>
      <c r="L150" s="209"/>
      <c r="M150" s="210"/>
      <c r="N150" s="211"/>
      <c r="O150" s="211"/>
      <c r="P150" s="211"/>
      <c r="Q150" s="211"/>
      <c r="R150" s="211"/>
      <c r="S150" s="211"/>
      <c r="T150" s="212"/>
      <c r="AT150" s="213" t="s">
        <v>140</v>
      </c>
      <c r="AU150" s="213" t="s">
        <v>84</v>
      </c>
      <c r="AV150" s="11" t="s">
        <v>82</v>
      </c>
      <c r="AW150" s="11" t="s">
        <v>37</v>
      </c>
      <c r="AX150" s="11" t="s">
        <v>74</v>
      </c>
      <c r="AY150" s="213" t="s">
        <v>132</v>
      </c>
    </row>
    <row r="151" spans="2:65" s="12" customFormat="1" ht="12">
      <c r="B151" s="214"/>
      <c r="C151" s="215"/>
      <c r="D151" s="205" t="s">
        <v>140</v>
      </c>
      <c r="E151" s="216" t="s">
        <v>30</v>
      </c>
      <c r="F151" s="217" t="s">
        <v>291</v>
      </c>
      <c r="G151" s="215"/>
      <c r="H151" s="218">
        <v>39.283999999999999</v>
      </c>
      <c r="I151" s="219"/>
      <c r="J151" s="215"/>
      <c r="K151" s="215"/>
      <c r="L151" s="220"/>
      <c r="M151" s="221"/>
      <c r="N151" s="222"/>
      <c r="O151" s="222"/>
      <c r="P151" s="222"/>
      <c r="Q151" s="222"/>
      <c r="R151" s="222"/>
      <c r="S151" s="222"/>
      <c r="T151" s="223"/>
      <c r="AT151" s="224" t="s">
        <v>140</v>
      </c>
      <c r="AU151" s="224" t="s">
        <v>84</v>
      </c>
      <c r="AV151" s="12" t="s">
        <v>84</v>
      </c>
      <c r="AW151" s="12" t="s">
        <v>37</v>
      </c>
      <c r="AX151" s="12" t="s">
        <v>82</v>
      </c>
      <c r="AY151" s="224" t="s">
        <v>132</v>
      </c>
    </row>
    <row r="152" spans="2:65" s="1" customFormat="1" ht="25.5" customHeight="1">
      <c r="B152" s="40"/>
      <c r="C152" s="191" t="s">
        <v>292</v>
      </c>
      <c r="D152" s="191" t="s">
        <v>134</v>
      </c>
      <c r="E152" s="192" t="s">
        <v>293</v>
      </c>
      <c r="F152" s="193" t="s">
        <v>294</v>
      </c>
      <c r="G152" s="194" t="s">
        <v>154</v>
      </c>
      <c r="H152" s="195">
        <v>1.5509999999999999</v>
      </c>
      <c r="I152" s="196"/>
      <c r="J152" s="197">
        <f>ROUND(I152*H152,2)</f>
        <v>0</v>
      </c>
      <c r="K152" s="193" t="s">
        <v>30</v>
      </c>
      <c r="L152" s="60"/>
      <c r="M152" s="198" t="s">
        <v>30</v>
      </c>
      <c r="N152" s="199" t="s">
        <v>47</v>
      </c>
      <c r="O152" s="41"/>
      <c r="P152" s="200">
        <f>O152*H152</f>
        <v>0</v>
      </c>
      <c r="Q152" s="200">
        <v>1.0597399999999999</v>
      </c>
      <c r="R152" s="200">
        <f>Q152*H152</f>
        <v>1.6436567399999997</v>
      </c>
      <c r="S152" s="200">
        <v>0</v>
      </c>
      <c r="T152" s="201">
        <f>S152*H152</f>
        <v>0</v>
      </c>
      <c r="AR152" s="23" t="s">
        <v>138</v>
      </c>
      <c r="AT152" s="23" t="s">
        <v>134</v>
      </c>
      <c r="AU152" s="23" t="s">
        <v>84</v>
      </c>
      <c r="AY152" s="23" t="s">
        <v>132</v>
      </c>
      <c r="BE152" s="202">
        <f>IF(N152="základní",J152,0)</f>
        <v>0</v>
      </c>
      <c r="BF152" s="202">
        <f>IF(N152="snížená",J152,0)</f>
        <v>0</v>
      </c>
      <c r="BG152" s="202">
        <f>IF(N152="zákl. přenesená",J152,0)</f>
        <v>0</v>
      </c>
      <c r="BH152" s="202">
        <f>IF(N152="sníž. přenesená",J152,0)</f>
        <v>0</v>
      </c>
      <c r="BI152" s="202">
        <f>IF(N152="nulová",J152,0)</f>
        <v>0</v>
      </c>
      <c r="BJ152" s="23" t="s">
        <v>138</v>
      </c>
      <c r="BK152" s="202">
        <f>ROUND(I152*H152,2)</f>
        <v>0</v>
      </c>
      <c r="BL152" s="23" t="s">
        <v>138</v>
      </c>
      <c r="BM152" s="23" t="s">
        <v>295</v>
      </c>
    </row>
    <row r="153" spans="2:65" s="1" customFormat="1" ht="84">
      <c r="B153" s="40"/>
      <c r="C153" s="62"/>
      <c r="D153" s="205" t="s">
        <v>147</v>
      </c>
      <c r="E153" s="62"/>
      <c r="F153" s="225" t="s">
        <v>296</v>
      </c>
      <c r="G153" s="62"/>
      <c r="H153" s="62"/>
      <c r="I153" s="162"/>
      <c r="J153" s="62"/>
      <c r="K153" s="62"/>
      <c r="L153" s="60"/>
      <c r="M153" s="226"/>
      <c r="N153" s="41"/>
      <c r="O153" s="41"/>
      <c r="P153" s="41"/>
      <c r="Q153" s="41"/>
      <c r="R153" s="41"/>
      <c r="S153" s="41"/>
      <c r="T153" s="77"/>
      <c r="AT153" s="23" t="s">
        <v>147</v>
      </c>
      <c r="AU153" s="23" t="s">
        <v>84</v>
      </c>
    </row>
    <row r="154" spans="2:65" s="11" customFormat="1" ht="12">
      <c r="B154" s="203"/>
      <c r="C154" s="204"/>
      <c r="D154" s="205" t="s">
        <v>140</v>
      </c>
      <c r="E154" s="206" t="s">
        <v>30</v>
      </c>
      <c r="F154" s="207" t="s">
        <v>297</v>
      </c>
      <c r="G154" s="204"/>
      <c r="H154" s="206" t="s">
        <v>30</v>
      </c>
      <c r="I154" s="208"/>
      <c r="J154" s="204"/>
      <c r="K154" s="204"/>
      <c r="L154" s="209"/>
      <c r="M154" s="210"/>
      <c r="N154" s="211"/>
      <c r="O154" s="211"/>
      <c r="P154" s="211"/>
      <c r="Q154" s="211"/>
      <c r="R154" s="211"/>
      <c r="S154" s="211"/>
      <c r="T154" s="212"/>
      <c r="AT154" s="213" t="s">
        <v>140</v>
      </c>
      <c r="AU154" s="213" t="s">
        <v>84</v>
      </c>
      <c r="AV154" s="11" t="s">
        <v>82</v>
      </c>
      <c r="AW154" s="11" t="s">
        <v>37</v>
      </c>
      <c r="AX154" s="11" t="s">
        <v>74</v>
      </c>
      <c r="AY154" s="213" t="s">
        <v>132</v>
      </c>
    </row>
    <row r="155" spans="2:65" s="12" customFormat="1" ht="12">
      <c r="B155" s="214"/>
      <c r="C155" s="215"/>
      <c r="D155" s="205" t="s">
        <v>140</v>
      </c>
      <c r="E155" s="216" t="s">
        <v>30</v>
      </c>
      <c r="F155" s="217" t="s">
        <v>298</v>
      </c>
      <c r="G155" s="215"/>
      <c r="H155" s="218">
        <v>1.5509999999999999</v>
      </c>
      <c r="I155" s="219"/>
      <c r="J155" s="215"/>
      <c r="K155" s="215"/>
      <c r="L155" s="220"/>
      <c r="M155" s="221"/>
      <c r="N155" s="222"/>
      <c r="O155" s="222"/>
      <c r="P155" s="222"/>
      <c r="Q155" s="222"/>
      <c r="R155" s="222"/>
      <c r="S155" s="222"/>
      <c r="T155" s="223"/>
      <c r="AT155" s="224" t="s">
        <v>140</v>
      </c>
      <c r="AU155" s="224" t="s">
        <v>84</v>
      </c>
      <c r="AV155" s="12" t="s">
        <v>84</v>
      </c>
      <c r="AW155" s="12" t="s">
        <v>37</v>
      </c>
      <c r="AX155" s="12" t="s">
        <v>82</v>
      </c>
      <c r="AY155" s="224" t="s">
        <v>132</v>
      </c>
    </row>
    <row r="156" spans="2:65" s="10" customFormat="1" ht="29.85" customHeight="1">
      <c r="B156" s="175"/>
      <c r="C156" s="176"/>
      <c r="D156" s="177" t="s">
        <v>73</v>
      </c>
      <c r="E156" s="189" t="s">
        <v>138</v>
      </c>
      <c r="F156" s="189" t="s">
        <v>299</v>
      </c>
      <c r="G156" s="176"/>
      <c r="H156" s="176"/>
      <c r="I156" s="179"/>
      <c r="J156" s="190">
        <f>BK156</f>
        <v>0</v>
      </c>
      <c r="K156" s="176"/>
      <c r="L156" s="181"/>
      <c r="M156" s="182"/>
      <c r="N156" s="183"/>
      <c r="O156" s="183"/>
      <c r="P156" s="184">
        <f>SUM(P157:P181)</f>
        <v>0</v>
      </c>
      <c r="Q156" s="183"/>
      <c r="R156" s="184">
        <f>SUM(R157:R181)</f>
        <v>249.13752833999999</v>
      </c>
      <c r="S156" s="183"/>
      <c r="T156" s="185">
        <f>SUM(T157:T181)</f>
        <v>0</v>
      </c>
      <c r="AR156" s="186" t="s">
        <v>82</v>
      </c>
      <c r="AT156" s="187" t="s">
        <v>73</v>
      </c>
      <c r="AU156" s="187" t="s">
        <v>82</v>
      </c>
      <c r="AY156" s="186" t="s">
        <v>132</v>
      </c>
      <c r="BK156" s="188">
        <f>SUM(BK157:BK181)</f>
        <v>0</v>
      </c>
    </row>
    <row r="157" spans="2:65" s="1" customFormat="1" ht="25.5" customHeight="1">
      <c r="B157" s="40"/>
      <c r="C157" s="191" t="s">
        <v>300</v>
      </c>
      <c r="D157" s="191" t="s">
        <v>134</v>
      </c>
      <c r="E157" s="192" t="s">
        <v>301</v>
      </c>
      <c r="F157" s="193" t="s">
        <v>302</v>
      </c>
      <c r="G157" s="194" t="s">
        <v>166</v>
      </c>
      <c r="H157" s="195">
        <v>233.57</v>
      </c>
      <c r="I157" s="196"/>
      <c r="J157" s="197">
        <f>ROUND(I157*H157,2)</f>
        <v>0</v>
      </c>
      <c r="K157" s="193" t="s">
        <v>145</v>
      </c>
      <c r="L157" s="60"/>
      <c r="M157" s="198" t="s">
        <v>30</v>
      </c>
      <c r="N157" s="199" t="s">
        <v>47</v>
      </c>
      <c r="O157" s="41"/>
      <c r="P157" s="200">
        <f>O157*H157</f>
        <v>0</v>
      </c>
      <c r="Q157" s="200">
        <v>0</v>
      </c>
      <c r="R157" s="200">
        <f>Q157*H157</f>
        <v>0</v>
      </c>
      <c r="S157" s="200">
        <v>0</v>
      </c>
      <c r="T157" s="201">
        <f>S157*H157</f>
        <v>0</v>
      </c>
      <c r="AR157" s="23" t="s">
        <v>138</v>
      </c>
      <c r="AT157" s="23" t="s">
        <v>134</v>
      </c>
      <c r="AU157" s="23" t="s">
        <v>84</v>
      </c>
      <c r="AY157" s="23" t="s">
        <v>132</v>
      </c>
      <c r="BE157" s="202">
        <f>IF(N157="základní",J157,0)</f>
        <v>0</v>
      </c>
      <c r="BF157" s="202">
        <f>IF(N157="snížená",J157,0)</f>
        <v>0</v>
      </c>
      <c r="BG157" s="202">
        <f>IF(N157="zákl. přenesená",J157,0)</f>
        <v>0</v>
      </c>
      <c r="BH157" s="202">
        <f>IF(N157="sníž. přenesená",J157,0)</f>
        <v>0</v>
      </c>
      <c r="BI157" s="202">
        <f>IF(N157="nulová",J157,0)</f>
        <v>0</v>
      </c>
      <c r="BJ157" s="23" t="s">
        <v>138</v>
      </c>
      <c r="BK157" s="202">
        <f>ROUND(I157*H157,2)</f>
        <v>0</v>
      </c>
      <c r="BL157" s="23" t="s">
        <v>138</v>
      </c>
      <c r="BM157" s="23" t="s">
        <v>303</v>
      </c>
    </row>
    <row r="158" spans="2:65" s="1" customFormat="1" ht="108">
      <c r="B158" s="40"/>
      <c r="C158" s="62"/>
      <c r="D158" s="205" t="s">
        <v>147</v>
      </c>
      <c r="E158" s="62"/>
      <c r="F158" s="225" t="s">
        <v>304</v>
      </c>
      <c r="G158" s="62"/>
      <c r="H158" s="62"/>
      <c r="I158" s="162"/>
      <c r="J158" s="62"/>
      <c r="K158" s="62"/>
      <c r="L158" s="60"/>
      <c r="M158" s="226"/>
      <c r="N158" s="41"/>
      <c r="O158" s="41"/>
      <c r="P158" s="41"/>
      <c r="Q158" s="41"/>
      <c r="R158" s="41"/>
      <c r="S158" s="41"/>
      <c r="T158" s="77"/>
      <c r="AT158" s="23" t="s">
        <v>147</v>
      </c>
      <c r="AU158" s="23" t="s">
        <v>84</v>
      </c>
    </row>
    <row r="159" spans="2:65" s="11" customFormat="1" ht="12">
      <c r="B159" s="203"/>
      <c r="C159" s="204"/>
      <c r="D159" s="205" t="s">
        <v>140</v>
      </c>
      <c r="E159" s="206" t="s">
        <v>30</v>
      </c>
      <c r="F159" s="207" t="s">
        <v>305</v>
      </c>
      <c r="G159" s="204"/>
      <c r="H159" s="206" t="s">
        <v>30</v>
      </c>
      <c r="I159" s="208"/>
      <c r="J159" s="204"/>
      <c r="K159" s="204"/>
      <c r="L159" s="209"/>
      <c r="M159" s="210"/>
      <c r="N159" s="211"/>
      <c r="O159" s="211"/>
      <c r="P159" s="211"/>
      <c r="Q159" s="211"/>
      <c r="R159" s="211"/>
      <c r="S159" s="211"/>
      <c r="T159" s="212"/>
      <c r="AT159" s="213" t="s">
        <v>140</v>
      </c>
      <c r="AU159" s="213" t="s">
        <v>84</v>
      </c>
      <c r="AV159" s="11" t="s">
        <v>82</v>
      </c>
      <c r="AW159" s="11" t="s">
        <v>37</v>
      </c>
      <c r="AX159" s="11" t="s">
        <v>74</v>
      </c>
      <c r="AY159" s="213" t="s">
        <v>132</v>
      </c>
    </row>
    <row r="160" spans="2:65" s="12" customFormat="1" ht="12">
      <c r="B160" s="214"/>
      <c r="C160" s="215"/>
      <c r="D160" s="205" t="s">
        <v>140</v>
      </c>
      <c r="E160" s="216" t="s">
        <v>30</v>
      </c>
      <c r="F160" s="217" t="s">
        <v>306</v>
      </c>
      <c r="G160" s="215"/>
      <c r="H160" s="218">
        <v>233.57</v>
      </c>
      <c r="I160" s="219"/>
      <c r="J160" s="215"/>
      <c r="K160" s="215"/>
      <c r="L160" s="220"/>
      <c r="M160" s="221"/>
      <c r="N160" s="222"/>
      <c r="O160" s="222"/>
      <c r="P160" s="222"/>
      <c r="Q160" s="222"/>
      <c r="R160" s="222"/>
      <c r="S160" s="222"/>
      <c r="T160" s="223"/>
      <c r="AT160" s="224" t="s">
        <v>140</v>
      </c>
      <c r="AU160" s="224" t="s">
        <v>84</v>
      </c>
      <c r="AV160" s="12" t="s">
        <v>84</v>
      </c>
      <c r="AW160" s="12" t="s">
        <v>37</v>
      </c>
      <c r="AX160" s="12" t="s">
        <v>82</v>
      </c>
      <c r="AY160" s="224" t="s">
        <v>132</v>
      </c>
    </row>
    <row r="161" spans="2:65" s="1" customFormat="1" ht="16.5" customHeight="1">
      <c r="B161" s="40"/>
      <c r="C161" s="191" t="s">
        <v>307</v>
      </c>
      <c r="D161" s="191" t="s">
        <v>134</v>
      </c>
      <c r="E161" s="192" t="s">
        <v>308</v>
      </c>
      <c r="F161" s="193" t="s">
        <v>309</v>
      </c>
      <c r="G161" s="194" t="s">
        <v>166</v>
      </c>
      <c r="H161" s="195">
        <v>180.3</v>
      </c>
      <c r="I161" s="196"/>
      <c r="J161" s="197">
        <f>ROUND(I161*H161,2)</f>
        <v>0</v>
      </c>
      <c r="K161" s="193" t="s">
        <v>145</v>
      </c>
      <c r="L161" s="60"/>
      <c r="M161" s="198" t="s">
        <v>30</v>
      </c>
      <c r="N161" s="199" t="s">
        <v>47</v>
      </c>
      <c r="O161" s="41"/>
      <c r="P161" s="200">
        <f>O161*H161</f>
        <v>0</v>
      </c>
      <c r="Q161" s="200">
        <v>0.21251999999999999</v>
      </c>
      <c r="R161" s="200">
        <f>Q161*H161</f>
        <v>38.317355999999997</v>
      </c>
      <c r="S161" s="200">
        <v>0</v>
      </c>
      <c r="T161" s="201">
        <f>S161*H161</f>
        <v>0</v>
      </c>
      <c r="AR161" s="23" t="s">
        <v>138</v>
      </c>
      <c r="AT161" s="23" t="s">
        <v>134</v>
      </c>
      <c r="AU161" s="23" t="s">
        <v>84</v>
      </c>
      <c r="AY161" s="23" t="s">
        <v>132</v>
      </c>
      <c r="BE161" s="202">
        <f>IF(N161="základní",J161,0)</f>
        <v>0</v>
      </c>
      <c r="BF161" s="202">
        <f>IF(N161="snížená",J161,0)</f>
        <v>0</v>
      </c>
      <c r="BG161" s="202">
        <f>IF(N161="zákl. přenesená",J161,0)</f>
        <v>0</v>
      </c>
      <c r="BH161" s="202">
        <f>IF(N161="sníž. přenesená",J161,0)</f>
        <v>0</v>
      </c>
      <c r="BI161" s="202">
        <f>IF(N161="nulová",J161,0)</f>
        <v>0</v>
      </c>
      <c r="BJ161" s="23" t="s">
        <v>138</v>
      </c>
      <c r="BK161" s="202">
        <f>ROUND(I161*H161,2)</f>
        <v>0</v>
      </c>
      <c r="BL161" s="23" t="s">
        <v>138</v>
      </c>
      <c r="BM161" s="23" t="s">
        <v>310</v>
      </c>
    </row>
    <row r="162" spans="2:65" s="1" customFormat="1" ht="48">
      <c r="B162" s="40"/>
      <c r="C162" s="62"/>
      <c r="D162" s="205" t="s">
        <v>147</v>
      </c>
      <c r="E162" s="62"/>
      <c r="F162" s="225" t="s">
        <v>311</v>
      </c>
      <c r="G162" s="62"/>
      <c r="H162" s="62"/>
      <c r="I162" s="162"/>
      <c r="J162" s="62"/>
      <c r="K162" s="62"/>
      <c r="L162" s="60"/>
      <c r="M162" s="226"/>
      <c r="N162" s="41"/>
      <c r="O162" s="41"/>
      <c r="P162" s="41"/>
      <c r="Q162" s="41"/>
      <c r="R162" s="41"/>
      <c r="S162" s="41"/>
      <c r="T162" s="77"/>
      <c r="AT162" s="23" t="s">
        <v>147</v>
      </c>
      <c r="AU162" s="23" t="s">
        <v>84</v>
      </c>
    </row>
    <row r="163" spans="2:65" s="11" customFormat="1" ht="12">
      <c r="B163" s="203"/>
      <c r="C163" s="204"/>
      <c r="D163" s="205" t="s">
        <v>140</v>
      </c>
      <c r="E163" s="206" t="s">
        <v>30</v>
      </c>
      <c r="F163" s="207" t="s">
        <v>312</v>
      </c>
      <c r="G163" s="204"/>
      <c r="H163" s="206" t="s">
        <v>30</v>
      </c>
      <c r="I163" s="208"/>
      <c r="J163" s="204"/>
      <c r="K163" s="204"/>
      <c r="L163" s="209"/>
      <c r="M163" s="210"/>
      <c r="N163" s="211"/>
      <c r="O163" s="211"/>
      <c r="P163" s="211"/>
      <c r="Q163" s="211"/>
      <c r="R163" s="211"/>
      <c r="S163" s="211"/>
      <c r="T163" s="212"/>
      <c r="AT163" s="213" t="s">
        <v>140</v>
      </c>
      <c r="AU163" s="213" t="s">
        <v>84</v>
      </c>
      <c r="AV163" s="11" t="s">
        <v>82</v>
      </c>
      <c r="AW163" s="11" t="s">
        <v>37</v>
      </c>
      <c r="AX163" s="11" t="s">
        <v>74</v>
      </c>
      <c r="AY163" s="213" t="s">
        <v>132</v>
      </c>
    </row>
    <row r="164" spans="2:65" s="12" customFormat="1" ht="12">
      <c r="B164" s="214"/>
      <c r="C164" s="215"/>
      <c r="D164" s="205" t="s">
        <v>140</v>
      </c>
      <c r="E164" s="216" t="s">
        <v>30</v>
      </c>
      <c r="F164" s="217" t="s">
        <v>313</v>
      </c>
      <c r="G164" s="215"/>
      <c r="H164" s="218">
        <v>180.3</v>
      </c>
      <c r="I164" s="219"/>
      <c r="J164" s="215"/>
      <c r="K164" s="215"/>
      <c r="L164" s="220"/>
      <c r="M164" s="221"/>
      <c r="N164" s="222"/>
      <c r="O164" s="222"/>
      <c r="P164" s="222"/>
      <c r="Q164" s="222"/>
      <c r="R164" s="222"/>
      <c r="S164" s="222"/>
      <c r="T164" s="223"/>
      <c r="AT164" s="224" t="s">
        <v>140</v>
      </c>
      <c r="AU164" s="224" t="s">
        <v>84</v>
      </c>
      <c r="AV164" s="12" t="s">
        <v>84</v>
      </c>
      <c r="AW164" s="12" t="s">
        <v>37</v>
      </c>
      <c r="AX164" s="12" t="s">
        <v>82</v>
      </c>
      <c r="AY164" s="224" t="s">
        <v>132</v>
      </c>
    </row>
    <row r="165" spans="2:65" s="1" customFormat="1" ht="38.25" customHeight="1">
      <c r="B165" s="40"/>
      <c r="C165" s="191" t="s">
        <v>314</v>
      </c>
      <c r="D165" s="191" t="s">
        <v>134</v>
      </c>
      <c r="E165" s="192" t="s">
        <v>315</v>
      </c>
      <c r="F165" s="193" t="s">
        <v>316</v>
      </c>
      <c r="G165" s="194" t="s">
        <v>137</v>
      </c>
      <c r="H165" s="195">
        <v>12</v>
      </c>
      <c r="I165" s="196"/>
      <c r="J165" s="197">
        <f>ROUND(I165*H165,2)</f>
        <v>0</v>
      </c>
      <c r="K165" s="193" t="s">
        <v>30</v>
      </c>
      <c r="L165" s="60"/>
      <c r="M165" s="198" t="s">
        <v>30</v>
      </c>
      <c r="N165" s="199" t="s">
        <v>47</v>
      </c>
      <c r="O165" s="41"/>
      <c r="P165" s="200">
        <f>O165*H165</f>
        <v>0</v>
      </c>
      <c r="Q165" s="200">
        <v>1.87</v>
      </c>
      <c r="R165" s="200">
        <f>Q165*H165</f>
        <v>22.44</v>
      </c>
      <c r="S165" s="200">
        <v>0</v>
      </c>
      <c r="T165" s="201">
        <f>S165*H165</f>
        <v>0</v>
      </c>
      <c r="AR165" s="23" t="s">
        <v>138</v>
      </c>
      <c r="AT165" s="23" t="s">
        <v>134</v>
      </c>
      <c r="AU165" s="23" t="s">
        <v>84</v>
      </c>
      <c r="AY165" s="23" t="s">
        <v>132</v>
      </c>
      <c r="BE165" s="202">
        <f>IF(N165="základní",J165,0)</f>
        <v>0</v>
      </c>
      <c r="BF165" s="202">
        <f>IF(N165="snížená",J165,0)</f>
        <v>0</v>
      </c>
      <c r="BG165" s="202">
        <f>IF(N165="zákl. přenesená",J165,0)</f>
        <v>0</v>
      </c>
      <c r="BH165" s="202">
        <f>IF(N165="sníž. přenesená",J165,0)</f>
        <v>0</v>
      </c>
      <c r="BI165" s="202">
        <f>IF(N165="nulová",J165,0)</f>
        <v>0</v>
      </c>
      <c r="BJ165" s="23" t="s">
        <v>138</v>
      </c>
      <c r="BK165" s="202">
        <f>ROUND(I165*H165,2)</f>
        <v>0</v>
      </c>
      <c r="BL165" s="23" t="s">
        <v>138</v>
      </c>
      <c r="BM165" s="23" t="s">
        <v>317</v>
      </c>
    </row>
    <row r="166" spans="2:65" s="1" customFormat="1" ht="36">
      <c r="B166" s="40"/>
      <c r="C166" s="62"/>
      <c r="D166" s="205" t="s">
        <v>147</v>
      </c>
      <c r="E166" s="62"/>
      <c r="F166" s="225" t="s">
        <v>318</v>
      </c>
      <c r="G166" s="62"/>
      <c r="H166" s="62"/>
      <c r="I166" s="162"/>
      <c r="J166" s="62"/>
      <c r="K166" s="62"/>
      <c r="L166" s="60"/>
      <c r="M166" s="226"/>
      <c r="N166" s="41"/>
      <c r="O166" s="41"/>
      <c r="P166" s="41"/>
      <c r="Q166" s="41"/>
      <c r="R166" s="41"/>
      <c r="S166" s="41"/>
      <c r="T166" s="77"/>
      <c r="AT166" s="23" t="s">
        <v>147</v>
      </c>
      <c r="AU166" s="23" t="s">
        <v>84</v>
      </c>
    </row>
    <row r="167" spans="2:65" s="11" customFormat="1" ht="12">
      <c r="B167" s="203"/>
      <c r="C167" s="204"/>
      <c r="D167" s="205" t="s">
        <v>140</v>
      </c>
      <c r="E167" s="206" t="s">
        <v>30</v>
      </c>
      <c r="F167" s="207" t="s">
        <v>319</v>
      </c>
      <c r="G167" s="204"/>
      <c r="H167" s="206" t="s">
        <v>30</v>
      </c>
      <c r="I167" s="208"/>
      <c r="J167" s="204"/>
      <c r="K167" s="204"/>
      <c r="L167" s="209"/>
      <c r="M167" s="210"/>
      <c r="N167" s="211"/>
      <c r="O167" s="211"/>
      <c r="P167" s="211"/>
      <c r="Q167" s="211"/>
      <c r="R167" s="211"/>
      <c r="S167" s="211"/>
      <c r="T167" s="212"/>
      <c r="AT167" s="213" t="s">
        <v>140</v>
      </c>
      <c r="AU167" s="213" t="s">
        <v>84</v>
      </c>
      <c r="AV167" s="11" t="s">
        <v>82</v>
      </c>
      <c r="AW167" s="11" t="s">
        <v>37</v>
      </c>
      <c r="AX167" s="11" t="s">
        <v>74</v>
      </c>
      <c r="AY167" s="213" t="s">
        <v>132</v>
      </c>
    </row>
    <row r="168" spans="2:65" s="11" customFormat="1" ht="24">
      <c r="B168" s="203"/>
      <c r="C168" s="204"/>
      <c r="D168" s="205" t="s">
        <v>140</v>
      </c>
      <c r="E168" s="206" t="s">
        <v>30</v>
      </c>
      <c r="F168" s="207" t="s">
        <v>320</v>
      </c>
      <c r="G168" s="204"/>
      <c r="H168" s="206" t="s">
        <v>30</v>
      </c>
      <c r="I168" s="208"/>
      <c r="J168" s="204"/>
      <c r="K168" s="204"/>
      <c r="L168" s="209"/>
      <c r="M168" s="210"/>
      <c r="N168" s="211"/>
      <c r="O168" s="211"/>
      <c r="P168" s="211"/>
      <c r="Q168" s="211"/>
      <c r="R168" s="211"/>
      <c r="S168" s="211"/>
      <c r="T168" s="212"/>
      <c r="AT168" s="213" t="s">
        <v>140</v>
      </c>
      <c r="AU168" s="213" t="s">
        <v>84</v>
      </c>
      <c r="AV168" s="11" t="s">
        <v>82</v>
      </c>
      <c r="AW168" s="11" t="s">
        <v>37</v>
      </c>
      <c r="AX168" s="11" t="s">
        <v>74</v>
      </c>
      <c r="AY168" s="213" t="s">
        <v>132</v>
      </c>
    </row>
    <row r="169" spans="2:65" s="12" customFormat="1" ht="12">
      <c r="B169" s="214"/>
      <c r="C169" s="215"/>
      <c r="D169" s="205" t="s">
        <v>140</v>
      </c>
      <c r="E169" s="216" t="s">
        <v>30</v>
      </c>
      <c r="F169" s="217" t="s">
        <v>194</v>
      </c>
      <c r="G169" s="215"/>
      <c r="H169" s="218">
        <v>12</v>
      </c>
      <c r="I169" s="219"/>
      <c r="J169" s="215"/>
      <c r="K169" s="215"/>
      <c r="L169" s="220"/>
      <c r="M169" s="221"/>
      <c r="N169" s="222"/>
      <c r="O169" s="222"/>
      <c r="P169" s="222"/>
      <c r="Q169" s="222"/>
      <c r="R169" s="222"/>
      <c r="S169" s="222"/>
      <c r="T169" s="223"/>
      <c r="AT169" s="224" t="s">
        <v>140</v>
      </c>
      <c r="AU169" s="224" t="s">
        <v>84</v>
      </c>
      <c r="AV169" s="12" t="s">
        <v>84</v>
      </c>
      <c r="AW169" s="12" t="s">
        <v>37</v>
      </c>
      <c r="AX169" s="12" t="s">
        <v>82</v>
      </c>
      <c r="AY169" s="224" t="s">
        <v>132</v>
      </c>
    </row>
    <row r="170" spans="2:65" s="1" customFormat="1" ht="25.5" customHeight="1">
      <c r="B170" s="40"/>
      <c r="C170" s="191" t="s">
        <v>9</v>
      </c>
      <c r="D170" s="191" t="s">
        <v>134</v>
      </c>
      <c r="E170" s="192" t="s">
        <v>321</v>
      </c>
      <c r="F170" s="193" t="s">
        <v>322</v>
      </c>
      <c r="G170" s="194" t="s">
        <v>166</v>
      </c>
      <c r="H170" s="195">
        <v>17.827999999999999</v>
      </c>
      <c r="I170" s="196"/>
      <c r="J170" s="197">
        <f>ROUND(I170*H170,2)</f>
        <v>0</v>
      </c>
      <c r="K170" s="193" t="s">
        <v>145</v>
      </c>
      <c r="L170" s="60"/>
      <c r="M170" s="198" t="s">
        <v>30</v>
      </c>
      <c r="N170" s="199" t="s">
        <v>47</v>
      </c>
      <c r="O170" s="41"/>
      <c r="P170" s="200">
        <f>O170*H170</f>
        <v>0</v>
      </c>
      <c r="Q170" s="200">
        <v>0.82872999999999997</v>
      </c>
      <c r="R170" s="200">
        <f>Q170*H170</f>
        <v>14.774598439999998</v>
      </c>
      <c r="S170" s="200">
        <v>0</v>
      </c>
      <c r="T170" s="201">
        <f>S170*H170</f>
        <v>0</v>
      </c>
      <c r="AR170" s="23" t="s">
        <v>138</v>
      </c>
      <c r="AT170" s="23" t="s">
        <v>134</v>
      </c>
      <c r="AU170" s="23" t="s">
        <v>84</v>
      </c>
      <c r="AY170" s="23" t="s">
        <v>132</v>
      </c>
      <c r="BE170" s="202">
        <f>IF(N170="základní",J170,0)</f>
        <v>0</v>
      </c>
      <c r="BF170" s="202">
        <f>IF(N170="snížená",J170,0)</f>
        <v>0</v>
      </c>
      <c r="BG170" s="202">
        <f>IF(N170="zákl. přenesená",J170,0)</f>
        <v>0</v>
      </c>
      <c r="BH170" s="202">
        <f>IF(N170="sníž. přenesená",J170,0)</f>
        <v>0</v>
      </c>
      <c r="BI170" s="202">
        <f>IF(N170="nulová",J170,0)</f>
        <v>0</v>
      </c>
      <c r="BJ170" s="23" t="s">
        <v>138</v>
      </c>
      <c r="BK170" s="202">
        <f>ROUND(I170*H170,2)</f>
        <v>0</v>
      </c>
      <c r="BL170" s="23" t="s">
        <v>138</v>
      </c>
      <c r="BM170" s="23" t="s">
        <v>323</v>
      </c>
    </row>
    <row r="171" spans="2:65" s="1" customFormat="1" ht="96">
      <c r="B171" s="40"/>
      <c r="C171" s="62"/>
      <c r="D171" s="205" t="s">
        <v>147</v>
      </c>
      <c r="E171" s="62"/>
      <c r="F171" s="225" t="s">
        <v>324</v>
      </c>
      <c r="G171" s="62"/>
      <c r="H171" s="62"/>
      <c r="I171" s="162"/>
      <c r="J171" s="62"/>
      <c r="K171" s="62"/>
      <c r="L171" s="60"/>
      <c r="M171" s="226"/>
      <c r="N171" s="41"/>
      <c r="O171" s="41"/>
      <c r="P171" s="41"/>
      <c r="Q171" s="41"/>
      <c r="R171" s="41"/>
      <c r="S171" s="41"/>
      <c r="T171" s="77"/>
      <c r="AT171" s="23" t="s">
        <v>147</v>
      </c>
      <c r="AU171" s="23" t="s">
        <v>84</v>
      </c>
    </row>
    <row r="172" spans="2:65" s="11" customFormat="1" ht="12">
      <c r="B172" s="203"/>
      <c r="C172" s="204"/>
      <c r="D172" s="205" t="s">
        <v>140</v>
      </c>
      <c r="E172" s="206" t="s">
        <v>30</v>
      </c>
      <c r="F172" s="207" t="s">
        <v>325</v>
      </c>
      <c r="G172" s="204"/>
      <c r="H172" s="206" t="s">
        <v>30</v>
      </c>
      <c r="I172" s="208"/>
      <c r="J172" s="204"/>
      <c r="K172" s="204"/>
      <c r="L172" s="209"/>
      <c r="M172" s="210"/>
      <c r="N172" s="211"/>
      <c r="O172" s="211"/>
      <c r="P172" s="211"/>
      <c r="Q172" s="211"/>
      <c r="R172" s="211"/>
      <c r="S172" s="211"/>
      <c r="T172" s="212"/>
      <c r="AT172" s="213" t="s">
        <v>140</v>
      </c>
      <c r="AU172" s="213" t="s">
        <v>84</v>
      </c>
      <c r="AV172" s="11" t="s">
        <v>82</v>
      </c>
      <c r="AW172" s="11" t="s">
        <v>37</v>
      </c>
      <c r="AX172" s="11" t="s">
        <v>74</v>
      </c>
      <c r="AY172" s="213" t="s">
        <v>132</v>
      </c>
    </row>
    <row r="173" spans="2:65" s="11" customFormat="1" ht="12">
      <c r="B173" s="203"/>
      <c r="C173" s="204"/>
      <c r="D173" s="205" t="s">
        <v>140</v>
      </c>
      <c r="E173" s="206" t="s">
        <v>30</v>
      </c>
      <c r="F173" s="207" t="s">
        <v>326</v>
      </c>
      <c r="G173" s="204"/>
      <c r="H173" s="206" t="s">
        <v>30</v>
      </c>
      <c r="I173" s="208"/>
      <c r="J173" s="204"/>
      <c r="K173" s="204"/>
      <c r="L173" s="209"/>
      <c r="M173" s="210"/>
      <c r="N173" s="211"/>
      <c r="O173" s="211"/>
      <c r="P173" s="211"/>
      <c r="Q173" s="211"/>
      <c r="R173" s="211"/>
      <c r="S173" s="211"/>
      <c r="T173" s="212"/>
      <c r="AT173" s="213" t="s">
        <v>140</v>
      </c>
      <c r="AU173" s="213" t="s">
        <v>84</v>
      </c>
      <c r="AV173" s="11" t="s">
        <v>82</v>
      </c>
      <c r="AW173" s="11" t="s">
        <v>37</v>
      </c>
      <c r="AX173" s="11" t="s">
        <v>74</v>
      </c>
      <c r="AY173" s="213" t="s">
        <v>132</v>
      </c>
    </row>
    <row r="174" spans="2:65" s="12" customFormat="1" ht="12">
      <c r="B174" s="214"/>
      <c r="C174" s="215"/>
      <c r="D174" s="205" t="s">
        <v>140</v>
      </c>
      <c r="E174" s="216" t="s">
        <v>30</v>
      </c>
      <c r="F174" s="217" t="s">
        <v>327</v>
      </c>
      <c r="G174" s="215"/>
      <c r="H174" s="218">
        <v>4.0880000000000001</v>
      </c>
      <c r="I174" s="219"/>
      <c r="J174" s="215"/>
      <c r="K174" s="215"/>
      <c r="L174" s="220"/>
      <c r="M174" s="221"/>
      <c r="N174" s="222"/>
      <c r="O174" s="222"/>
      <c r="P174" s="222"/>
      <c r="Q174" s="222"/>
      <c r="R174" s="222"/>
      <c r="S174" s="222"/>
      <c r="T174" s="223"/>
      <c r="AT174" s="224" t="s">
        <v>140</v>
      </c>
      <c r="AU174" s="224" t="s">
        <v>84</v>
      </c>
      <c r="AV174" s="12" t="s">
        <v>84</v>
      </c>
      <c r="AW174" s="12" t="s">
        <v>37</v>
      </c>
      <c r="AX174" s="12" t="s">
        <v>74</v>
      </c>
      <c r="AY174" s="224" t="s">
        <v>132</v>
      </c>
    </row>
    <row r="175" spans="2:65" s="11" customFormat="1" ht="12">
      <c r="B175" s="203"/>
      <c r="C175" s="204"/>
      <c r="D175" s="205" t="s">
        <v>140</v>
      </c>
      <c r="E175" s="206" t="s">
        <v>30</v>
      </c>
      <c r="F175" s="207" t="s">
        <v>328</v>
      </c>
      <c r="G175" s="204"/>
      <c r="H175" s="206" t="s">
        <v>30</v>
      </c>
      <c r="I175" s="208"/>
      <c r="J175" s="204"/>
      <c r="K175" s="204"/>
      <c r="L175" s="209"/>
      <c r="M175" s="210"/>
      <c r="N175" s="211"/>
      <c r="O175" s="211"/>
      <c r="P175" s="211"/>
      <c r="Q175" s="211"/>
      <c r="R175" s="211"/>
      <c r="S175" s="211"/>
      <c r="T175" s="212"/>
      <c r="AT175" s="213" t="s">
        <v>140</v>
      </c>
      <c r="AU175" s="213" t="s">
        <v>84</v>
      </c>
      <c r="AV175" s="11" t="s">
        <v>82</v>
      </c>
      <c r="AW175" s="11" t="s">
        <v>37</v>
      </c>
      <c r="AX175" s="11" t="s">
        <v>74</v>
      </c>
      <c r="AY175" s="213" t="s">
        <v>132</v>
      </c>
    </row>
    <row r="176" spans="2:65" s="12" customFormat="1" ht="12">
      <c r="B176" s="214"/>
      <c r="C176" s="215"/>
      <c r="D176" s="205" t="s">
        <v>140</v>
      </c>
      <c r="E176" s="216" t="s">
        <v>30</v>
      </c>
      <c r="F176" s="217" t="s">
        <v>329</v>
      </c>
      <c r="G176" s="215"/>
      <c r="H176" s="218">
        <v>13.74</v>
      </c>
      <c r="I176" s="219"/>
      <c r="J176" s="215"/>
      <c r="K176" s="215"/>
      <c r="L176" s="220"/>
      <c r="M176" s="221"/>
      <c r="N176" s="222"/>
      <c r="O176" s="222"/>
      <c r="P176" s="222"/>
      <c r="Q176" s="222"/>
      <c r="R176" s="222"/>
      <c r="S176" s="222"/>
      <c r="T176" s="223"/>
      <c r="AT176" s="224" t="s">
        <v>140</v>
      </c>
      <c r="AU176" s="224" t="s">
        <v>84</v>
      </c>
      <c r="AV176" s="12" t="s">
        <v>84</v>
      </c>
      <c r="AW176" s="12" t="s">
        <v>37</v>
      </c>
      <c r="AX176" s="12" t="s">
        <v>74</v>
      </c>
      <c r="AY176" s="224" t="s">
        <v>132</v>
      </c>
    </row>
    <row r="177" spans="2:65" s="13" customFormat="1" ht="12">
      <c r="B177" s="230"/>
      <c r="C177" s="231"/>
      <c r="D177" s="205" t="s">
        <v>140</v>
      </c>
      <c r="E177" s="232" t="s">
        <v>30</v>
      </c>
      <c r="F177" s="233" t="s">
        <v>203</v>
      </c>
      <c r="G177" s="231"/>
      <c r="H177" s="234">
        <v>17.827999999999999</v>
      </c>
      <c r="I177" s="235"/>
      <c r="J177" s="231"/>
      <c r="K177" s="231"/>
      <c r="L177" s="236"/>
      <c r="M177" s="237"/>
      <c r="N177" s="238"/>
      <c r="O177" s="238"/>
      <c r="P177" s="238"/>
      <c r="Q177" s="238"/>
      <c r="R177" s="238"/>
      <c r="S177" s="238"/>
      <c r="T177" s="239"/>
      <c r="AT177" s="240" t="s">
        <v>140</v>
      </c>
      <c r="AU177" s="240" t="s">
        <v>84</v>
      </c>
      <c r="AV177" s="13" t="s">
        <v>138</v>
      </c>
      <c r="AW177" s="13" t="s">
        <v>37</v>
      </c>
      <c r="AX177" s="13" t="s">
        <v>82</v>
      </c>
      <c r="AY177" s="240" t="s">
        <v>132</v>
      </c>
    </row>
    <row r="178" spans="2:65" s="1" customFormat="1" ht="25.5" customHeight="1">
      <c r="B178" s="40"/>
      <c r="C178" s="191" t="s">
        <v>330</v>
      </c>
      <c r="D178" s="191" t="s">
        <v>134</v>
      </c>
      <c r="E178" s="192" t="s">
        <v>331</v>
      </c>
      <c r="F178" s="193" t="s">
        <v>332</v>
      </c>
      <c r="G178" s="194" t="s">
        <v>166</v>
      </c>
      <c r="H178" s="195">
        <v>233.57</v>
      </c>
      <c r="I178" s="196"/>
      <c r="J178" s="197">
        <f>ROUND(I178*H178,2)</f>
        <v>0</v>
      </c>
      <c r="K178" s="193" t="s">
        <v>145</v>
      </c>
      <c r="L178" s="60"/>
      <c r="M178" s="198" t="s">
        <v>30</v>
      </c>
      <c r="N178" s="199" t="s">
        <v>47</v>
      </c>
      <c r="O178" s="41"/>
      <c r="P178" s="200">
        <f>O178*H178</f>
        <v>0</v>
      </c>
      <c r="Q178" s="200">
        <v>0.74326999999999999</v>
      </c>
      <c r="R178" s="200">
        <f>Q178*H178</f>
        <v>173.6055739</v>
      </c>
      <c r="S178" s="200">
        <v>0</v>
      </c>
      <c r="T178" s="201">
        <f>S178*H178</f>
        <v>0</v>
      </c>
      <c r="AR178" s="23" t="s">
        <v>138</v>
      </c>
      <c r="AT178" s="23" t="s">
        <v>134</v>
      </c>
      <c r="AU178" s="23" t="s">
        <v>84</v>
      </c>
      <c r="AY178" s="23" t="s">
        <v>132</v>
      </c>
      <c r="BE178" s="202">
        <f>IF(N178="základní",J178,0)</f>
        <v>0</v>
      </c>
      <c r="BF178" s="202">
        <f>IF(N178="snížená",J178,0)</f>
        <v>0</v>
      </c>
      <c r="BG178" s="202">
        <f>IF(N178="zákl. přenesená",J178,0)</f>
        <v>0</v>
      </c>
      <c r="BH178" s="202">
        <f>IF(N178="sníž. přenesená",J178,0)</f>
        <v>0</v>
      </c>
      <c r="BI178" s="202">
        <f>IF(N178="nulová",J178,0)</f>
        <v>0</v>
      </c>
      <c r="BJ178" s="23" t="s">
        <v>138</v>
      </c>
      <c r="BK178" s="202">
        <f>ROUND(I178*H178,2)</f>
        <v>0</v>
      </c>
      <c r="BL178" s="23" t="s">
        <v>138</v>
      </c>
      <c r="BM178" s="23" t="s">
        <v>333</v>
      </c>
    </row>
    <row r="179" spans="2:65" s="1" customFormat="1" ht="84">
      <c r="B179" s="40"/>
      <c r="C179" s="62"/>
      <c r="D179" s="205" t="s">
        <v>147</v>
      </c>
      <c r="E179" s="62"/>
      <c r="F179" s="225" t="s">
        <v>334</v>
      </c>
      <c r="G179" s="62"/>
      <c r="H179" s="62"/>
      <c r="I179" s="162"/>
      <c r="J179" s="62"/>
      <c r="K179" s="62"/>
      <c r="L179" s="60"/>
      <c r="M179" s="226"/>
      <c r="N179" s="41"/>
      <c r="O179" s="41"/>
      <c r="P179" s="41"/>
      <c r="Q179" s="41"/>
      <c r="R179" s="41"/>
      <c r="S179" s="41"/>
      <c r="T179" s="77"/>
      <c r="AT179" s="23" t="s">
        <v>147</v>
      </c>
      <c r="AU179" s="23" t="s">
        <v>84</v>
      </c>
    </row>
    <row r="180" spans="2:65" s="11" customFormat="1" ht="12">
      <c r="B180" s="203"/>
      <c r="C180" s="204"/>
      <c r="D180" s="205" t="s">
        <v>140</v>
      </c>
      <c r="E180" s="206" t="s">
        <v>30</v>
      </c>
      <c r="F180" s="207" t="s">
        <v>335</v>
      </c>
      <c r="G180" s="204"/>
      <c r="H180" s="206" t="s">
        <v>30</v>
      </c>
      <c r="I180" s="208"/>
      <c r="J180" s="204"/>
      <c r="K180" s="204"/>
      <c r="L180" s="209"/>
      <c r="M180" s="210"/>
      <c r="N180" s="211"/>
      <c r="O180" s="211"/>
      <c r="P180" s="211"/>
      <c r="Q180" s="211"/>
      <c r="R180" s="211"/>
      <c r="S180" s="211"/>
      <c r="T180" s="212"/>
      <c r="AT180" s="213" t="s">
        <v>140</v>
      </c>
      <c r="AU180" s="213" t="s">
        <v>84</v>
      </c>
      <c r="AV180" s="11" t="s">
        <v>82</v>
      </c>
      <c r="AW180" s="11" t="s">
        <v>37</v>
      </c>
      <c r="AX180" s="11" t="s">
        <v>74</v>
      </c>
      <c r="AY180" s="213" t="s">
        <v>132</v>
      </c>
    </row>
    <row r="181" spans="2:65" s="12" customFormat="1" ht="12">
      <c r="B181" s="214"/>
      <c r="C181" s="215"/>
      <c r="D181" s="205" t="s">
        <v>140</v>
      </c>
      <c r="E181" s="216" t="s">
        <v>30</v>
      </c>
      <c r="F181" s="217" t="s">
        <v>306</v>
      </c>
      <c r="G181" s="215"/>
      <c r="H181" s="218">
        <v>233.57</v>
      </c>
      <c r="I181" s="219"/>
      <c r="J181" s="215"/>
      <c r="K181" s="215"/>
      <c r="L181" s="220"/>
      <c r="M181" s="221"/>
      <c r="N181" s="222"/>
      <c r="O181" s="222"/>
      <c r="P181" s="222"/>
      <c r="Q181" s="222"/>
      <c r="R181" s="222"/>
      <c r="S181" s="222"/>
      <c r="T181" s="223"/>
      <c r="AT181" s="224" t="s">
        <v>140</v>
      </c>
      <c r="AU181" s="224" t="s">
        <v>84</v>
      </c>
      <c r="AV181" s="12" t="s">
        <v>84</v>
      </c>
      <c r="AW181" s="12" t="s">
        <v>37</v>
      </c>
      <c r="AX181" s="12" t="s">
        <v>82</v>
      </c>
      <c r="AY181" s="224" t="s">
        <v>132</v>
      </c>
    </row>
    <row r="182" spans="2:65" s="10" customFormat="1" ht="29.85" customHeight="1">
      <c r="B182" s="175"/>
      <c r="C182" s="176"/>
      <c r="D182" s="177" t="s">
        <v>73</v>
      </c>
      <c r="E182" s="189" t="s">
        <v>171</v>
      </c>
      <c r="F182" s="189" t="s">
        <v>172</v>
      </c>
      <c r="G182" s="176"/>
      <c r="H182" s="176"/>
      <c r="I182" s="179"/>
      <c r="J182" s="190">
        <f>BK182</f>
        <v>0</v>
      </c>
      <c r="K182" s="176"/>
      <c r="L182" s="181"/>
      <c r="M182" s="182"/>
      <c r="N182" s="183"/>
      <c r="O182" s="183"/>
      <c r="P182" s="184">
        <f>SUM(P183:P185)</f>
        <v>0</v>
      </c>
      <c r="Q182" s="183"/>
      <c r="R182" s="184">
        <f>SUM(R183:R185)</f>
        <v>0</v>
      </c>
      <c r="S182" s="183"/>
      <c r="T182" s="185">
        <f>SUM(T183:T185)</f>
        <v>0</v>
      </c>
      <c r="AR182" s="186" t="s">
        <v>82</v>
      </c>
      <c r="AT182" s="187" t="s">
        <v>73</v>
      </c>
      <c r="AU182" s="187" t="s">
        <v>82</v>
      </c>
      <c r="AY182" s="186" t="s">
        <v>132</v>
      </c>
      <c r="BK182" s="188">
        <f>SUM(BK183:BK185)</f>
        <v>0</v>
      </c>
    </row>
    <row r="183" spans="2:65" s="1" customFormat="1" ht="25.5" customHeight="1">
      <c r="B183" s="40"/>
      <c r="C183" s="191" t="s">
        <v>336</v>
      </c>
      <c r="D183" s="191" t="s">
        <v>134</v>
      </c>
      <c r="E183" s="192" t="s">
        <v>337</v>
      </c>
      <c r="F183" s="193" t="s">
        <v>338</v>
      </c>
      <c r="G183" s="194" t="s">
        <v>154</v>
      </c>
      <c r="H183" s="195">
        <v>208.6</v>
      </c>
      <c r="I183" s="196"/>
      <c r="J183" s="197">
        <f>ROUND(I183*H183,2)</f>
        <v>0</v>
      </c>
      <c r="K183" s="193" t="s">
        <v>30</v>
      </c>
      <c r="L183" s="60"/>
      <c r="M183" s="198" t="s">
        <v>30</v>
      </c>
      <c r="N183" s="199" t="s">
        <v>47</v>
      </c>
      <c r="O183" s="41"/>
      <c r="P183" s="200">
        <f>O183*H183</f>
        <v>0</v>
      </c>
      <c r="Q183" s="200">
        <v>0</v>
      </c>
      <c r="R183" s="200">
        <f>Q183*H183</f>
        <v>0</v>
      </c>
      <c r="S183" s="200">
        <v>0</v>
      </c>
      <c r="T183" s="201">
        <f>S183*H183</f>
        <v>0</v>
      </c>
      <c r="AR183" s="23" t="s">
        <v>138</v>
      </c>
      <c r="AT183" s="23" t="s">
        <v>134</v>
      </c>
      <c r="AU183" s="23" t="s">
        <v>84</v>
      </c>
      <c r="AY183" s="23" t="s">
        <v>132</v>
      </c>
      <c r="BE183" s="202">
        <f>IF(N183="základní",J183,0)</f>
        <v>0</v>
      </c>
      <c r="BF183" s="202">
        <f>IF(N183="snížená",J183,0)</f>
        <v>0</v>
      </c>
      <c r="BG183" s="202">
        <f>IF(N183="zákl. přenesená",J183,0)</f>
        <v>0</v>
      </c>
      <c r="BH183" s="202">
        <f>IF(N183="sníž. přenesená",J183,0)</f>
        <v>0</v>
      </c>
      <c r="BI183" s="202">
        <f>IF(N183="nulová",J183,0)</f>
        <v>0</v>
      </c>
      <c r="BJ183" s="23" t="s">
        <v>138</v>
      </c>
      <c r="BK183" s="202">
        <f>ROUND(I183*H183,2)</f>
        <v>0</v>
      </c>
      <c r="BL183" s="23" t="s">
        <v>138</v>
      </c>
      <c r="BM183" s="23" t="s">
        <v>339</v>
      </c>
    </row>
    <row r="184" spans="2:65" s="11" customFormat="1" ht="12">
      <c r="B184" s="203"/>
      <c r="C184" s="204"/>
      <c r="D184" s="205" t="s">
        <v>140</v>
      </c>
      <c r="E184" s="206" t="s">
        <v>30</v>
      </c>
      <c r="F184" s="207" t="s">
        <v>340</v>
      </c>
      <c r="G184" s="204"/>
      <c r="H184" s="206" t="s">
        <v>30</v>
      </c>
      <c r="I184" s="208"/>
      <c r="J184" s="204"/>
      <c r="K184" s="204"/>
      <c r="L184" s="209"/>
      <c r="M184" s="210"/>
      <c r="N184" s="211"/>
      <c r="O184" s="211"/>
      <c r="P184" s="211"/>
      <c r="Q184" s="211"/>
      <c r="R184" s="211"/>
      <c r="S184" s="211"/>
      <c r="T184" s="212"/>
      <c r="AT184" s="213" t="s">
        <v>140</v>
      </c>
      <c r="AU184" s="213" t="s">
        <v>84</v>
      </c>
      <c r="AV184" s="11" t="s">
        <v>82</v>
      </c>
      <c r="AW184" s="11" t="s">
        <v>37</v>
      </c>
      <c r="AX184" s="11" t="s">
        <v>74</v>
      </c>
      <c r="AY184" s="213" t="s">
        <v>132</v>
      </c>
    </row>
    <row r="185" spans="2:65" s="12" customFormat="1" ht="12">
      <c r="B185" s="214"/>
      <c r="C185" s="215"/>
      <c r="D185" s="205" t="s">
        <v>140</v>
      </c>
      <c r="E185" s="216" t="s">
        <v>30</v>
      </c>
      <c r="F185" s="217" t="s">
        <v>341</v>
      </c>
      <c r="G185" s="215"/>
      <c r="H185" s="218">
        <v>208.6</v>
      </c>
      <c r="I185" s="219"/>
      <c r="J185" s="215"/>
      <c r="K185" s="215"/>
      <c r="L185" s="220"/>
      <c r="M185" s="221"/>
      <c r="N185" s="222"/>
      <c r="O185" s="222"/>
      <c r="P185" s="222"/>
      <c r="Q185" s="222"/>
      <c r="R185" s="222"/>
      <c r="S185" s="222"/>
      <c r="T185" s="223"/>
      <c r="AT185" s="224" t="s">
        <v>140</v>
      </c>
      <c r="AU185" s="224" t="s">
        <v>84</v>
      </c>
      <c r="AV185" s="12" t="s">
        <v>84</v>
      </c>
      <c r="AW185" s="12" t="s">
        <v>37</v>
      </c>
      <c r="AX185" s="12" t="s">
        <v>82</v>
      </c>
      <c r="AY185" s="224" t="s">
        <v>132</v>
      </c>
    </row>
    <row r="186" spans="2:65" s="10" customFormat="1" ht="29.85" customHeight="1">
      <c r="B186" s="175"/>
      <c r="C186" s="176"/>
      <c r="D186" s="177" t="s">
        <v>73</v>
      </c>
      <c r="E186" s="189" t="s">
        <v>342</v>
      </c>
      <c r="F186" s="189" t="s">
        <v>343</v>
      </c>
      <c r="G186" s="176"/>
      <c r="H186" s="176"/>
      <c r="I186" s="179"/>
      <c r="J186" s="190">
        <f>BK186</f>
        <v>0</v>
      </c>
      <c r="K186" s="176"/>
      <c r="L186" s="181"/>
      <c r="M186" s="182"/>
      <c r="N186" s="183"/>
      <c r="O186" s="183"/>
      <c r="P186" s="184">
        <f>SUM(P187:P188)</f>
        <v>0</v>
      </c>
      <c r="Q186" s="183"/>
      <c r="R186" s="184">
        <f>SUM(R187:R188)</f>
        <v>0</v>
      </c>
      <c r="S186" s="183"/>
      <c r="T186" s="185">
        <f>SUM(T187:T188)</f>
        <v>0</v>
      </c>
      <c r="AR186" s="186" t="s">
        <v>82</v>
      </c>
      <c r="AT186" s="187" t="s">
        <v>73</v>
      </c>
      <c r="AU186" s="187" t="s">
        <v>82</v>
      </c>
      <c r="AY186" s="186" t="s">
        <v>132</v>
      </c>
      <c r="BK186" s="188">
        <f>SUM(BK187:BK188)</f>
        <v>0</v>
      </c>
    </row>
    <row r="187" spans="2:65" s="1" customFormat="1" ht="16.5" customHeight="1">
      <c r="B187" s="40"/>
      <c r="C187" s="191" t="s">
        <v>344</v>
      </c>
      <c r="D187" s="191" t="s">
        <v>134</v>
      </c>
      <c r="E187" s="192" t="s">
        <v>345</v>
      </c>
      <c r="F187" s="193" t="s">
        <v>346</v>
      </c>
      <c r="G187" s="194" t="s">
        <v>154</v>
      </c>
      <c r="H187" s="195">
        <v>250.78100000000001</v>
      </c>
      <c r="I187" s="196"/>
      <c r="J187" s="197">
        <f>ROUND(I187*H187,2)</f>
        <v>0</v>
      </c>
      <c r="K187" s="193" t="s">
        <v>145</v>
      </c>
      <c r="L187" s="60"/>
      <c r="M187" s="198" t="s">
        <v>30</v>
      </c>
      <c r="N187" s="199" t="s">
        <v>47</v>
      </c>
      <c r="O187" s="41"/>
      <c r="P187" s="200">
        <f>O187*H187</f>
        <v>0</v>
      </c>
      <c r="Q187" s="200">
        <v>0</v>
      </c>
      <c r="R187" s="200">
        <f>Q187*H187</f>
        <v>0</v>
      </c>
      <c r="S187" s="200">
        <v>0</v>
      </c>
      <c r="T187" s="201">
        <f>S187*H187</f>
        <v>0</v>
      </c>
      <c r="AR187" s="23" t="s">
        <v>138</v>
      </c>
      <c r="AT187" s="23" t="s">
        <v>134</v>
      </c>
      <c r="AU187" s="23" t="s">
        <v>84</v>
      </c>
      <c r="AY187" s="23" t="s">
        <v>132</v>
      </c>
      <c r="BE187" s="202">
        <f>IF(N187="základní",J187,0)</f>
        <v>0</v>
      </c>
      <c r="BF187" s="202">
        <f>IF(N187="snížená",J187,0)</f>
        <v>0</v>
      </c>
      <c r="BG187" s="202">
        <f>IF(N187="zákl. přenesená",J187,0)</f>
        <v>0</v>
      </c>
      <c r="BH187" s="202">
        <f>IF(N187="sníž. přenesená",J187,0)</f>
        <v>0</v>
      </c>
      <c r="BI187" s="202">
        <f>IF(N187="nulová",J187,0)</f>
        <v>0</v>
      </c>
      <c r="BJ187" s="23" t="s">
        <v>138</v>
      </c>
      <c r="BK187" s="202">
        <f>ROUND(I187*H187,2)</f>
        <v>0</v>
      </c>
      <c r="BL187" s="23" t="s">
        <v>138</v>
      </c>
      <c r="BM187" s="23" t="s">
        <v>347</v>
      </c>
    </row>
    <row r="188" spans="2:65" s="1" customFormat="1" ht="24">
      <c r="B188" s="40"/>
      <c r="C188" s="62"/>
      <c r="D188" s="205" t="s">
        <v>147</v>
      </c>
      <c r="E188" s="62"/>
      <c r="F188" s="225" t="s">
        <v>348</v>
      </c>
      <c r="G188" s="62"/>
      <c r="H188" s="62"/>
      <c r="I188" s="162"/>
      <c r="J188" s="62"/>
      <c r="K188" s="62"/>
      <c r="L188" s="60"/>
      <c r="M188" s="251"/>
      <c r="N188" s="252"/>
      <c r="O188" s="252"/>
      <c r="P188" s="252"/>
      <c r="Q188" s="252"/>
      <c r="R188" s="252"/>
      <c r="S188" s="252"/>
      <c r="T188" s="253"/>
      <c r="AT188" s="23" t="s">
        <v>147</v>
      </c>
      <c r="AU188" s="23" t="s">
        <v>84</v>
      </c>
    </row>
    <row r="189" spans="2:65" s="1" customFormat="1" ht="6.9" customHeight="1">
      <c r="B189" s="55"/>
      <c r="C189" s="56"/>
      <c r="D189" s="56"/>
      <c r="E189" s="56"/>
      <c r="F189" s="56"/>
      <c r="G189" s="56"/>
      <c r="H189" s="56"/>
      <c r="I189" s="138"/>
      <c r="J189" s="56"/>
      <c r="K189" s="56"/>
      <c r="L189" s="60"/>
    </row>
  </sheetData>
  <sheetProtection algorithmName="SHA-512" hashValue="9Mt1Y/gxWV7+VpNADuxEOvjmsJnAA2i5pd1XCWCRSCAVIoFwPsxsXcCCA4Yv7TUN3H0FQskaMc24QLMSOA+Rog==" saltValue="1J/XMibXt5zUWQ4T8SP0m7dbwBgrwHk+AYm30okjMfsZDV6isFLXmq8LoGJ2RKw+0wqmBfPdkoNcBk3UM7wqxA==" spinCount="100000" sheet="1" objects="1" scenarios="1" formatColumns="0" formatRows="0" autoFilter="0"/>
  <autoFilter ref="C81:K188"/>
  <mergeCells count="10">
    <mergeCell ref="J51:J52"/>
    <mergeCell ref="E72:H72"/>
    <mergeCell ref="E74:H74"/>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38"/>
  <sheetViews>
    <sheetView showGridLines="0" workbookViewId="0">
      <pane ySplit="1" topLeftCell="A119" activePane="bottomLeft" state="frozen"/>
      <selection pane="bottomLeft"/>
    </sheetView>
  </sheetViews>
  <sheetFormatPr defaultRowHeight="14.4"/>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0"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0"/>
      <c r="B1" s="111"/>
      <c r="C1" s="111"/>
      <c r="D1" s="112" t="s">
        <v>1</v>
      </c>
      <c r="E1" s="111"/>
      <c r="F1" s="113" t="s">
        <v>98</v>
      </c>
      <c r="G1" s="381" t="s">
        <v>99</v>
      </c>
      <c r="H1" s="381"/>
      <c r="I1" s="114"/>
      <c r="J1" s="113" t="s">
        <v>100</v>
      </c>
      <c r="K1" s="112" t="s">
        <v>101</v>
      </c>
      <c r="L1" s="113" t="s">
        <v>102</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 customHeight="1">
      <c r="L2" s="372"/>
      <c r="M2" s="372"/>
      <c r="N2" s="372"/>
      <c r="O2" s="372"/>
      <c r="P2" s="372"/>
      <c r="Q2" s="372"/>
      <c r="R2" s="372"/>
      <c r="S2" s="372"/>
      <c r="T2" s="372"/>
      <c r="U2" s="372"/>
      <c r="V2" s="372"/>
      <c r="AT2" s="23" t="s">
        <v>90</v>
      </c>
    </row>
    <row r="3" spans="1:70" ht="6.9" customHeight="1">
      <c r="B3" s="24"/>
      <c r="C3" s="25"/>
      <c r="D3" s="25"/>
      <c r="E3" s="25"/>
      <c r="F3" s="25"/>
      <c r="G3" s="25"/>
      <c r="H3" s="25"/>
      <c r="I3" s="115"/>
      <c r="J3" s="25"/>
      <c r="K3" s="26"/>
      <c r="AT3" s="23" t="s">
        <v>84</v>
      </c>
    </row>
    <row r="4" spans="1:70" ht="36.9" customHeight="1">
      <c r="B4" s="27"/>
      <c r="C4" s="28"/>
      <c r="D4" s="29" t="s">
        <v>103</v>
      </c>
      <c r="E4" s="28"/>
      <c r="F4" s="28"/>
      <c r="G4" s="28"/>
      <c r="H4" s="28"/>
      <c r="I4" s="116"/>
      <c r="J4" s="28"/>
      <c r="K4" s="30"/>
      <c r="M4" s="31" t="s">
        <v>12</v>
      </c>
      <c r="AT4" s="23" t="s">
        <v>37</v>
      </c>
    </row>
    <row r="5" spans="1:70" ht="6.9" customHeight="1">
      <c r="B5" s="27"/>
      <c r="C5" s="28"/>
      <c r="D5" s="28"/>
      <c r="E5" s="28"/>
      <c r="F5" s="28"/>
      <c r="G5" s="28"/>
      <c r="H5" s="28"/>
      <c r="I5" s="116"/>
      <c r="J5" s="28"/>
      <c r="K5" s="30"/>
    </row>
    <row r="6" spans="1:70" ht="13.2">
      <c r="B6" s="27"/>
      <c r="C6" s="28"/>
      <c r="D6" s="36" t="s">
        <v>18</v>
      </c>
      <c r="E6" s="28"/>
      <c r="F6" s="28"/>
      <c r="G6" s="28"/>
      <c r="H6" s="28"/>
      <c r="I6" s="116"/>
      <c r="J6" s="28"/>
      <c r="K6" s="30"/>
    </row>
    <row r="7" spans="1:70" ht="16.5" customHeight="1">
      <c r="B7" s="27"/>
      <c r="C7" s="28"/>
      <c r="D7" s="28"/>
      <c r="E7" s="373" t="str">
        <f>'Rekapitulace stavby'!K6</f>
        <v>VD Habrkovice, oprava opevnění v nadjezí</v>
      </c>
      <c r="F7" s="374"/>
      <c r="G7" s="374"/>
      <c r="H7" s="374"/>
      <c r="I7" s="116"/>
      <c r="J7" s="28"/>
      <c r="K7" s="30"/>
    </row>
    <row r="8" spans="1:70" s="1" customFormat="1" ht="13.2">
      <c r="B8" s="40"/>
      <c r="C8" s="41"/>
      <c r="D8" s="36" t="s">
        <v>104</v>
      </c>
      <c r="E8" s="41"/>
      <c r="F8" s="41"/>
      <c r="G8" s="41"/>
      <c r="H8" s="41"/>
      <c r="I8" s="117"/>
      <c r="J8" s="41"/>
      <c r="K8" s="44"/>
    </row>
    <row r="9" spans="1:70" s="1" customFormat="1" ht="36.9" customHeight="1">
      <c r="B9" s="40"/>
      <c r="C9" s="41"/>
      <c r="D9" s="41"/>
      <c r="E9" s="375" t="s">
        <v>349</v>
      </c>
      <c r="F9" s="376"/>
      <c r="G9" s="376"/>
      <c r="H9" s="376"/>
      <c r="I9" s="117"/>
      <c r="J9" s="41"/>
      <c r="K9" s="44"/>
    </row>
    <row r="10" spans="1:70" s="1" customFormat="1" ht="12">
      <c r="B10" s="40"/>
      <c r="C10" s="41"/>
      <c r="D10" s="41"/>
      <c r="E10" s="41"/>
      <c r="F10" s="41"/>
      <c r="G10" s="41"/>
      <c r="H10" s="41"/>
      <c r="I10" s="117"/>
      <c r="J10" s="41"/>
      <c r="K10" s="44"/>
    </row>
    <row r="11" spans="1:70" s="1" customFormat="1" ht="14.4" customHeight="1">
      <c r="B11" s="40"/>
      <c r="C11" s="41"/>
      <c r="D11" s="36" t="s">
        <v>20</v>
      </c>
      <c r="E11" s="41"/>
      <c r="F11" s="34" t="s">
        <v>21</v>
      </c>
      <c r="G11" s="41"/>
      <c r="H11" s="41"/>
      <c r="I11" s="118" t="s">
        <v>22</v>
      </c>
      <c r="J11" s="34" t="s">
        <v>23</v>
      </c>
      <c r="K11" s="44"/>
    </row>
    <row r="12" spans="1:70" s="1" customFormat="1" ht="14.4" customHeight="1">
      <c r="B12" s="40"/>
      <c r="C12" s="41"/>
      <c r="D12" s="36" t="s">
        <v>24</v>
      </c>
      <c r="E12" s="41"/>
      <c r="F12" s="34" t="s">
        <v>25</v>
      </c>
      <c r="G12" s="41"/>
      <c r="H12" s="41"/>
      <c r="I12" s="118" t="s">
        <v>26</v>
      </c>
      <c r="J12" s="119" t="str">
        <f>'Rekapitulace stavby'!AN8</f>
        <v>21.3.2018</v>
      </c>
      <c r="K12" s="44"/>
    </row>
    <row r="13" spans="1:70" s="1" customFormat="1" ht="10.8" customHeight="1">
      <c r="B13" s="40"/>
      <c r="C13" s="41"/>
      <c r="D13" s="41"/>
      <c r="E13" s="41"/>
      <c r="F13" s="41"/>
      <c r="G13" s="41"/>
      <c r="H13" s="41"/>
      <c r="I13" s="117"/>
      <c r="J13" s="41"/>
      <c r="K13" s="44"/>
    </row>
    <row r="14" spans="1:70" s="1" customFormat="1" ht="14.4" customHeight="1">
      <c r="B14" s="40"/>
      <c r="C14" s="41"/>
      <c r="D14" s="36" t="s">
        <v>28</v>
      </c>
      <c r="E14" s="41"/>
      <c r="F14" s="41"/>
      <c r="G14" s="41"/>
      <c r="H14" s="41"/>
      <c r="I14" s="118" t="s">
        <v>29</v>
      </c>
      <c r="J14" s="34" t="s">
        <v>30</v>
      </c>
      <c r="K14" s="44"/>
    </row>
    <row r="15" spans="1:70" s="1" customFormat="1" ht="18" customHeight="1">
      <c r="B15" s="40"/>
      <c r="C15" s="41"/>
      <c r="D15" s="41"/>
      <c r="E15" s="34" t="s">
        <v>31</v>
      </c>
      <c r="F15" s="41"/>
      <c r="G15" s="41"/>
      <c r="H15" s="41"/>
      <c r="I15" s="118" t="s">
        <v>32</v>
      </c>
      <c r="J15" s="34" t="s">
        <v>30</v>
      </c>
      <c r="K15" s="44"/>
    </row>
    <row r="16" spans="1:70" s="1" customFormat="1" ht="6.9" customHeight="1">
      <c r="B16" s="40"/>
      <c r="C16" s="41"/>
      <c r="D16" s="41"/>
      <c r="E16" s="41"/>
      <c r="F16" s="41"/>
      <c r="G16" s="41"/>
      <c r="H16" s="41"/>
      <c r="I16" s="117"/>
      <c r="J16" s="41"/>
      <c r="K16" s="44"/>
    </row>
    <row r="17" spans="2:11" s="1" customFormat="1" ht="14.4" customHeight="1">
      <c r="B17" s="40"/>
      <c r="C17" s="41"/>
      <c r="D17" s="36" t="s">
        <v>33</v>
      </c>
      <c r="E17" s="41"/>
      <c r="F17" s="41"/>
      <c r="G17" s="41"/>
      <c r="H17" s="41"/>
      <c r="I17" s="118" t="s">
        <v>29</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32</v>
      </c>
      <c r="J18" s="34" t="str">
        <f>IF('Rekapitulace stavby'!AN14="Vyplň údaj","",IF('Rekapitulace stavby'!AN14="","",'Rekapitulace stavby'!AN14))</f>
        <v/>
      </c>
      <c r="K18" s="44"/>
    </row>
    <row r="19" spans="2:11" s="1" customFormat="1" ht="6.9" customHeight="1">
      <c r="B19" s="40"/>
      <c r="C19" s="41"/>
      <c r="D19" s="41"/>
      <c r="E19" s="41"/>
      <c r="F19" s="41"/>
      <c r="G19" s="41"/>
      <c r="H19" s="41"/>
      <c r="I19" s="117"/>
      <c r="J19" s="41"/>
      <c r="K19" s="44"/>
    </row>
    <row r="20" spans="2:11" s="1" customFormat="1" ht="14.4" customHeight="1">
      <c r="B20" s="40"/>
      <c r="C20" s="41"/>
      <c r="D20" s="36" t="s">
        <v>35</v>
      </c>
      <c r="E20" s="41"/>
      <c r="F20" s="41"/>
      <c r="G20" s="41"/>
      <c r="H20" s="41"/>
      <c r="I20" s="118" t="s">
        <v>29</v>
      </c>
      <c r="J20" s="34" t="s">
        <v>30</v>
      </c>
      <c r="K20" s="44"/>
    </row>
    <row r="21" spans="2:11" s="1" customFormat="1" ht="18" customHeight="1">
      <c r="B21" s="40"/>
      <c r="C21" s="41"/>
      <c r="D21" s="41"/>
      <c r="E21" s="34" t="s">
        <v>36</v>
      </c>
      <c r="F21" s="41"/>
      <c r="G21" s="41"/>
      <c r="H21" s="41"/>
      <c r="I21" s="118" t="s">
        <v>32</v>
      </c>
      <c r="J21" s="34" t="s">
        <v>30</v>
      </c>
      <c r="K21" s="44"/>
    </row>
    <row r="22" spans="2:11" s="1" customFormat="1" ht="6.9" customHeight="1">
      <c r="B22" s="40"/>
      <c r="C22" s="41"/>
      <c r="D22" s="41"/>
      <c r="E22" s="41"/>
      <c r="F22" s="41"/>
      <c r="G22" s="41"/>
      <c r="H22" s="41"/>
      <c r="I22" s="117"/>
      <c r="J22" s="41"/>
      <c r="K22" s="44"/>
    </row>
    <row r="23" spans="2:11" s="1" customFormat="1" ht="14.4" customHeight="1">
      <c r="B23" s="40"/>
      <c r="C23" s="41"/>
      <c r="D23" s="36" t="s">
        <v>38</v>
      </c>
      <c r="E23" s="41"/>
      <c r="F23" s="41"/>
      <c r="G23" s="41"/>
      <c r="H23" s="41"/>
      <c r="I23" s="117"/>
      <c r="J23" s="41"/>
      <c r="K23" s="44"/>
    </row>
    <row r="24" spans="2:11" s="6" customFormat="1" ht="28.5" customHeight="1">
      <c r="B24" s="120"/>
      <c r="C24" s="121"/>
      <c r="D24" s="121"/>
      <c r="E24" s="342" t="s">
        <v>106</v>
      </c>
      <c r="F24" s="342"/>
      <c r="G24" s="342"/>
      <c r="H24" s="342"/>
      <c r="I24" s="122"/>
      <c r="J24" s="121"/>
      <c r="K24" s="123"/>
    </row>
    <row r="25" spans="2:11" s="1" customFormat="1" ht="6.9" customHeight="1">
      <c r="B25" s="40"/>
      <c r="C25" s="41"/>
      <c r="D25" s="41"/>
      <c r="E25" s="41"/>
      <c r="F25" s="41"/>
      <c r="G25" s="41"/>
      <c r="H25" s="41"/>
      <c r="I25" s="117"/>
      <c r="J25" s="41"/>
      <c r="K25" s="44"/>
    </row>
    <row r="26" spans="2:11" s="1" customFormat="1" ht="6.9" customHeight="1">
      <c r="B26" s="40"/>
      <c r="C26" s="41"/>
      <c r="D26" s="84"/>
      <c r="E26" s="84"/>
      <c r="F26" s="84"/>
      <c r="G26" s="84"/>
      <c r="H26" s="84"/>
      <c r="I26" s="124"/>
      <c r="J26" s="84"/>
      <c r="K26" s="125"/>
    </row>
    <row r="27" spans="2:11" s="1" customFormat="1" ht="25.35" customHeight="1">
      <c r="B27" s="40"/>
      <c r="C27" s="41"/>
      <c r="D27" s="126" t="s">
        <v>40</v>
      </c>
      <c r="E27" s="41"/>
      <c r="F27" s="41"/>
      <c r="G27" s="41"/>
      <c r="H27" s="41"/>
      <c r="I27" s="117"/>
      <c r="J27" s="127">
        <f>ROUND(J83,2)</f>
        <v>0</v>
      </c>
      <c r="K27" s="44"/>
    </row>
    <row r="28" spans="2:11" s="1" customFormat="1" ht="6.9" customHeight="1">
      <c r="B28" s="40"/>
      <c r="C28" s="41"/>
      <c r="D28" s="84"/>
      <c r="E28" s="84"/>
      <c r="F28" s="84"/>
      <c r="G28" s="84"/>
      <c r="H28" s="84"/>
      <c r="I28" s="124"/>
      <c r="J28" s="84"/>
      <c r="K28" s="125"/>
    </row>
    <row r="29" spans="2:11" s="1" customFormat="1" ht="14.4" customHeight="1">
      <c r="B29" s="40"/>
      <c r="C29" s="41"/>
      <c r="D29" s="41"/>
      <c r="E29" s="41"/>
      <c r="F29" s="45" t="s">
        <v>42</v>
      </c>
      <c r="G29" s="41"/>
      <c r="H29" s="41"/>
      <c r="I29" s="128" t="s">
        <v>41</v>
      </c>
      <c r="J29" s="45" t="s">
        <v>43</v>
      </c>
      <c r="K29" s="44"/>
    </row>
    <row r="30" spans="2:11" s="1" customFormat="1" ht="14.4" hidden="1" customHeight="1">
      <c r="B30" s="40"/>
      <c r="C30" s="41"/>
      <c r="D30" s="48" t="s">
        <v>44</v>
      </c>
      <c r="E30" s="48" t="s">
        <v>45</v>
      </c>
      <c r="F30" s="129">
        <f>ROUND(SUM(BE83:BE137), 2)</f>
        <v>0</v>
      </c>
      <c r="G30" s="41"/>
      <c r="H30" s="41"/>
      <c r="I30" s="130">
        <v>0.21</v>
      </c>
      <c r="J30" s="129">
        <f>ROUND(ROUND((SUM(BE83:BE137)), 2)*I30, 2)</f>
        <v>0</v>
      </c>
      <c r="K30" s="44"/>
    </row>
    <row r="31" spans="2:11" s="1" customFormat="1" ht="14.4" hidden="1" customHeight="1">
      <c r="B31" s="40"/>
      <c r="C31" s="41"/>
      <c r="D31" s="41"/>
      <c r="E31" s="48" t="s">
        <v>46</v>
      </c>
      <c r="F31" s="129">
        <f>ROUND(SUM(BF83:BF137), 2)</f>
        <v>0</v>
      </c>
      <c r="G31" s="41"/>
      <c r="H31" s="41"/>
      <c r="I31" s="130">
        <v>0.15</v>
      </c>
      <c r="J31" s="129">
        <f>ROUND(ROUND((SUM(BF83:BF137)), 2)*I31, 2)</f>
        <v>0</v>
      </c>
      <c r="K31" s="44"/>
    </row>
    <row r="32" spans="2:11" s="1" customFormat="1" ht="14.4" customHeight="1">
      <c r="B32" s="40"/>
      <c r="C32" s="41"/>
      <c r="D32" s="48" t="s">
        <v>44</v>
      </c>
      <c r="E32" s="48" t="s">
        <v>47</v>
      </c>
      <c r="F32" s="129">
        <f>ROUND(SUM(BG83:BG137), 2)</f>
        <v>0</v>
      </c>
      <c r="G32" s="41"/>
      <c r="H32" s="41"/>
      <c r="I32" s="130">
        <v>0.21</v>
      </c>
      <c r="J32" s="129">
        <v>0</v>
      </c>
      <c r="K32" s="44"/>
    </row>
    <row r="33" spans="2:11" s="1" customFormat="1" ht="14.4" customHeight="1">
      <c r="B33" s="40"/>
      <c r="C33" s="41"/>
      <c r="D33" s="41"/>
      <c r="E33" s="48" t="s">
        <v>48</v>
      </c>
      <c r="F33" s="129">
        <f>ROUND(SUM(BH83:BH137), 2)</f>
        <v>0</v>
      </c>
      <c r="G33" s="41"/>
      <c r="H33" s="41"/>
      <c r="I33" s="130">
        <v>0.15</v>
      </c>
      <c r="J33" s="129">
        <v>0</v>
      </c>
      <c r="K33" s="44"/>
    </row>
    <row r="34" spans="2:11" s="1" customFormat="1" ht="14.4" hidden="1" customHeight="1">
      <c r="B34" s="40"/>
      <c r="C34" s="41"/>
      <c r="D34" s="41"/>
      <c r="E34" s="48" t="s">
        <v>49</v>
      </c>
      <c r="F34" s="129">
        <f>ROUND(SUM(BI83:BI137), 2)</f>
        <v>0</v>
      </c>
      <c r="G34" s="41"/>
      <c r="H34" s="41"/>
      <c r="I34" s="130">
        <v>0</v>
      </c>
      <c r="J34" s="129">
        <v>0</v>
      </c>
      <c r="K34" s="44"/>
    </row>
    <row r="35" spans="2:11" s="1" customFormat="1" ht="6.9" customHeight="1">
      <c r="B35" s="40"/>
      <c r="C35" s="41"/>
      <c r="D35" s="41"/>
      <c r="E35" s="41"/>
      <c r="F35" s="41"/>
      <c r="G35" s="41"/>
      <c r="H35" s="41"/>
      <c r="I35" s="117"/>
      <c r="J35" s="41"/>
      <c r="K35" s="44"/>
    </row>
    <row r="36" spans="2:11" s="1" customFormat="1" ht="25.35" customHeight="1">
      <c r="B36" s="40"/>
      <c r="C36" s="131"/>
      <c r="D36" s="132" t="s">
        <v>50</v>
      </c>
      <c r="E36" s="78"/>
      <c r="F36" s="78"/>
      <c r="G36" s="133" t="s">
        <v>51</v>
      </c>
      <c r="H36" s="134" t="s">
        <v>52</v>
      </c>
      <c r="I36" s="135"/>
      <c r="J36" s="136">
        <f>SUM(J27:J34)</f>
        <v>0</v>
      </c>
      <c r="K36" s="137"/>
    </row>
    <row r="37" spans="2:11" s="1" customFormat="1" ht="14.4" customHeight="1">
      <c r="B37" s="55"/>
      <c r="C37" s="56"/>
      <c r="D37" s="56"/>
      <c r="E37" s="56"/>
      <c r="F37" s="56"/>
      <c r="G37" s="56"/>
      <c r="H37" s="56"/>
      <c r="I37" s="138"/>
      <c r="J37" s="56"/>
      <c r="K37" s="57"/>
    </row>
    <row r="41" spans="2:11" s="1" customFormat="1" ht="6.9" customHeight="1">
      <c r="B41" s="139"/>
      <c r="C41" s="140"/>
      <c r="D41" s="140"/>
      <c r="E41" s="140"/>
      <c r="F41" s="140"/>
      <c r="G41" s="140"/>
      <c r="H41" s="140"/>
      <c r="I41" s="141"/>
      <c r="J41" s="140"/>
      <c r="K41" s="142"/>
    </row>
    <row r="42" spans="2:11" s="1" customFormat="1" ht="36.9" customHeight="1">
      <c r="B42" s="40"/>
      <c r="C42" s="29" t="s">
        <v>107</v>
      </c>
      <c r="D42" s="41"/>
      <c r="E42" s="41"/>
      <c r="F42" s="41"/>
      <c r="G42" s="41"/>
      <c r="H42" s="41"/>
      <c r="I42" s="117"/>
      <c r="J42" s="41"/>
      <c r="K42" s="44"/>
    </row>
    <row r="43" spans="2:11" s="1" customFormat="1" ht="6.9" customHeight="1">
      <c r="B43" s="40"/>
      <c r="C43" s="41"/>
      <c r="D43" s="41"/>
      <c r="E43" s="41"/>
      <c r="F43" s="41"/>
      <c r="G43" s="41"/>
      <c r="H43" s="41"/>
      <c r="I43" s="117"/>
      <c r="J43" s="41"/>
      <c r="K43" s="44"/>
    </row>
    <row r="44" spans="2:11" s="1" customFormat="1" ht="14.4" customHeight="1">
      <c r="B44" s="40"/>
      <c r="C44" s="36" t="s">
        <v>18</v>
      </c>
      <c r="D44" s="41"/>
      <c r="E44" s="41"/>
      <c r="F44" s="41"/>
      <c r="G44" s="41"/>
      <c r="H44" s="41"/>
      <c r="I44" s="117"/>
      <c r="J44" s="41"/>
      <c r="K44" s="44"/>
    </row>
    <row r="45" spans="2:11" s="1" customFormat="1" ht="16.5" customHeight="1">
      <c r="B45" s="40"/>
      <c r="C45" s="41"/>
      <c r="D45" s="41"/>
      <c r="E45" s="373" t="str">
        <f>E7</f>
        <v>VD Habrkovice, oprava opevnění v nadjezí</v>
      </c>
      <c r="F45" s="374"/>
      <c r="G45" s="374"/>
      <c r="H45" s="374"/>
      <c r="I45" s="117"/>
      <c r="J45" s="41"/>
      <c r="K45" s="44"/>
    </row>
    <row r="46" spans="2:11" s="1" customFormat="1" ht="14.4" customHeight="1">
      <c r="B46" s="40"/>
      <c r="C46" s="36" t="s">
        <v>104</v>
      </c>
      <c r="D46" s="41"/>
      <c r="E46" s="41"/>
      <c r="F46" s="41"/>
      <c r="G46" s="41"/>
      <c r="H46" s="41"/>
      <c r="I46" s="117"/>
      <c r="J46" s="41"/>
      <c r="K46" s="44"/>
    </row>
    <row r="47" spans="2:11" s="1" customFormat="1" ht="17.25" customHeight="1">
      <c r="B47" s="40"/>
      <c r="C47" s="41"/>
      <c r="D47" s="41"/>
      <c r="E47" s="375" t="str">
        <f>E9</f>
        <v>3. - SO 03 Oprava spárování jezových pilířů</v>
      </c>
      <c r="F47" s="376"/>
      <c r="G47" s="376"/>
      <c r="H47" s="376"/>
      <c r="I47" s="117"/>
      <c r="J47" s="41"/>
      <c r="K47" s="44"/>
    </row>
    <row r="48" spans="2:11" s="1" customFormat="1" ht="6.9" customHeight="1">
      <c r="B48" s="40"/>
      <c r="C48" s="41"/>
      <c r="D48" s="41"/>
      <c r="E48" s="41"/>
      <c r="F48" s="41"/>
      <c r="G48" s="41"/>
      <c r="H48" s="41"/>
      <c r="I48" s="117"/>
      <c r="J48" s="41"/>
      <c r="K48" s="44"/>
    </row>
    <row r="49" spans="2:47" s="1" customFormat="1" ht="18" customHeight="1">
      <c r="B49" s="40"/>
      <c r="C49" s="36" t="s">
        <v>24</v>
      </c>
      <c r="D49" s="41"/>
      <c r="E49" s="41"/>
      <c r="F49" s="34" t="str">
        <f>F12</f>
        <v>Habrkovice</v>
      </c>
      <c r="G49" s="41"/>
      <c r="H49" s="41"/>
      <c r="I49" s="118" t="s">
        <v>26</v>
      </c>
      <c r="J49" s="119" t="str">
        <f>IF(J12="","",J12)</f>
        <v>21.3.2018</v>
      </c>
      <c r="K49" s="44"/>
    </row>
    <row r="50" spans="2:47" s="1" customFormat="1" ht="6.9" customHeight="1">
      <c r="B50" s="40"/>
      <c r="C50" s="41"/>
      <c r="D50" s="41"/>
      <c r="E50" s="41"/>
      <c r="F50" s="41"/>
      <c r="G50" s="41"/>
      <c r="H50" s="41"/>
      <c r="I50" s="117"/>
      <c r="J50" s="41"/>
      <c r="K50" s="44"/>
    </row>
    <row r="51" spans="2:47" s="1" customFormat="1" ht="13.2">
      <c r="B51" s="40"/>
      <c r="C51" s="36" t="s">
        <v>28</v>
      </c>
      <c r="D51" s="41"/>
      <c r="E51" s="41"/>
      <c r="F51" s="34" t="str">
        <f>E15</f>
        <v>Povodí Labe, státní podnik, závod 2, Pardubice</v>
      </c>
      <c r="G51" s="41"/>
      <c r="H51" s="41"/>
      <c r="I51" s="118" t="s">
        <v>35</v>
      </c>
      <c r="J51" s="342" t="str">
        <f>E21</f>
        <v>Povodí Labe, státní podnik, OIČ, Hradec Králové</v>
      </c>
      <c r="K51" s="44"/>
    </row>
    <row r="52" spans="2:47" s="1" customFormat="1" ht="14.4" customHeight="1">
      <c r="B52" s="40"/>
      <c r="C52" s="36" t="s">
        <v>33</v>
      </c>
      <c r="D52" s="41"/>
      <c r="E52" s="41"/>
      <c r="F52" s="34" t="str">
        <f>IF(E18="","",E18)</f>
        <v/>
      </c>
      <c r="G52" s="41"/>
      <c r="H52" s="41"/>
      <c r="I52" s="117"/>
      <c r="J52" s="377"/>
      <c r="K52" s="44"/>
    </row>
    <row r="53" spans="2:47" s="1" customFormat="1" ht="10.35" customHeight="1">
      <c r="B53" s="40"/>
      <c r="C53" s="41"/>
      <c r="D53" s="41"/>
      <c r="E53" s="41"/>
      <c r="F53" s="41"/>
      <c r="G53" s="41"/>
      <c r="H53" s="41"/>
      <c r="I53" s="117"/>
      <c r="J53" s="41"/>
      <c r="K53" s="44"/>
    </row>
    <row r="54" spans="2:47" s="1" customFormat="1" ht="29.25" customHeight="1">
      <c r="B54" s="40"/>
      <c r="C54" s="143" t="s">
        <v>108</v>
      </c>
      <c r="D54" s="131"/>
      <c r="E54" s="131"/>
      <c r="F54" s="131"/>
      <c r="G54" s="131"/>
      <c r="H54" s="131"/>
      <c r="I54" s="144"/>
      <c r="J54" s="145" t="s">
        <v>109</v>
      </c>
      <c r="K54" s="146"/>
    </row>
    <row r="55" spans="2:47" s="1" customFormat="1" ht="10.35" customHeight="1">
      <c r="B55" s="40"/>
      <c r="C55" s="41"/>
      <c r="D55" s="41"/>
      <c r="E55" s="41"/>
      <c r="F55" s="41"/>
      <c r="G55" s="41"/>
      <c r="H55" s="41"/>
      <c r="I55" s="117"/>
      <c r="J55" s="41"/>
      <c r="K55" s="44"/>
    </row>
    <row r="56" spans="2:47" s="1" customFormat="1" ht="29.25" customHeight="1">
      <c r="B56" s="40"/>
      <c r="C56" s="147" t="s">
        <v>110</v>
      </c>
      <c r="D56" s="41"/>
      <c r="E56" s="41"/>
      <c r="F56" s="41"/>
      <c r="G56" s="41"/>
      <c r="H56" s="41"/>
      <c r="I56" s="117"/>
      <c r="J56" s="127">
        <f>J83</f>
        <v>0</v>
      </c>
      <c r="K56" s="44"/>
      <c r="AU56" s="23" t="s">
        <v>111</v>
      </c>
    </row>
    <row r="57" spans="2:47" s="7" customFormat="1" ht="24.9" customHeight="1">
      <c r="B57" s="148"/>
      <c r="C57" s="149"/>
      <c r="D57" s="150" t="s">
        <v>112</v>
      </c>
      <c r="E57" s="151"/>
      <c r="F57" s="151"/>
      <c r="G57" s="151"/>
      <c r="H57" s="151"/>
      <c r="I57" s="152"/>
      <c r="J57" s="153">
        <f>J84</f>
        <v>0</v>
      </c>
      <c r="K57" s="154"/>
    </row>
    <row r="58" spans="2:47" s="8" customFormat="1" ht="19.95" customHeight="1">
      <c r="B58" s="155"/>
      <c r="C58" s="156"/>
      <c r="D58" s="157" t="s">
        <v>113</v>
      </c>
      <c r="E58" s="158"/>
      <c r="F58" s="158"/>
      <c r="G58" s="158"/>
      <c r="H58" s="158"/>
      <c r="I58" s="159"/>
      <c r="J58" s="160">
        <f>J85</f>
        <v>0</v>
      </c>
      <c r="K58" s="161"/>
    </row>
    <row r="59" spans="2:47" s="8" customFormat="1" ht="19.95" customHeight="1">
      <c r="B59" s="155"/>
      <c r="C59" s="156"/>
      <c r="D59" s="157" t="s">
        <v>180</v>
      </c>
      <c r="E59" s="158"/>
      <c r="F59" s="158"/>
      <c r="G59" s="158"/>
      <c r="H59" s="158"/>
      <c r="I59" s="159"/>
      <c r="J59" s="160">
        <f>J109</f>
        <v>0</v>
      </c>
      <c r="K59" s="161"/>
    </row>
    <row r="60" spans="2:47" s="8" customFormat="1" ht="19.95" customHeight="1">
      <c r="B60" s="155"/>
      <c r="C60" s="156"/>
      <c r="D60" s="157" t="s">
        <v>350</v>
      </c>
      <c r="E60" s="158"/>
      <c r="F60" s="158"/>
      <c r="G60" s="158"/>
      <c r="H60" s="158"/>
      <c r="I60" s="159"/>
      <c r="J60" s="160">
        <f>J116</f>
        <v>0</v>
      </c>
      <c r="K60" s="161"/>
    </row>
    <row r="61" spans="2:47" s="8" customFormat="1" ht="19.95" customHeight="1">
      <c r="B61" s="155"/>
      <c r="C61" s="156"/>
      <c r="D61" s="157" t="s">
        <v>114</v>
      </c>
      <c r="E61" s="158"/>
      <c r="F61" s="158"/>
      <c r="G61" s="158"/>
      <c r="H61" s="158"/>
      <c r="I61" s="159"/>
      <c r="J61" s="160">
        <f>J122</f>
        <v>0</v>
      </c>
      <c r="K61" s="161"/>
    </row>
    <row r="62" spans="2:47" s="8" customFormat="1" ht="19.95" customHeight="1">
      <c r="B62" s="155"/>
      <c r="C62" s="156"/>
      <c r="D62" s="157" t="s">
        <v>115</v>
      </c>
      <c r="E62" s="158"/>
      <c r="F62" s="158"/>
      <c r="G62" s="158"/>
      <c r="H62" s="158"/>
      <c r="I62" s="159"/>
      <c r="J62" s="160">
        <f>J131</f>
        <v>0</v>
      </c>
      <c r="K62" s="161"/>
    </row>
    <row r="63" spans="2:47" s="8" customFormat="1" ht="19.95" customHeight="1">
      <c r="B63" s="155"/>
      <c r="C63" s="156"/>
      <c r="D63" s="157" t="s">
        <v>182</v>
      </c>
      <c r="E63" s="158"/>
      <c r="F63" s="158"/>
      <c r="G63" s="158"/>
      <c r="H63" s="158"/>
      <c r="I63" s="159"/>
      <c r="J63" s="160">
        <f>J135</f>
        <v>0</v>
      </c>
      <c r="K63" s="161"/>
    </row>
    <row r="64" spans="2:47" s="1" customFormat="1" ht="21.75" customHeight="1">
      <c r="B64" s="40"/>
      <c r="C64" s="41"/>
      <c r="D64" s="41"/>
      <c r="E64" s="41"/>
      <c r="F64" s="41"/>
      <c r="G64" s="41"/>
      <c r="H64" s="41"/>
      <c r="I64" s="117"/>
      <c r="J64" s="41"/>
      <c r="K64" s="44"/>
    </row>
    <row r="65" spans="2:12" s="1" customFormat="1" ht="6.9" customHeight="1">
      <c r="B65" s="55"/>
      <c r="C65" s="56"/>
      <c r="D65" s="56"/>
      <c r="E65" s="56"/>
      <c r="F65" s="56"/>
      <c r="G65" s="56"/>
      <c r="H65" s="56"/>
      <c r="I65" s="138"/>
      <c r="J65" s="56"/>
      <c r="K65" s="57"/>
    </row>
    <row r="69" spans="2:12" s="1" customFormat="1" ht="6.9" customHeight="1">
      <c r="B69" s="58"/>
      <c r="C69" s="59"/>
      <c r="D69" s="59"/>
      <c r="E69" s="59"/>
      <c r="F69" s="59"/>
      <c r="G69" s="59"/>
      <c r="H69" s="59"/>
      <c r="I69" s="141"/>
      <c r="J69" s="59"/>
      <c r="K69" s="59"/>
      <c r="L69" s="60"/>
    </row>
    <row r="70" spans="2:12" s="1" customFormat="1" ht="36.9" customHeight="1">
      <c r="B70" s="40"/>
      <c r="C70" s="61" t="s">
        <v>116</v>
      </c>
      <c r="D70" s="62"/>
      <c r="E70" s="62"/>
      <c r="F70" s="62"/>
      <c r="G70" s="62"/>
      <c r="H70" s="62"/>
      <c r="I70" s="162"/>
      <c r="J70" s="62"/>
      <c r="K70" s="62"/>
      <c r="L70" s="60"/>
    </row>
    <row r="71" spans="2:12" s="1" customFormat="1" ht="6.9" customHeight="1">
      <c r="B71" s="40"/>
      <c r="C71" s="62"/>
      <c r="D71" s="62"/>
      <c r="E71" s="62"/>
      <c r="F71" s="62"/>
      <c r="G71" s="62"/>
      <c r="H71" s="62"/>
      <c r="I71" s="162"/>
      <c r="J71" s="62"/>
      <c r="K71" s="62"/>
      <c r="L71" s="60"/>
    </row>
    <row r="72" spans="2:12" s="1" customFormat="1" ht="14.4" customHeight="1">
      <c r="B72" s="40"/>
      <c r="C72" s="64" t="s">
        <v>18</v>
      </c>
      <c r="D72" s="62"/>
      <c r="E72" s="62"/>
      <c r="F72" s="62"/>
      <c r="G72" s="62"/>
      <c r="H72" s="62"/>
      <c r="I72" s="162"/>
      <c r="J72" s="62"/>
      <c r="K72" s="62"/>
      <c r="L72" s="60"/>
    </row>
    <row r="73" spans="2:12" s="1" customFormat="1" ht="16.5" customHeight="1">
      <c r="B73" s="40"/>
      <c r="C73" s="62"/>
      <c r="D73" s="62"/>
      <c r="E73" s="378" t="str">
        <f>E7</f>
        <v>VD Habrkovice, oprava opevnění v nadjezí</v>
      </c>
      <c r="F73" s="379"/>
      <c r="G73" s="379"/>
      <c r="H73" s="379"/>
      <c r="I73" s="162"/>
      <c r="J73" s="62"/>
      <c r="K73" s="62"/>
      <c r="L73" s="60"/>
    </row>
    <row r="74" spans="2:12" s="1" customFormat="1" ht="14.4" customHeight="1">
      <c r="B74" s="40"/>
      <c r="C74" s="64" t="s">
        <v>104</v>
      </c>
      <c r="D74" s="62"/>
      <c r="E74" s="62"/>
      <c r="F74" s="62"/>
      <c r="G74" s="62"/>
      <c r="H74" s="62"/>
      <c r="I74" s="162"/>
      <c r="J74" s="62"/>
      <c r="K74" s="62"/>
      <c r="L74" s="60"/>
    </row>
    <row r="75" spans="2:12" s="1" customFormat="1" ht="17.25" customHeight="1">
      <c r="B75" s="40"/>
      <c r="C75" s="62"/>
      <c r="D75" s="62"/>
      <c r="E75" s="353" t="str">
        <f>E9</f>
        <v>3. - SO 03 Oprava spárování jezových pilířů</v>
      </c>
      <c r="F75" s="380"/>
      <c r="G75" s="380"/>
      <c r="H75" s="380"/>
      <c r="I75" s="162"/>
      <c r="J75" s="62"/>
      <c r="K75" s="62"/>
      <c r="L75" s="60"/>
    </row>
    <row r="76" spans="2:12" s="1" customFormat="1" ht="6.9" customHeight="1">
      <c r="B76" s="40"/>
      <c r="C76" s="62"/>
      <c r="D76" s="62"/>
      <c r="E76" s="62"/>
      <c r="F76" s="62"/>
      <c r="G76" s="62"/>
      <c r="H76" s="62"/>
      <c r="I76" s="162"/>
      <c r="J76" s="62"/>
      <c r="K76" s="62"/>
      <c r="L76" s="60"/>
    </row>
    <row r="77" spans="2:12" s="1" customFormat="1" ht="18" customHeight="1">
      <c r="B77" s="40"/>
      <c r="C77" s="64" t="s">
        <v>24</v>
      </c>
      <c r="D77" s="62"/>
      <c r="E77" s="62"/>
      <c r="F77" s="163" t="str">
        <f>F12</f>
        <v>Habrkovice</v>
      </c>
      <c r="G77" s="62"/>
      <c r="H77" s="62"/>
      <c r="I77" s="164" t="s">
        <v>26</v>
      </c>
      <c r="J77" s="72" t="str">
        <f>IF(J12="","",J12)</f>
        <v>21.3.2018</v>
      </c>
      <c r="K77" s="62"/>
      <c r="L77" s="60"/>
    </row>
    <row r="78" spans="2:12" s="1" customFormat="1" ht="6.9" customHeight="1">
      <c r="B78" s="40"/>
      <c r="C78" s="62"/>
      <c r="D78" s="62"/>
      <c r="E78" s="62"/>
      <c r="F78" s="62"/>
      <c r="G78" s="62"/>
      <c r="H78" s="62"/>
      <c r="I78" s="162"/>
      <c r="J78" s="62"/>
      <c r="K78" s="62"/>
      <c r="L78" s="60"/>
    </row>
    <row r="79" spans="2:12" s="1" customFormat="1" ht="13.2">
      <c r="B79" s="40"/>
      <c r="C79" s="64" t="s">
        <v>28</v>
      </c>
      <c r="D79" s="62"/>
      <c r="E79" s="62"/>
      <c r="F79" s="163" t="str">
        <f>E15</f>
        <v>Povodí Labe, státní podnik, závod 2, Pardubice</v>
      </c>
      <c r="G79" s="62"/>
      <c r="H79" s="62"/>
      <c r="I79" s="164" t="s">
        <v>35</v>
      </c>
      <c r="J79" s="163" t="str">
        <f>E21</f>
        <v>Povodí Labe, státní podnik, OIČ, Hradec Králové</v>
      </c>
      <c r="K79" s="62"/>
      <c r="L79" s="60"/>
    </row>
    <row r="80" spans="2:12" s="1" customFormat="1" ht="14.4" customHeight="1">
      <c r="B80" s="40"/>
      <c r="C80" s="64" t="s">
        <v>33</v>
      </c>
      <c r="D80" s="62"/>
      <c r="E80" s="62"/>
      <c r="F80" s="163" t="str">
        <f>IF(E18="","",E18)</f>
        <v/>
      </c>
      <c r="G80" s="62"/>
      <c r="H80" s="62"/>
      <c r="I80" s="162"/>
      <c r="J80" s="62"/>
      <c r="K80" s="62"/>
      <c r="L80" s="60"/>
    </row>
    <row r="81" spans="2:65" s="1" customFormat="1" ht="10.35" customHeight="1">
      <c r="B81" s="40"/>
      <c r="C81" s="62"/>
      <c r="D81" s="62"/>
      <c r="E81" s="62"/>
      <c r="F81" s="62"/>
      <c r="G81" s="62"/>
      <c r="H81" s="62"/>
      <c r="I81" s="162"/>
      <c r="J81" s="62"/>
      <c r="K81" s="62"/>
      <c r="L81" s="60"/>
    </row>
    <row r="82" spans="2:65" s="9" customFormat="1" ht="29.25" customHeight="1">
      <c r="B82" s="165"/>
      <c r="C82" s="166" t="s">
        <v>117</v>
      </c>
      <c r="D82" s="167" t="s">
        <v>59</v>
      </c>
      <c r="E82" s="167" t="s">
        <v>55</v>
      </c>
      <c r="F82" s="167" t="s">
        <v>118</v>
      </c>
      <c r="G82" s="167" t="s">
        <v>119</v>
      </c>
      <c r="H82" s="167" t="s">
        <v>120</v>
      </c>
      <c r="I82" s="168" t="s">
        <v>121</v>
      </c>
      <c r="J82" s="167" t="s">
        <v>109</v>
      </c>
      <c r="K82" s="169" t="s">
        <v>122</v>
      </c>
      <c r="L82" s="170"/>
      <c r="M82" s="80" t="s">
        <v>123</v>
      </c>
      <c r="N82" s="81" t="s">
        <v>44</v>
      </c>
      <c r="O82" s="81" t="s">
        <v>124</v>
      </c>
      <c r="P82" s="81" t="s">
        <v>125</v>
      </c>
      <c r="Q82" s="81" t="s">
        <v>126</v>
      </c>
      <c r="R82" s="81" t="s">
        <v>127</v>
      </c>
      <c r="S82" s="81" t="s">
        <v>128</v>
      </c>
      <c r="T82" s="82" t="s">
        <v>129</v>
      </c>
    </row>
    <row r="83" spans="2:65" s="1" customFormat="1" ht="29.25" customHeight="1">
      <c r="B83" s="40"/>
      <c r="C83" s="86" t="s">
        <v>110</v>
      </c>
      <c r="D83" s="62"/>
      <c r="E83" s="62"/>
      <c r="F83" s="62"/>
      <c r="G83" s="62"/>
      <c r="H83" s="62"/>
      <c r="I83" s="162"/>
      <c r="J83" s="171">
        <f>BK83</f>
        <v>0</v>
      </c>
      <c r="K83" s="62"/>
      <c r="L83" s="60"/>
      <c r="M83" s="83"/>
      <c r="N83" s="84"/>
      <c r="O83" s="84"/>
      <c r="P83" s="172">
        <f>P84</f>
        <v>0</v>
      </c>
      <c r="Q83" s="84"/>
      <c r="R83" s="172">
        <f>R84</f>
        <v>8.1233000000000004</v>
      </c>
      <c r="S83" s="84"/>
      <c r="T83" s="173">
        <f>T84</f>
        <v>1.3203</v>
      </c>
      <c r="AT83" s="23" t="s">
        <v>73</v>
      </c>
      <c r="AU83" s="23" t="s">
        <v>111</v>
      </c>
      <c r="BK83" s="174">
        <f>BK84</f>
        <v>0</v>
      </c>
    </row>
    <row r="84" spans="2:65" s="10" customFormat="1" ht="37.35" customHeight="1">
      <c r="B84" s="175"/>
      <c r="C84" s="176"/>
      <c r="D84" s="177" t="s">
        <v>73</v>
      </c>
      <c r="E84" s="178" t="s">
        <v>130</v>
      </c>
      <c r="F84" s="178" t="s">
        <v>131</v>
      </c>
      <c r="G84" s="176"/>
      <c r="H84" s="176"/>
      <c r="I84" s="179"/>
      <c r="J84" s="180">
        <f>BK84</f>
        <v>0</v>
      </c>
      <c r="K84" s="176"/>
      <c r="L84" s="181"/>
      <c r="M84" s="182"/>
      <c r="N84" s="183"/>
      <c r="O84" s="183"/>
      <c r="P84" s="184">
        <f>P85+P109+P116+P122+P131+P135</f>
        <v>0</v>
      </c>
      <c r="Q84" s="183"/>
      <c r="R84" s="184">
        <f>R85+R109+R116+R122+R131+R135</f>
        <v>8.1233000000000004</v>
      </c>
      <c r="S84" s="183"/>
      <c r="T84" s="185">
        <f>T85+T109+T116+T122+T131+T135</f>
        <v>1.3203</v>
      </c>
      <c r="AR84" s="186" t="s">
        <v>82</v>
      </c>
      <c r="AT84" s="187" t="s">
        <v>73</v>
      </c>
      <c r="AU84" s="187" t="s">
        <v>74</v>
      </c>
      <c r="AY84" s="186" t="s">
        <v>132</v>
      </c>
      <c r="BK84" s="188">
        <f>BK85+BK109+BK116+BK122+BK131+BK135</f>
        <v>0</v>
      </c>
    </row>
    <row r="85" spans="2:65" s="10" customFormat="1" ht="19.95" customHeight="1">
      <c r="B85" s="175"/>
      <c r="C85" s="176"/>
      <c r="D85" s="177" t="s">
        <v>73</v>
      </c>
      <c r="E85" s="189" t="s">
        <v>82</v>
      </c>
      <c r="F85" s="189" t="s">
        <v>133</v>
      </c>
      <c r="G85" s="176"/>
      <c r="H85" s="176"/>
      <c r="I85" s="179"/>
      <c r="J85" s="190">
        <f>BK85</f>
        <v>0</v>
      </c>
      <c r="K85" s="176"/>
      <c r="L85" s="181"/>
      <c r="M85" s="182"/>
      <c r="N85" s="183"/>
      <c r="O85" s="183"/>
      <c r="P85" s="184">
        <f>SUM(P86:P108)</f>
        <v>0</v>
      </c>
      <c r="Q85" s="183"/>
      <c r="R85" s="184">
        <f>SUM(R86:R108)</f>
        <v>5.3360000000000003</v>
      </c>
      <c r="S85" s="183"/>
      <c r="T85" s="185">
        <f>SUM(T86:T108)</f>
        <v>0</v>
      </c>
      <c r="AR85" s="186" t="s">
        <v>82</v>
      </c>
      <c r="AT85" s="187" t="s">
        <v>73</v>
      </c>
      <c r="AU85" s="187" t="s">
        <v>82</v>
      </c>
      <c r="AY85" s="186" t="s">
        <v>132</v>
      </c>
      <c r="BK85" s="188">
        <f>SUM(BK86:BK108)</f>
        <v>0</v>
      </c>
    </row>
    <row r="86" spans="2:65" s="1" customFormat="1" ht="25.5" customHeight="1">
      <c r="B86" s="40"/>
      <c r="C86" s="191" t="s">
        <v>82</v>
      </c>
      <c r="D86" s="191" t="s">
        <v>134</v>
      </c>
      <c r="E86" s="192" t="s">
        <v>204</v>
      </c>
      <c r="F86" s="193" t="s">
        <v>205</v>
      </c>
      <c r="G86" s="194" t="s">
        <v>206</v>
      </c>
      <c r="H86" s="195">
        <v>40</v>
      </c>
      <c r="I86" s="196"/>
      <c r="J86" s="197">
        <f>ROUND(I86*H86,2)</f>
        <v>0</v>
      </c>
      <c r="K86" s="193" t="s">
        <v>145</v>
      </c>
      <c r="L86" s="60"/>
      <c r="M86" s="198" t="s">
        <v>30</v>
      </c>
      <c r="N86" s="199" t="s">
        <v>47</v>
      </c>
      <c r="O86" s="41"/>
      <c r="P86" s="200">
        <f>O86*H86</f>
        <v>0</v>
      </c>
      <c r="Q86" s="200">
        <v>0</v>
      </c>
      <c r="R86" s="200">
        <f>Q86*H86</f>
        <v>0</v>
      </c>
      <c r="S86" s="200">
        <v>0</v>
      </c>
      <c r="T86" s="201">
        <f>S86*H86</f>
        <v>0</v>
      </c>
      <c r="AR86" s="23" t="s">
        <v>138</v>
      </c>
      <c r="AT86" s="23" t="s">
        <v>134</v>
      </c>
      <c r="AU86" s="23" t="s">
        <v>84</v>
      </c>
      <c r="AY86" s="23" t="s">
        <v>132</v>
      </c>
      <c r="BE86" s="202">
        <f>IF(N86="základní",J86,0)</f>
        <v>0</v>
      </c>
      <c r="BF86" s="202">
        <f>IF(N86="snížená",J86,0)</f>
        <v>0</v>
      </c>
      <c r="BG86" s="202">
        <f>IF(N86="zákl. přenesená",J86,0)</f>
        <v>0</v>
      </c>
      <c r="BH86" s="202">
        <f>IF(N86="sníž. přenesená",J86,0)</f>
        <v>0</v>
      </c>
      <c r="BI86" s="202">
        <f>IF(N86="nulová",J86,0)</f>
        <v>0</v>
      </c>
      <c r="BJ86" s="23" t="s">
        <v>138</v>
      </c>
      <c r="BK86" s="202">
        <f>ROUND(I86*H86,2)</f>
        <v>0</v>
      </c>
      <c r="BL86" s="23" t="s">
        <v>138</v>
      </c>
      <c r="BM86" s="23" t="s">
        <v>351</v>
      </c>
    </row>
    <row r="87" spans="2:65" s="1" customFormat="1" ht="240">
      <c r="B87" s="40"/>
      <c r="C87" s="62"/>
      <c r="D87" s="205" t="s">
        <v>147</v>
      </c>
      <c r="E87" s="62"/>
      <c r="F87" s="225" t="s">
        <v>208</v>
      </c>
      <c r="G87" s="62"/>
      <c r="H87" s="62"/>
      <c r="I87" s="162"/>
      <c r="J87" s="62"/>
      <c r="K87" s="62"/>
      <c r="L87" s="60"/>
      <c r="M87" s="226"/>
      <c r="N87" s="41"/>
      <c r="O87" s="41"/>
      <c r="P87" s="41"/>
      <c r="Q87" s="41"/>
      <c r="R87" s="41"/>
      <c r="S87" s="41"/>
      <c r="T87" s="77"/>
      <c r="AT87" s="23" t="s">
        <v>147</v>
      </c>
      <c r="AU87" s="23" t="s">
        <v>84</v>
      </c>
    </row>
    <row r="88" spans="2:65" s="11" customFormat="1" ht="12">
      <c r="B88" s="203"/>
      <c r="C88" s="204"/>
      <c r="D88" s="205" t="s">
        <v>140</v>
      </c>
      <c r="E88" s="206" t="s">
        <v>30</v>
      </c>
      <c r="F88" s="207" t="s">
        <v>209</v>
      </c>
      <c r="G88" s="204"/>
      <c r="H88" s="206" t="s">
        <v>30</v>
      </c>
      <c r="I88" s="208"/>
      <c r="J88" s="204"/>
      <c r="K88" s="204"/>
      <c r="L88" s="209"/>
      <c r="M88" s="210"/>
      <c r="N88" s="211"/>
      <c r="O88" s="211"/>
      <c r="P88" s="211"/>
      <c r="Q88" s="211"/>
      <c r="R88" s="211"/>
      <c r="S88" s="211"/>
      <c r="T88" s="212"/>
      <c r="AT88" s="213" t="s">
        <v>140</v>
      </c>
      <c r="AU88" s="213" t="s">
        <v>84</v>
      </c>
      <c r="AV88" s="11" t="s">
        <v>82</v>
      </c>
      <c r="AW88" s="11" t="s">
        <v>37</v>
      </c>
      <c r="AX88" s="11" t="s">
        <v>74</v>
      </c>
      <c r="AY88" s="213" t="s">
        <v>132</v>
      </c>
    </row>
    <row r="89" spans="2:65" s="12" customFormat="1" ht="12">
      <c r="B89" s="214"/>
      <c r="C89" s="215"/>
      <c r="D89" s="205" t="s">
        <v>140</v>
      </c>
      <c r="E89" s="216" t="s">
        <v>30</v>
      </c>
      <c r="F89" s="217" t="s">
        <v>210</v>
      </c>
      <c r="G89" s="215"/>
      <c r="H89" s="218">
        <v>40</v>
      </c>
      <c r="I89" s="219"/>
      <c r="J89" s="215"/>
      <c r="K89" s="215"/>
      <c r="L89" s="220"/>
      <c r="M89" s="221"/>
      <c r="N89" s="222"/>
      <c r="O89" s="222"/>
      <c r="P89" s="222"/>
      <c r="Q89" s="222"/>
      <c r="R89" s="222"/>
      <c r="S89" s="222"/>
      <c r="T89" s="223"/>
      <c r="AT89" s="224" t="s">
        <v>140</v>
      </c>
      <c r="AU89" s="224" t="s">
        <v>84</v>
      </c>
      <c r="AV89" s="12" t="s">
        <v>84</v>
      </c>
      <c r="AW89" s="12" t="s">
        <v>37</v>
      </c>
      <c r="AX89" s="12" t="s">
        <v>82</v>
      </c>
      <c r="AY89" s="224" t="s">
        <v>132</v>
      </c>
    </row>
    <row r="90" spans="2:65" s="1" customFormat="1" ht="25.5" customHeight="1">
      <c r="B90" s="40"/>
      <c r="C90" s="191" t="s">
        <v>84</v>
      </c>
      <c r="D90" s="191" t="s">
        <v>134</v>
      </c>
      <c r="E90" s="192" t="s">
        <v>211</v>
      </c>
      <c r="F90" s="193" t="s">
        <v>212</v>
      </c>
      <c r="G90" s="194" t="s">
        <v>213</v>
      </c>
      <c r="H90" s="195">
        <v>10</v>
      </c>
      <c r="I90" s="196"/>
      <c r="J90" s="197">
        <f>ROUND(I90*H90,2)</f>
        <v>0</v>
      </c>
      <c r="K90" s="193" t="s">
        <v>145</v>
      </c>
      <c r="L90" s="60"/>
      <c r="M90" s="198" t="s">
        <v>30</v>
      </c>
      <c r="N90" s="199" t="s">
        <v>47</v>
      </c>
      <c r="O90" s="41"/>
      <c r="P90" s="200">
        <f>O90*H90</f>
        <v>0</v>
      </c>
      <c r="Q90" s="200">
        <v>0</v>
      </c>
      <c r="R90" s="200">
        <f>Q90*H90</f>
        <v>0</v>
      </c>
      <c r="S90" s="200">
        <v>0</v>
      </c>
      <c r="T90" s="201">
        <f>S90*H90</f>
        <v>0</v>
      </c>
      <c r="AR90" s="23" t="s">
        <v>138</v>
      </c>
      <c r="AT90" s="23" t="s">
        <v>134</v>
      </c>
      <c r="AU90" s="23" t="s">
        <v>84</v>
      </c>
      <c r="AY90" s="23" t="s">
        <v>132</v>
      </c>
      <c r="BE90" s="202">
        <f>IF(N90="základní",J90,0)</f>
        <v>0</v>
      </c>
      <c r="BF90" s="202">
        <f>IF(N90="snížená",J90,0)</f>
        <v>0</v>
      </c>
      <c r="BG90" s="202">
        <f>IF(N90="zákl. přenesená",J90,0)</f>
        <v>0</v>
      </c>
      <c r="BH90" s="202">
        <f>IF(N90="sníž. přenesená",J90,0)</f>
        <v>0</v>
      </c>
      <c r="BI90" s="202">
        <f>IF(N90="nulová",J90,0)</f>
        <v>0</v>
      </c>
      <c r="BJ90" s="23" t="s">
        <v>138</v>
      </c>
      <c r="BK90" s="202">
        <f>ROUND(I90*H90,2)</f>
        <v>0</v>
      </c>
      <c r="BL90" s="23" t="s">
        <v>138</v>
      </c>
      <c r="BM90" s="23" t="s">
        <v>352</v>
      </c>
    </row>
    <row r="91" spans="2:65" s="1" customFormat="1" ht="156">
      <c r="B91" s="40"/>
      <c r="C91" s="62"/>
      <c r="D91" s="205" t="s">
        <v>147</v>
      </c>
      <c r="E91" s="62"/>
      <c r="F91" s="225" t="s">
        <v>215</v>
      </c>
      <c r="G91" s="62"/>
      <c r="H91" s="62"/>
      <c r="I91" s="162"/>
      <c r="J91" s="62"/>
      <c r="K91" s="62"/>
      <c r="L91" s="60"/>
      <c r="M91" s="226"/>
      <c r="N91" s="41"/>
      <c r="O91" s="41"/>
      <c r="P91" s="41"/>
      <c r="Q91" s="41"/>
      <c r="R91" s="41"/>
      <c r="S91" s="41"/>
      <c r="T91" s="77"/>
      <c r="AT91" s="23" t="s">
        <v>147</v>
      </c>
      <c r="AU91" s="23" t="s">
        <v>84</v>
      </c>
    </row>
    <row r="92" spans="2:65" s="11" customFormat="1" ht="12">
      <c r="B92" s="203"/>
      <c r="C92" s="204"/>
      <c r="D92" s="205" t="s">
        <v>140</v>
      </c>
      <c r="E92" s="206" t="s">
        <v>30</v>
      </c>
      <c r="F92" s="207" t="s">
        <v>216</v>
      </c>
      <c r="G92" s="204"/>
      <c r="H92" s="206" t="s">
        <v>30</v>
      </c>
      <c r="I92" s="208"/>
      <c r="J92" s="204"/>
      <c r="K92" s="204"/>
      <c r="L92" s="209"/>
      <c r="M92" s="210"/>
      <c r="N92" s="211"/>
      <c r="O92" s="211"/>
      <c r="P92" s="211"/>
      <c r="Q92" s="211"/>
      <c r="R92" s="211"/>
      <c r="S92" s="211"/>
      <c r="T92" s="212"/>
      <c r="AT92" s="213" t="s">
        <v>140</v>
      </c>
      <c r="AU92" s="213" t="s">
        <v>84</v>
      </c>
      <c r="AV92" s="11" t="s">
        <v>82</v>
      </c>
      <c r="AW92" s="11" t="s">
        <v>37</v>
      </c>
      <c r="AX92" s="11" t="s">
        <v>74</v>
      </c>
      <c r="AY92" s="213" t="s">
        <v>132</v>
      </c>
    </row>
    <row r="93" spans="2:65" s="12" customFormat="1" ht="12">
      <c r="B93" s="214"/>
      <c r="C93" s="215"/>
      <c r="D93" s="205" t="s">
        <v>140</v>
      </c>
      <c r="E93" s="216" t="s">
        <v>30</v>
      </c>
      <c r="F93" s="217" t="s">
        <v>217</v>
      </c>
      <c r="G93" s="215"/>
      <c r="H93" s="218">
        <v>10</v>
      </c>
      <c r="I93" s="219"/>
      <c r="J93" s="215"/>
      <c r="K93" s="215"/>
      <c r="L93" s="220"/>
      <c r="M93" s="221"/>
      <c r="N93" s="222"/>
      <c r="O93" s="222"/>
      <c r="P93" s="222"/>
      <c r="Q93" s="222"/>
      <c r="R93" s="222"/>
      <c r="S93" s="222"/>
      <c r="T93" s="223"/>
      <c r="AT93" s="224" t="s">
        <v>140</v>
      </c>
      <c r="AU93" s="224" t="s">
        <v>84</v>
      </c>
      <c r="AV93" s="12" t="s">
        <v>84</v>
      </c>
      <c r="AW93" s="12" t="s">
        <v>37</v>
      </c>
      <c r="AX93" s="12" t="s">
        <v>82</v>
      </c>
      <c r="AY93" s="224" t="s">
        <v>132</v>
      </c>
    </row>
    <row r="94" spans="2:65" s="1" customFormat="1" ht="38.25" customHeight="1">
      <c r="B94" s="40"/>
      <c r="C94" s="191" t="s">
        <v>151</v>
      </c>
      <c r="D94" s="191" t="s">
        <v>134</v>
      </c>
      <c r="E94" s="192" t="s">
        <v>353</v>
      </c>
      <c r="F94" s="193" t="s">
        <v>354</v>
      </c>
      <c r="G94" s="194" t="s">
        <v>137</v>
      </c>
      <c r="H94" s="195">
        <v>1.84</v>
      </c>
      <c r="I94" s="196"/>
      <c r="J94" s="197">
        <f>ROUND(I94*H94,2)</f>
        <v>0</v>
      </c>
      <c r="K94" s="193" t="s">
        <v>145</v>
      </c>
      <c r="L94" s="60"/>
      <c r="M94" s="198" t="s">
        <v>30</v>
      </c>
      <c r="N94" s="199" t="s">
        <v>47</v>
      </c>
      <c r="O94" s="41"/>
      <c r="P94" s="200">
        <f>O94*H94</f>
        <v>0</v>
      </c>
      <c r="Q94" s="200">
        <v>0</v>
      </c>
      <c r="R94" s="200">
        <f>Q94*H94</f>
        <v>0</v>
      </c>
      <c r="S94" s="200">
        <v>0</v>
      </c>
      <c r="T94" s="201">
        <f>S94*H94</f>
        <v>0</v>
      </c>
      <c r="AR94" s="23" t="s">
        <v>138</v>
      </c>
      <c r="AT94" s="23" t="s">
        <v>134</v>
      </c>
      <c r="AU94" s="23" t="s">
        <v>84</v>
      </c>
      <c r="AY94" s="23" t="s">
        <v>132</v>
      </c>
      <c r="BE94" s="202">
        <f>IF(N94="základní",J94,0)</f>
        <v>0</v>
      </c>
      <c r="BF94" s="202">
        <f>IF(N94="snížená",J94,0)</f>
        <v>0</v>
      </c>
      <c r="BG94" s="202">
        <f>IF(N94="zákl. přenesená",J94,0)</f>
        <v>0</v>
      </c>
      <c r="BH94" s="202">
        <f>IF(N94="sníž. přenesená",J94,0)</f>
        <v>0</v>
      </c>
      <c r="BI94" s="202">
        <f>IF(N94="nulová",J94,0)</f>
        <v>0</v>
      </c>
      <c r="BJ94" s="23" t="s">
        <v>138</v>
      </c>
      <c r="BK94" s="202">
        <f>ROUND(I94*H94,2)</f>
        <v>0</v>
      </c>
      <c r="BL94" s="23" t="s">
        <v>138</v>
      </c>
      <c r="BM94" s="23" t="s">
        <v>355</v>
      </c>
    </row>
    <row r="95" spans="2:65" s="1" customFormat="1" ht="96">
      <c r="B95" s="40"/>
      <c r="C95" s="62"/>
      <c r="D95" s="205" t="s">
        <v>147</v>
      </c>
      <c r="E95" s="62"/>
      <c r="F95" s="225" t="s">
        <v>356</v>
      </c>
      <c r="G95" s="62"/>
      <c r="H95" s="62"/>
      <c r="I95" s="162"/>
      <c r="J95" s="62"/>
      <c r="K95" s="62"/>
      <c r="L95" s="60"/>
      <c r="M95" s="226"/>
      <c r="N95" s="41"/>
      <c r="O95" s="41"/>
      <c r="P95" s="41"/>
      <c r="Q95" s="41"/>
      <c r="R95" s="41"/>
      <c r="S95" s="41"/>
      <c r="T95" s="77"/>
      <c r="AT95" s="23" t="s">
        <v>147</v>
      </c>
      <c r="AU95" s="23" t="s">
        <v>84</v>
      </c>
    </row>
    <row r="96" spans="2:65" s="11" customFormat="1" ht="12">
      <c r="B96" s="203"/>
      <c r="C96" s="204"/>
      <c r="D96" s="205" t="s">
        <v>140</v>
      </c>
      <c r="E96" s="206" t="s">
        <v>30</v>
      </c>
      <c r="F96" s="207" t="s">
        <v>357</v>
      </c>
      <c r="G96" s="204"/>
      <c r="H96" s="206" t="s">
        <v>30</v>
      </c>
      <c r="I96" s="208"/>
      <c r="J96" s="204"/>
      <c r="K96" s="204"/>
      <c r="L96" s="209"/>
      <c r="M96" s="210"/>
      <c r="N96" s="211"/>
      <c r="O96" s="211"/>
      <c r="P96" s="211"/>
      <c r="Q96" s="211"/>
      <c r="R96" s="211"/>
      <c r="S96" s="211"/>
      <c r="T96" s="212"/>
      <c r="AT96" s="213" t="s">
        <v>140</v>
      </c>
      <c r="AU96" s="213" t="s">
        <v>84</v>
      </c>
      <c r="AV96" s="11" t="s">
        <v>82</v>
      </c>
      <c r="AW96" s="11" t="s">
        <v>37</v>
      </c>
      <c r="AX96" s="11" t="s">
        <v>74</v>
      </c>
      <c r="AY96" s="213" t="s">
        <v>132</v>
      </c>
    </row>
    <row r="97" spans="2:65" s="12" customFormat="1" ht="12">
      <c r="B97" s="214"/>
      <c r="C97" s="215"/>
      <c r="D97" s="205" t="s">
        <v>140</v>
      </c>
      <c r="E97" s="216" t="s">
        <v>30</v>
      </c>
      <c r="F97" s="217" t="s">
        <v>358</v>
      </c>
      <c r="G97" s="215"/>
      <c r="H97" s="218">
        <v>1.84</v>
      </c>
      <c r="I97" s="219"/>
      <c r="J97" s="215"/>
      <c r="K97" s="215"/>
      <c r="L97" s="220"/>
      <c r="M97" s="221"/>
      <c r="N97" s="222"/>
      <c r="O97" s="222"/>
      <c r="P97" s="222"/>
      <c r="Q97" s="222"/>
      <c r="R97" s="222"/>
      <c r="S97" s="222"/>
      <c r="T97" s="223"/>
      <c r="AT97" s="224" t="s">
        <v>140</v>
      </c>
      <c r="AU97" s="224" t="s">
        <v>84</v>
      </c>
      <c r="AV97" s="12" t="s">
        <v>84</v>
      </c>
      <c r="AW97" s="12" t="s">
        <v>37</v>
      </c>
      <c r="AX97" s="12" t="s">
        <v>82</v>
      </c>
      <c r="AY97" s="224" t="s">
        <v>132</v>
      </c>
    </row>
    <row r="98" spans="2:65" s="1" customFormat="1" ht="38.25" customHeight="1">
      <c r="B98" s="40"/>
      <c r="C98" s="191" t="s">
        <v>138</v>
      </c>
      <c r="D98" s="191" t="s">
        <v>134</v>
      </c>
      <c r="E98" s="192" t="s">
        <v>359</v>
      </c>
      <c r="F98" s="193" t="s">
        <v>360</v>
      </c>
      <c r="G98" s="194" t="s">
        <v>137</v>
      </c>
      <c r="H98" s="195">
        <v>1.84</v>
      </c>
      <c r="I98" s="196"/>
      <c r="J98" s="197">
        <f>ROUND(I98*H98,2)</f>
        <v>0</v>
      </c>
      <c r="K98" s="193" t="s">
        <v>145</v>
      </c>
      <c r="L98" s="60"/>
      <c r="M98" s="198" t="s">
        <v>30</v>
      </c>
      <c r="N98" s="199" t="s">
        <v>47</v>
      </c>
      <c r="O98" s="41"/>
      <c r="P98" s="200">
        <f>O98*H98</f>
        <v>0</v>
      </c>
      <c r="Q98" s="200">
        <v>0</v>
      </c>
      <c r="R98" s="200">
        <f>Q98*H98</f>
        <v>0</v>
      </c>
      <c r="S98" s="200">
        <v>0</v>
      </c>
      <c r="T98" s="201">
        <f>S98*H98</f>
        <v>0</v>
      </c>
      <c r="AR98" s="23" t="s">
        <v>138</v>
      </c>
      <c r="AT98" s="23" t="s">
        <v>134</v>
      </c>
      <c r="AU98" s="23" t="s">
        <v>84</v>
      </c>
      <c r="AY98" s="23" t="s">
        <v>132</v>
      </c>
      <c r="BE98" s="202">
        <f>IF(N98="základní",J98,0)</f>
        <v>0</v>
      </c>
      <c r="BF98" s="202">
        <f>IF(N98="snížená",J98,0)</f>
        <v>0</v>
      </c>
      <c r="BG98" s="202">
        <f>IF(N98="zákl. přenesená",J98,0)</f>
        <v>0</v>
      </c>
      <c r="BH98" s="202">
        <f>IF(N98="sníž. přenesená",J98,0)</f>
        <v>0</v>
      </c>
      <c r="BI98" s="202">
        <f>IF(N98="nulová",J98,0)</f>
        <v>0</v>
      </c>
      <c r="BJ98" s="23" t="s">
        <v>138</v>
      </c>
      <c r="BK98" s="202">
        <f>ROUND(I98*H98,2)</f>
        <v>0</v>
      </c>
      <c r="BL98" s="23" t="s">
        <v>138</v>
      </c>
      <c r="BM98" s="23" t="s">
        <v>361</v>
      </c>
    </row>
    <row r="99" spans="2:65" s="1" customFormat="1" ht="192">
      <c r="B99" s="40"/>
      <c r="C99" s="62"/>
      <c r="D99" s="205" t="s">
        <v>147</v>
      </c>
      <c r="E99" s="62"/>
      <c r="F99" s="225" t="s">
        <v>362</v>
      </c>
      <c r="G99" s="62"/>
      <c r="H99" s="62"/>
      <c r="I99" s="162"/>
      <c r="J99" s="62"/>
      <c r="K99" s="62"/>
      <c r="L99" s="60"/>
      <c r="M99" s="226"/>
      <c r="N99" s="41"/>
      <c r="O99" s="41"/>
      <c r="P99" s="41"/>
      <c r="Q99" s="41"/>
      <c r="R99" s="41"/>
      <c r="S99" s="41"/>
      <c r="T99" s="77"/>
      <c r="AT99" s="23" t="s">
        <v>147</v>
      </c>
      <c r="AU99" s="23" t="s">
        <v>84</v>
      </c>
    </row>
    <row r="100" spans="2:65" s="11" customFormat="1" ht="12">
      <c r="B100" s="203"/>
      <c r="C100" s="204"/>
      <c r="D100" s="205" t="s">
        <v>140</v>
      </c>
      <c r="E100" s="206" t="s">
        <v>30</v>
      </c>
      <c r="F100" s="207" t="s">
        <v>363</v>
      </c>
      <c r="G100" s="204"/>
      <c r="H100" s="206" t="s">
        <v>30</v>
      </c>
      <c r="I100" s="208"/>
      <c r="J100" s="204"/>
      <c r="K100" s="204"/>
      <c r="L100" s="209"/>
      <c r="M100" s="210"/>
      <c r="N100" s="211"/>
      <c r="O100" s="211"/>
      <c r="P100" s="211"/>
      <c r="Q100" s="211"/>
      <c r="R100" s="211"/>
      <c r="S100" s="211"/>
      <c r="T100" s="212"/>
      <c r="AT100" s="213" t="s">
        <v>140</v>
      </c>
      <c r="AU100" s="213" t="s">
        <v>84</v>
      </c>
      <c r="AV100" s="11" t="s">
        <v>82</v>
      </c>
      <c r="AW100" s="11" t="s">
        <v>37</v>
      </c>
      <c r="AX100" s="11" t="s">
        <v>74</v>
      </c>
      <c r="AY100" s="213" t="s">
        <v>132</v>
      </c>
    </row>
    <row r="101" spans="2:65" s="12" customFormat="1" ht="12">
      <c r="B101" s="214"/>
      <c r="C101" s="215"/>
      <c r="D101" s="205" t="s">
        <v>140</v>
      </c>
      <c r="E101" s="216" t="s">
        <v>30</v>
      </c>
      <c r="F101" s="217" t="s">
        <v>358</v>
      </c>
      <c r="G101" s="215"/>
      <c r="H101" s="218">
        <v>1.84</v>
      </c>
      <c r="I101" s="219"/>
      <c r="J101" s="215"/>
      <c r="K101" s="215"/>
      <c r="L101" s="220"/>
      <c r="M101" s="221"/>
      <c r="N101" s="222"/>
      <c r="O101" s="222"/>
      <c r="P101" s="222"/>
      <c r="Q101" s="222"/>
      <c r="R101" s="222"/>
      <c r="S101" s="222"/>
      <c r="T101" s="223"/>
      <c r="AT101" s="224" t="s">
        <v>140</v>
      </c>
      <c r="AU101" s="224" t="s">
        <v>84</v>
      </c>
      <c r="AV101" s="12" t="s">
        <v>84</v>
      </c>
      <c r="AW101" s="12" t="s">
        <v>37</v>
      </c>
      <c r="AX101" s="12" t="s">
        <v>82</v>
      </c>
      <c r="AY101" s="224" t="s">
        <v>132</v>
      </c>
    </row>
    <row r="102" spans="2:65" s="1" customFormat="1" ht="38.25" customHeight="1">
      <c r="B102" s="40"/>
      <c r="C102" s="191" t="s">
        <v>173</v>
      </c>
      <c r="D102" s="191" t="s">
        <v>134</v>
      </c>
      <c r="E102" s="192" t="s">
        <v>364</v>
      </c>
      <c r="F102" s="193" t="s">
        <v>365</v>
      </c>
      <c r="G102" s="194" t="s">
        <v>137</v>
      </c>
      <c r="H102" s="195">
        <v>1.84</v>
      </c>
      <c r="I102" s="196"/>
      <c r="J102" s="197">
        <f>ROUND(I102*H102,2)</f>
        <v>0</v>
      </c>
      <c r="K102" s="193" t="s">
        <v>145</v>
      </c>
      <c r="L102" s="60"/>
      <c r="M102" s="198" t="s">
        <v>30</v>
      </c>
      <c r="N102" s="199" t="s">
        <v>47</v>
      </c>
      <c r="O102" s="41"/>
      <c r="P102" s="200">
        <f>O102*H102</f>
        <v>0</v>
      </c>
      <c r="Q102" s="200">
        <v>0</v>
      </c>
      <c r="R102" s="200">
        <f>Q102*H102</f>
        <v>0</v>
      </c>
      <c r="S102" s="200">
        <v>0</v>
      </c>
      <c r="T102" s="201">
        <f>S102*H102</f>
        <v>0</v>
      </c>
      <c r="AR102" s="23" t="s">
        <v>138</v>
      </c>
      <c r="AT102" s="23" t="s">
        <v>134</v>
      </c>
      <c r="AU102" s="23" t="s">
        <v>84</v>
      </c>
      <c r="AY102" s="23" t="s">
        <v>132</v>
      </c>
      <c r="BE102" s="202">
        <f>IF(N102="základní",J102,0)</f>
        <v>0</v>
      </c>
      <c r="BF102" s="202">
        <f>IF(N102="snížená",J102,0)</f>
        <v>0</v>
      </c>
      <c r="BG102" s="202">
        <f>IF(N102="zákl. přenesená",J102,0)</f>
        <v>0</v>
      </c>
      <c r="BH102" s="202">
        <f>IF(N102="sníž. přenesená",J102,0)</f>
        <v>0</v>
      </c>
      <c r="BI102" s="202">
        <f>IF(N102="nulová",J102,0)</f>
        <v>0</v>
      </c>
      <c r="BJ102" s="23" t="s">
        <v>138</v>
      </c>
      <c r="BK102" s="202">
        <f>ROUND(I102*H102,2)</f>
        <v>0</v>
      </c>
      <c r="BL102" s="23" t="s">
        <v>138</v>
      </c>
      <c r="BM102" s="23" t="s">
        <v>366</v>
      </c>
    </row>
    <row r="103" spans="2:65" s="1" customFormat="1" ht="372">
      <c r="B103" s="40"/>
      <c r="C103" s="62"/>
      <c r="D103" s="205" t="s">
        <v>147</v>
      </c>
      <c r="E103" s="62"/>
      <c r="F103" s="225" t="s">
        <v>367</v>
      </c>
      <c r="G103" s="62"/>
      <c r="H103" s="62"/>
      <c r="I103" s="162"/>
      <c r="J103" s="62"/>
      <c r="K103" s="62"/>
      <c r="L103" s="60"/>
      <c r="M103" s="226"/>
      <c r="N103" s="41"/>
      <c r="O103" s="41"/>
      <c r="P103" s="41"/>
      <c r="Q103" s="41"/>
      <c r="R103" s="41"/>
      <c r="S103" s="41"/>
      <c r="T103" s="77"/>
      <c r="AT103" s="23" t="s">
        <v>147</v>
      </c>
      <c r="AU103" s="23" t="s">
        <v>84</v>
      </c>
    </row>
    <row r="104" spans="2:65" s="11" customFormat="1" ht="12">
      <c r="B104" s="203"/>
      <c r="C104" s="204"/>
      <c r="D104" s="205" t="s">
        <v>140</v>
      </c>
      <c r="E104" s="206" t="s">
        <v>30</v>
      </c>
      <c r="F104" s="207" t="s">
        <v>368</v>
      </c>
      <c r="G104" s="204"/>
      <c r="H104" s="206" t="s">
        <v>30</v>
      </c>
      <c r="I104" s="208"/>
      <c r="J104" s="204"/>
      <c r="K104" s="204"/>
      <c r="L104" s="209"/>
      <c r="M104" s="210"/>
      <c r="N104" s="211"/>
      <c r="O104" s="211"/>
      <c r="P104" s="211"/>
      <c r="Q104" s="211"/>
      <c r="R104" s="211"/>
      <c r="S104" s="211"/>
      <c r="T104" s="212"/>
      <c r="AT104" s="213" t="s">
        <v>140</v>
      </c>
      <c r="AU104" s="213" t="s">
        <v>84</v>
      </c>
      <c r="AV104" s="11" t="s">
        <v>82</v>
      </c>
      <c r="AW104" s="11" t="s">
        <v>37</v>
      </c>
      <c r="AX104" s="11" t="s">
        <v>74</v>
      </c>
      <c r="AY104" s="213" t="s">
        <v>132</v>
      </c>
    </row>
    <row r="105" spans="2:65" s="12" customFormat="1" ht="12">
      <c r="B105" s="214"/>
      <c r="C105" s="215"/>
      <c r="D105" s="205" t="s">
        <v>140</v>
      </c>
      <c r="E105" s="216" t="s">
        <v>30</v>
      </c>
      <c r="F105" s="217" t="s">
        <v>358</v>
      </c>
      <c r="G105" s="215"/>
      <c r="H105" s="218">
        <v>1.84</v>
      </c>
      <c r="I105" s="219"/>
      <c r="J105" s="215"/>
      <c r="K105" s="215"/>
      <c r="L105" s="220"/>
      <c r="M105" s="221"/>
      <c r="N105" s="222"/>
      <c r="O105" s="222"/>
      <c r="P105" s="222"/>
      <c r="Q105" s="222"/>
      <c r="R105" s="222"/>
      <c r="S105" s="222"/>
      <c r="T105" s="223"/>
      <c r="AT105" s="224" t="s">
        <v>140</v>
      </c>
      <c r="AU105" s="224" t="s">
        <v>84</v>
      </c>
      <c r="AV105" s="12" t="s">
        <v>84</v>
      </c>
      <c r="AW105" s="12" t="s">
        <v>37</v>
      </c>
      <c r="AX105" s="12" t="s">
        <v>82</v>
      </c>
      <c r="AY105" s="224" t="s">
        <v>132</v>
      </c>
    </row>
    <row r="106" spans="2:65" s="1" customFormat="1" ht="16.5" customHeight="1">
      <c r="B106" s="40"/>
      <c r="C106" s="241" t="s">
        <v>218</v>
      </c>
      <c r="D106" s="241" t="s">
        <v>262</v>
      </c>
      <c r="E106" s="242" t="s">
        <v>369</v>
      </c>
      <c r="F106" s="243" t="s">
        <v>370</v>
      </c>
      <c r="G106" s="244" t="s">
        <v>154</v>
      </c>
      <c r="H106" s="245">
        <v>5.3360000000000003</v>
      </c>
      <c r="I106" s="246"/>
      <c r="J106" s="247">
        <f>ROUND(I106*H106,2)</f>
        <v>0</v>
      </c>
      <c r="K106" s="243" t="s">
        <v>145</v>
      </c>
      <c r="L106" s="248"/>
      <c r="M106" s="249" t="s">
        <v>30</v>
      </c>
      <c r="N106" s="250" t="s">
        <v>47</v>
      </c>
      <c r="O106" s="41"/>
      <c r="P106" s="200">
        <f>O106*H106</f>
        <v>0</v>
      </c>
      <c r="Q106" s="200">
        <v>1</v>
      </c>
      <c r="R106" s="200">
        <f>Q106*H106</f>
        <v>5.3360000000000003</v>
      </c>
      <c r="S106" s="200">
        <v>0</v>
      </c>
      <c r="T106" s="201">
        <f>S106*H106</f>
        <v>0</v>
      </c>
      <c r="AR106" s="23" t="s">
        <v>232</v>
      </c>
      <c r="AT106" s="23" t="s">
        <v>262</v>
      </c>
      <c r="AU106" s="23" t="s">
        <v>84</v>
      </c>
      <c r="AY106" s="23" t="s">
        <v>132</v>
      </c>
      <c r="BE106" s="202">
        <f>IF(N106="základní",J106,0)</f>
        <v>0</v>
      </c>
      <c r="BF106" s="202">
        <f>IF(N106="snížená",J106,0)</f>
        <v>0</v>
      </c>
      <c r="BG106" s="202">
        <f>IF(N106="zákl. přenesená",J106,0)</f>
        <v>0</v>
      </c>
      <c r="BH106" s="202">
        <f>IF(N106="sníž. přenesená",J106,0)</f>
        <v>0</v>
      </c>
      <c r="BI106" s="202">
        <f>IF(N106="nulová",J106,0)</f>
        <v>0</v>
      </c>
      <c r="BJ106" s="23" t="s">
        <v>138</v>
      </c>
      <c r="BK106" s="202">
        <f>ROUND(I106*H106,2)</f>
        <v>0</v>
      </c>
      <c r="BL106" s="23" t="s">
        <v>138</v>
      </c>
      <c r="BM106" s="23" t="s">
        <v>371</v>
      </c>
    </row>
    <row r="107" spans="2:65" s="11" customFormat="1" ht="12">
      <c r="B107" s="203"/>
      <c r="C107" s="204"/>
      <c r="D107" s="205" t="s">
        <v>140</v>
      </c>
      <c r="E107" s="206" t="s">
        <v>30</v>
      </c>
      <c r="F107" s="207" t="s">
        <v>372</v>
      </c>
      <c r="G107" s="204"/>
      <c r="H107" s="206" t="s">
        <v>30</v>
      </c>
      <c r="I107" s="208"/>
      <c r="J107" s="204"/>
      <c r="K107" s="204"/>
      <c r="L107" s="209"/>
      <c r="M107" s="210"/>
      <c r="N107" s="211"/>
      <c r="O107" s="211"/>
      <c r="P107" s="211"/>
      <c r="Q107" s="211"/>
      <c r="R107" s="211"/>
      <c r="S107" s="211"/>
      <c r="T107" s="212"/>
      <c r="AT107" s="213" t="s">
        <v>140</v>
      </c>
      <c r="AU107" s="213" t="s">
        <v>84</v>
      </c>
      <c r="AV107" s="11" t="s">
        <v>82</v>
      </c>
      <c r="AW107" s="11" t="s">
        <v>37</v>
      </c>
      <c r="AX107" s="11" t="s">
        <v>74</v>
      </c>
      <c r="AY107" s="213" t="s">
        <v>132</v>
      </c>
    </row>
    <row r="108" spans="2:65" s="12" customFormat="1" ht="12">
      <c r="B108" s="214"/>
      <c r="C108" s="215"/>
      <c r="D108" s="205" t="s">
        <v>140</v>
      </c>
      <c r="E108" s="216" t="s">
        <v>30</v>
      </c>
      <c r="F108" s="217" t="s">
        <v>373</v>
      </c>
      <c r="G108" s="215"/>
      <c r="H108" s="218">
        <v>5.3360000000000003</v>
      </c>
      <c r="I108" s="219"/>
      <c r="J108" s="215"/>
      <c r="K108" s="215"/>
      <c r="L108" s="220"/>
      <c r="M108" s="221"/>
      <c r="N108" s="222"/>
      <c r="O108" s="222"/>
      <c r="P108" s="222"/>
      <c r="Q108" s="222"/>
      <c r="R108" s="222"/>
      <c r="S108" s="222"/>
      <c r="T108" s="223"/>
      <c r="AT108" s="224" t="s">
        <v>140</v>
      </c>
      <c r="AU108" s="224" t="s">
        <v>84</v>
      </c>
      <c r="AV108" s="12" t="s">
        <v>84</v>
      </c>
      <c r="AW108" s="12" t="s">
        <v>37</v>
      </c>
      <c r="AX108" s="12" t="s">
        <v>82</v>
      </c>
      <c r="AY108" s="224" t="s">
        <v>132</v>
      </c>
    </row>
    <row r="109" spans="2:65" s="10" customFormat="1" ht="29.85" customHeight="1">
      <c r="B109" s="175"/>
      <c r="C109" s="176"/>
      <c r="D109" s="177" t="s">
        <v>73</v>
      </c>
      <c r="E109" s="189" t="s">
        <v>84</v>
      </c>
      <c r="F109" s="189" t="s">
        <v>275</v>
      </c>
      <c r="G109" s="176"/>
      <c r="H109" s="176"/>
      <c r="I109" s="179"/>
      <c r="J109" s="190">
        <f>BK109</f>
        <v>0</v>
      </c>
      <c r="K109" s="176"/>
      <c r="L109" s="181"/>
      <c r="M109" s="182"/>
      <c r="N109" s="183"/>
      <c r="O109" s="183"/>
      <c r="P109" s="184">
        <f>SUM(P110:P115)</f>
        <v>0</v>
      </c>
      <c r="Q109" s="183"/>
      <c r="R109" s="184">
        <f>SUM(R110:R115)</f>
        <v>0</v>
      </c>
      <c r="S109" s="183"/>
      <c r="T109" s="185">
        <f>SUM(T110:T115)</f>
        <v>0</v>
      </c>
      <c r="AR109" s="186" t="s">
        <v>82</v>
      </c>
      <c r="AT109" s="187" t="s">
        <v>73</v>
      </c>
      <c r="AU109" s="187" t="s">
        <v>82</v>
      </c>
      <c r="AY109" s="186" t="s">
        <v>132</v>
      </c>
      <c r="BK109" s="188">
        <f>SUM(BK110:BK115)</f>
        <v>0</v>
      </c>
    </row>
    <row r="110" spans="2:65" s="1" customFormat="1" ht="16.5" customHeight="1">
      <c r="B110" s="40"/>
      <c r="C110" s="191" t="s">
        <v>225</v>
      </c>
      <c r="D110" s="191" t="s">
        <v>134</v>
      </c>
      <c r="E110" s="192" t="s">
        <v>276</v>
      </c>
      <c r="F110" s="193" t="s">
        <v>277</v>
      </c>
      <c r="G110" s="194" t="s">
        <v>278</v>
      </c>
      <c r="H110" s="195">
        <v>27</v>
      </c>
      <c r="I110" s="196"/>
      <c r="J110" s="197">
        <f>ROUND(I110*H110,2)</f>
        <v>0</v>
      </c>
      <c r="K110" s="193" t="s">
        <v>30</v>
      </c>
      <c r="L110" s="60"/>
      <c r="M110" s="198" t="s">
        <v>30</v>
      </c>
      <c r="N110" s="199" t="s">
        <v>47</v>
      </c>
      <c r="O110" s="41"/>
      <c r="P110" s="200">
        <f>O110*H110</f>
        <v>0</v>
      </c>
      <c r="Q110" s="200">
        <v>0</v>
      </c>
      <c r="R110" s="200">
        <f>Q110*H110</f>
        <v>0</v>
      </c>
      <c r="S110" s="200">
        <v>0</v>
      </c>
      <c r="T110" s="201">
        <f>S110*H110</f>
        <v>0</v>
      </c>
      <c r="AR110" s="23" t="s">
        <v>138</v>
      </c>
      <c r="AT110" s="23" t="s">
        <v>134</v>
      </c>
      <c r="AU110" s="23" t="s">
        <v>84</v>
      </c>
      <c r="AY110" s="23" t="s">
        <v>132</v>
      </c>
      <c r="BE110" s="202">
        <f>IF(N110="základní",J110,0)</f>
        <v>0</v>
      </c>
      <c r="BF110" s="202">
        <f>IF(N110="snížená",J110,0)</f>
        <v>0</v>
      </c>
      <c r="BG110" s="202">
        <f>IF(N110="zákl. přenesená",J110,0)</f>
        <v>0</v>
      </c>
      <c r="BH110" s="202">
        <f>IF(N110="sníž. přenesená",J110,0)</f>
        <v>0</v>
      </c>
      <c r="BI110" s="202">
        <f>IF(N110="nulová",J110,0)</f>
        <v>0</v>
      </c>
      <c r="BJ110" s="23" t="s">
        <v>138</v>
      </c>
      <c r="BK110" s="202">
        <f>ROUND(I110*H110,2)</f>
        <v>0</v>
      </c>
      <c r="BL110" s="23" t="s">
        <v>138</v>
      </c>
      <c r="BM110" s="23" t="s">
        <v>279</v>
      </c>
    </row>
    <row r="111" spans="2:65" s="11" customFormat="1" ht="12">
      <c r="B111" s="203"/>
      <c r="C111" s="204"/>
      <c r="D111" s="205" t="s">
        <v>140</v>
      </c>
      <c r="E111" s="206" t="s">
        <v>30</v>
      </c>
      <c r="F111" s="207" t="s">
        <v>280</v>
      </c>
      <c r="G111" s="204"/>
      <c r="H111" s="206" t="s">
        <v>30</v>
      </c>
      <c r="I111" s="208"/>
      <c r="J111" s="204"/>
      <c r="K111" s="204"/>
      <c r="L111" s="209"/>
      <c r="M111" s="210"/>
      <c r="N111" s="211"/>
      <c r="O111" s="211"/>
      <c r="P111" s="211"/>
      <c r="Q111" s="211"/>
      <c r="R111" s="211"/>
      <c r="S111" s="211"/>
      <c r="T111" s="212"/>
      <c r="AT111" s="213" t="s">
        <v>140</v>
      </c>
      <c r="AU111" s="213" t="s">
        <v>84</v>
      </c>
      <c r="AV111" s="11" t="s">
        <v>82</v>
      </c>
      <c r="AW111" s="11" t="s">
        <v>37</v>
      </c>
      <c r="AX111" s="11" t="s">
        <v>74</v>
      </c>
      <c r="AY111" s="213" t="s">
        <v>132</v>
      </c>
    </row>
    <row r="112" spans="2:65" s="11" customFormat="1" ht="24">
      <c r="B112" s="203"/>
      <c r="C112" s="204"/>
      <c r="D112" s="205" t="s">
        <v>140</v>
      </c>
      <c r="E112" s="206" t="s">
        <v>30</v>
      </c>
      <c r="F112" s="207" t="s">
        <v>281</v>
      </c>
      <c r="G112" s="204"/>
      <c r="H112" s="206" t="s">
        <v>30</v>
      </c>
      <c r="I112" s="208"/>
      <c r="J112" s="204"/>
      <c r="K112" s="204"/>
      <c r="L112" s="209"/>
      <c r="M112" s="210"/>
      <c r="N112" s="211"/>
      <c r="O112" s="211"/>
      <c r="P112" s="211"/>
      <c r="Q112" s="211"/>
      <c r="R112" s="211"/>
      <c r="S112" s="211"/>
      <c r="T112" s="212"/>
      <c r="AT112" s="213" t="s">
        <v>140</v>
      </c>
      <c r="AU112" s="213" t="s">
        <v>84</v>
      </c>
      <c r="AV112" s="11" t="s">
        <v>82</v>
      </c>
      <c r="AW112" s="11" t="s">
        <v>37</v>
      </c>
      <c r="AX112" s="11" t="s">
        <v>74</v>
      </c>
      <c r="AY112" s="213" t="s">
        <v>132</v>
      </c>
    </row>
    <row r="113" spans="2:65" s="11" customFormat="1" ht="12">
      <c r="B113" s="203"/>
      <c r="C113" s="204"/>
      <c r="D113" s="205" t="s">
        <v>140</v>
      </c>
      <c r="E113" s="206" t="s">
        <v>30</v>
      </c>
      <c r="F113" s="207" t="s">
        <v>374</v>
      </c>
      <c r="G113" s="204"/>
      <c r="H113" s="206" t="s">
        <v>30</v>
      </c>
      <c r="I113" s="208"/>
      <c r="J113" s="204"/>
      <c r="K113" s="204"/>
      <c r="L113" s="209"/>
      <c r="M113" s="210"/>
      <c r="N113" s="211"/>
      <c r="O113" s="211"/>
      <c r="P113" s="211"/>
      <c r="Q113" s="211"/>
      <c r="R113" s="211"/>
      <c r="S113" s="211"/>
      <c r="T113" s="212"/>
      <c r="AT113" s="213" t="s">
        <v>140</v>
      </c>
      <c r="AU113" s="213" t="s">
        <v>84</v>
      </c>
      <c r="AV113" s="11" t="s">
        <v>82</v>
      </c>
      <c r="AW113" s="11" t="s">
        <v>37</v>
      </c>
      <c r="AX113" s="11" t="s">
        <v>74</v>
      </c>
      <c r="AY113" s="213" t="s">
        <v>132</v>
      </c>
    </row>
    <row r="114" spans="2:65" s="11" customFormat="1" ht="12">
      <c r="B114" s="203"/>
      <c r="C114" s="204"/>
      <c r="D114" s="205" t="s">
        <v>140</v>
      </c>
      <c r="E114" s="206" t="s">
        <v>30</v>
      </c>
      <c r="F114" s="207" t="s">
        <v>283</v>
      </c>
      <c r="G114" s="204"/>
      <c r="H114" s="206" t="s">
        <v>30</v>
      </c>
      <c r="I114" s="208"/>
      <c r="J114" s="204"/>
      <c r="K114" s="204"/>
      <c r="L114" s="209"/>
      <c r="M114" s="210"/>
      <c r="N114" s="211"/>
      <c r="O114" s="211"/>
      <c r="P114" s="211"/>
      <c r="Q114" s="211"/>
      <c r="R114" s="211"/>
      <c r="S114" s="211"/>
      <c r="T114" s="212"/>
      <c r="AT114" s="213" t="s">
        <v>140</v>
      </c>
      <c r="AU114" s="213" t="s">
        <v>84</v>
      </c>
      <c r="AV114" s="11" t="s">
        <v>82</v>
      </c>
      <c r="AW114" s="11" t="s">
        <v>37</v>
      </c>
      <c r="AX114" s="11" t="s">
        <v>74</v>
      </c>
      <c r="AY114" s="213" t="s">
        <v>132</v>
      </c>
    </row>
    <row r="115" spans="2:65" s="12" customFormat="1" ht="12">
      <c r="B115" s="214"/>
      <c r="C115" s="215"/>
      <c r="D115" s="205" t="s">
        <v>140</v>
      </c>
      <c r="E115" s="216" t="s">
        <v>30</v>
      </c>
      <c r="F115" s="217" t="s">
        <v>375</v>
      </c>
      <c r="G115" s="215"/>
      <c r="H115" s="218">
        <v>27</v>
      </c>
      <c r="I115" s="219"/>
      <c r="J115" s="215"/>
      <c r="K115" s="215"/>
      <c r="L115" s="220"/>
      <c r="M115" s="221"/>
      <c r="N115" s="222"/>
      <c r="O115" s="222"/>
      <c r="P115" s="222"/>
      <c r="Q115" s="222"/>
      <c r="R115" s="222"/>
      <c r="S115" s="222"/>
      <c r="T115" s="223"/>
      <c r="AT115" s="224" t="s">
        <v>140</v>
      </c>
      <c r="AU115" s="224" t="s">
        <v>84</v>
      </c>
      <c r="AV115" s="12" t="s">
        <v>84</v>
      </c>
      <c r="AW115" s="12" t="s">
        <v>37</v>
      </c>
      <c r="AX115" s="12" t="s">
        <v>82</v>
      </c>
      <c r="AY115" s="224" t="s">
        <v>132</v>
      </c>
    </row>
    <row r="116" spans="2:65" s="10" customFormat="1" ht="29.85" customHeight="1">
      <c r="B116" s="175"/>
      <c r="C116" s="176"/>
      <c r="D116" s="177" t="s">
        <v>73</v>
      </c>
      <c r="E116" s="189" t="s">
        <v>218</v>
      </c>
      <c r="F116" s="189" t="s">
        <v>376</v>
      </c>
      <c r="G116" s="176"/>
      <c r="H116" s="176"/>
      <c r="I116" s="179"/>
      <c r="J116" s="190">
        <f>BK116</f>
        <v>0</v>
      </c>
      <c r="K116" s="176"/>
      <c r="L116" s="181"/>
      <c r="M116" s="182"/>
      <c r="N116" s="183"/>
      <c r="O116" s="183"/>
      <c r="P116" s="184">
        <f>SUM(P117:P121)</f>
        <v>0</v>
      </c>
      <c r="Q116" s="183"/>
      <c r="R116" s="184">
        <f>SUM(R117:R121)</f>
        <v>2.7873000000000001</v>
      </c>
      <c r="S116" s="183"/>
      <c r="T116" s="185">
        <f>SUM(T117:T121)</f>
        <v>0</v>
      </c>
      <c r="AR116" s="186" t="s">
        <v>82</v>
      </c>
      <c r="AT116" s="187" t="s">
        <v>73</v>
      </c>
      <c r="AU116" s="187" t="s">
        <v>82</v>
      </c>
      <c r="AY116" s="186" t="s">
        <v>132</v>
      </c>
      <c r="BK116" s="188">
        <f>SUM(BK117:BK121)</f>
        <v>0</v>
      </c>
    </row>
    <row r="117" spans="2:65" s="1" customFormat="1" ht="38.25" customHeight="1">
      <c r="B117" s="40"/>
      <c r="C117" s="191" t="s">
        <v>232</v>
      </c>
      <c r="D117" s="191" t="s">
        <v>134</v>
      </c>
      <c r="E117" s="192" t="s">
        <v>377</v>
      </c>
      <c r="F117" s="193" t="s">
        <v>378</v>
      </c>
      <c r="G117" s="194" t="s">
        <v>166</v>
      </c>
      <c r="H117" s="195">
        <v>48.9</v>
      </c>
      <c r="I117" s="196"/>
      <c r="J117" s="197">
        <f>ROUND(I117*H117,2)</f>
        <v>0</v>
      </c>
      <c r="K117" s="193" t="s">
        <v>30</v>
      </c>
      <c r="L117" s="60"/>
      <c r="M117" s="198" t="s">
        <v>30</v>
      </c>
      <c r="N117" s="199" t="s">
        <v>47</v>
      </c>
      <c r="O117" s="41"/>
      <c r="P117" s="200">
        <f>O117*H117</f>
        <v>0</v>
      </c>
      <c r="Q117" s="200">
        <v>5.7000000000000002E-2</v>
      </c>
      <c r="R117" s="200">
        <f>Q117*H117</f>
        <v>2.7873000000000001</v>
      </c>
      <c r="S117" s="200">
        <v>0</v>
      </c>
      <c r="T117" s="201">
        <f>S117*H117</f>
        <v>0</v>
      </c>
      <c r="AR117" s="23" t="s">
        <v>138</v>
      </c>
      <c r="AT117" s="23" t="s">
        <v>134</v>
      </c>
      <c r="AU117" s="23" t="s">
        <v>84</v>
      </c>
      <c r="AY117" s="23" t="s">
        <v>132</v>
      </c>
      <c r="BE117" s="202">
        <f>IF(N117="základní",J117,0)</f>
        <v>0</v>
      </c>
      <c r="BF117" s="202">
        <f>IF(N117="snížená",J117,0)</f>
        <v>0</v>
      </c>
      <c r="BG117" s="202">
        <f>IF(N117="zákl. přenesená",J117,0)</f>
        <v>0</v>
      </c>
      <c r="BH117" s="202">
        <f>IF(N117="sníž. přenesená",J117,0)</f>
        <v>0</v>
      </c>
      <c r="BI117" s="202">
        <f>IF(N117="nulová",J117,0)</f>
        <v>0</v>
      </c>
      <c r="BJ117" s="23" t="s">
        <v>138</v>
      </c>
      <c r="BK117" s="202">
        <f>ROUND(I117*H117,2)</f>
        <v>0</v>
      </c>
      <c r="BL117" s="23" t="s">
        <v>138</v>
      </c>
      <c r="BM117" s="23" t="s">
        <v>379</v>
      </c>
    </row>
    <row r="118" spans="2:65" s="1" customFormat="1" ht="48">
      <c r="B118" s="40"/>
      <c r="C118" s="62"/>
      <c r="D118" s="205" t="s">
        <v>147</v>
      </c>
      <c r="E118" s="62"/>
      <c r="F118" s="225" t="s">
        <v>380</v>
      </c>
      <c r="G118" s="62"/>
      <c r="H118" s="62"/>
      <c r="I118" s="162"/>
      <c r="J118" s="62"/>
      <c r="K118" s="62"/>
      <c r="L118" s="60"/>
      <c r="M118" s="226"/>
      <c r="N118" s="41"/>
      <c r="O118" s="41"/>
      <c r="P118" s="41"/>
      <c r="Q118" s="41"/>
      <c r="R118" s="41"/>
      <c r="S118" s="41"/>
      <c r="T118" s="77"/>
      <c r="AT118" s="23" t="s">
        <v>147</v>
      </c>
      <c r="AU118" s="23" t="s">
        <v>84</v>
      </c>
    </row>
    <row r="119" spans="2:65" s="11" customFormat="1" ht="12">
      <c r="B119" s="203"/>
      <c r="C119" s="204"/>
      <c r="D119" s="205" t="s">
        <v>140</v>
      </c>
      <c r="E119" s="206" t="s">
        <v>30</v>
      </c>
      <c r="F119" s="207" t="s">
        <v>319</v>
      </c>
      <c r="G119" s="204"/>
      <c r="H119" s="206" t="s">
        <v>30</v>
      </c>
      <c r="I119" s="208"/>
      <c r="J119" s="204"/>
      <c r="K119" s="204"/>
      <c r="L119" s="209"/>
      <c r="M119" s="210"/>
      <c r="N119" s="211"/>
      <c r="O119" s="211"/>
      <c r="P119" s="211"/>
      <c r="Q119" s="211"/>
      <c r="R119" s="211"/>
      <c r="S119" s="211"/>
      <c r="T119" s="212"/>
      <c r="AT119" s="213" t="s">
        <v>140</v>
      </c>
      <c r="AU119" s="213" t="s">
        <v>84</v>
      </c>
      <c r="AV119" s="11" t="s">
        <v>82</v>
      </c>
      <c r="AW119" s="11" t="s">
        <v>37</v>
      </c>
      <c r="AX119" s="11" t="s">
        <v>74</v>
      </c>
      <c r="AY119" s="213" t="s">
        <v>132</v>
      </c>
    </row>
    <row r="120" spans="2:65" s="11" customFormat="1" ht="24">
      <c r="B120" s="203"/>
      <c r="C120" s="204"/>
      <c r="D120" s="205" t="s">
        <v>140</v>
      </c>
      <c r="E120" s="206" t="s">
        <v>30</v>
      </c>
      <c r="F120" s="207" t="s">
        <v>381</v>
      </c>
      <c r="G120" s="204"/>
      <c r="H120" s="206" t="s">
        <v>30</v>
      </c>
      <c r="I120" s="208"/>
      <c r="J120" s="204"/>
      <c r="K120" s="204"/>
      <c r="L120" s="209"/>
      <c r="M120" s="210"/>
      <c r="N120" s="211"/>
      <c r="O120" s="211"/>
      <c r="P120" s="211"/>
      <c r="Q120" s="211"/>
      <c r="R120" s="211"/>
      <c r="S120" s="211"/>
      <c r="T120" s="212"/>
      <c r="AT120" s="213" t="s">
        <v>140</v>
      </c>
      <c r="AU120" s="213" t="s">
        <v>84</v>
      </c>
      <c r="AV120" s="11" t="s">
        <v>82</v>
      </c>
      <c r="AW120" s="11" t="s">
        <v>37</v>
      </c>
      <c r="AX120" s="11" t="s">
        <v>74</v>
      </c>
      <c r="AY120" s="213" t="s">
        <v>132</v>
      </c>
    </row>
    <row r="121" spans="2:65" s="12" customFormat="1" ht="12">
      <c r="B121" s="214"/>
      <c r="C121" s="215"/>
      <c r="D121" s="205" t="s">
        <v>140</v>
      </c>
      <c r="E121" s="216" t="s">
        <v>30</v>
      </c>
      <c r="F121" s="217" t="s">
        <v>382</v>
      </c>
      <c r="G121" s="215"/>
      <c r="H121" s="218">
        <v>48.9</v>
      </c>
      <c r="I121" s="219"/>
      <c r="J121" s="215"/>
      <c r="K121" s="215"/>
      <c r="L121" s="220"/>
      <c r="M121" s="221"/>
      <c r="N121" s="222"/>
      <c r="O121" s="222"/>
      <c r="P121" s="222"/>
      <c r="Q121" s="222"/>
      <c r="R121" s="222"/>
      <c r="S121" s="222"/>
      <c r="T121" s="223"/>
      <c r="AT121" s="224" t="s">
        <v>140</v>
      </c>
      <c r="AU121" s="224" t="s">
        <v>84</v>
      </c>
      <c r="AV121" s="12" t="s">
        <v>84</v>
      </c>
      <c r="AW121" s="12" t="s">
        <v>37</v>
      </c>
      <c r="AX121" s="12" t="s">
        <v>82</v>
      </c>
      <c r="AY121" s="224" t="s">
        <v>132</v>
      </c>
    </row>
    <row r="122" spans="2:65" s="10" customFormat="1" ht="29.85" customHeight="1">
      <c r="B122" s="175"/>
      <c r="C122" s="176"/>
      <c r="D122" s="177" t="s">
        <v>73</v>
      </c>
      <c r="E122" s="189" t="s">
        <v>162</v>
      </c>
      <c r="F122" s="189" t="s">
        <v>163</v>
      </c>
      <c r="G122" s="176"/>
      <c r="H122" s="176"/>
      <c r="I122" s="179"/>
      <c r="J122" s="190">
        <f>BK122</f>
        <v>0</v>
      </c>
      <c r="K122" s="176"/>
      <c r="L122" s="181"/>
      <c r="M122" s="182"/>
      <c r="N122" s="183"/>
      <c r="O122" s="183"/>
      <c r="P122" s="184">
        <f>SUM(P123:P130)</f>
        <v>0</v>
      </c>
      <c r="Q122" s="183"/>
      <c r="R122" s="184">
        <f>SUM(R123:R130)</f>
        <v>0</v>
      </c>
      <c r="S122" s="183"/>
      <c r="T122" s="185">
        <f>SUM(T123:T130)</f>
        <v>1.3203</v>
      </c>
      <c r="AR122" s="186" t="s">
        <v>82</v>
      </c>
      <c r="AT122" s="187" t="s">
        <v>73</v>
      </c>
      <c r="AU122" s="187" t="s">
        <v>82</v>
      </c>
      <c r="AY122" s="186" t="s">
        <v>132</v>
      </c>
      <c r="BK122" s="188">
        <f>SUM(BK123:BK130)</f>
        <v>0</v>
      </c>
    </row>
    <row r="123" spans="2:65" s="1" customFormat="1" ht="51" customHeight="1">
      <c r="B123" s="40"/>
      <c r="C123" s="191" t="s">
        <v>162</v>
      </c>
      <c r="D123" s="191" t="s">
        <v>134</v>
      </c>
      <c r="E123" s="192" t="s">
        <v>383</v>
      </c>
      <c r="F123" s="193" t="s">
        <v>384</v>
      </c>
      <c r="G123" s="194" t="s">
        <v>166</v>
      </c>
      <c r="H123" s="195">
        <v>48.9</v>
      </c>
      <c r="I123" s="196"/>
      <c r="J123" s="197">
        <f>ROUND(I123*H123,2)</f>
        <v>0</v>
      </c>
      <c r="K123" s="193" t="s">
        <v>145</v>
      </c>
      <c r="L123" s="60"/>
      <c r="M123" s="198" t="s">
        <v>30</v>
      </c>
      <c r="N123" s="199" t="s">
        <v>47</v>
      </c>
      <c r="O123" s="41"/>
      <c r="P123" s="200">
        <f>O123*H123</f>
        <v>0</v>
      </c>
      <c r="Q123" s="200">
        <v>0</v>
      </c>
      <c r="R123" s="200">
        <f>Q123*H123</f>
        <v>0</v>
      </c>
      <c r="S123" s="200">
        <v>2.7E-2</v>
      </c>
      <c r="T123" s="201">
        <f>S123*H123</f>
        <v>1.3203</v>
      </c>
      <c r="AR123" s="23" t="s">
        <v>138</v>
      </c>
      <c r="AT123" s="23" t="s">
        <v>134</v>
      </c>
      <c r="AU123" s="23" t="s">
        <v>84</v>
      </c>
      <c r="AY123" s="23" t="s">
        <v>132</v>
      </c>
      <c r="BE123" s="202">
        <f>IF(N123="základní",J123,0)</f>
        <v>0</v>
      </c>
      <c r="BF123" s="202">
        <f>IF(N123="snížená",J123,0)</f>
        <v>0</v>
      </c>
      <c r="BG123" s="202">
        <f>IF(N123="zákl. přenesená",J123,0)</f>
        <v>0</v>
      </c>
      <c r="BH123" s="202">
        <f>IF(N123="sníž. přenesená",J123,0)</f>
        <v>0</v>
      </c>
      <c r="BI123" s="202">
        <f>IF(N123="nulová",J123,0)</f>
        <v>0</v>
      </c>
      <c r="BJ123" s="23" t="s">
        <v>138</v>
      </c>
      <c r="BK123" s="202">
        <f>ROUND(I123*H123,2)</f>
        <v>0</v>
      </c>
      <c r="BL123" s="23" t="s">
        <v>138</v>
      </c>
      <c r="BM123" s="23" t="s">
        <v>385</v>
      </c>
    </row>
    <row r="124" spans="2:65" s="1" customFormat="1" ht="96">
      <c r="B124" s="40"/>
      <c r="C124" s="62"/>
      <c r="D124" s="205" t="s">
        <v>147</v>
      </c>
      <c r="E124" s="62"/>
      <c r="F124" s="225" t="s">
        <v>386</v>
      </c>
      <c r="G124" s="62"/>
      <c r="H124" s="62"/>
      <c r="I124" s="162"/>
      <c r="J124" s="62"/>
      <c r="K124" s="62"/>
      <c r="L124" s="60"/>
      <c r="M124" s="226"/>
      <c r="N124" s="41"/>
      <c r="O124" s="41"/>
      <c r="P124" s="41"/>
      <c r="Q124" s="41"/>
      <c r="R124" s="41"/>
      <c r="S124" s="41"/>
      <c r="T124" s="77"/>
      <c r="AT124" s="23" t="s">
        <v>147</v>
      </c>
      <c r="AU124" s="23" t="s">
        <v>84</v>
      </c>
    </row>
    <row r="125" spans="2:65" s="11" customFormat="1" ht="12">
      <c r="B125" s="203"/>
      <c r="C125" s="204"/>
      <c r="D125" s="205" t="s">
        <v>140</v>
      </c>
      <c r="E125" s="206" t="s">
        <v>30</v>
      </c>
      <c r="F125" s="207" t="s">
        <v>387</v>
      </c>
      <c r="G125" s="204"/>
      <c r="H125" s="206" t="s">
        <v>30</v>
      </c>
      <c r="I125" s="208"/>
      <c r="J125" s="204"/>
      <c r="K125" s="204"/>
      <c r="L125" s="209"/>
      <c r="M125" s="210"/>
      <c r="N125" s="211"/>
      <c r="O125" s="211"/>
      <c r="P125" s="211"/>
      <c r="Q125" s="211"/>
      <c r="R125" s="211"/>
      <c r="S125" s="211"/>
      <c r="T125" s="212"/>
      <c r="AT125" s="213" t="s">
        <v>140</v>
      </c>
      <c r="AU125" s="213" t="s">
        <v>84</v>
      </c>
      <c r="AV125" s="11" t="s">
        <v>82</v>
      </c>
      <c r="AW125" s="11" t="s">
        <v>37</v>
      </c>
      <c r="AX125" s="11" t="s">
        <v>74</v>
      </c>
      <c r="AY125" s="213" t="s">
        <v>132</v>
      </c>
    </row>
    <row r="126" spans="2:65" s="12" customFormat="1" ht="12">
      <c r="B126" s="214"/>
      <c r="C126" s="215"/>
      <c r="D126" s="205" t="s">
        <v>140</v>
      </c>
      <c r="E126" s="216" t="s">
        <v>30</v>
      </c>
      <c r="F126" s="217" t="s">
        <v>382</v>
      </c>
      <c r="G126" s="215"/>
      <c r="H126" s="218">
        <v>48.9</v>
      </c>
      <c r="I126" s="219"/>
      <c r="J126" s="215"/>
      <c r="K126" s="215"/>
      <c r="L126" s="220"/>
      <c r="M126" s="221"/>
      <c r="N126" s="222"/>
      <c r="O126" s="222"/>
      <c r="P126" s="222"/>
      <c r="Q126" s="222"/>
      <c r="R126" s="222"/>
      <c r="S126" s="222"/>
      <c r="T126" s="223"/>
      <c r="AT126" s="224" t="s">
        <v>140</v>
      </c>
      <c r="AU126" s="224" t="s">
        <v>84</v>
      </c>
      <c r="AV126" s="12" t="s">
        <v>84</v>
      </c>
      <c r="AW126" s="12" t="s">
        <v>37</v>
      </c>
      <c r="AX126" s="12" t="s">
        <v>82</v>
      </c>
      <c r="AY126" s="224" t="s">
        <v>132</v>
      </c>
    </row>
    <row r="127" spans="2:65" s="1" customFormat="1" ht="16.5" customHeight="1">
      <c r="B127" s="40"/>
      <c r="C127" s="191" t="s">
        <v>243</v>
      </c>
      <c r="D127" s="191" t="s">
        <v>134</v>
      </c>
      <c r="E127" s="192" t="s">
        <v>388</v>
      </c>
      <c r="F127" s="193" t="s">
        <v>389</v>
      </c>
      <c r="G127" s="194" t="s">
        <v>166</v>
      </c>
      <c r="H127" s="195">
        <v>48.9</v>
      </c>
      <c r="I127" s="196"/>
      <c r="J127" s="197">
        <f>ROUND(I127*H127,2)</f>
        <v>0</v>
      </c>
      <c r="K127" s="193" t="s">
        <v>145</v>
      </c>
      <c r="L127" s="60"/>
      <c r="M127" s="198" t="s">
        <v>30</v>
      </c>
      <c r="N127" s="199" t="s">
        <v>47</v>
      </c>
      <c r="O127" s="41"/>
      <c r="P127" s="200">
        <f>O127*H127</f>
        <v>0</v>
      </c>
      <c r="Q127" s="200">
        <v>0</v>
      </c>
      <c r="R127" s="200">
        <f>Q127*H127</f>
        <v>0</v>
      </c>
      <c r="S127" s="200">
        <v>0</v>
      </c>
      <c r="T127" s="201">
        <f>S127*H127</f>
        <v>0</v>
      </c>
      <c r="AR127" s="23" t="s">
        <v>138</v>
      </c>
      <c r="AT127" s="23" t="s">
        <v>134</v>
      </c>
      <c r="AU127" s="23" t="s">
        <v>84</v>
      </c>
      <c r="AY127" s="23" t="s">
        <v>132</v>
      </c>
      <c r="BE127" s="202">
        <f>IF(N127="základní",J127,0)</f>
        <v>0</v>
      </c>
      <c r="BF127" s="202">
        <f>IF(N127="snížená",J127,0)</f>
        <v>0</v>
      </c>
      <c r="BG127" s="202">
        <f>IF(N127="zákl. přenesená",J127,0)</f>
        <v>0</v>
      </c>
      <c r="BH127" s="202">
        <f>IF(N127="sníž. přenesená",J127,0)</f>
        <v>0</v>
      </c>
      <c r="BI127" s="202">
        <f>IF(N127="nulová",J127,0)</f>
        <v>0</v>
      </c>
      <c r="BJ127" s="23" t="s">
        <v>138</v>
      </c>
      <c r="BK127" s="202">
        <f>ROUND(I127*H127,2)</f>
        <v>0</v>
      </c>
      <c r="BL127" s="23" t="s">
        <v>138</v>
      </c>
      <c r="BM127" s="23" t="s">
        <v>390</v>
      </c>
    </row>
    <row r="128" spans="2:65" s="1" customFormat="1" ht="72">
      <c r="B128" s="40"/>
      <c r="C128" s="62"/>
      <c r="D128" s="205" t="s">
        <v>147</v>
      </c>
      <c r="E128" s="62"/>
      <c r="F128" s="225" t="s">
        <v>391</v>
      </c>
      <c r="G128" s="62"/>
      <c r="H128" s="62"/>
      <c r="I128" s="162"/>
      <c r="J128" s="62"/>
      <c r="K128" s="62"/>
      <c r="L128" s="60"/>
      <c r="M128" s="226"/>
      <c r="N128" s="41"/>
      <c r="O128" s="41"/>
      <c r="P128" s="41"/>
      <c r="Q128" s="41"/>
      <c r="R128" s="41"/>
      <c r="S128" s="41"/>
      <c r="T128" s="77"/>
      <c r="AT128" s="23" t="s">
        <v>147</v>
      </c>
      <c r="AU128" s="23" t="s">
        <v>84</v>
      </c>
    </row>
    <row r="129" spans="2:65" s="11" customFormat="1" ht="12">
      <c r="B129" s="203"/>
      <c r="C129" s="204"/>
      <c r="D129" s="205" t="s">
        <v>140</v>
      </c>
      <c r="E129" s="206" t="s">
        <v>30</v>
      </c>
      <c r="F129" s="207" t="s">
        <v>392</v>
      </c>
      <c r="G129" s="204"/>
      <c r="H129" s="206" t="s">
        <v>30</v>
      </c>
      <c r="I129" s="208"/>
      <c r="J129" s="204"/>
      <c r="K129" s="204"/>
      <c r="L129" s="209"/>
      <c r="M129" s="210"/>
      <c r="N129" s="211"/>
      <c r="O129" s="211"/>
      <c r="P129" s="211"/>
      <c r="Q129" s="211"/>
      <c r="R129" s="211"/>
      <c r="S129" s="211"/>
      <c r="T129" s="212"/>
      <c r="AT129" s="213" t="s">
        <v>140</v>
      </c>
      <c r="AU129" s="213" t="s">
        <v>84</v>
      </c>
      <c r="AV129" s="11" t="s">
        <v>82</v>
      </c>
      <c r="AW129" s="11" t="s">
        <v>37</v>
      </c>
      <c r="AX129" s="11" t="s">
        <v>74</v>
      </c>
      <c r="AY129" s="213" t="s">
        <v>132</v>
      </c>
    </row>
    <row r="130" spans="2:65" s="12" customFormat="1" ht="12">
      <c r="B130" s="214"/>
      <c r="C130" s="215"/>
      <c r="D130" s="205" t="s">
        <v>140</v>
      </c>
      <c r="E130" s="216" t="s">
        <v>30</v>
      </c>
      <c r="F130" s="217" t="s">
        <v>382</v>
      </c>
      <c r="G130" s="215"/>
      <c r="H130" s="218">
        <v>48.9</v>
      </c>
      <c r="I130" s="219"/>
      <c r="J130" s="215"/>
      <c r="K130" s="215"/>
      <c r="L130" s="220"/>
      <c r="M130" s="221"/>
      <c r="N130" s="222"/>
      <c r="O130" s="222"/>
      <c r="P130" s="222"/>
      <c r="Q130" s="222"/>
      <c r="R130" s="222"/>
      <c r="S130" s="222"/>
      <c r="T130" s="223"/>
      <c r="AT130" s="224" t="s">
        <v>140</v>
      </c>
      <c r="AU130" s="224" t="s">
        <v>84</v>
      </c>
      <c r="AV130" s="12" t="s">
        <v>84</v>
      </c>
      <c r="AW130" s="12" t="s">
        <v>37</v>
      </c>
      <c r="AX130" s="12" t="s">
        <v>82</v>
      </c>
      <c r="AY130" s="224" t="s">
        <v>132</v>
      </c>
    </row>
    <row r="131" spans="2:65" s="10" customFormat="1" ht="29.85" customHeight="1">
      <c r="B131" s="175"/>
      <c r="C131" s="176"/>
      <c r="D131" s="177" t="s">
        <v>73</v>
      </c>
      <c r="E131" s="189" t="s">
        <v>171</v>
      </c>
      <c r="F131" s="189" t="s">
        <v>172</v>
      </c>
      <c r="G131" s="176"/>
      <c r="H131" s="176"/>
      <c r="I131" s="179"/>
      <c r="J131" s="190">
        <f>BK131</f>
        <v>0</v>
      </c>
      <c r="K131" s="176"/>
      <c r="L131" s="181"/>
      <c r="M131" s="182"/>
      <c r="N131" s="183"/>
      <c r="O131" s="183"/>
      <c r="P131" s="184">
        <f>SUM(P132:P134)</f>
        <v>0</v>
      </c>
      <c r="Q131" s="183"/>
      <c r="R131" s="184">
        <f>SUM(R132:R134)</f>
        <v>0</v>
      </c>
      <c r="S131" s="183"/>
      <c r="T131" s="185">
        <f>SUM(T132:T134)</f>
        <v>0</v>
      </c>
      <c r="AR131" s="186" t="s">
        <v>82</v>
      </c>
      <c r="AT131" s="187" t="s">
        <v>73</v>
      </c>
      <c r="AU131" s="187" t="s">
        <v>82</v>
      </c>
      <c r="AY131" s="186" t="s">
        <v>132</v>
      </c>
      <c r="BK131" s="188">
        <f>SUM(BK132:BK134)</f>
        <v>0</v>
      </c>
    </row>
    <row r="132" spans="2:65" s="1" customFormat="1" ht="25.5" customHeight="1">
      <c r="B132" s="40"/>
      <c r="C132" s="191" t="s">
        <v>248</v>
      </c>
      <c r="D132" s="191" t="s">
        <v>134</v>
      </c>
      <c r="E132" s="192" t="s">
        <v>337</v>
      </c>
      <c r="F132" s="193" t="s">
        <v>338</v>
      </c>
      <c r="G132" s="194" t="s">
        <v>154</v>
      </c>
      <c r="H132" s="195">
        <v>1.32</v>
      </c>
      <c r="I132" s="196"/>
      <c r="J132" s="197">
        <f>ROUND(I132*H132,2)</f>
        <v>0</v>
      </c>
      <c r="K132" s="193" t="s">
        <v>30</v>
      </c>
      <c r="L132" s="60"/>
      <c r="M132" s="198" t="s">
        <v>30</v>
      </c>
      <c r="N132" s="199" t="s">
        <v>47</v>
      </c>
      <c r="O132" s="41"/>
      <c r="P132" s="200">
        <f>O132*H132</f>
        <v>0</v>
      </c>
      <c r="Q132" s="200">
        <v>0</v>
      </c>
      <c r="R132" s="200">
        <f>Q132*H132</f>
        <v>0</v>
      </c>
      <c r="S132" s="200">
        <v>0</v>
      </c>
      <c r="T132" s="201">
        <f>S132*H132</f>
        <v>0</v>
      </c>
      <c r="AR132" s="23" t="s">
        <v>138</v>
      </c>
      <c r="AT132" s="23" t="s">
        <v>134</v>
      </c>
      <c r="AU132" s="23" t="s">
        <v>84</v>
      </c>
      <c r="AY132" s="23" t="s">
        <v>132</v>
      </c>
      <c r="BE132" s="202">
        <f>IF(N132="základní",J132,0)</f>
        <v>0</v>
      </c>
      <c r="BF132" s="202">
        <f>IF(N132="snížená",J132,0)</f>
        <v>0</v>
      </c>
      <c r="BG132" s="202">
        <f>IF(N132="zákl. přenesená",J132,0)</f>
        <v>0</v>
      </c>
      <c r="BH132" s="202">
        <f>IF(N132="sníž. přenesená",J132,0)</f>
        <v>0</v>
      </c>
      <c r="BI132" s="202">
        <f>IF(N132="nulová",J132,0)</f>
        <v>0</v>
      </c>
      <c r="BJ132" s="23" t="s">
        <v>138</v>
      </c>
      <c r="BK132" s="202">
        <f>ROUND(I132*H132,2)</f>
        <v>0</v>
      </c>
      <c r="BL132" s="23" t="s">
        <v>138</v>
      </c>
      <c r="BM132" s="23" t="s">
        <v>393</v>
      </c>
    </row>
    <row r="133" spans="2:65" s="11" customFormat="1" ht="12">
      <c r="B133" s="203"/>
      <c r="C133" s="204"/>
      <c r="D133" s="205" t="s">
        <v>140</v>
      </c>
      <c r="E133" s="206" t="s">
        <v>30</v>
      </c>
      <c r="F133" s="207" t="s">
        <v>394</v>
      </c>
      <c r="G133" s="204"/>
      <c r="H133" s="206" t="s">
        <v>30</v>
      </c>
      <c r="I133" s="208"/>
      <c r="J133" s="204"/>
      <c r="K133" s="204"/>
      <c r="L133" s="209"/>
      <c r="M133" s="210"/>
      <c r="N133" s="211"/>
      <c r="O133" s="211"/>
      <c r="P133" s="211"/>
      <c r="Q133" s="211"/>
      <c r="R133" s="211"/>
      <c r="S133" s="211"/>
      <c r="T133" s="212"/>
      <c r="AT133" s="213" t="s">
        <v>140</v>
      </c>
      <c r="AU133" s="213" t="s">
        <v>84</v>
      </c>
      <c r="AV133" s="11" t="s">
        <v>82</v>
      </c>
      <c r="AW133" s="11" t="s">
        <v>37</v>
      </c>
      <c r="AX133" s="11" t="s">
        <v>74</v>
      </c>
      <c r="AY133" s="213" t="s">
        <v>132</v>
      </c>
    </row>
    <row r="134" spans="2:65" s="12" customFormat="1" ht="12">
      <c r="B134" s="214"/>
      <c r="C134" s="215"/>
      <c r="D134" s="205" t="s">
        <v>140</v>
      </c>
      <c r="E134" s="216" t="s">
        <v>30</v>
      </c>
      <c r="F134" s="217" t="s">
        <v>395</v>
      </c>
      <c r="G134" s="215"/>
      <c r="H134" s="218">
        <v>1.32</v>
      </c>
      <c r="I134" s="219"/>
      <c r="J134" s="215"/>
      <c r="K134" s="215"/>
      <c r="L134" s="220"/>
      <c r="M134" s="221"/>
      <c r="N134" s="222"/>
      <c r="O134" s="222"/>
      <c r="P134" s="222"/>
      <c r="Q134" s="222"/>
      <c r="R134" s="222"/>
      <c r="S134" s="222"/>
      <c r="T134" s="223"/>
      <c r="AT134" s="224" t="s">
        <v>140</v>
      </c>
      <c r="AU134" s="224" t="s">
        <v>84</v>
      </c>
      <c r="AV134" s="12" t="s">
        <v>84</v>
      </c>
      <c r="AW134" s="12" t="s">
        <v>37</v>
      </c>
      <c r="AX134" s="12" t="s">
        <v>82</v>
      </c>
      <c r="AY134" s="224" t="s">
        <v>132</v>
      </c>
    </row>
    <row r="135" spans="2:65" s="10" customFormat="1" ht="29.85" customHeight="1">
      <c r="B135" s="175"/>
      <c r="C135" s="176"/>
      <c r="D135" s="177" t="s">
        <v>73</v>
      </c>
      <c r="E135" s="189" t="s">
        <v>342</v>
      </c>
      <c r="F135" s="189" t="s">
        <v>343</v>
      </c>
      <c r="G135" s="176"/>
      <c r="H135" s="176"/>
      <c r="I135" s="179"/>
      <c r="J135" s="190">
        <f>BK135</f>
        <v>0</v>
      </c>
      <c r="K135" s="176"/>
      <c r="L135" s="181"/>
      <c r="M135" s="182"/>
      <c r="N135" s="183"/>
      <c r="O135" s="183"/>
      <c r="P135" s="184">
        <f>SUM(P136:P137)</f>
        <v>0</v>
      </c>
      <c r="Q135" s="183"/>
      <c r="R135" s="184">
        <f>SUM(R136:R137)</f>
        <v>0</v>
      </c>
      <c r="S135" s="183"/>
      <c r="T135" s="185">
        <f>SUM(T136:T137)</f>
        <v>0</v>
      </c>
      <c r="AR135" s="186" t="s">
        <v>82</v>
      </c>
      <c r="AT135" s="187" t="s">
        <v>73</v>
      </c>
      <c r="AU135" s="187" t="s">
        <v>82</v>
      </c>
      <c r="AY135" s="186" t="s">
        <v>132</v>
      </c>
      <c r="BK135" s="188">
        <f>SUM(BK136:BK137)</f>
        <v>0</v>
      </c>
    </row>
    <row r="136" spans="2:65" s="1" customFormat="1" ht="16.5" customHeight="1">
      <c r="B136" s="40"/>
      <c r="C136" s="191" t="s">
        <v>254</v>
      </c>
      <c r="D136" s="191" t="s">
        <v>134</v>
      </c>
      <c r="E136" s="192" t="s">
        <v>345</v>
      </c>
      <c r="F136" s="193" t="s">
        <v>346</v>
      </c>
      <c r="G136" s="194" t="s">
        <v>154</v>
      </c>
      <c r="H136" s="195">
        <v>8.1229999999999993</v>
      </c>
      <c r="I136" s="196"/>
      <c r="J136" s="197">
        <f>ROUND(I136*H136,2)</f>
        <v>0</v>
      </c>
      <c r="K136" s="193" t="s">
        <v>145</v>
      </c>
      <c r="L136" s="60"/>
      <c r="M136" s="198" t="s">
        <v>30</v>
      </c>
      <c r="N136" s="199" t="s">
        <v>47</v>
      </c>
      <c r="O136" s="41"/>
      <c r="P136" s="200">
        <f>O136*H136</f>
        <v>0</v>
      </c>
      <c r="Q136" s="200">
        <v>0</v>
      </c>
      <c r="R136" s="200">
        <f>Q136*H136</f>
        <v>0</v>
      </c>
      <c r="S136" s="200">
        <v>0</v>
      </c>
      <c r="T136" s="201">
        <f>S136*H136</f>
        <v>0</v>
      </c>
      <c r="AR136" s="23" t="s">
        <v>138</v>
      </c>
      <c r="AT136" s="23" t="s">
        <v>134</v>
      </c>
      <c r="AU136" s="23" t="s">
        <v>84</v>
      </c>
      <c r="AY136" s="23" t="s">
        <v>132</v>
      </c>
      <c r="BE136" s="202">
        <f>IF(N136="základní",J136,0)</f>
        <v>0</v>
      </c>
      <c r="BF136" s="202">
        <f>IF(N136="snížená",J136,0)</f>
        <v>0</v>
      </c>
      <c r="BG136" s="202">
        <f>IF(N136="zákl. přenesená",J136,0)</f>
        <v>0</v>
      </c>
      <c r="BH136" s="202">
        <f>IF(N136="sníž. přenesená",J136,0)</f>
        <v>0</v>
      </c>
      <c r="BI136" s="202">
        <f>IF(N136="nulová",J136,0)</f>
        <v>0</v>
      </c>
      <c r="BJ136" s="23" t="s">
        <v>138</v>
      </c>
      <c r="BK136" s="202">
        <f>ROUND(I136*H136,2)</f>
        <v>0</v>
      </c>
      <c r="BL136" s="23" t="s">
        <v>138</v>
      </c>
      <c r="BM136" s="23" t="s">
        <v>347</v>
      </c>
    </row>
    <row r="137" spans="2:65" s="1" customFormat="1" ht="24">
      <c r="B137" s="40"/>
      <c r="C137" s="62"/>
      <c r="D137" s="205" t="s">
        <v>147</v>
      </c>
      <c r="E137" s="62"/>
      <c r="F137" s="225" t="s">
        <v>348</v>
      </c>
      <c r="G137" s="62"/>
      <c r="H137" s="62"/>
      <c r="I137" s="162"/>
      <c r="J137" s="62"/>
      <c r="K137" s="62"/>
      <c r="L137" s="60"/>
      <c r="M137" s="251"/>
      <c r="N137" s="252"/>
      <c r="O137" s="252"/>
      <c r="P137" s="252"/>
      <c r="Q137" s="252"/>
      <c r="R137" s="252"/>
      <c r="S137" s="252"/>
      <c r="T137" s="253"/>
      <c r="AT137" s="23" t="s">
        <v>147</v>
      </c>
      <c r="AU137" s="23" t="s">
        <v>84</v>
      </c>
    </row>
    <row r="138" spans="2:65" s="1" customFormat="1" ht="6.9" customHeight="1">
      <c r="B138" s="55"/>
      <c r="C138" s="56"/>
      <c r="D138" s="56"/>
      <c r="E138" s="56"/>
      <c r="F138" s="56"/>
      <c r="G138" s="56"/>
      <c r="H138" s="56"/>
      <c r="I138" s="138"/>
      <c r="J138" s="56"/>
      <c r="K138" s="56"/>
      <c r="L138" s="60"/>
    </row>
  </sheetData>
  <sheetProtection algorithmName="SHA-512" hashValue="JYMC7iRZnZk6TbHheZvAVVj6RQqHyxpWH+TEWqa8xlfTDMBu+6+KdoUibNblOmqRVg7Lv5ZAWt9jw+cziKXWPQ==" saltValue="8Y3pJOF7NhFVczelTIzg+zq7JNmeaP0uHP8+uwJXfhj5DrlAf7G1VJkUOfEoudtJ3dS0OKEVKLid4OAB5drAxg==" spinCount="100000" sheet="1" objects="1" scenarios="1" formatColumns="0" formatRows="0" autoFilter="0"/>
  <autoFilter ref="C82:K137"/>
  <mergeCells count="10">
    <mergeCell ref="J51:J52"/>
    <mergeCell ref="E73:H73"/>
    <mergeCell ref="E75:H75"/>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17"/>
  <sheetViews>
    <sheetView showGridLines="0" workbookViewId="0">
      <pane ySplit="1" topLeftCell="A95" activePane="bottomLeft" state="frozen"/>
      <selection pane="bottomLeft"/>
    </sheetView>
  </sheetViews>
  <sheetFormatPr defaultRowHeight="14.4"/>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0"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0"/>
      <c r="B1" s="111"/>
      <c r="C1" s="111"/>
      <c r="D1" s="112" t="s">
        <v>1</v>
      </c>
      <c r="E1" s="111"/>
      <c r="F1" s="113" t="s">
        <v>98</v>
      </c>
      <c r="G1" s="381" t="s">
        <v>99</v>
      </c>
      <c r="H1" s="381"/>
      <c r="I1" s="114"/>
      <c r="J1" s="113" t="s">
        <v>100</v>
      </c>
      <c r="K1" s="112" t="s">
        <v>101</v>
      </c>
      <c r="L1" s="113" t="s">
        <v>102</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 customHeight="1">
      <c r="L2" s="372"/>
      <c r="M2" s="372"/>
      <c r="N2" s="372"/>
      <c r="O2" s="372"/>
      <c r="P2" s="372"/>
      <c r="Q2" s="372"/>
      <c r="R2" s="372"/>
      <c r="S2" s="372"/>
      <c r="T2" s="372"/>
      <c r="U2" s="372"/>
      <c r="V2" s="372"/>
      <c r="AT2" s="23" t="s">
        <v>93</v>
      </c>
    </row>
    <row r="3" spans="1:70" ht="6.9" customHeight="1">
      <c r="B3" s="24"/>
      <c r="C3" s="25"/>
      <c r="D3" s="25"/>
      <c r="E3" s="25"/>
      <c r="F3" s="25"/>
      <c r="G3" s="25"/>
      <c r="H3" s="25"/>
      <c r="I3" s="115"/>
      <c r="J3" s="25"/>
      <c r="K3" s="26"/>
      <c r="AT3" s="23" t="s">
        <v>84</v>
      </c>
    </row>
    <row r="4" spans="1:70" ht="36.9" customHeight="1">
      <c r="B4" s="27"/>
      <c r="C4" s="28"/>
      <c r="D4" s="29" t="s">
        <v>103</v>
      </c>
      <c r="E4" s="28"/>
      <c r="F4" s="28"/>
      <c r="G4" s="28"/>
      <c r="H4" s="28"/>
      <c r="I4" s="116"/>
      <c r="J4" s="28"/>
      <c r="K4" s="30"/>
      <c r="M4" s="31" t="s">
        <v>12</v>
      </c>
      <c r="AT4" s="23" t="s">
        <v>37</v>
      </c>
    </row>
    <row r="5" spans="1:70" ht="6.9" customHeight="1">
      <c r="B5" s="27"/>
      <c r="C5" s="28"/>
      <c r="D5" s="28"/>
      <c r="E5" s="28"/>
      <c r="F5" s="28"/>
      <c r="G5" s="28"/>
      <c r="H5" s="28"/>
      <c r="I5" s="116"/>
      <c r="J5" s="28"/>
      <c r="K5" s="30"/>
    </row>
    <row r="6" spans="1:70" ht="13.2">
      <c r="B6" s="27"/>
      <c r="C6" s="28"/>
      <c r="D6" s="36" t="s">
        <v>18</v>
      </c>
      <c r="E6" s="28"/>
      <c r="F6" s="28"/>
      <c r="G6" s="28"/>
      <c r="H6" s="28"/>
      <c r="I6" s="116"/>
      <c r="J6" s="28"/>
      <c r="K6" s="30"/>
    </row>
    <row r="7" spans="1:70" ht="16.5" customHeight="1">
      <c r="B7" s="27"/>
      <c r="C7" s="28"/>
      <c r="D7" s="28"/>
      <c r="E7" s="373" t="str">
        <f>'Rekapitulace stavby'!K6</f>
        <v>VD Habrkovice, oprava opevnění v nadjezí</v>
      </c>
      <c r="F7" s="374"/>
      <c r="G7" s="374"/>
      <c r="H7" s="374"/>
      <c r="I7" s="116"/>
      <c r="J7" s="28"/>
      <c r="K7" s="30"/>
    </row>
    <row r="8" spans="1:70" s="1" customFormat="1" ht="13.2">
      <c r="B8" s="40"/>
      <c r="C8" s="41"/>
      <c r="D8" s="36" t="s">
        <v>104</v>
      </c>
      <c r="E8" s="41"/>
      <c r="F8" s="41"/>
      <c r="G8" s="41"/>
      <c r="H8" s="41"/>
      <c r="I8" s="117"/>
      <c r="J8" s="41"/>
      <c r="K8" s="44"/>
    </row>
    <row r="9" spans="1:70" s="1" customFormat="1" ht="36.9" customHeight="1">
      <c r="B9" s="40"/>
      <c r="C9" s="41"/>
      <c r="D9" s="41"/>
      <c r="E9" s="375" t="s">
        <v>396</v>
      </c>
      <c r="F9" s="376"/>
      <c r="G9" s="376"/>
      <c r="H9" s="376"/>
      <c r="I9" s="117"/>
      <c r="J9" s="41"/>
      <c r="K9" s="44"/>
    </row>
    <row r="10" spans="1:70" s="1" customFormat="1" ht="12">
      <c r="B10" s="40"/>
      <c r="C10" s="41"/>
      <c r="D10" s="41"/>
      <c r="E10" s="41"/>
      <c r="F10" s="41"/>
      <c r="G10" s="41"/>
      <c r="H10" s="41"/>
      <c r="I10" s="117"/>
      <c r="J10" s="41"/>
      <c r="K10" s="44"/>
    </row>
    <row r="11" spans="1:70" s="1" customFormat="1" ht="14.4" customHeight="1">
      <c r="B11" s="40"/>
      <c r="C11" s="41"/>
      <c r="D11" s="36" t="s">
        <v>20</v>
      </c>
      <c r="E11" s="41"/>
      <c r="F11" s="34" t="s">
        <v>21</v>
      </c>
      <c r="G11" s="41"/>
      <c r="H11" s="41"/>
      <c r="I11" s="118" t="s">
        <v>22</v>
      </c>
      <c r="J11" s="34" t="s">
        <v>23</v>
      </c>
      <c r="K11" s="44"/>
    </row>
    <row r="12" spans="1:70" s="1" customFormat="1" ht="14.4" customHeight="1">
      <c r="B12" s="40"/>
      <c r="C12" s="41"/>
      <c r="D12" s="36" t="s">
        <v>24</v>
      </c>
      <c r="E12" s="41"/>
      <c r="F12" s="34" t="s">
        <v>25</v>
      </c>
      <c r="G12" s="41"/>
      <c r="H12" s="41"/>
      <c r="I12" s="118" t="s">
        <v>26</v>
      </c>
      <c r="J12" s="119" t="str">
        <f>'Rekapitulace stavby'!AN8</f>
        <v>21.3.2018</v>
      </c>
      <c r="K12" s="44"/>
    </row>
    <row r="13" spans="1:70" s="1" customFormat="1" ht="10.8" customHeight="1">
      <c r="B13" s="40"/>
      <c r="C13" s="41"/>
      <c r="D13" s="41"/>
      <c r="E13" s="41"/>
      <c r="F13" s="41"/>
      <c r="G13" s="41"/>
      <c r="H13" s="41"/>
      <c r="I13" s="117"/>
      <c r="J13" s="41"/>
      <c r="K13" s="44"/>
    </row>
    <row r="14" spans="1:70" s="1" customFormat="1" ht="14.4" customHeight="1">
      <c r="B14" s="40"/>
      <c r="C14" s="41"/>
      <c r="D14" s="36" t="s">
        <v>28</v>
      </c>
      <c r="E14" s="41"/>
      <c r="F14" s="41"/>
      <c r="G14" s="41"/>
      <c r="H14" s="41"/>
      <c r="I14" s="118" t="s">
        <v>29</v>
      </c>
      <c r="J14" s="34" t="s">
        <v>30</v>
      </c>
      <c r="K14" s="44"/>
    </row>
    <row r="15" spans="1:70" s="1" customFormat="1" ht="18" customHeight="1">
      <c r="B15" s="40"/>
      <c r="C15" s="41"/>
      <c r="D15" s="41"/>
      <c r="E15" s="34" t="s">
        <v>31</v>
      </c>
      <c r="F15" s="41"/>
      <c r="G15" s="41"/>
      <c r="H15" s="41"/>
      <c r="I15" s="118" t="s">
        <v>32</v>
      </c>
      <c r="J15" s="34" t="s">
        <v>30</v>
      </c>
      <c r="K15" s="44"/>
    </row>
    <row r="16" spans="1:70" s="1" customFormat="1" ht="6.9" customHeight="1">
      <c r="B16" s="40"/>
      <c r="C16" s="41"/>
      <c r="D16" s="41"/>
      <c r="E16" s="41"/>
      <c r="F16" s="41"/>
      <c r="G16" s="41"/>
      <c r="H16" s="41"/>
      <c r="I16" s="117"/>
      <c r="J16" s="41"/>
      <c r="K16" s="44"/>
    </row>
    <row r="17" spans="2:11" s="1" customFormat="1" ht="14.4" customHeight="1">
      <c r="B17" s="40"/>
      <c r="C17" s="41"/>
      <c r="D17" s="36" t="s">
        <v>33</v>
      </c>
      <c r="E17" s="41"/>
      <c r="F17" s="41"/>
      <c r="G17" s="41"/>
      <c r="H17" s="41"/>
      <c r="I17" s="118" t="s">
        <v>29</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32</v>
      </c>
      <c r="J18" s="34" t="str">
        <f>IF('Rekapitulace stavby'!AN14="Vyplň údaj","",IF('Rekapitulace stavby'!AN14="","",'Rekapitulace stavby'!AN14))</f>
        <v/>
      </c>
      <c r="K18" s="44"/>
    </row>
    <row r="19" spans="2:11" s="1" customFormat="1" ht="6.9" customHeight="1">
      <c r="B19" s="40"/>
      <c r="C19" s="41"/>
      <c r="D19" s="41"/>
      <c r="E19" s="41"/>
      <c r="F19" s="41"/>
      <c r="G19" s="41"/>
      <c r="H19" s="41"/>
      <c r="I19" s="117"/>
      <c r="J19" s="41"/>
      <c r="K19" s="44"/>
    </row>
    <row r="20" spans="2:11" s="1" customFormat="1" ht="14.4" customHeight="1">
      <c r="B20" s="40"/>
      <c r="C20" s="41"/>
      <c r="D20" s="36" t="s">
        <v>35</v>
      </c>
      <c r="E20" s="41"/>
      <c r="F20" s="41"/>
      <c r="G20" s="41"/>
      <c r="H20" s="41"/>
      <c r="I20" s="118" t="s">
        <v>29</v>
      </c>
      <c r="J20" s="34" t="s">
        <v>30</v>
      </c>
      <c r="K20" s="44"/>
    </row>
    <row r="21" spans="2:11" s="1" customFormat="1" ht="18" customHeight="1">
      <c r="B21" s="40"/>
      <c r="C21" s="41"/>
      <c r="D21" s="41"/>
      <c r="E21" s="34" t="s">
        <v>36</v>
      </c>
      <c r="F21" s="41"/>
      <c r="G21" s="41"/>
      <c r="H21" s="41"/>
      <c r="I21" s="118" t="s">
        <v>32</v>
      </c>
      <c r="J21" s="34" t="s">
        <v>30</v>
      </c>
      <c r="K21" s="44"/>
    </row>
    <row r="22" spans="2:11" s="1" customFormat="1" ht="6.9" customHeight="1">
      <c r="B22" s="40"/>
      <c r="C22" s="41"/>
      <c r="D22" s="41"/>
      <c r="E22" s="41"/>
      <c r="F22" s="41"/>
      <c r="G22" s="41"/>
      <c r="H22" s="41"/>
      <c r="I22" s="117"/>
      <c r="J22" s="41"/>
      <c r="K22" s="44"/>
    </row>
    <row r="23" spans="2:11" s="1" customFormat="1" ht="14.4" customHeight="1">
      <c r="B23" s="40"/>
      <c r="C23" s="41"/>
      <c r="D23" s="36" t="s">
        <v>38</v>
      </c>
      <c r="E23" s="41"/>
      <c r="F23" s="41"/>
      <c r="G23" s="41"/>
      <c r="H23" s="41"/>
      <c r="I23" s="117"/>
      <c r="J23" s="41"/>
      <c r="K23" s="44"/>
    </row>
    <row r="24" spans="2:11" s="6" customFormat="1" ht="28.5" customHeight="1">
      <c r="B24" s="120"/>
      <c r="C24" s="121"/>
      <c r="D24" s="121"/>
      <c r="E24" s="342" t="s">
        <v>106</v>
      </c>
      <c r="F24" s="342"/>
      <c r="G24" s="342"/>
      <c r="H24" s="342"/>
      <c r="I24" s="122"/>
      <c r="J24" s="121"/>
      <c r="K24" s="123"/>
    </row>
    <row r="25" spans="2:11" s="1" customFormat="1" ht="6.9" customHeight="1">
      <c r="B25" s="40"/>
      <c r="C25" s="41"/>
      <c r="D25" s="41"/>
      <c r="E25" s="41"/>
      <c r="F25" s="41"/>
      <c r="G25" s="41"/>
      <c r="H25" s="41"/>
      <c r="I25" s="117"/>
      <c r="J25" s="41"/>
      <c r="K25" s="44"/>
    </row>
    <row r="26" spans="2:11" s="1" customFormat="1" ht="6.9" customHeight="1">
      <c r="B26" s="40"/>
      <c r="C26" s="41"/>
      <c r="D26" s="84"/>
      <c r="E26" s="84"/>
      <c r="F26" s="84"/>
      <c r="G26" s="84"/>
      <c r="H26" s="84"/>
      <c r="I26" s="124"/>
      <c r="J26" s="84"/>
      <c r="K26" s="125"/>
    </row>
    <row r="27" spans="2:11" s="1" customFormat="1" ht="25.35" customHeight="1">
      <c r="B27" s="40"/>
      <c r="C27" s="41"/>
      <c r="D27" s="126" t="s">
        <v>40</v>
      </c>
      <c r="E27" s="41"/>
      <c r="F27" s="41"/>
      <c r="G27" s="41"/>
      <c r="H27" s="41"/>
      <c r="I27" s="117"/>
      <c r="J27" s="127">
        <f>ROUND(J80,2)</f>
        <v>0</v>
      </c>
      <c r="K27" s="44"/>
    </row>
    <row r="28" spans="2:11" s="1" customFormat="1" ht="6.9" customHeight="1">
      <c r="B28" s="40"/>
      <c r="C28" s="41"/>
      <c r="D28" s="84"/>
      <c r="E28" s="84"/>
      <c r="F28" s="84"/>
      <c r="G28" s="84"/>
      <c r="H28" s="84"/>
      <c r="I28" s="124"/>
      <c r="J28" s="84"/>
      <c r="K28" s="125"/>
    </row>
    <row r="29" spans="2:11" s="1" customFormat="1" ht="14.4" customHeight="1">
      <c r="B29" s="40"/>
      <c r="C29" s="41"/>
      <c r="D29" s="41"/>
      <c r="E29" s="41"/>
      <c r="F29" s="45" t="s">
        <v>42</v>
      </c>
      <c r="G29" s="41"/>
      <c r="H29" s="41"/>
      <c r="I29" s="128" t="s">
        <v>41</v>
      </c>
      <c r="J29" s="45" t="s">
        <v>43</v>
      </c>
      <c r="K29" s="44"/>
    </row>
    <row r="30" spans="2:11" s="1" customFormat="1" ht="14.4" hidden="1" customHeight="1">
      <c r="B30" s="40"/>
      <c r="C30" s="41"/>
      <c r="D30" s="48" t="s">
        <v>44</v>
      </c>
      <c r="E30" s="48" t="s">
        <v>45</v>
      </c>
      <c r="F30" s="129">
        <f>ROUND(SUM(BE80:BE116), 2)</f>
        <v>0</v>
      </c>
      <c r="G30" s="41"/>
      <c r="H30" s="41"/>
      <c r="I30" s="130">
        <v>0.21</v>
      </c>
      <c r="J30" s="129">
        <f>ROUND(ROUND((SUM(BE80:BE116)), 2)*I30, 2)</f>
        <v>0</v>
      </c>
      <c r="K30" s="44"/>
    </row>
    <row r="31" spans="2:11" s="1" customFormat="1" ht="14.4" hidden="1" customHeight="1">
      <c r="B31" s="40"/>
      <c r="C31" s="41"/>
      <c r="D31" s="41"/>
      <c r="E31" s="48" t="s">
        <v>46</v>
      </c>
      <c r="F31" s="129">
        <f>ROUND(SUM(BF80:BF116), 2)</f>
        <v>0</v>
      </c>
      <c r="G31" s="41"/>
      <c r="H31" s="41"/>
      <c r="I31" s="130">
        <v>0.15</v>
      </c>
      <c r="J31" s="129">
        <f>ROUND(ROUND((SUM(BF80:BF116)), 2)*I31, 2)</f>
        <v>0</v>
      </c>
      <c r="K31" s="44"/>
    </row>
    <row r="32" spans="2:11" s="1" customFormat="1" ht="14.4" customHeight="1">
      <c r="B32" s="40"/>
      <c r="C32" s="41"/>
      <c r="D32" s="48" t="s">
        <v>44</v>
      </c>
      <c r="E32" s="48" t="s">
        <v>47</v>
      </c>
      <c r="F32" s="129">
        <f>ROUND(SUM(BG80:BG116), 2)</f>
        <v>0</v>
      </c>
      <c r="G32" s="41"/>
      <c r="H32" s="41"/>
      <c r="I32" s="130">
        <v>0.21</v>
      </c>
      <c r="J32" s="129">
        <v>0</v>
      </c>
      <c r="K32" s="44"/>
    </row>
    <row r="33" spans="2:11" s="1" customFormat="1" ht="14.4" customHeight="1">
      <c r="B33" s="40"/>
      <c r="C33" s="41"/>
      <c r="D33" s="41"/>
      <c r="E33" s="48" t="s">
        <v>48</v>
      </c>
      <c r="F33" s="129">
        <f>ROUND(SUM(BH80:BH116), 2)</f>
        <v>0</v>
      </c>
      <c r="G33" s="41"/>
      <c r="H33" s="41"/>
      <c r="I33" s="130">
        <v>0.15</v>
      </c>
      <c r="J33" s="129">
        <v>0</v>
      </c>
      <c r="K33" s="44"/>
    </row>
    <row r="34" spans="2:11" s="1" customFormat="1" ht="14.4" hidden="1" customHeight="1">
      <c r="B34" s="40"/>
      <c r="C34" s="41"/>
      <c r="D34" s="41"/>
      <c r="E34" s="48" t="s">
        <v>49</v>
      </c>
      <c r="F34" s="129">
        <f>ROUND(SUM(BI80:BI116), 2)</f>
        <v>0</v>
      </c>
      <c r="G34" s="41"/>
      <c r="H34" s="41"/>
      <c r="I34" s="130">
        <v>0</v>
      </c>
      <c r="J34" s="129">
        <v>0</v>
      </c>
      <c r="K34" s="44"/>
    </row>
    <row r="35" spans="2:11" s="1" customFormat="1" ht="6.9" customHeight="1">
      <c r="B35" s="40"/>
      <c r="C35" s="41"/>
      <c r="D35" s="41"/>
      <c r="E35" s="41"/>
      <c r="F35" s="41"/>
      <c r="G35" s="41"/>
      <c r="H35" s="41"/>
      <c r="I35" s="117"/>
      <c r="J35" s="41"/>
      <c r="K35" s="44"/>
    </row>
    <row r="36" spans="2:11" s="1" customFormat="1" ht="25.35" customHeight="1">
      <c r="B36" s="40"/>
      <c r="C36" s="131"/>
      <c r="D36" s="132" t="s">
        <v>50</v>
      </c>
      <c r="E36" s="78"/>
      <c r="F36" s="78"/>
      <c r="G36" s="133" t="s">
        <v>51</v>
      </c>
      <c r="H36" s="134" t="s">
        <v>52</v>
      </c>
      <c r="I36" s="135"/>
      <c r="J36" s="136">
        <f>SUM(J27:J34)</f>
        <v>0</v>
      </c>
      <c r="K36" s="137"/>
    </row>
    <row r="37" spans="2:11" s="1" customFormat="1" ht="14.4" customHeight="1">
      <c r="B37" s="55"/>
      <c r="C37" s="56"/>
      <c r="D37" s="56"/>
      <c r="E37" s="56"/>
      <c r="F37" s="56"/>
      <c r="G37" s="56"/>
      <c r="H37" s="56"/>
      <c r="I37" s="138"/>
      <c r="J37" s="56"/>
      <c r="K37" s="57"/>
    </row>
    <row r="41" spans="2:11" s="1" customFormat="1" ht="6.9" customHeight="1">
      <c r="B41" s="139"/>
      <c r="C41" s="140"/>
      <c r="D41" s="140"/>
      <c r="E41" s="140"/>
      <c r="F41" s="140"/>
      <c r="G41" s="140"/>
      <c r="H41" s="140"/>
      <c r="I41" s="141"/>
      <c r="J41" s="140"/>
      <c r="K41" s="142"/>
    </row>
    <row r="42" spans="2:11" s="1" customFormat="1" ht="36.9" customHeight="1">
      <c r="B42" s="40"/>
      <c r="C42" s="29" t="s">
        <v>107</v>
      </c>
      <c r="D42" s="41"/>
      <c r="E42" s="41"/>
      <c r="F42" s="41"/>
      <c r="G42" s="41"/>
      <c r="H42" s="41"/>
      <c r="I42" s="117"/>
      <c r="J42" s="41"/>
      <c r="K42" s="44"/>
    </row>
    <row r="43" spans="2:11" s="1" customFormat="1" ht="6.9" customHeight="1">
      <c r="B43" s="40"/>
      <c r="C43" s="41"/>
      <c r="D43" s="41"/>
      <c r="E43" s="41"/>
      <c r="F43" s="41"/>
      <c r="G43" s="41"/>
      <c r="H43" s="41"/>
      <c r="I43" s="117"/>
      <c r="J43" s="41"/>
      <c r="K43" s="44"/>
    </row>
    <row r="44" spans="2:11" s="1" customFormat="1" ht="14.4" customHeight="1">
      <c r="B44" s="40"/>
      <c r="C44" s="36" t="s">
        <v>18</v>
      </c>
      <c r="D44" s="41"/>
      <c r="E44" s="41"/>
      <c r="F44" s="41"/>
      <c r="G44" s="41"/>
      <c r="H44" s="41"/>
      <c r="I44" s="117"/>
      <c r="J44" s="41"/>
      <c r="K44" s="44"/>
    </row>
    <row r="45" spans="2:11" s="1" customFormat="1" ht="16.5" customHeight="1">
      <c r="B45" s="40"/>
      <c r="C45" s="41"/>
      <c r="D45" s="41"/>
      <c r="E45" s="373" t="str">
        <f>E7</f>
        <v>VD Habrkovice, oprava opevnění v nadjezí</v>
      </c>
      <c r="F45" s="374"/>
      <c r="G45" s="374"/>
      <c r="H45" s="374"/>
      <c r="I45" s="117"/>
      <c r="J45" s="41"/>
      <c r="K45" s="44"/>
    </row>
    <row r="46" spans="2:11" s="1" customFormat="1" ht="14.4" customHeight="1">
      <c r="B46" s="40"/>
      <c r="C46" s="36" t="s">
        <v>104</v>
      </c>
      <c r="D46" s="41"/>
      <c r="E46" s="41"/>
      <c r="F46" s="41"/>
      <c r="G46" s="41"/>
      <c r="H46" s="41"/>
      <c r="I46" s="117"/>
      <c r="J46" s="41"/>
      <c r="K46" s="44"/>
    </row>
    <row r="47" spans="2:11" s="1" customFormat="1" ht="17.25" customHeight="1">
      <c r="B47" s="40"/>
      <c r="C47" s="41"/>
      <c r="D47" s="41"/>
      <c r="E47" s="375" t="str">
        <f>E9</f>
        <v>4. - SO 04 Vegetační úpravy</v>
      </c>
      <c r="F47" s="376"/>
      <c r="G47" s="376"/>
      <c r="H47" s="376"/>
      <c r="I47" s="117"/>
      <c r="J47" s="41"/>
      <c r="K47" s="44"/>
    </row>
    <row r="48" spans="2:11" s="1" customFormat="1" ht="6.9" customHeight="1">
      <c r="B48" s="40"/>
      <c r="C48" s="41"/>
      <c r="D48" s="41"/>
      <c r="E48" s="41"/>
      <c r="F48" s="41"/>
      <c r="G48" s="41"/>
      <c r="H48" s="41"/>
      <c r="I48" s="117"/>
      <c r="J48" s="41"/>
      <c r="K48" s="44"/>
    </row>
    <row r="49" spans="2:47" s="1" customFormat="1" ht="18" customHeight="1">
      <c r="B49" s="40"/>
      <c r="C49" s="36" t="s">
        <v>24</v>
      </c>
      <c r="D49" s="41"/>
      <c r="E49" s="41"/>
      <c r="F49" s="34" t="str">
        <f>F12</f>
        <v>Habrkovice</v>
      </c>
      <c r="G49" s="41"/>
      <c r="H49" s="41"/>
      <c r="I49" s="118" t="s">
        <v>26</v>
      </c>
      <c r="J49" s="119" t="str">
        <f>IF(J12="","",J12)</f>
        <v>21.3.2018</v>
      </c>
      <c r="K49" s="44"/>
    </row>
    <row r="50" spans="2:47" s="1" customFormat="1" ht="6.9" customHeight="1">
      <c r="B50" s="40"/>
      <c r="C50" s="41"/>
      <c r="D50" s="41"/>
      <c r="E50" s="41"/>
      <c r="F50" s="41"/>
      <c r="G50" s="41"/>
      <c r="H50" s="41"/>
      <c r="I50" s="117"/>
      <c r="J50" s="41"/>
      <c r="K50" s="44"/>
    </row>
    <row r="51" spans="2:47" s="1" customFormat="1" ht="13.2">
      <c r="B51" s="40"/>
      <c r="C51" s="36" t="s">
        <v>28</v>
      </c>
      <c r="D51" s="41"/>
      <c r="E51" s="41"/>
      <c r="F51" s="34" t="str">
        <f>E15</f>
        <v>Povodí Labe, státní podnik, závod 2, Pardubice</v>
      </c>
      <c r="G51" s="41"/>
      <c r="H51" s="41"/>
      <c r="I51" s="118" t="s">
        <v>35</v>
      </c>
      <c r="J51" s="342" t="str">
        <f>E21</f>
        <v>Povodí Labe, státní podnik, OIČ, Hradec Králové</v>
      </c>
      <c r="K51" s="44"/>
    </row>
    <row r="52" spans="2:47" s="1" customFormat="1" ht="14.4" customHeight="1">
      <c r="B52" s="40"/>
      <c r="C52" s="36" t="s">
        <v>33</v>
      </c>
      <c r="D52" s="41"/>
      <c r="E52" s="41"/>
      <c r="F52" s="34" t="str">
        <f>IF(E18="","",E18)</f>
        <v/>
      </c>
      <c r="G52" s="41"/>
      <c r="H52" s="41"/>
      <c r="I52" s="117"/>
      <c r="J52" s="377"/>
      <c r="K52" s="44"/>
    </row>
    <row r="53" spans="2:47" s="1" customFormat="1" ht="10.35" customHeight="1">
      <c r="B53" s="40"/>
      <c r="C53" s="41"/>
      <c r="D53" s="41"/>
      <c r="E53" s="41"/>
      <c r="F53" s="41"/>
      <c r="G53" s="41"/>
      <c r="H53" s="41"/>
      <c r="I53" s="117"/>
      <c r="J53" s="41"/>
      <c r="K53" s="44"/>
    </row>
    <row r="54" spans="2:47" s="1" customFormat="1" ht="29.25" customHeight="1">
      <c r="B54" s="40"/>
      <c r="C54" s="143" t="s">
        <v>108</v>
      </c>
      <c r="D54" s="131"/>
      <c r="E54" s="131"/>
      <c r="F54" s="131"/>
      <c r="G54" s="131"/>
      <c r="H54" s="131"/>
      <c r="I54" s="144"/>
      <c r="J54" s="145" t="s">
        <v>109</v>
      </c>
      <c r="K54" s="146"/>
    </row>
    <row r="55" spans="2:47" s="1" customFormat="1" ht="10.35" customHeight="1">
      <c r="B55" s="40"/>
      <c r="C55" s="41"/>
      <c r="D55" s="41"/>
      <c r="E55" s="41"/>
      <c r="F55" s="41"/>
      <c r="G55" s="41"/>
      <c r="H55" s="41"/>
      <c r="I55" s="117"/>
      <c r="J55" s="41"/>
      <c r="K55" s="44"/>
    </row>
    <row r="56" spans="2:47" s="1" customFormat="1" ht="29.25" customHeight="1">
      <c r="B56" s="40"/>
      <c r="C56" s="147" t="s">
        <v>110</v>
      </c>
      <c r="D56" s="41"/>
      <c r="E56" s="41"/>
      <c r="F56" s="41"/>
      <c r="G56" s="41"/>
      <c r="H56" s="41"/>
      <c r="I56" s="117"/>
      <c r="J56" s="127">
        <f>J80</f>
        <v>0</v>
      </c>
      <c r="K56" s="44"/>
      <c r="AU56" s="23" t="s">
        <v>111</v>
      </c>
    </row>
    <row r="57" spans="2:47" s="7" customFormat="1" ht="24.9" customHeight="1">
      <c r="B57" s="148"/>
      <c r="C57" s="149"/>
      <c r="D57" s="150" t="s">
        <v>112</v>
      </c>
      <c r="E57" s="151"/>
      <c r="F57" s="151"/>
      <c r="G57" s="151"/>
      <c r="H57" s="151"/>
      <c r="I57" s="152"/>
      <c r="J57" s="153">
        <f>J81</f>
        <v>0</v>
      </c>
      <c r="K57" s="154"/>
    </row>
    <row r="58" spans="2:47" s="8" customFormat="1" ht="19.95" customHeight="1">
      <c r="B58" s="155"/>
      <c r="C58" s="156"/>
      <c r="D58" s="157" t="s">
        <v>113</v>
      </c>
      <c r="E58" s="158"/>
      <c r="F58" s="158"/>
      <c r="G58" s="158"/>
      <c r="H58" s="158"/>
      <c r="I58" s="159"/>
      <c r="J58" s="160">
        <f>J82</f>
        <v>0</v>
      </c>
      <c r="K58" s="161"/>
    </row>
    <row r="59" spans="2:47" s="8" customFormat="1" ht="14.85" customHeight="1">
      <c r="B59" s="155"/>
      <c r="C59" s="156"/>
      <c r="D59" s="157" t="s">
        <v>397</v>
      </c>
      <c r="E59" s="158"/>
      <c r="F59" s="158"/>
      <c r="G59" s="158"/>
      <c r="H59" s="158"/>
      <c r="I59" s="159"/>
      <c r="J59" s="160">
        <f>J101</f>
        <v>0</v>
      </c>
      <c r="K59" s="161"/>
    </row>
    <row r="60" spans="2:47" s="8" customFormat="1" ht="19.95" customHeight="1">
      <c r="B60" s="155"/>
      <c r="C60" s="156"/>
      <c r="D60" s="157" t="s">
        <v>182</v>
      </c>
      <c r="E60" s="158"/>
      <c r="F60" s="158"/>
      <c r="G60" s="158"/>
      <c r="H60" s="158"/>
      <c r="I60" s="159"/>
      <c r="J60" s="160">
        <f>J115</f>
        <v>0</v>
      </c>
      <c r="K60" s="161"/>
    </row>
    <row r="61" spans="2:47" s="1" customFormat="1" ht="21.75" customHeight="1">
      <c r="B61" s="40"/>
      <c r="C61" s="41"/>
      <c r="D61" s="41"/>
      <c r="E61" s="41"/>
      <c r="F61" s="41"/>
      <c r="G61" s="41"/>
      <c r="H61" s="41"/>
      <c r="I61" s="117"/>
      <c r="J61" s="41"/>
      <c r="K61" s="44"/>
    </row>
    <row r="62" spans="2:47" s="1" customFormat="1" ht="6.9" customHeight="1">
      <c r="B62" s="55"/>
      <c r="C62" s="56"/>
      <c r="D62" s="56"/>
      <c r="E62" s="56"/>
      <c r="F62" s="56"/>
      <c r="G62" s="56"/>
      <c r="H62" s="56"/>
      <c r="I62" s="138"/>
      <c r="J62" s="56"/>
      <c r="K62" s="57"/>
    </row>
    <row r="66" spans="2:63" s="1" customFormat="1" ht="6.9" customHeight="1">
      <c r="B66" s="58"/>
      <c r="C66" s="59"/>
      <c r="D66" s="59"/>
      <c r="E66" s="59"/>
      <c r="F66" s="59"/>
      <c r="G66" s="59"/>
      <c r="H66" s="59"/>
      <c r="I66" s="141"/>
      <c r="J66" s="59"/>
      <c r="K66" s="59"/>
      <c r="L66" s="60"/>
    </row>
    <row r="67" spans="2:63" s="1" customFormat="1" ht="36.9" customHeight="1">
      <c r="B67" s="40"/>
      <c r="C67" s="61" t="s">
        <v>116</v>
      </c>
      <c r="D67" s="62"/>
      <c r="E67" s="62"/>
      <c r="F67" s="62"/>
      <c r="G67" s="62"/>
      <c r="H67" s="62"/>
      <c r="I67" s="162"/>
      <c r="J67" s="62"/>
      <c r="K67" s="62"/>
      <c r="L67" s="60"/>
    </row>
    <row r="68" spans="2:63" s="1" customFormat="1" ht="6.9" customHeight="1">
      <c r="B68" s="40"/>
      <c r="C68" s="62"/>
      <c r="D68" s="62"/>
      <c r="E68" s="62"/>
      <c r="F68" s="62"/>
      <c r="G68" s="62"/>
      <c r="H68" s="62"/>
      <c r="I68" s="162"/>
      <c r="J68" s="62"/>
      <c r="K68" s="62"/>
      <c r="L68" s="60"/>
    </row>
    <row r="69" spans="2:63" s="1" customFormat="1" ht="14.4" customHeight="1">
      <c r="B69" s="40"/>
      <c r="C69" s="64" t="s">
        <v>18</v>
      </c>
      <c r="D69" s="62"/>
      <c r="E69" s="62"/>
      <c r="F69" s="62"/>
      <c r="G69" s="62"/>
      <c r="H69" s="62"/>
      <c r="I69" s="162"/>
      <c r="J69" s="62"/>
      <c r="K69" s="62"/>
      <c r="L69" s="60"/>
    </row>
    <row r="70" spans="2:63" s="1" customFormat="1" ht="16.5" customHeight="1">
      <c r="B70" s="40"/>
      <c r="C70" s="62"/>
      <c r="D70" s="62"/>
      <c r="E70" s="378" t="str">
        <f>E7</f>
        <v>VD Habrkovice, oprava opevnění v nadjezí</v>
      </c>
      <c r="F70" s="379"/>
      <c r="G70" s="379"/>
      <c r="H70" s="379"/>
      <c r="I70" s="162"/>
      <c r="J70" s="62"/>
      <c r="K70" s="62"/>
      <c r="L70" s="60"/>
    </row>
    <row r="71" spans="2:63" s="1" customFormat="1" ht="14.4" customHeight="1">
      <c r="B71" s="40"/>
      <c r="C71" s="64" t="s">
        <v>104</v>
      </c>
      <c r="D71" s="62"/>
      <c r="E71" s="62"/>
      <c r="F71" s="62"/>
      <c r="G71" s="62"/>
      <c r="H71" s="62"/>
      <c r="I71" s="162"/>
      <c r="J71" s="62"/>
      <c r="K71" s="62"/>
      <c r="L71" s="60"/>
    </row>
    <row r="72" spans="2:63" s="1" customFormat="1" ht="17.25" customHeight="1">
      <c r="B72" s="40"/>
      <c r="C72" s="62"/>
      <c r="D72" s="62"/>
      <c r="E72" s="353" t="str">
        <f>E9</f>
        <v>4. - SO 04 Vegetační úpravy</v>
      </c>
      <c r="F72" s="380"/>
      <c r="G72" s="380"/>
      <c r="H72" s="380"/>
      <c r="I72" s="162"/>
      <c r="J72" s="62"/>
      <c r="K72" s="62"/>
      <c r="L72" s="60"/>
    </row>
    <row r="73" spans="2:63" s="1" customFormat="1" ht="6.9" customHeight="1">
      <c r="B73" s="40"/>
      <c r="C73" s="62"/>
      <c r="D73" s="62"/>
      <c r="E73" s="62"/>
      <c r="F73" s="62"/>
      <c r="G73" s="62"/>
      <c r="H73" s="62"/>
      <c r="I73" s="162"/>
      <c r="J73" s="62"/>
      <c r="K73" s="62"/>
      <c r="L73" s="60"/>
    </row>
    <row r="74" spans="2:63" s="1" customFormat="1" ht="18" customHeight="1">
      <c r="B74" s="40"/>
      <c r="C74" s="64" t="s">
        <v>24</v>
      </c>
      <c r="D74" s="62"/>
      <c r="E74" s="62"/>
      <c r="F74" s="163" t="str">
        <f>F12</f>
        <v>Habrkovice</v>
      </c>
      <c r="G74" s="62"/>
      <c r="H74" s="62"/>
      <c r="I74" s="164" t="s">
        <v>26</v>
      </c>
      <c r="J74" s="72" t="str">
        <f>IF(J12="","",J12)</f>
        <v>21.3.2018</v>
      </c>
      <c r="K74" s="62"/>
      <c r="L74" s="60"/>
    </row>
    <row r="75" spans="2:63" s="1" customFormat="1" ht="6.9" customHeight="1">
      <c r="B75" s="40"/>
      <c r="C75" s="62"/>
      <c r="D75" s="62"/>
      <c r="E75" s="62"/>
      <c r="F75" s="62"/>
      <c r="G75" s="62"/>
      <c r="H75" s="62"/>
      <c r="I75" s="162"/>
      <c r="J75" s="62"/>
      <c r="K75" s="62"/>
      <c r="L75" s="60"/>
    </row>
    <row r="76" spans="2:63" s="1" customFormat="1" ht="13.2">
      <c r="B76" s="40"/>
      <c r="C76" s="64" t="s">
        <v>28</v>
      </c>
      <c r="D76" s="62"/>
      <c r="E76" s="62"/>
      <c r="F76" s="163" t="str">
        <f>E15</f>
        <v>Povodí Labe, státní podnik, závod 2, Pardubice</v>
      </c>
      <c r="G76" s="62"/>
      <c r="H76" s="62"/>
      <c r="I76" s="164" t="s">
        <v>35</v>
      </c>
      <c r="J76" s="163" t="str">
        <f>E21</f>
        <v>Povodí Labe, státní podnik, OIČ, Hradec Králové</v>
      </c>
      <c r="K76" s="62"/>
      <c r="L76" s="60"/>
    </row>
    <row r="77" spans="2:63" s="1" customFormat="1" ht="14.4" customHeight="1">
      <c r="B77" s="40"/>
      <c r="C77" s="64" t="s">
        <v>33</v>
      </c>
      <c r="D77" s="62"/>
      <c r="E77" s="62"/>
      <c r="F77" s="163" t="str">
        <f>IF(E18="","",E18)</f>
        <v/>
      </c>
      <c r="G77" s="62"/>
      <c r="H77" s="62"/>
      <c r="I77" s="162"/>
      <c r="J77" s="62"/>
      <c r="K77" s="62"/>
      <c r="L77" s="60"/>
    </row>
    <row r="78" spans="2:63" s="1" customFormat="1" ht="10.35" customHeight="1">
      <c r="B78" s="40"/>
      <c r="C78" s="62"/>
      <c r="D78" s="62"/>
      <c r="E78" s="62"/>
      <c r="F78" s="62"/>
      <c r="G78" s="62"/>
      <c r="H78" s="62"/>
      <c r="I78" s="162"/>
      <c r="J78" s="62"/>
      <c r="K78" s="62"/>
      <c r="L78" s="60"/>
    </row>
    <row r="79" spans="2:63" s="9" customFormat="1" ht="29.25" customHeight="1">
      <c r="B79" s="165"/>
      <c r="C79" s="166" t="s">
        <v>117</v>
      </c>
      <c r="D79" s="167" t="s">
        <v>59</v>
      </c>
      <c r="E79" s="167" t="s">
        <v>55</v>
      </c>
      <c r="F79" s="167" t="s">
        <v>118</v>
      </c>
      <c r="G79" s="167" t="s">
        <v>119</v>
      </c>
      <c r="H79" s="167" t="s">
        <v>120</v>
      </c>
      <c r="I79" s="168" t="s">
        <v>121</v>
      </c>
      <c r="J79" s="167" t="s">
        <v>109</v>
      </c>
      <c r="K79" s="169" t="s">
        <v>122</v>
      </c>
      <c r="L79" s="170"/>
      <c r="M79" s="80" t="s">
        <v>123</v>
      </c>
      <c r="N79" s="81" t="s">
        <v>44</v>
      </c>
      <c r="O79" s="81" t="s">
        <v>124</v>
      </c>
      <c r="P79" s="81" t="s">
        <v>125</v>
      </c>
      <c r="Q79" s="81" t="s">
        <v>126</v>
      </c>
      <c r="R79" s="81" t="s">
        <v>127</v>
      </c>
      <c r="S79" s="81" t="s">
        <v>128</v>
      </c>
      <c r="T79" s="82" t="s">
        <v>129</v>
      </c>
    </row>
    <row r="80" spans="2:63" s="1" customFormat="1" ht="29.25" customHeight="1">
      <c r="B80" s="40"/>
      <c r="C80" s="86" t="s">
        <v>110</v>
      </c>
      <c r="D80" s="62"/>
      <c r="E80" s="62"/>
      <c r="F80" s="62"/>
      <c r="G80" s="62"/>
      <c r="H80" s="62"/>
      <c r="I80" s="162"/>
      <c r="J80" s="171">
        <f>BK80</f>
        <v>0</v>
      </c>
      <c r="K80" s="62"/>
      <c r="L80" s="60"/>
      <c r="M80" s="83"/>
      <c r="N80" s="84"/>
      <c r="O80" s="84"/>
      <c r="P80" s="172">
        <f>P81</f>
        <v>0</v>
      </c>
      <c r="Q80" s="84"/>
      <c r="R80" s="172">
        <f>R81</f>
        <v>3.6811999999999998E-2</v>
      </c>
      <c r="S80" s="84"/>
      <c r="T80" s="173">
        <f>T81</f>
        <v>0</v>
      </c>
      <c r="AT80" s="23" t="s">
        <v>73</v>
      </c>
      <c r="AU80" s="23" t="s">
        <v>111</v>
      </c>
      <c r="BK80" s="174">
        <f>BK81</f>
        <v>0</v>
      </c>
    </row>
    <row r="81" spans="2:65" s="10" customFormat="1" ht="37.35" customHeight="1">
      <c r="B81" s="175"/>
      <c r="C81" s="176"/>
      <c r="D81" s="177" t="s">
        <v>73</v>
      </c>
      <c r="E81" s="178" t="s">
        <v>130</v>
      </c>
      <c r="F81" s="178" t="s">
        <v>131</v>
      </c>
      <c r="G81" s="176"/>
      <c r="H81" s="176"/>
      <c r="I81" s="179"/>
      <c r="J81" s="180">
        <f>BK81</f>
        <v>0</v>
      </c>
      <c r="K81" s="176"/>
      <c r="L81" s="181"/>
      <c r="M81" s="182"/>
      <c r="N81" s="183"/>
      <c r="O81" s="183"/>
      <c r="P81" s="184">
        <f>P82+P115</f>
        <v>0</v>
      </c>
      <c r="Q81" s="183"/>
      <c r="R81" s="184">
        <f>R82+R115</f>
        <v>3.6811999999999998E-2</v>
      </c>
      <c r="S81" s="183"/>
      <c r="T81" s="185">
        <f>T82+T115</f>
        <v>0</v>
      </c>
      <c r="AR81" s="186" t="s">
        <v>82</v>
      </c>
      <c r="AT81" s="187" t="s">
        <v>73</v>
      </c>
      <c r="AU81" s="187" t="s">
        <v>74</v>
      </c>
      <c r="AY81" s="186" t="s">
        <v>132</v>
      </c>
      <c r="BK81" s="188">
        <f>BK82+BK115</f>
        <v>0</v>
      </c>
    </row>
    <row r="82" spans="2:65" s="10" customFormat="1" ht="19.95" customHeight="1">
      <c r="B82" s="175"/>
      <c r="C82" s="176"/>
      <c r="D82" s="177" t="s">
        <v>73</v>
      </c>
      <c r="E82" s="189" t="s">
        <v>82</v>
      </c>
      <c r="F82" s="189" t="s">
        <v>133</v>
      </c>
      <c r="G82" s="176"/>
      <c r="H82" s="176"/>
      <c r="I82" s="179"/>
      <c r="J82" s="190">
        <f>BK82</f>
        <v>0</v>
      </c>
      <c r="K82" s="176"/>
      <c r="L82" s="181"/>
      <c r="M82" s="182"/>
      <c r="N82" s="183"/>
      <c r="O82" s="183"/>
      <c r="P82" s="184">
        <f>P83+SUM(P84:P101)</f>
        <v>0</v>
      </c>
      <c r="Q82" s="183"/>
      <c r="R82" s="184">
        <f>R83+SUM(R84:R101)</f>
        <v>3.6811999999999998E-2</v>
      </c>
      <c r="S82" s="183"/>
      <c r="T82" s="185">
        <f>T83+SUM(T84:T101)</f>
        <v>0</v>
      </c>
      <c r="AR82" s="186" t="s">
        <v>82</v>
      </c>
      <c r="AT82" s="187" t="s">
        <v>73</v>
      </c>
      <c r="AU82" s="187" t="s">
        <v>82</v>
      </c>
      <c r="AY82" s="186" t="s">
        <v>132</v>
      </c>
      <c r="BK82" s="188">
        <f>BK83+SUM(BK84:BK101)</f>
        <v>0</v>
      </c>
    </row>
    <row r="83" spans="2:65" s="1" customFormat="1" ht="25.5" customHeight="1">
      <c r="B83" s="40"/>
      <c r="C83" s="191" t="s">
        <v>82</v>
      </c>
      <c r="D83" s="191" t="s">
        <v>134</v>
      </c>
      <c r="E83" s="192" t="s">
        <v>398</v>
      </c>
      <c r="F83" s="193" t="s">
        <v>399</v>
      </c>
      <c r="G83" s="194" t="s">
        <v>166</v>
      </c>
      <c r="H83" s="195">
        <v>870</v>
      </c>
      <c r="I83" s="196"/>
      <c r="J83" s="197">
        <f>ROUND(I83*H83,2)</f>
        <v>0</v>
      </c>
      <c r="K83" s="193" t="s">
        <v>145</v>
      </c>
      <c r="L83" s="60"/>
      <c r="M83" s="198" t="s">
        <v>30</v>
      </c>
      <c r="N83" s="199" t="s">
        <v>47</v>
      </c>
      <c r="O83" s="41"/>
      <c r="P83" s="200">
        <f>O83*H83</f>
        <v>0</v>
      </c>
      <c r="Q83" s="200">
        <v>0</v>
      </c>
      <c r="R83" s="200">
        <f>Q83*H83</f>
        <v>0</v>
      </c>
      <c r="S83" s="200">
        <v>0</v>
      </c>
      <c r="T83" s="201">
        <f>S83*H83</f>
        <v>0</v>
      </c>
      <c r="AR83" s="23" t="s">
        <v>138</v>
      </c>
      <c r="AT83" s="23" t="s">
        <v>134</v>
      </c>
      <c r="AU83" s="23" t="s">
        <v>84</v>
      </c>
      <c r="AY83" s="23" t="s">
        <v>132</v>
      </c>
      <c r="BE83" s="202">
        <f>IF(N83="základní",J83,0)</f>
        <v>0</v>
      </c>
      <c r="BF83" s="202">
        <f>IF(N83="snížená",J83,0)</f>
        <v>0</v>
      </c>
      <c r="BG83" s="202">
        <f>IF(N83="zákl. přenesená",J83,0)</f>
        <v>0</v>
      </c>
      <c r="BH83" s="202">
        <f>IF(N83="sníž. přenesená",J83,0)</f>
        <v>0</v>
      </c>
      <c r="BI83" s="202">
        <f>IF(N83="nulová",J83,0)</f>
        <v>0</v>
      </c>
      <c r="BJ83" s="23" t="s">
        <v>138</v>
      </c>
      <c r="BK83" s="202">
        <f>ROUND(I83*H83,2)</f>
        <v>0</v>
      </c>
      <c r="BL83" s="23" t="s">
        <v>138</v>
      </c>
      <c r="BM83" s="23" t="s">
        <v>400</v>
      </c>
    </row>
    <row r="84" spans="2:65" s="1" customFormat="1" ht="144">
      <c r="B84" s="40"/>
      <c r="C84" s="62"/>
      <c r="D84" s="205" t="s">
        <v>147</v>
      </c>
      <c r="E84" s="62"/>
      <c r="F84" s="225" t="s">
        <v>401</v>
      </c>
      <c r="G84" s="62"/>
      <c r="H84" s="62"/>
      <c r="I84" s="162"/>
      <c r="J84" s="62"/>
      <c r="K84" s="62"/>
      <c r="L84" s="60"/>
      <c r="M84" s="226"/>
      <c r="N84" s="41"/>
      <c r="O84" s="41"/>
      <c r="P84" s="41"/>
      <c r="Q84" s="41"/>
      <c r="R84" s="41"/>
      <c r="S84" s="41"/>
      <c r="T84" s="77"/>
      <c r="AT84" s="23" t="s">
        <v>147</v>
      </c>
      <c r="AU84" s="23" t="s">
        <v>84</v>
      </c>
    </row>
    <row r="85" spans="2:65" s="11" customFormat="1" ht="12">
      <c r="B85" s="203"/>
      <c r="C85" s="204"/>
      <c r="D85" s="205" t="s">
        <v>140</v>
      </c>
      <c r="E85" s="206" t="s">
        <v>30</v>
      </c>
      <c r="F85" s="207" t="s">
        <v>402</v>
      </c>
      <c r="G85" s="204"/>
      <c r="H85" s="206" t="s">
        <v>30</v>
      </c>
      <c r="I85" s="208"/>
      <c r="J85" s="204"/>
      <c r="K85" s="204"/>
      <c r="L85" s="209"/>
      <c r="M85" s="210"/>
      <c r="N85" s="211"/>
      <c r="O85" s="211"/>
      <c r="P85" s="211"/>
      <c r="Q85" s="211"/>
      <c r="R85" s="211"/>
      <c r="S85" s="211"/>
      <c r="T85" s="212"/>
      <c r="AT85" s="213" t="s">
        <v>140</v>
      </c>
      <c r="AU85" s="213" t="s">
        <v>84</v>
      </c>
      <c r="AV85" s="11" t="s">
        <v>82</v>
      </c>
      <c r="AW85" s="11" t="s">
        <v>37</v>
      </c>
      <c r="AX85" s="11" t="s">
        <v>74</v>
      </c>
      <c r="AY85" s="213" t="s">
        <v>132</v>
      </c>
    </row>
    <row r="86" spans="2:65" s="12" customFormat="1" ht="12">
      <c r="B86" s="214"/>
      <c r="C86" s="215"/>
      <c r="D86" s="205" t="s">
        <v>140</v>
      </c>
      <c r="E86" s="216" t="s">
        <v>30</v>
      </c>
      <c r="F86" s="217" t="s">
        <v>403</v>
      </c>
      <c r="G86" s="215"/>
      <c r="H86" s="218">
        <v>870</v>
      </c>
      <c r="I86" s="219"/>
      <c r="J86" s="215"/>
      <c r="K86" s="215"/>
      <c r="L86" s="220"/>
      <c r="M86" s="221"/>
      <c r="N86" s="222"/>
      <c r="O86" s="222"/>
      <c r="P86" s="222"/>
      <c r="Q86" s="222"/>
      <c r="R86" s="222"/>
      <c r="S86" s="222"/>
      <c r="T86" s="223"/>
      <c r="AT86" s="224" t="s">
        <v>140</v>
      </c>
      <c r="AU86" s="224" t="s">
        <v>84</v>
      </c>
      <c r="AV86" s="12" t="s">
        <v>84</v>
      </c>
      <c r="AW86" s="12" t="s">
        <v>37</v>
      </c>
      <c r="AX86" s="12" t="s">
        <v>82</v>
      </c>
      <c r="AY86" s="224" t="s">
        <v>132</v>
      </c>
    </row>
    <row r="87" spans="2:65" s="1" customFormat="1" ht="25.5" customHeight="1">
      <c r="B87" s="40"/>
      <c r="C87" s="191" t="s">
        <v>84</v>
      </c>
      <c r="D87" s="191" t="s">
        <v>134</v>
      </c>
      <c r="E87" s="192" t="s">
        <v>404</v>
      </c>
      <c r="F87" s="193" t="s">
        <v>405</v>
      </c>
      <c r="G87" s="194" t="s">
        <v>166</v>
      </c>
      <c r="H87" s="195">
        <v>870</v>
      </c>
      <c r="I87" s="196"/>
      <c r="J87" s="197">
        <f>ROUND(I87*H87,2)</f>
        <v>0</v>
      </c>
      <c r="K87" s="193" t="s">
        <v>30</v>
      </c>
      <c r="L87" s="60"/>
      <c r="M87" s="198" t="s">
        <v>30</v>
      </c>
      <c r="N87" s="199" t="s">
        <v>47</v>
      </c>
      <c r="O87" s="41"/>
      <c r="P87" s="200">
        <f>O87*H87</f>
        <v>0</v>
      </c>
      <c r="Q87" s="200">
        <v>0</v>
      </c>
      <c r="R87" s="200">
        <f>Q87*H87</f>
        <v>0</v>
      </c>
      <c r="S87" s="200">
        <v>0</v>
      </c>
      <c r="T87" s="201">
        <f>S87*H87</f>
        <v>0</v>
      </c>
      <c r="AR87" s="23" t="s">
        <v>138</v>
      </c>
      <c r="AT87" s="23" t="s">
        <v>134</v>
      </c>
      <c r="AU87" s="23" t="s">
        <v>84</v>
      </c>
      <c r="AY87" s="23" t="s">
        <v>132</v>
      </c>
      <c r="BE87" s="202">
        <f>IF(N87="základní",J87,0)</f>
        <v>0</v>
      </c>
      <c r="BF87" s="202">
        <f>IF(N87="snížená",J87,0)</f>
        <v>0</v>
      </c>
      <c r="BG87" s="202">
        <f>IF(N87="zákl. přenesená",J87,0)</f>
        <v>0</v>
      </c>
      <c r="BH87" s="202">
        <f>IF(N87="sníž. přenesená",J87,0)</f>
        <v>0</v>
      </c>
      <c r="BI87" s="202">
        <f>IF(N87="nulová",J87,0)</f>
        <v>0</v>
      </c>
      <c r="BJ87" s="23" t="s">
        <v>138</v>
      </c>
      <c r="BK87" s="202">
        <f>ROUND(I87*H87,2)</f>
        <v>0</v>
      </c>
      <c r="BL87" s="23" t="s">
        <v>138</v>
      </c>
      <c r="BM87" s="23" t="s">
        <v>406</v>
      </c>
    </row>
    <row r="88" spans="2:65" s="11" customFormat="1" ht="12">
      <c r="B88" s="203"/>
      <c r="C88" s="204"/>
      <c r="D88" s="205" t="s">
        <v>140</v>
      </c>
      <c r="E88" s="206" t="s">
        <v>30</v>
      </c>
      <c r="F88" s="207" t="s">
        <v>407</v>
      </c>
      <c r="G88" s="204"/>
      <c r="H88" s="206" t="s">
        <v>30</v>
      </c>
      <c r="I88" s="208"/>
      <c r="J88" s="204"/>
      <c r="K88" s="204"/>
      <c r="L88" s="209"/>
      <c r="M88" s="210"/>
      <c r="N88" s="211"/>
      <c r="O88" s="211"/>
      <c r="P88" s="211"/>
      <c r="Q88" s="211"/>
      <c r="R88" s="211"/>
      <c r="S88" s="211"/>
      <c r="T88" s="212"/>
      <c r="AT88" s="213" t="s">
        <v>140</v>
      </c>
      <c r="AU88" s="213" t="s">
        <v>84</v>
      </c>
      <c r="AV88" s="11" t="s">
        <v>82</v>
      </c>
      <c r="AW88" s="11" t="s">
        <v>37</v>
      </c>
      <c r="AX88" s="11" t="s">
        <v>74</v>
      </c>
      <c r="AY88" s="213" t="s">
        <v>132</v>
      </c>
    </row>
    <row r="89" spans="2:65" s="12" customFormat="1" ht="12">
      <c r="B89" s="214"/>
      <c r="C89" s="215"/>
      <c r="D89" s="205" t="s">
        <v>140</v>
      </c>
      <c r="E89" s="216" t="s">
        <v>30</v>
      </c>
      <c r="F89" s="217" t="s">
        <v>403</v>
      </c>
      <c r="G89" s="215"/>
      <c r="H89" s="218">
        <v>870</v>
      </c>
      <c r="I89" s="219"/>
      <c r="J89" s="215"/>
      <c r="K89" s="215"/>
      <c r="L89" s="220"/>
      <c r="M89" s="221"/>
      <c r="N89" s="222"/>
      <c r="O89" s="222"/>
      <c r="P89" s="222"/>
      <c r="Q89" s="222"/>
      <c r="R89" s="222"/>
      <c r="S89" s="222"/>
      <c r="T89" s="223"/>
      <c r="AT89" s="224" t="s">
        <v>140</v>
      </c>
      <c r="AU89" s="224" t="s">
        <v>84</v>
      </c>
      <c r="AV89" s="12" t="s">
        <v>84</v>
      </c>
      <c r="AW89" s="12" t="s">
        <v>37</v>
      </c>
      <c r="AX89" s="12" t="s">
        <v>82</v>
      </c>
      <c r="AY89" s="224" t="s">
        <v>132</v>
      </c>
    </row>
    <row r="90" spans="2:65" s="1" customFormat="1" ht="38.25" customHeight="1">
      <c r="B90" s="40"/>
      <c r="C90" s="191" t="s">
        <v>151</v>
      </c>
      <c r="D90" s="191" t="s">
        <v>134</v>
      </c>
      <c r="E90" s="192" t="s">
        <v>408</v>
      </c>
      <c r="F90" s="193" t="s">
        <v>409</v>
      </c>
      <c r="G90" s="194" t="s">
        <v>166</v>
      </c>
      <c r="H90" s="195">
        <v>1470</v>
      </c>
      <c r="I90" s="196"/>
      <c r="J90" s="197">
        <f>ROUND(I90*H90,2)</f>
        <v>0</v>
      </c>
      <c r="K90" s="193" t="s">
        <v>145</v>
      </c>
      <c r="L90" s="60"/>
      <c r="M90" s="198" t="s">
        <v>30</v>
      </c>
      <c r="N90" s="199" t="s">
        <v>47</v>
      </c>
      <c r="O90" s="41"/>
      <c r="P90" s="200">
        <f>O90*H90</f>
        <v>0</v>
      </c>
      <c r="Q90" s="200">
        <v>0</v>
      </c>
      <c r="R90" s="200">
        <f>Q90*H90</f>
        <v>0</v>
      </c>
      <c r="S90" s="200">
        <v>0</v>
      </c>
      <c r="T90" s="201">
        <f>S90*H90</f>
        <v>0</v>
      </c>
      <c r="AR90" s="23" t="s">
        <v>138</v>
      </c>
      <c r="AT90" s="23" t="s">
        <v>134</v>
      </c>
      <c r="AU90" s="23" t="s">
        <v>84</v>
      </c>
      <c r="AY90" s="23" t="s">
        <v>132</v>
      </c>
      <c r="BE90" s="202">
        <f>IF(N90="základní",J90,0)</f>
        <v>0</v>
      </c>
      <c r="BF90" s="202">
        <f>IF(N90="snížená",J90,0)</f>
        <v>0</v>
      </c>
      <c r="BG90" s="202">
        <f>IF(N90="zákl. přenesená",J90,0)</f>
        <v>0</v>
      </c>
      <c r="BH90" s="202">
        <f>IF(N90="sníž. přenesená",J90,0)</f>
        <v>0</v>
      </c>
      <c r="BI90" s="202">
        <f>IF(N90="nulová",J90,0)</f>
        <v>0</v>
      </c>
      <c r="BJ90" s="23" t="s">
        <v>138</v>
      </c>
      <c r="BK90" s="202">
        <f>ROUND(I90*H90,2)</f>
        <v>0</v>
      </c>
      <c r="BL90" s="23" t="s">
        <v>138</v>
      </c>
      <c r="BM90" s="23" t="s">
        <v>410</v>
      </c>
    </row>
    <row r="91" spans="2:65" s="1" customFormat="1" ht="96">
      <c r="B91" s="40"/>
      <c r="C91" s="62"/>
      <c r="D91" s="205" t="s">
        <v>147</v>
      </c>
      <c r="E91" s="62"/>
      <c r="F91" s="225" t="s">
        <v>411</v>
      </c>
      <c r="G91" s="62"/>
      <c r="H91" s="62"/>
      <c r="I91" s="162"/>
      <c r="J91" s="62"/>
      <c r="K91" s="62"/>
      <c r="L91" s="60"/>
      <c r="M91" s="226"/>
      <c r="N91" s="41"/>
      <c r="O91" s="41"/>
      <c r="P91" s="41"/>
      <c r="Q91" s="41"/>
      <c r="R91" s="41"/>
      <c r="S91" s="41"/>
      <c r="T91" s="77"/>
      <c r="AT91" s="23" t="s">
        <v>147</v>
      </c>
      <c r="AU91" s="23" t="s">
        <v>84</v>
      </c>
    </row>
    <row r="92" spans="2:65" s="11" customFormat="1" ht="12">
      <c r="B92" s="203"/>
      <c r="C92" s="204"/>
      <c r="D92" s="205" t="s">
        <v>140</v>
      </c>
      <c r="E92" s="206" t="s">
        <v>30</v>
      </c>
      <c r="F92" s="207" t="s">
        <v>412</v>
      </c>
      <c r="G92" s="204"/>
      <c r="H92" s="206" t="s">
        <v>30</v>
      </c>
      <c r="I92" s="208"/>
      <c r="J92" s="204"/>
      <c r="K92" s="204"/>
      <c r="L92" s="209"/>
      <c r="M92" s="210"/>
      <c r="N92" s="211"/>
      <c r="O92" s="211"/>
      <c r="P92" s="211"/>
      <c r="Q92" s="211"/>
      <c r="R92" s="211"/>
      <c r="S92" s="211"/>
      <c r="T92" s="212"/>
      <c r="AT92" s="213" t="s">
        <v>140</v>
      </c>
      <c r="AU92" s="213" t="s">
        <v>84</v>
      </c>
      <c r="AV92" s="11" t="s">
        <v>82</v>
      </c>
      <c r="AW92" s="11" t="s">
        <v>37</v>
      </c>
      <c r="AX92" s="11" t="s">
        <v>74</v>
      </c>
      <c r="AY92" s="213" t="s">
        <v>132</v>
      </c>
    </row>
    <row r="93" spans="2:65" s="11" customFormat="1" ht="12">
      <c r="B93" s="203"/>
      <c r="C93" s="204"/>
      <c r="D93" s="205" t="s">
        <v>140</v>
      </c>
      <c r="E93" s="206" t="s">
        <v>30</v>
      </c>
      <c r="F93" s="207" t="s">
        <v>413</v>
      </c>
      <c r="G93" s="204"/>
      <c r="H93" s="206" t="s">
        <v>30</v>
      </c>
      <c r="I93" s="208"/>
      <c r="J93" s="204"/>
      <c r="K93" s="204"/>
      <c r="L93" s="209"/>
      <c r="M93" s="210"/>
      <c r="N93" s="211"/>
      <c r="O93" s="211"/>
      <c r="P93" s="211"/>
      <c r="Q93" s="211"/>
      <c r="R93" s="211"/>
      <c r="S93" s="211"/>
      <c r="T93" s="212"/>
      <c r="AT93" s="213" t="s">
        <v>140</v>
      </c>
      <c r="AU93" s="213" t="s">
        <v>84</v>
      </c>
      <c r="AV93" s="11" t="s">
        <v>82</v>
      </c>
      <c r="AW93" s="11" t="s">
        <v>37</v>
      </c>
      <c r="AX93" s="11" t="s">
        <v>74</v>
      </c>
      <c r="AY93" s="213" t="s">
        <v>132</v>
      </c>
    </row>
    <row r="94" spans="2:65" s="12" customFormat="1" ht="12">
      <c r="B94" s="214"/>
      <c r="C94" s="215"/>
      <c r="D94" s="205" t="s">
        <v>140</v>
      </c>
      <c r="E94" s="216" t="s">
        <v>30</v>
      </c>
      <c r="F94" s="217" t="s">
        <v>403</v>
      </c>
      <c r="G94" s="215"/>
      <c r="H94" s="218">
        <v>870</v>
      </c>
      <c r="I94" s="219"/>
      <c r="J94" s="215"/>
      <c r="K94" s="215"/>
      <c r="L94" s="220"/>
      <c r="M94" s="221"/>
      <c r="N94" s="222"/>
      <c r="O94" s="222"/>
      <c r="P94" s="222"/>
      <c r="Q94" s="222"/>
      <c r="R94" s="222"/>
      <c r="S94" s="222"/>
      <c r="T94" s="223"/>
      <c r="AT94" s="224" t="s">
        <v>140</v>
      </c>
      <c r="AU94" s="224" t="s">
        <v>84</v>
      </c>
      <c r="AV94" s="12" t="s">
        <v>84</v>
      </c>
      <c r="AW94" s="12" t="s">
        <v>37</v>
      </c>
      <c r="AX94" s="12" t="s">
        <v>74</v>
      </c>
      <c r="AY94" s="224" t="s">
        <v>132</v>
      </c>
    </row>
    <row r="95" spans="2:65" s="11" customFormat="1" ht="12">
      <c r="B95" s="203"/>
      <c r="C95" s="204"/>
      <c r="D95" s="205" t="s">
        <v>140</v>
      </c>
      <c r="E95" s="206" t="s">
        <v>30</v>
      </c>
      <c r="F95" s="207" t="s">
        <v>414</v>
      </c>
      <c r="G95" s="204"/>
      <c r="H95" s="206" t="s">
        <v>30</v>
      </c>
      <c r="I95" s="208"/>
      <c r="J95" s="204"/>
      <c r="K95" s="204"/>
      <c r="L95" s="209"/>
      <c r="M95" s="210"/>
      <c r="N95" s="211"/>
      <c r="O95" s="211"/>
      <c r="P95" s="211"/>
      <c r="Q95" s="211"/>
      <c r="R95" s="211"/>
      <c r="S95" s="211"/>
      <c r="T95" s="212"/>
      <c r="AT95" s="213" t="s">
        <v>140</v>
      </c>
      <c r="AU95" s="213" t="s">
        <v>84</v>
      </c>
      <c r="AV95" s="11" t="s">
        <v>82</v>
      </c>
      <c r="AW95" s="11" t="s">
        <v>37</v>
      </c>
      <c r="AX95" s="11" t="s">
        <v>74</v>
      </c>
      <c r="AY95" s="213" t="s">
        <v>132</v>
      </c>
    </row>
    <row r="96" spans="2:65" s="12" customFormat="1" ht="12">
      <c r="B96" s="214"/>
      <c r="C96" s="215"/>
      <c r="D96" s="205" t="s">
        <v>140</v>
      </c>
      <c r="E96" s="216" t="s">
        <v>30</v>
      </c>
      <c r="F96" s="217" t="s">
        <v>415</v>
      </c>
      <c r="G96" s="215"/>
      <c r="H96" s="218">
        <v>600</v>
      </c>
      <c r="I96" s="219"/>
      <c r="J96" s="215"/>
      <c r="K96" s="215"/>
      <c r="L96" s="220"/>
      <c r="M96" s="221"/>
      <c r="N96" s="222"/>
      <c r="O96" s="222"/>
      <c r="P96" s="222"/>
      <c r="Q96" s="222"/>
      <c r="R96" s="222"/>
      <c r="S96" s="222"/>
      <c r="T96" s="223"/>
      <c r="AT96" s="224" t="s">
        <v>140</v>
      </c>
      <c r="AU96" s="224" t="s">
        <v>84</v>
      </c>
      <c r="AV96" s="12" t="s">
        <v>84</v>
      </c>
      <c r="AW96" s="12" t="s">
        <v>37</v>
      </c>
      <c r="AX96" s="12" t="s">
        <v>74</v>
      </c>
      <c r="AY96" s="224" t="s">
        <v>132</v>
      </c>
    </row>
    <row r="97" spans="2:65" s="13" customFormat="1" ht="12">
      <c r="B97" s="230"/>
      <c r="C97" s="231"/>
      <c r="D97" s="205" t="s">
        <v>140</v>
      </c>
      <c r="E97" s="232" t="s">
        <v>30</v>
      </c>
      <c r="F97" s="233" t="s">
        <v>203</v>
      </c>
      <c r="G97" s="231"/>
      <c r="H97" s="234">
        <v>1470</v>
      </c>
      <c r="I97" s="235"/>
      <c r="J97" s="231"/>
      <c r="K97" s="231"/>
      <c r="L97" s="236"/>
      <c r="M97" s="237"/>
      <c r="N97" s="238"/>
      <c r="O97" s="238"/>
      <c r="P97" s="238"/>
      <c r="Q97" s="238"/>
      <c r="R97" s="238"/>
      <c r="S97" s="238"/>
      <c r="T97" s="239"/>
      <c r="AT97" s="240" t="s">
        <v>140</v>
      </c>
      <c r="AU97" s="240" t="s">
        <v>84</v>
      </c>
      <c r="AV97" s="13" t="s">
        <v>138</v>
      </c>
      <c r="AW97" s="13" t="s">
        <v>37</v>
      </c>
      <c r="AX97" s="13" t="s">
        <v>82</v>
      </c>
      <c r="AY97" s="240" t="s">
        <v>132</v>
      </c>
    </row>
    <row r="98" spans="2:65" s="1" customFormat="1" ht="25.5" customHeight="1">
      <c r="B98" s="40"/>
      <c r="C98" s="191" t="s">
        <v>138</v>
      </c>
      <c r="D98" s="191" t="s">
        <v>134</v>
      </c>
      <c r="E98" s="192" t="s">
        <v>416</v>
      </c>
      <c r="F98" s="193" t="s">
        <v>417</v>
      </c>
      <c r="G98" s="194" t="s">
        <v>418</v>
      </c>
      <c r="H98" s="195">
        <v>6.2E-2</v>
      </c>
      <c r="I98" s="196"/>
      <c r="J98" s="197">
        <f>ROUND(I98*H98,2)</f>
        <v>0</v>
      </c>
      <c r="K98" s="193" t="s">
        <v>145</v>
      </c>
      <c r="L98" s="60"/>
      <c r="M98" s="198" t="s">
        <v>30</v>
      </c>
      <c r="N98" s="199" t="s">
        <v>47</v>
      </c>
      <c r="O98" s="41"/>
      <c r="P98" s="200">
        <f>O98*H98</f>
        <v>0</v>
      </c>
      <c r="Q98" s="200">
        <v>0</v>
      </c>
      <c r="R98" s="200">
        <f>Q98*H98</f>
        <v>0</v>
      </c>
      <c r="S98" s="200">
        <v>0</v>
      </c>
      <c r="T98" s="201">
        <f>S98*H98</f>
        <v>0</v>
      </c>
      <c r="AR98" s="23" t="s">
        <v>138</v>
      </c>
      <c r="AT98" s="23" t="s">
        <v>134</v>
      </c>
      <c r="AU98" s="23" t="s">
        <v>84</v>
      </c>
      <c r="AY98" s="23" t="s">
        <v>132</v>
      </c>
      <c r="BE98" s="202">
        <f>IF(N98="základní",J98,0)</f>
        <v>0</v>
      </c>
      <c r="BF98" s="202">
        <f>IF(N98="snížená",J98,0)</f>
        <v>0</v>
      </c>
      <c r="BG98" s="202">
        <f>IF(N98="zákl. přenesená",J98,0)</f>
        <v>0</v>
      </c>
      <c r="BH98" s="202">
        <f>IF(N98="sníž. přenesená",J98,0)</f>
        <v>0</v>
      </c>
      <c r="BI98" s="202">
        <f>IF(N98="nulová",J98,0)</f>
        <v>0</v>
      </c>
      <c r="BJ98" s="23" t="s">
        <v>138</v>
      </c>
      <c r="BK98" s="202">
        <f>ROUND(I98*H98,2)</f>
        <v>0</v>
      </c>
      <c r="BL98" s="23" t="s">
        <v>138</v>
      </c>
      <c r="BM98" s="23" t="s">
        <v>419</v>
      </c>
    </row>
    <row r="99" spans="2:65" s="11" customFormat="1" ht="12">
      <c r="B99" s="203"/>
      <c r="C99" s="204"/>
      <c r="D99" s="205" t="s">
        <v>140</v>
      </c>
      <c r="E99" s="206" t="s">
        <v>30</v>
      </c>
      <c r="F99" s="207" t="s">
        <v>420</v>
      </c>
      <c r="G99" s="204"/>
      <c r="H99" s="206" t="s">
        <v>30</v>
      </c>
      <c r="I99" s="208"/>
      <c r="J99" s="204"/>
      <c r="K99" s="204"/>
      <c r="L99" s="209"/>
      <c r="M99" s="210"/>
      <c r="N99" s="211"/>
      <c r="O99" s="211"/>
      <c r="P99" s="211"/>
      <c r="Q99" s="211"/>
      <c r="R99" s="211"/>
      <c r="S99" s="211"/>
      <c r="T99" s="212"/>
      <c r="AT99" s="213" t="s">
        <v>140</v>
      </c>
      <c r="AU99" s="213" t="s">
        <v>84</v>
      </c>
      <c r="AV99" s="11" t="s">
        <v>82</v>
      </c>
      <c r="AW99" s="11" t="s">
        <v>37</v>
      </c>
      <c r="AX99" s="11" t="s">
        <v>74</v>
      </c>
      <c r="AY99" s="213" t="s">
        <v>132</v>
      </c>
    </row>
    <row r="100" spans="2:65" s="12" customFormat="1" ht="12">
      <c r="B100" s="214"/>
      <c r="C100" s="215"/>
      <c r="D100" s="205" t="s">
        <v>140</v>
      </c>
      <c r="E100" s="216" t="s">
        <v>30</v>
      </c>
      <c r="F100" s="217" t="s">
        <v>421</v>
      </c>
      <c r="G100" s="215"/>
      <c r="H100" s="218">
        <v>6.2E-2</v>
      </c>
      <c r="I100" s="219"/>
      <c r="J100" s="215"/>
      <c r="K100" s="215"/>
      <c r="L100" s="220"/>
      <c r="M100" s="221"/>
      <c r="N100" s="222"/>
      <c r="O100" s="222"/>
      <c r="P100" s="222"/>
      <c r="Q100" s="222"/>
      <c r="R100" s="222"/>
      <c r="S100" s="222"/>
      <c r="T100" s="223"/>
      <c r="AT100" s="224" t="s">
        <v>140</v>
      </c>
      <c r="AU100" s="224" t="s">
        <v>84</v>
      </c>
      <c r="AV100" s="12" t="s">
        <v>84</v>
      </c>
      <c r="AW100" s="12" t="s">
        <v>37</v>
      </c>
      <c r="AX100" s="12" t="s">
        <v>82</v>
      </c>
      <c r="AY100" s="224" t="s">
        <v>132</v>
      </c>
    </row>
    <row r="101" spans="2:65" s="10" customFormat="1" ht="22.35" customHeight="1">
      <c r="B101" s="175"/>
      <c r="C101" s="176"/>
      <c r="D101" s="177" t="s">
        <v>73</v>
      </c>
      <c r="E101" s="189" t="s">
        <v>300</v>
      </c>
      <c r="F101" s="189" t="s">
        <v>422</v>
      </c>
      <c r="G101" s="176"/>
      <c r="H101" s="176"/>
      <c r="I101" s="179"/>
      <c r="J101" s="190">
        <f>BK101</f>
        <v>0</v>
      </c>
      <c r="K101" s="176"/>
      <c r="L101" s="181"/>
      <c r="M101" s="182"/>
      <c r="N101" s="183"/>
      <c r="O101" s="183"/>
      <c r="P101" s="184">
        <f>SUM(P102:P114)</f>
        <v>0</v>
      </c>
      <c r="Q101" s="183"/>
      <c r="R101" s="184">
        <f>SUM(R102:R114)</f>
        <v>3.6811999999999998E-2</v>
      </c>
      <c r="S101" s="183"/>
      <c r="T101" s="185">
        <f>SUM(T102:T114)</f>
        <v>0</v>
      </c>
      <c r="AR101" s="186" t="s">
        <v>82</v>
      </c>
      <c r="AT101" s="187" t="s">
        <v>73</v>
      </c>
      <c r="AU101" s="187" t="s">
        <v>84</v>
      </c>
      <c r="AY101" s="186" t="s">
        <v>132</v>
      </c>
      <c r="BK101" s="188">
        <f>SUM(BK102:BK114)</f>
        <v>0</v>
      </c>
    </row>
    <row r="102" spans="2:65" s="1" customFormat="1" ht="25.5" customHeight="1">
      <c r="B102" s="40"/>
      <c r="C102" s="191" t="s">
        <v>173</v>
      </c>
      <c r="D102" s="191" t="s">
        <v>134</v>
      </c>
      <c r="E102" s="192" t="s">
        <v>423</v>
      </c>
      <c r="F102" s="193" t="s">
        <v>424</v>
      </c>
      <c r="G102" s="194" t="s">
        <v>166</v>
      </c>
      <c r="H102" s="195">
        <v>1787</v>
      </c>
      <c r="I102" s="196"/>
      <c r="J102" s="197">
        <f>ROUND(I102*H102,2)</f>
        <v>0</v>
      </c>
      <c r="K102" s="193" t="s">
        <v>145</v>
      </c>
      <c r="L102" s="60"/>
      <c r="M102" s="198" t="s">
        <v>30</v>
      </c>
      <c r="N102" s="199" t="s">
        <v>47</v>
      </c>
      <c r="O102" s="41"/>
      <c r="P102" s="200">
        <f>O102*H102</f>
        <v>0</v>
      </c>
      <c r="Q102" s="200">
        <v>0</v>
      </c>
      <c r="R102" s="200">
        <f>Q102*H102</f>
        <v>0</v>
      </c>
      <c r="S102" s="200">
        <v>0</v>
      </c>
      <c r="T102" s="201">
        <f>S102*H102</f>
        <v>0</v>
      </c>
      <c r="AR102" s="23" t="s">
        <v>138</v>
      </c>
      <c r="AT102" s="23" t="s">
        <v>134</v>
      </c>
      <c r="AU102" s="23" t="s">
        <v>151</v>
      </c>
      <c r="AY102" s="23" t="s">
        <v>132</v>
      </c>
      <c r="BE102" s="202">
        <f>IF(N102="základní",J102,0)</f>
        <v>0</v>
      </c>
      <c r="BF102" s="202">
        <f>IF(N102="snížená",J102,0)</f>
        <v>0</v>
      </c>
      <c r="BG102" s="202">
        <f>IF(N102="zákl. přenesená",J102,0)</f>
        <v>0</v>
      </c>
      <c r="BH102" s="202">
        <f>IF(N102="sníž. přenesená",J102,0)</f>
        <v>0</v>
      </c>
      <c r="BI102" s="202">
        <f>IF(N102="nulová",J102,0)</f>
        <v>0</v>
      </c>
      <c r="BJ102" s="23" t="s">
        <v>138</v>
      </c>
      <c r="BK102" s="202">
        <f>ROUND(I102*H102,2)</f>
        <v>0</v>
      </c>
      <c r="BL102" s="23" t="s">
        <v>138</v>
      </c>
      <c r="BM102" s="23" t="s">
        <v>425</v>
      </c>
    </row>
    <row r="103" spans="2:65" s="1" customFormat="1" ht="108">
      <c r="B103" s="40"/>
      <c r="C103" s="62"/>
      <c r="D103" s="205" t="s">
        <v>147</v>
      </c>
      <c r="E103" s="62"/>
      <c r="F103" s="225" t="s">
        <v>426</v>
      </c>
      <c r="G103" s="62"/>
      <c r="H103" s="62"/>
      <c r="I103" s="162"/>
      <c r="J103" s="62"/>
      <c r="K103" s="62"/>
      <c r="L103" s="60"/>
      <c r="M103" s="226"/>
      <c r="N103" s="41"/>
      <c r="O103" s="41"/>
      <c r="P103" s="41"/>
      <c r="Q103" s="41"/>
      <c r="R103" s="41"/>
      <c r="S103" s="41"/>
      <c r="T103" s="77"/>
      <c r="AT103" s="23" t="s">
        <v>147</v>
      </c>
      <c r="AU103" s="23" t="s">
        <v>151</v>
      </c>
    </row>
    <row r="104" spans="2:65" s="11" customFormat="1" ht="12">
      <c r="B104" s="203"/>
      <c r="C104" s="204"/>
      <c r="D104" s="205" t="s">
        <v>140</v>
      </c>
      <c r="E104" s="206" t="s">
        <v>30</v>
      </c>
      <c r="F104" s="207" t="s">
        <v>319</v>
      </c>
      <c r="G104" s="204"/>
      <c r="H104" s="206" t="s">
        <v>30</v>
      </c>
      <c r="I104" s="208"/>
      <c r="J104" s="204"/>
      <c r="K104" s="204"/>
      <c r="L104" s="209"/>
      <c r="M104" s="210"/>
      <c r="N104" s="211"/>
      <c r="O104" s="211"/>
      <c r="P104" s="211"/>
      <c r="Q104" s="211"/>
      <c r="R104" s="211"/>
      <c r="S104" s="211"/>
      <c r="T104" s="212"/>
      <c r="AT104" s="213" t="s">
        <v>140</v>
      </c>
      <c r="AU104" s="213" t="s">
        <v>151</v>
      </c>
      <c r="AV104" s="11" t="s">
        <v>82</v>
      </c>
      <c r="AW104" s="11" t="s">
        <v>37</v>
      </c>
      <c r="AX104" s="11" t="s">
        <v>74</v>
      </c>
      <c r="AY104" s="213" t="s">
        <v>132</v>
      </c>
    </row>
    <row r="105" spans="2:65" s="11" customFormat="1" ht="12">
      <c r="B105" s="203"/>
      <c r="C105" s="204"/>
      <c r="D105" s="205" t="s">
        <v>140</v>
      </c>
      <c r="E105" s="206" t="s">
        <v>30</v>
      </c>
      <c r="F105" s="207" t="s">
        <v>413</v>
      </c>
      <c r="G105" s="204"/>
      <c r="H105" s="206" t="s">
        <v>30</v>
      </c>
      <c r="I105" s="208"/>
      <c r="J105" s="204"/>
      <c r="K105" s="204"/>
      <c r="L105" s="209"/>
      <c r="M105" s="210"/>
      <c r="N105" s="211"/>
      <c r="O105" s="211"/>
      <c r="P105" s="211"/>
      <c r="Q105" s="211"/>
      <c r="R105" s="211"/>
      <c r="S105" s="211"/>
      <c r="T105" s="212"/>
      <c r="AT105" s="213" t="s">
        <v>140</v>
      </c>
      <c r="AU105" s="213" t="s">
        <v>151</v>
      </c>
      <c r="AV105" s="11" t="s">
        <v>82</v>
      </c>
      <c r="AW105" s="11" t="s">
        <v>37</v>
      </c>
      <c r="AX105" s="11" t="s">
        <v>74</v>
      </c>
      <c r="AY105" s="213" t="s">
        <v>132</v>
      </c>
    </row>
    <row r="106" spans="2:65" s="12" customFormat="1" ht="12">
      <c r="B106" s="214"/>
      <c r="C106" s="215"/>
      <c r="D106" s="205" t="s">
        <v>140</v>
      </c>
      <c r="E106" s="216" t="s">
        <v>30</v>
      </c>
      <c r="F106" s="217" t="s">
        <v>403</v>
      </c>
      <c r="G106" s="215"/>
      <c r="H106" s="218">
        <v>870</v>
      </c>
      <c r="I106" s="219"/>
      <c r="J106" s="215"/>
      <c r="K106" s="215"/>
      <c r="L106" s="220"/>
      <c r="M106" s="221"/>
      <c r="N106" s="222"/>
      <c r="O106" s="222"/>
      <c r="P106" s="222"/>
      <c r="Q106" s="222"/>
      <c r="R106" s="222"/>
      <c r="S106" s="222"/>
      <c r="T106" s="223"/>
      <c r="AT106" s="224" t="s">
        <v>140</v>
      </c>
      <c r="AU106" s="224" t="s">
        <v>151</v>
      </c>
      <c r="AV106" s="12" t="s">
        <v>84</v>
      </c>
      <c r="AW106" s="12" t="s">
        <v>37</v>
      </c>
      <c r="AX106" s="12" t="s">
        <v>74</v>
      </c>
      <c r="AY106" s="224" t="s">
        <v>132</v>
      </c>
    </row>
    <row r="107" spans="2:65" s="11" customFormat="1" ht="12">
      <c r="B107" s="203"/>
      <c r="C107" s="204"/>
      <c r="D107" s="205" t="s">
        <v>140</v>
      </c>
      <c r="E107" s="206" t="s">
        <v>30</v>
      </c>
      <c r="F107" s="207" t="s">
        <v>427</v>
      </c>
      <c r="G107" s="204"/>
      <c r="H107" s="206" t="s">
        <v>30</v>
      </c>
      <c r="I107" s="208"/>
      <c r="J107" s="204"/>
      <c r="K107" s="204"/>
      <c r="L107" s="209"/>
      <c r="M107" s="210"/>
      <c r="N107" s="211"/>
      <c r="O107" s="211"/>
      <c r="P107" s="211"/>
      <c r="Q107" s="211"/>
      <c r="R107" s="211"/>
      <c r="S107" s="211"/>
      <c r="T107" s="212"/>
      <c r="AT107" s="213" t="s">
        <v>140</v>
      </c>
      <c r="AU107" s="213" t="s">
        <v>151</v>
      </c>
      <c r="AV107" s="11" t="s">
        <v>82</v>
      </c>
      <c r="AW107" s="11" t="s">
        <v>37</v>
      </c>
      <c r="AX107" s="11" t="s">
        <v>74</v>
      </c>
      <c r="AY107" s="213" t="s">
        <v>132</v>
      </c>
    </row>
    <row r="108" spans="2:65" s="12" customFormat="1" ht="12">
      <c r="B108" s="214"/>
      <c r="C108" s="215"/>
      <c r="D108" s="205" t="s">
        <v>140</v>
      </c>
      <c r="E108" s="216" t="s">
        <v>30</v>
      </c>
      <c r="F108" s="217" t="s">
        <v>428</v>
      </c>
      <c r="G108" s="215"/>
      <c r="H108" s="218">
        <v>317</v>
      </c>
      <c r="I108" s="219"/>
      <c r="J108" s="215"/>
      <c r="K108" s="215"/>
      <c r="L108" s="220"/>
      <c r="M108" s="221"/>
      <c r="N108" s="222"/>
      <c r="O108" s="222"/>
      <c r="P108" s="222"/>
      <c r="Q108" s="222"/>
      <c r="R108" s="222"/>
      <c r="S108" s="222"/>
      <c r="T108" s="223"/>
      <c r="AT108" s="224" t="s">
        <v>140</v>
      </c>
      <c r="AU108" s="224" t="s">
        <v>151</v>
      </c>
      <c r="AV108" s="12" t="s">
        <v>84</v>
      </c>
      <c r="AW108" s="12" t="s">
        <v>37</v>
      </c>
      <c r="AX108" s="12" t="s">
        <v>74</v>
      </c>
      <c r="AY108" s="224" t="s">
        <v>132</v>
      </c>
    </row>
    <row r="109" spans="2:65" s="11" customFormat="1" ht="12">
      <c r="B109" s="203"/>
      <c r="C109" s="204"/>
      <c r="D109" s="205" t="s">
        <v>140</v>
      </c>
      <c r="E109" s="206" t="s">
        <v>30</v>
      </c>
      <c r="F109" s="207" t="s">
        <v>414</v>
      </c>
      <c r="G109" s="204"/>
      <c r="H109" s="206" t="s">
        <v>30</v>
      </c>
      <c r="I109" s="208"/>
      <c r="J109" s="204"/>
      <c r="K109" s="204"/>
      <c r="L109" s="209"/>
      <c r="M109" s="210"/>
      <c r="N109" s="211"/>
      <c r="O109" s="211"/>
      <c r="P109" s="211"/>
      <c r="Q109" s="211"/>
      <c r="R109" s="211"/>
      <c r="S109" s="211"/>
      <c r="T109" s="212"/>
      <c r="AT109" s="213" t="s">
        <v>140</v>
      </c>
      <c r="AU109" s="213" t="s">
        <v>151</v>
      </c>
      <c r="AV109" s="11" t="s">
        <v>82</v>
      </c>
      <c r="AW109" s="11" t="s">
        <v>37</v>
      </c>
      <c r="AX109" s="11" t="s">
        <v>74</v>
      </c>
      <c r="AY109" s="213" t="s">
        <v>132</v>
      </c>
    </row>
    <row r="110" spans="2:65" s="12" customFormat="1" ht="12">
      <c r="B110" s="214"/>
      <c r="C110" s="215"/>
      <c r="D110" s="205" t="s">
        <v>140</v>
      </c>
      <c r="E110" s="216" t="s">
        <v>30</v>
      </c>
      <c r="F110" s="217" t="s">
        <v>415</v>
      </c>
      <c r="G110" s="215"/>
      <c r="H110" s="218">
        <v>600</v>
      </c>
      <c r="I110" s="219"/>
      <c r="J110" s="215"/>
      <c r="K110" s="215"/>
      <c r="L110" s="220"/>
      <c r="M110" s="221"/>
      <c r="N110" s="222"/>
      <c r="O110" s="222"/>
      <c r="P110" s="222"/>
      <c r="Q110" s="222"/>
      <c r="R110" s="222"/>
      <c r="S110" s="222"/>
      <c r="T110" s="223"/>
      <c r="AT110" s="224" t="s">
        <v>140</v>
      </c>
      <c r="AU110" s="224" t="s">
        <v>151</v>
      </c>
      <c r="AV110" s="12" t="s">
        <v>84</v>
      </c>
      <c r="AW110" s="12" t="s">
        <v>37</v>
      </c>
      <c r="AX110" s="12" t="s">
        <v>74</v>
      </c>
      <c r="AY110" s="224" t="s">
        <v>132</v>
      </c>
    </row>
    <row r="111" spans="2:65" s="13" customFormat="1" ht="12">
      <c r="B111" s="230"/>
      <c r="C111" s="231"/>
      <c r="D111" s="205" t="s">
        <v>140</v>
      </c>
      <c r="E111" s="232" t="s">
        <v>30</v>
      </c>
      <c r="F111" s="233" t="s">
        <v>203</v>
      </c>
      <c r="G111" s="231"/>
      <c r="H111" s="234">
        <v>1787</v>
      </c>
      <c r="I111" s="235"/>
      <c r="J111" s="231"/>
      <c r="K111" s="231"/>
      <c r="L111" s="236"/>
      <c r="M111" s="237"/>
      <c r="N111" s="238"/>
      <c r="O111" s="238"/>
      <c r="P111" s="238"/>
      <c r="Q111" s="238"/>
      <c r="R111" s="238"/>
      <c r="S111" s="238"/>
      <c r="T111" s="239"/>
      <c r="AT111" s="240" t="s">
        <v>140</v>
      </c>
      <c r="AU111" s="240" t="s">
        <v>151</v>
      </c>
      <c r="AV111" s="13" t="s">
        <v>138</v>
      </c>
      <c r="AW111" s="13" t="s">
        <v>37</v>
      </c>
      <c r="AX111" s="13" t="s">
        <v>82</v>
      </c>
      <c r="AY111" s="240" t="s">
        <v>132</v>
      </c>
    </row>
    <row r="112" spans="2:65" s="1" customFormat="1" ht="16.5" customHeight="1">
      <c r="B112" s="40"/>
      <c r="C112" s="241" t="s">
        <v>218</v>
      </c>
      <c r="D112" s="241" t="s">
        <v>262</v>
      </c>
      <c r="E112" s="242" t="s">
        <v>429</v>
      </c>
      <c r="F112" s="243" t="s">
        <v>430</v>
      </c>
      <c r="G112" s="244" t="s">
        <v>431</v>
      </c>
      <c r="H112" s="245">
        <v>36.811999999999998</v>
      </c>
      <c r="I112" s="246"/>
      <c r="J112" s="247">
        <f>ROUND(I112*H112,2)</f>
        <v>0</v>
      </c>
      <c r="K112" s="243" t="s">
        <v>145</v>
      </c>
      <c r="L112" s="248"/>
      <c r="M112" s="249" t="s">
        <v>30</v>
      </c>
      <c r="N112" s="250" t="s">
        <v>47</v>
      </c>
      <c r="O112" s="41"/>
      <c r="P112" s="200">
        <f>O112*H112</f>
        <v>0</v>
      </c>
      <c r="Q112" s="200">
        <v>1E-3</v>
      </c>
      <c r="R112" s="200">
        <f>Q112*H112</f>
        <v>3.6811999999999998E-2</v>
      </c>
      <c r="S112" s="200">
        <v>0</v>
      </c>
      <c r="T112" s="201">
        <f>S112*H112</f>
        <v>0</v>
      </c>
      <c r="AR112" s="23" t="s">
        <v>232</v>
      </c>
      <c r="AT112" s="23" t="s">
        <v>262</v>
      </c>
      <c r="AU112" s="23" t="s">
        <v>151</v>
      </c>
      <c r="AY112" s="23" t="s">
        <v>132</v>
      </c>
      <c r="BE112" s="202">
        <f>IF(N112="základní",J112,0)</f>
        <v>0</v>
      </c>
      <c r="BF112" s="202">
        <f>IF(N112="snížená",J112,0)</f>
        <v>0</v>
      </c>
      <c r="BG112" s="202">
        <f>IF(N112="zákl. přenesená",J112,0)</f>
        <v>0</v>
      </c>
      <c r="BH112" s="202">
        <f>IF(N112="sníž. přenesená",J112,0)</f>
        <v>0</v>
      </c>
      <c r="BI112" s="202">
        <f>IF(N112="nulová",J112,0)</f>
        <v>0</v>
      </c>
      <c r="BJ112" s="23" t="s">
        <v>138</v>
      </c>
      <c r="BK112" s="202">
        <f>ROUND(I112*H112,2)</f>
        <v>0</v>
      </c>
      <c r="BL112" s="23" t="s">
        <v>138</v>
      </c>
      <c r="BM112" s="23" t="s">
        <v>432</v>
      </c>
    </row>
    <row r="113" spans="2:65" s="11" customFormat="1" ht="12">
      <c r="B113" s="203"/>
      <c r="C113" s="204"/>
      <c r="D113" s="205" t="s">
        <v>140</v>
      </c>
      <c r="E113" s="206" t="s">
        <v>30</v>
      </c>
      <c r="F113" s="207" t="s">
        <v>433</v>
      </c>
      <c r="G113" s="204"/>
      <c r="H113" s="206" t="s">
        <v>30</v>
      </c>
      <c r="I113" s="208"/>
      <c r="J113" s="204"/>
      <c r="K113" s="204"/>
      <c r="L113" s="209"/>
      <c r="M113" s="210"/>
      <c r="N113" s="211"/>
      <c r="O113" s="211"/>
      <c r="P113" s="211"/>
      <c r="Q113" s="211"/>
      <c r="R113" s="211"/>
      <c r="S113" s="211"/>
      <c r="T113" s="212"/>
      <c r="AT113" s="213" t="s">
        <v>140</v>
      </c>
      <c r="AU113" s="213" t="s">
        <v>151</v>
      </c>
      <c r="AV113" s="11" t="s">
        <v>82</v>
      </c>
      <c r="AW113" s="11" t="s">
        <v>37</v>
      </c>
      <c r="AX113" s="11" t="s">
        <v>74</v>
      </c>
      <c r="AY113" s="213" t="s">
        <v>132</v>
      </c>
    </row>
    <row r="114" spans="2:65" s="12" customFormat="1" ht="12">
      <c r="B114" s="214"/>
      <c r="C114" s="215"/>
      <c r="D114" s="205" t="s">
        <v>140</v>
      </c>
      <c r="E114" s="216" t="s">
        <v>30</v>
      </c>
      <c r="F114" s="217" t="s">
        <v>434</v>
      </c>
      <c r="G114" s="215"/>
      <c r="H114" s="218">
        <v>36.811999999999998</v>
      </c>
      <c r="I114" s="219"/>
      <c r="J114" s="215"/>
      <c r="K114" s="215"/>
      <c r="L114" s="220"/>
      <c r="M114" s="221"/>
      <c r="N114" s="222"/>
      <c r="O114" s="222"/>
      <c r="P114" s="222"/>
      <c r="Q114" s="222"/>
      <c r="R114" s="222"/>
      <c r="S114" s="222"/>
      <c r="T114" s="223"/>
      <c r="AT114" s="224" t="s">
        <v>140</v>
      </c>
      <c r="AU114" s="224" t="s">
        <v>151</v>
      </c>
      <c r="AV114" s="12" t="s">
        <v>84</v>
      </c>
      <c r="AW114" s="12" t="s">
        <v>37</v>
      </c>
      <c r="AX114" s="12" t="s">
        <v>82</v>
      </c>
      <c r="AY114" s="224" t="s">
        <v>132</v>
      </c>
    </row>
    <row r="115" spans="2:65" s="10" customFormat="1" ht="29.85" customHeight="1">
      <c r="B115" s="175"/>
      <c r="C115" s="176"/>
      <c r="D115" s="177" t="s">
        <v>73</v>
      </c>
      <c r="E115" s="189" t="s">
        <v>342</v>
      </c>
      <c r="F115" s="189" t="s">
        <v>343</v>
      </c>
      <c r="G115" s="176"/>
      <c r="H115" s="176"/>
      <c r="I115" s="179"/>
      <c r="J115" s="190">
        <f>BK115</f>
        <v>0</v>
      </c>
      <c r="K115" s="176"/>
      <c r="L115" s="181"/>
      <c r="M115" s="182"/>
      <c r="N115" s="183"/>
      <c r="O115" s="183"/>
      <c r="P115" s="184">
        <f>P116</f>
        <v>0</v>
      </c>
      <c r="Q115" s="183"/>
      <c r="R115" s="184">
        <f>R116</f>
        <v>0</v>
      </c>
      <c r="S115" s="183"/>
      <c r="T115" s="185">
        <f>T116</f>
        <v>0</v>
      </c>
      <c r="AR115" s="186" t="s">
        <v>82</v>
      </c>
      <c r="AT115" s="187" t="s">
        <v>73</v>
      </c>
      <c r="AU115" s="187" t="s">
        <v>82</v>
      </c>
      <c r="AY115" s="186" t="s">
        <v>132</v>
      </c>
      <c r="BK115" s="188">
        <f>BK116</f>
        <v>0</v>
      </c>
    </row>
    <row r="116" spans="2:65" s="1" customFormat="1" ht="25.5" customHeight="1">
      <c r="B116" s="40"/>
      <c r="C116" s="191" t="s">
        <v>225</v>
      </c>
      <c r="D116" s="191" t="s">
        <v>134</v>
      </c>
      <c r="E116" s="192" t="s">
        <v>435</v>
      </c>
      <c r="F116" s="193" t="s">
        <v>436</v>
      </c>
      <c r="G116" s="194" t="s">
        <v>154</v>
      </c>
      <c r="H116" s="195">
        <v>3.6999999999999998E-2</v>
      </c>
      <c r="I116" s="196"/>
      <c r="J116" s="197">
        <f>ROUND(I116*H116,2)</f>
        <v>0</v>
      </c>
      <c r="K116" s="193" t="s">
        <v>145</v>
      </c>
      <c r="L116" s="60"/>
      <c r="M116" s="198" t="s">
        <v>30</v>
      </c>
      <c r="N116" s="254" t="s">
        <v>47</v>
      </c>
      <c r="O116" s="252"/>
      <c r="P116" s="255">
        <f>O116*H116</f>
        <v>0</v>
      </c>
      <c r="Q116" s="255">
        <v>0</v>
      </c>
      <c r="R116" s="255">
        <f>Q116*H116</f>
        <v>0</v>
      </c>
      <c r="S116" s="255">
        <v>0</v>
      </c>
      <c r="T116" s="256">
        <f>S116*H116</f>
        <v>0</v>
      </c>
      <c r="AR116" s="23" t="s">
        <v>138</v>
      </c>
      <c r="AT116" s="23" t="s">
        <v>134</v>
      </c>
      <c r="AU116" s="23" t="s">
        <v>84</v>
      </c>
      <c r="AY116" s="23" t="s">
        <v>132</v>
      </c>
      <c r="BE116" s="202">
        <f>IF(N116="základní",J116,0)</f>
        <v>0</v>
      </c>
      <c r="BF116" s="202">
        <f>IF(N116="snížená",J116,0)</f>
        <v>0</v>
      </c>
      <c r="BG116" s="202">
        <f>IF(N116="zákl. přenesená",J116,0)</f>
        <v>0</v>
      </c>
      <c r="BH116" s="202">
        <f>IF(N116="sníž. přenesená",J116,0)</f>
        <v>0</v>
      </c>
      <c r="BI116" s="202">
        <f>IF(N116="nulová",J116,0)</f>
        <v>0</v>
      </c>
      <c r="BJ116" s="23" t="s">
        <v>138</v>
      </c>
      <c r="BK116" s="202">
        <f>ROUND(I116*H116,2)</f>
        <v>0</v>
      </c>
      <c r="BL116" s="23" t="s">
        <v>138</v>
      </c>
      <c r="BM116" s="23" t="s">
        <v>437</v>
      </c>
    </row>
    <row r="117" spans="2:65" s="1" customFormat="1" ht="6.9" customHeight="1">
      <c r="B117" s="55"/>
      <c r="C117" s="56"/>
      <c r="D117" s="56"/>
      <c r="E117" s="56"/>
      <c r="F117" s="56"/>
      <c r="G117" s="56"/>
      <c r="H117" s="56"/>
      <c r="I117" s="138"/>
      <c r="J117" s="56"/>
      <c r="K117" s="56"/>
      <c r="L117" s="60"/>
    </row>
  </sheetData>
  <sheetProtection algorithmName="SHA-512" hashValue="e84JKgnBA1rCU2UqsksbnUcqLanHJQuuW/OkPm0XX2CE8d4ZL3tVa+yY69VUCAhBAymk2Qp5fxvgYHjFX2Y0yg==" saltValue="NNAy6RGdB6ldWYw9om/HlSALbX3AzAnjt/NXoDjgxGT/OBNftc1ZKNRSMVk4oOAJY9c9Vu7IVUM7kEDnRPAmFQ==" spinCount="100000" sheet="1" objects="1" scenarios="1" formatColumns="0" formatRows="0" autoFilter="0"/>
  <autoFilter ref="C79:K116"/>
  <mergeCells count="10">
    <mergeCell ref="J51:J52"/>
    <mergeCell ref="E70:H70"/>
    <mergeCell ref="E72:H7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40"/>
  <sheetViews>
    <sheetView showGridLines="0" workbookViewId="0">
      <pane ySplit="1" topLeftCell="A2" activePane="bottomLeft" state="frozen"/>
      <selection pane="bottomLeft"/>
    </sheetView>
  </sheetViews>
  <sheetFormatPr defaultRowHeight="14.4"/>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0"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0"/>
      <c r="B1" s="111"/>
      <c r="C1" s="111"/>
      <c r="D1" s="112" t="s">
        <v>1</v>
      </c>
      <c r="E1" s="111"/>
      <c r="F1" s="113" t="s">
        <v>98</v>
      </c>
      <c r="G1" s="381" t="s">
        <v>99</v>
      </c>
      <c r="H1" s="381"/>
      <c r="I1" s="114"/>
      <c r="J1" s="113" t="s">
        <v>100</v>
      </c>
      <c r="K1" s="112" t="s">
        <v>101</v>
      </c>
      <c r="L1" s="113" t="s">
        <v>102</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 customHeight="1">
      <c r="L2" s="372"/>
      <c r="M2" s="372"/>
      <c r="N2" s="372"/>
      <c r="O2" s="372"/>
      <c r="P2" s="372"/>
      <c r="Q2" s="372"/>
      <c r="R2" s="372"/>
      <c r="S2" s="372"/>
      <c r="T2" s="372"/>
      <c r="U2" s="372"/>
      <c r="V2" s="372"/>
      <c r="AT2" s="23" t="s">
        <v>96</v>
      </c>
    </row>
    <row r="3" spans="1:70" ht="6.9" customHeight="1">
      <c r="B3" s="24"/>
      <c r="C3" s="25"/>
      <c r="D3" s="25"/>
      <c r="E3" s="25"/>
      <c r="F3" s="25"/>
      <c r="G3" s="25"/>
      <c r="H3" s="25"/>
      <c r="I3" s="115"/>
      <c r="J3" s="25"/>
      <c r="K3" s="26"/>
      <c r="AT3" s="23" t="s">
        <v>84</v>
      </c>
    </row>
    <row r="4" spans="1:70" ht="36.9" customHeight="1">
      <c r="B4" s="27"/>
      <c r="C4" s="28"/>
      <c r="D4" s="29" t="s">
        <v>103</v>
      </c>
      <c r="E4" s="28"/>
      <c r="F4" s="28"/>
      <c r="G4" s="28"/>
      <c r="H4" s="28"/>
      <c r="I4" s="116"/>
      <c r="J4" s="28"/>
      <c r="K4" s="30"/>
      <c r="M4" s="31" t="s">
        <v>12</v>
      </c>
      <c r="AT4" s="23" t="s">
        <v>37</v>
      </c>
    </row>
    <row r="5" spans="1:70" ht="6.9" customHeight="1">
      <c r="B5" s="27"/>
      <c r="C5" s="28"/>
      <c r="D5" s="28"/>
      <c r="E5" s="28"/>
      <c r="F5" s="28"/>
      <c r="G5" s="28"/>
      <c r="H5" s="28"/>
      <c r="I5" s="116"/>
      <c r="J5" s="28"/>
      <c r="K5" s="30"/>
    </row>
    <row r="6" spans="1:70" ht="13.2">
      <c r="B6" s="27"/>
      <c r="C6" s="28"/>
      <c r="D6" s="36" t="s">
        <v>18</v>
      </c>
      <c r="E6" s="28"/>
      <c r="F6" s="28"/>
      <c r="G6" s="28"/>
      <c r="H6" s="28"/>
      <c r="I6" s="116"/>
      <c r="J6" s="28"/>
      <c r="K6" s="30"/>
    </row>
    <row r="7" spans="1:70" ht="16.5" customHeight="1">
      <c r="B7" s="27"/>
      <c r="C7" s="28"/>
      <c r="D7" s="28"/>
      <c r="E7" s="373" t="str">
        <f>'Rekapitulace stavby'!K6</f>
        <v>VD Habrkovice, oprava opevnění v nadjezí</v>
      </c>
      <c r="F7" s="374"/>
      <c r="G7" s="374"/>
      <c r="H7" s="374"/>
      <c r="I7" s="116"/>
      <c r="J7" s="28"/>
      <c r="K7" s="30"/>
    </row>
    <row r="8" spans="1:70" s="1" customFormat="1" ht="13.2">
      <c r="B8" s="40"/>
      <c r="C8" s="41"/>
      <c r="D8" s="36" t="s">
        <v>104</v>
      </c>
      <c r="E8" s="41"/>
      <c r="F8" s="41"/>
      <c r="G8" s="41"/>
      <c r="H8" s="41"/>
      <c r="I8" s="117"/>
      <c r="J8" s="41"/>
      <c r="K8" s="44"/>
    </row>
    <row r="9" spans="1:70" s="1" customFormat="1" ht="36.9" customHeight="1">
      <c r="B9" s="40"/>
      <c r="C9" s="41"/>
      <c r="D9" s="41"/>
      <c r="E9" s="375" t="s">
        <v>438</v>
      </c>
      <c r="F9" s="376"/>
      <c r="G9" s="376"/>
      <c r="H9" s="376"/>
      <c r="I9" s="117"/>
      <c r="J9" s="41"/>
      <c r="K9" s="44"/>
    </row>
    <row r="10" spans="1:70" s="1" customFormat="1" ht="12">
      <c r="B10" s="40"/>
      <c r="C10" s="41"/>
      <c r="D10" s="41"/>
      <c r="E10" s="41"/>
      <c r="F10" s="41"/>
      <c r="G10" s="41"/>
      <c r="H10" s="41"/>
      <c r="I10" s="117"/>
      <c r="J10" s="41"/>
      <c r="K10" s="44"/>
    </row>
    <row r="11" spans="1:70" s="1" customFormat="1" ht="14.4" customHeight="1">
      <c r="B11" s="40"/>
      <c r="C11" s="41"/>
      <c r="D11" s="36" t="s">
        <v>20</v>
      </c>
      <c r="E11" s="41"/>
      <c r="F11" s="34" t="s">
        <v>97</v>
      </c>
      <c r="G11" s="41"/>
      <c r="H11" s="41"/>
      <c r="I11" s="118" t="s">
        <v>22</v>
      </c>
      <c r="J11" s="34" t="s">
        <v>30</v>
      </c>
      <c r="K11" s="44"/>
    </row>
    <row r="12" spans="1:70" s="1" customFormat="1" ht="14.4" customHeight="1">
      <c r="B12" s="40"/>
      <c r="C12" s="41"/>
      <c r="D12" s="36" t="s">
        <v>24</v>
      </c>
      <c r="E12" s="41"/>
      <c r="F12" s="34" t="s">
        <v>25</v>
      </c>
      <c r="G12" s="41"/>
      <c r="H12" s="41"/>
      <c r="I12" s="118" t="s">
        <v>26</v>
      </c>
      <c r="J12" s="119" t="str">
        <f>'Rekapitulace stavby'!AN8</f>
        <v>21.3.2018</v>
      </c>
      <c r="K12" s="44"/>
    </row>
    <row r="13" spans="1:70" s="1" customFormat="1" ht="10.8" customHeight="1">
      <c r="B13" s="40"/>
      <c r="C13" s="41"/>
      <c r="D13" s="41"/>
      <c r="E13" s="41"/>
      <c r="F13" s="41"/>
      <c r="G13" s="41"/>
      <c r="H13" s="41"/>
      <c r="I13" s="117"/>
      <c r="J13" s="41"/>
      <c r="K13" s="44"/>
    </row>
    <row r="14" spans="1:70" s="1" customFormat="1" ht="14.4" customHeight="1">
      <c r="B14" s="40"/>
      <c r="C14" s="41"/>
      <c r="D14" s="36" t="s">
        <v>28</v>
      </c>
      <c r="E14" s="41"/>
      <c r="F14" s="41"/>
      <c r="G14" s="41"/>
      <c r="H14" s="41"/>
      <c r="I14" s="118" t="s">
        <v>29</v>
      </c>
      <c r="J14" s="34" t="s">
        <v>30</v>
      </c>
      <c r="K14" s="44"/>
    </row>
    <row r="15" spans="1:70" s="1" customFormat="1" ht="18" customHeight="1">
      <c r="B15" s="40"/>
      <c r="C15" s="41"/>
      <c r="D15" s="41"/>
      <c r="E15" s="34" t="s">
        <v>31</v>
      </c>
      <c r="F15" s="41"/>
      <c r="G15" s="41"/>
      <c r="H15" s="41"/>
      <c r="I15" s="118" t="s">
        <v>32</v>
      </c>
      <c r="J15" s="34" t="s">
        <v>30</v>
      </c>
      <c r="K15" s="44"/>
    </row>
    <row r="16" spans="1:70" s="1" customFormat="1" ht="6.9" customHeight="1">
      <c r="B16" s="40"/>
      <c r="C16" s="41"/>
      <c r="D16" s="41"/>
      <c r="E16" s="41"/>
      <c r="F16" s="41"/>
      <c r="G16" s="41"/>
      <c r="H16" s="41"/>
      <c r="I16" s="117"/>
      <c r="J16" s="41"/>
      <c r="K16" s="44"/>
    </row>
    <row r="17" spans="2:11" s="1" customFormat="1" ht="14.4" customHeight="1">
      <c r="B17" s="40"/>
      <c r="C17" s="41"/>
      <c r="D17" s="36" t="s">
        <v>33</v>
      </c>
      <c r="E17" s="41"/>
      <c r="F17" s="41"/>
      <c r="G17" s="41"/>
      <c r="H17" s="41"/>
      <c r="I17" s="118" t="s">
        <v>29</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32</v>
      </c>
      <c r="J18" s="34" t="str">
        <f>IF('Rekapitulace stavby'!AN14="Vyplň údaj","",IF('Rekapitulace stavby'!AN14="","",'Rekapitulace stavby'!AN14))</f>
        <v/>
      </c>
      <c r="K18" s="44"/>
    </row>
    <row r="19" spans="2:11" s="1" customFormat="1" ht="6.9" customHeight="1">
      <c r="B19" s="40"/>
      <c r="C19" s="41"/>
      <c r="D19" s="41"/>
      <c r="E19" s="41"/>
      <c r="F19" s="41"/>
      <c r="G19" s="41"/>
      <c r="H19" s="41"/>
      <c r="I19" s="117"/>
      <c r="J19" s="41"/>
      <c r="K19" s="44"/>
    </row>
    <row r="20" spans="2:11" s="1" customFormat="1" ht="14.4" customHeight="1">
      <c r="B20" s="40"/>
      <c r="C20" s="41"/>
      <c r="D20" s="36" t="s">
        <v>35</v>
      </c>
      <c r="E20" s="41"/>
      <c r="F20" s="41"/>
      <c r="G20" s="41"/>
      <c r="H20" s="41"/>
      <c r="I20" s="118" t="s">
        <v>29</v>
      </c>
      <c r="J20" s="34" t="s">
        <v>30</v>
      </c>
      <c r="K20" s="44"/>
    </row>
    <row r="21" spans="2:11" s="1" customFormat="1" ht="18" customHeight="1">
      <c r="B21" s="40"/>
      <c r="C21" s="41"/>
      <c r="D21" s="41"/>
      <c r="E21" s="34" t="s">
        <v>36</v>
      </c>
      <c r="F21" s="41"/>
      <c r="G21" s="41"/>
      <c r="H21" s="41"/>
      <c r="I21" s="118" t="s">
        <v>32</v>
      </c>
      <c r="J21" s="34" t="s">
        <v>30</v>
      </c>
      <c r="K21" s="44"/>
    </row>
    <row r="22" spans="2:11" s="1" customFormat="1" ht="6.9" customHeight="1">
      <c r="B22" s="40"/>
      <c r="C22" s="41"/>
      <c r="D22" s="41"/>
      <c r="E22" s="41"/>
      <c r="F22" s="41"/>
      <c r="G22" s="41"/>
      <c r="H22" s="41"/>
      <c r="I22" s="117"/>
      <c r="J22" s="41"/>
      <c r="K22" s="44"/>
    </row>
    <row r="23" spans="2:11" s="1" customFormat="1" ht="14.4" customHeight="1">
      <c r="B23" s="40"/>
      <c r="C23" s="41"/>
      <c r="D23" s="36" t="s">
        <v>38</v>
      </c>
      <c r="E23" s="41"/>
      <c r="F23" s="41"/>
      <c r="G23" s="41"/>
      <c r="H23" s="41"/>
      <c r="I23" s="117"/>
      <c r="J23" s="41"/>
      <c r="K23" s="44"/>
    </row>
    <row r="24" spans="2:11" s="6" customFormat="1" ht="28.5" customHeight="1">
      <c r="B24" s="120"/>
      <c r="C24" s="121"/>
      <c r="D24" s="121"/>
      <c r="E24" s="342" t="s">
        <v>106</v>
      </c>
      <c r="F24" s="342"/>
      <c r="G24" s="342"/>
      <c r="H24" s="342"/>
      <c r="I24" s="122"/>
      <c r="J24" s="121"/>
      <c r="K24" s="123"/>
    </row>
    <row r="25" spans="2:11" s="1" customFormat="1" ht="6.9" customHeight="1">
      <c r="B25" s="40"/>
      <c r="C25" s="41"/>
      <c r="D25" s="41"/>
      <c r="E25" s="41"/>
      <c r="F25" s="41"/>
      <c r="G25" s="41"/>
      <c r="H25" s="41"/>
      <c r="I25" s="117"/>
      <c r="J25" s="41"/>
      <c r="K25" s="44"/>
    </row>
    <row r="26" spans="2:11" s="1" customFormat="1" ht="6.9" customHeight="1">
      <c r="B26" s="40"/>
      <c r="C26" s="41"/>
      <c r="D26" s="84"/>
      <c r="E26" s="84"/>
      <c r="F26" s="84"/>
      <c r="G26" s="84"/>
      <c r="H26" s="84"/>
      <c r="I26" s="124"/>
      <c r="J26" s="84"/>
      <c r="K26" s="125"/>
    </row>
    <row r="27" spans="2:11" s="1" customFormat="1" ht="25.35" customHeight="1">
      <c r="B27" s="40"/>
      <c r="C27" s="41"/>
      <c r="D27" s="126" t="s">
        <v>40</v>
      </c>
      <c r="E27" s="41"/>
      <c r="F27" s="41"/>
      <c r="G27" s="41"/>
      <c r="H27" s="41"/>
      <c r="I27" s="117"/>
      <c r="J27" s="127">
        <f>ROUND(J81,2)</f>
        <v>0</v>
      </c>
      <c r="K27" s="44"/>
    </row>
    <row r="28" spans="2:11" s="1" customFormat="1" ht="6.9" customHeight="1">
      <c r="B28" s="40"/>
      <c r="C28" s="41"/>
      <c r="D28" s="84"/>
      <c r="E28" s="84"/>
      <c r="F28" s="84"/>
      <c r="G28" s="84"/>
      <c r="H28" s="84"/>
      <c r="I28" s="124"/>
      <c r="J28" s="84"/>
      <c r="K28" s="125"/>
    </row>
    <row r="29" spans="2:11" s="1" customFormat="1" ht="14.4" customHeight="1">
      <c r="B29" s="40"/>
      <c r="C29" s="41"/>
      <c r="D29" s="41"/>
      <c r="E29" s="41"/>
      <c r="F29" s="45" t="s">
        <v>42</v>
      </c>
      <c r="G29" s="41"/>
      <c r="H29" s="41"/>
      <c r="I29" s="128" t="s">
        <v>41</v>
      </c>
      <c r="J29" s="45" t="s">
        <v>43</v>
      </c>
      <c r="K29" s="44"/>
    </row>
    <row r="30" spans="2:11" s="1" customFormat="1" ht="14.4" hidden="1" customHeight="1">
      <c r="B30" s="40"/>
      <c r="C30" s="41"/>
      <c r="D30" s="48" t="s">
        <v>44</v>
      </c>
      <c r="E30" s="48" t="s">
        <v>45</v>
      </c>
      <c r="F30" s="129">
        <f>ROUND(SUM(BE81:BE139), 2)</f>
        <v>0</v>
      </c>
      <c r="G30" s="41"/>
      <c r="H30" s="41"/>
      <c r="I30" s="130">
        <v>0.21</v>
      </c>
      <c r="J30" s="129">
        <f>ROUND(ROUND((SUM(BE81:BE139)), 2)*I30, 2)</f>
        <v>0</v>
      </c>
      <c r="K30" s="44"/>
    </row>
    <row r="31" spans="2:11" s="1" customFormat="1" ht="14.4" hidden="1" customHeight="1">
      <c r="B31" s="40"/>
      <c r="C31" s="41"/>
      <c r="D31" s="41"/>
      <c r="E31" s="48" t="s">
        <v>46</v>
      </c>
      <c r="F31" s="129">
        <f>ROUND(SUM(BF81:BF139), 2)</f>
        <v>0</v>
      </c>
      <c r="G31" s="41"/>
      <c r="H31" s="41"/>
      <c r="I31" s="130">
        <v>0.15</v>
      </c>
      <c r="J31" s="129">
        <f>ROUND(ROUND((SUM(BF81:BF139)), 2)*I31, 2)</f>
        <v>0</v>
      </c>
      <c r="K31" s="44"/>
    </row>
    <row r="32" spans="2:11" s="1" customFormat="1" ht="14.4" customHeight="1">
      <c r="B32" s="40"/>
      <c r="C32" s="41"/>
      <c r="D32" s="48" t="s">
        <v>44</v>
      </c>
      <c r="E32" s="48" t="s">
        <v>47</v>
      </c>
      <c r="F32" s="129">
        <f>ROUND(SUM(BG81:BG139), 2)</f>
        <v>0</v>
      </c>
      <c r="G32" s="41"/>
      <c r="H32" s="41"/>
      <c r="I32" s="130">
        <v>0.21</v>
      </c>
      <c r="J32" s="129">
        <v>0</v>
      </c>
      <c r="K32" s="44"/>
    </row>
    <row r="33" spans="2:11" s="1" customFormat="1" ht="14.4" customHeight="1">
      <c r="B33" s="40"/>
      <c r="C33" s="41"/>
      <c r="D33" s="41"/>
      <c r="E33" s="48" t="s">
        <v>48</v>
      </c>
      <c r="F33" s="129">
        <f>ROUND(SUM(BH81:BH139), 2)</f>
        <v>0</v>
      </c>
      <c r="G33" s="41"/>
      <c r="H33" s="41"/>
      <c r="I33" s="130">
        <v>0.15</v>
      </c>
      <c r="J33" s="129">
        <v>0</v>
      </c>
      <c r="K33" s="44"/>
    </row>
    <row r="34" spans="2:11" s="1" customFormat="1" ht="14.4" hidden="1" customHeight="1">
      <c r="B34" s="40"/>
      <c r="C34" s="41"/>
      <c r="D34" s="41"/>
      <c r="E34" s="48" t="s">
        <v>49</v>
      </c>
      <c r="F34" s="129">
        <f>ROUND(SUM(BI81:BI139), 2)</f>
        <v>0</v>
      </c>
      <c r="G34" s="41"/>
      <c r="H34" s="41"/>
      <c r="I34" s="130">
        <v>0</v>
      </c>
      <c r="J34" s="129">
        <v>0</v>
      </c>
      <c r="K34" s="44"/>
    </row>
    <row r="35" spans="2:11" s="1" customFormat="1" ht="6.9" customHeight="1">
      <c r="B35" s="40"/>
      <c r="C35" s="41"/>
      <c r="D35" s="41"/>
      <c r="E35" s="41"/>
      <c r="F35" s="41"/>
      <c r="G35" s="41"/>
      <c r="H35" s="41"/>
      <c r="I35" s="117"/>
      <c r="J35" s="41"/>
      <c r="K35" s="44"/>
    </row>
    <row r="36" spans="2:11" s="1" customFormat="1" ht="25.35" customHeight="1">
      <c r="B36" s="40"/>
      <c r="C36" s="131"/>
      <c r="D36" s="132" t="s">
        <v>50</v>
      </c>
      <c r="E36" s="78"/>
      <c r="F36" s="78"/>
      <c r="G36" s="133" t="s">
        <v>51</v>
      </c>
      <c r="H36" s="134" t="s">
        <v>52</v>
      </c>
      <c r="I36" s="135"/>
      <c r="J36" s="136">
        <f>SUM(J27:J34)</f>
        <v>0</v>
      </c>
      <c r="K36" s="137"/>
    </row>
    <row r="37" spans="2:11" s="1" customFormat="1" ht="14.4" customHeight="1">
      <c r="B37" s="55"/>
      <c r="C37" s="56"/>
      <c r="D37" s="56"/>
      <c r="E37" s="56"/>
      <c r="F37" s="56"/>
      <c r="G37" s="56"/>
      <c r="H37" s="56"/>
      <c r="I37" s="138"/>
      <c r="J37" s="56"/>
      <c r="K37" s="57"/>
    </row>
    <row r="41" spans="2:11" s="1" customFormat="1" ht="6.9" customHeight="1">
      <c r="B41" s="139"/>
      <c r="C41" s="140"/>
      <c r="D41" s="140"/>
      <c r="E41" s="140"/>
      <c r="F41" s="140"/>
      <c r="G41" s="140"/>
      <c r="H41" s="140"/>
      <c r="I41" s="141"/>
      <c r="J41" s="140"/>
      <c r="K41" s="142"/>
    </row>
    <row r="42" spans="2:11" s="1" customFormat="1" ht="36.9" customHeight="1">
      <c r="B42" s="40"/>
      <c r="C42" s="29" t="s">
        <v>107</v>
      </c>
      <c r="D42" s="41"/>
      <c r="E42" s="41"/>
      <c r="F42" s="41"/>
      <c r="G42" s="41"/>
      <c r="H42" s="41"/>
      <c r="I42" s="117"/>
      <c r="J42" s="41"/>
      <c r="K42" s="44"/>
    </row>
    <row r="43" spans="2:11" s="1" customFormat="1" ht="6.9" customHeight="1">
      <c r="B43" s="40"/>
      <c r="C43" s="41"/>
      <c r="D43" s="41"/>
      <c r="E43" s="41"/>
      <c r="F43" s="41"/>
      <c r="G43" s="41"/>
      <c r="H43" s="41"/>
      <c r="I43" s="117"/>
      <c r="J43" s="41"/>
      <c r="K43" s="44"/>
    </row>
    <row r="44" spans="2:11" s="1" customFormat="1" ht="14.4" customHeight="1">
      <c r="B44" s="40"/>
      <c r="C44" s="36" t="s">
        <v>18</v>
      </c>
      <c r="D44" s="41"/>
      <c r="E44" s="41"/>
      <c r="F44" s="41"/>
      <c r="G44" s="41"/>
      <c r="H44" s="41"/>
      <c r="I44" s="117"/>
      <c r="J44" s="41"/>
      <c r="K44" s="44"/>
    </row>
    <row r="45" spans="2:11" s="1" customFormat="1" ht="16.5" customHeight="1">
      <c r="B45" s="40"/>
      <c r="C45" s="41"/>
      <c r="D45" s="41"/>
      <c r="E45" s="373" t="str">
        <f>E7</f>
        <v>VD Habrkovice, oprava opevnění v nadjezí</v>
      </c>
      <c r="F45" s="374"/>
      <c r="G45" s="374"/>
      <c r="H45" s="374"/>
      <c r="I45" s="117"/>
      <c r="J45" s="41"/>
      <c r="K45" s="44"/>
    </row>
    <row r="46" spans="2:11" s="1" customFormat="1" ht="14.4" customHeight="1">
      <c r="B46" s="40"/>
      <c r="C46" s="36" t="s">
        <v>104</v>
      </c>
      <c r="D46" s="41"/>
      <c r="E46" s="41"/>
      <c r="F46" s="41"/>
      <c r="G46" s="41"/>
      <c r="H46" s="41"/>
      <c r="I46" s="117"/>
      <c r="J46" s="41"/>
      <c r="K46" s="44"/>
    </row>
    <row r="47" spans="2:11" s="1" customFormat="1" ht="17.25" customHeight="1">
      <c r="B47" s="40"/>
      <c r="C47" s="41"/>
      <c r="D47" s="41"/>
      <c r="E47" s="375" t="str">
        <f>E9</f>
        <v>VON - Vedlejší a ostatní náklady</v>
      </c>
      <c r="F47" s="376"/>
      <c r="G47" s="376"/>
      <c r="H47" s="376"/>
      <c r="I47" s="117"/>
      <c r="J47" s="41"/>
      <c r="K47" s="44"/>
    </row>
    <row r="48" spans="2:11" s="1" customFormat="1" ht="6.9" customHeight="1">
      <c r="B48" s="40"/>
      <c r="C48" s="41"/>
      <c r="D48" s="41"/>
      <c r="E48" s="41"/>
      <c r="F48" s="41"/>
      <c r="G48" s="41"/>
      <c r="H48" s="41"/>
      <c r="I48" s="117"/>
      <c r="J48" s="41"/>
      <c r="K48" s="44"/>
    </row>
    <row r="49" spans="2:47" s="1" customFormat="1" ht="18" customHeight="1">
      <c r="B49" s="40"/>
      <c r="C49" s="36" t="s">
        <v>24</v>
      </c>
      <c r="D49" s="41"/>
      <c r="E49" s="41"/>
      <c r="F49" s="34" t="str">
        <f>F12</f>
        <v>Habrkovice</v>
      </c>
      <c r="G49" s="41"/>
      <c r="H49" s="41"/>
      <c r="I49" s="118" t="s">
        <v>26</v>
      </c>
      <c r="J49" s="119" t="str">
        <f>IF(J12="","",J12)</f>
        <v>21.3.2018</v>
      </c>
      <c r="K49" s="44"/>
    </row>
    <row r="50" spans="2:47" s="1" customFormat="1" ht="6.9" customHeight="1">
      <c r="B50" s="40"/>
      <c r="C50" s="41"/>
      <c r="D50" s="41"/>
      <c r="E50" s="41"/>
      <c r="F50" s="41"/>
      <c r="G50" s="41"/>
      <c r="H50" s="41"/>
      <c r="I50" s="117"/>
      <c r="J50" s="41"/>
      <c r="K50" s="44"/>
    </row>
    <row r="51" spans="2:47" s="1" customFormat="1" ht="13.2">
      <c r="B51" s="40"/>
      <c r="C51" s="36" t="s">
        <v>28</v>
      </c>
      <c r="D51" s="41"/>
      <c r="E51" s="41"/>
      <c r="F51" s="34" t="str">
        <f>E15</f>
        <v>Povodí Labe, státní podnik, závod 2, Pardubice</v>
      </c>
      <c r="G51" s="41"/>
      <c r="H51" s="41"/>
      <c r="I51" s="118" t="s">
        <v>35</v>
      </c>
      <c r="J51" s="342" t="str">
        <f>E21</f>
        <v>Povodí Labe, státní podnik, OIČ, Hradec Králové</v>
      </c>
      <c r="K51" s="44"/>
    </row>
    <row r="52" spans="2:47" s="1" customFormat="1" ht="14.4" customHeight="1">
      <c r="B52" s="40"/>
      <c r="C52" s="36" t="s">
        <v>33</v>
      </c>
      <c r="D52" s="41"/>
      <c r="E52" s="41"/>
      <c r="F52" s="34" t="str">
        <f>IF(E18="","",E18)</f>
        <v/>
      </c>
      <c r="G52" s="41"/>
      <c r="H52" s="41"/>
      <c r="I52" s="117"/>
      <c r="J52" s="377"/>
      <c r="K52" s="44"/>
    </row>
    <row r="53" spans="2:47" s="1" customFormat="1" ht="10.35" customHeight="1">
      <c r="B53" s="40"/>
      <c r="C53" s="41"/>
      <c r="D53" s="41"/>
      <c r="E53" s="41"/>
      <c r="F53" s="41"/>
      <c r="G53" s="41"/>
      <c r="H53" s="41"/>
      <c r="I53" s="117"/>
      <c r="J53" s="41"/>
      <c r="K53" s="44"/>
    </row>
    <row r="54" spans="2:47" s="1" customFormat="1" ht="29.25" customHeight="1">
      <c r="B54" s="40"/>
      <c r="C54" s="143" t="s">
        <v>108</v>
      </c>
      <c r="D54" s="131"/>
      <c r="E54" s="131"/>
      <c r="F54" s="131"/>
      <c r="G54" s="131"/>
      <c r="H54" s="131"/>
      <c r="I54" s="144"/>
      <c r="J54" s="145" t="s">
        <v>109</v>
      </c>
      <c r="K54" s="146"/>
    </row>
    <row r="55" spans="2:47" s="1" customFormat="1" ht="10.35" customHeight="1">
      <c r="B55" s="40"/>
      <c r="C55" s="41"/>
      <c r="D55" s="41"/>
      <c r="E55" s="41"/>
      <c r="F55" s="41"/>
      <c r="G55" s="41"/>
      <c r="H55" s="41"/>
      <c r="I55" s="117"/>
      <c r="J55" s="41"/>
      <c r="K55" s="44"/>
    </row>
    <row r="56" spans="2:47" s="1" customFormat="1" ht="29.25" customHeight="1">
      <c r="B56" s="40"/>
      <c r="C56" s="147" t="s">
        <v>110</v>
      </c>
      <c r="D56" s="41"/>
      <c r="E56" s="41"/>
      <c r="F56" s="41"/>
      <c r="G56" s="41"/>
      <c r="H56" s="41"/>
      <c r="I56" s="117"/>
      <c r="J56" s="127">
        <f>J81</f>
        <v>0</v>
      </c>
      <c r="K56" s="44"/>
      <c r="AU56" s="23" t="s">
        <v>111</v>
      </c>
    </row>
    <row r="57" spans="2:47" s="7" customFormat="1" ht="24.9" customHeight="1">
      <c r="B57" s="148"/>
      <c r="C57" s="149"/>
      <c r="D57" s="150" t="s">
        <v>439</v>
      </c>
      <c r="E57" s="151"/>
      <c r="F57" s="151"/>
      <c r="G57" s="151"/>
      <c r="H57" s="151"/>
      <c r="I57" s="152"/>
      <c r="J57" s="153">
        <f>J82</f>
        <v>0</v>
      </c>
      <c r="K57" s="154"/>
    </row>
    <row r="58" spans="2:47" s="8" customFormat="1" ht="19.95" customHeight="1">
      <c r="B58" s="155"/>
      <c r="C58" s="156"/>
      <c r="D58" s="157" t="s">
        <v>440</v>
      </c>
      <c r="E58" s="158"/>
      <c r="F58" s="158"/>
      <c r="G58" s="158"/>
      <c r="H58" s="158"/>
      <c r="I58" s="159"/>
      <c r="J58" s="160">
        <f>J83</f>
        <v>0</v>
      </c>
      <c r="K58" s="161"/>
    </row>
    <row r="59" spans="2:47" s="8" customFormat="1" ht="19.95" customHeight="1">
      <c r="B59" s="155"/>
      <c r="C59" s="156"/>
      <c r="D59" s="157" t="s">
        <v>441</v>
      </c>
      <c r="E59" s="158"/>
      <c r="F59" s="158"/>
      <c r="G59" s="158"/>
      <c r="H59" s="158"/>
      <c r="I59" s="159"/>
      <c r="J59" s="160">
        <f>J108</f>
        <v>0</v>
      </c>
      <c r="K59" s="161"/>
    </row>
    <row r="60" spans="2:47" s="8" customFormat="1" ht="19.95" customHeight="1">
      <c r="B60" s="155"/>
      <c r="C60" s="156"/>
      <c r="D60" s="157" t="s">
        <v>442</v>
      </c>
      <c r="E60" s="158"/>
      <c r="F60" s="158"/>
      <c r="G60" s="158"/>
      <c r="H60" s="158"/>
      <c r="I60" s="159"/>
      <c r="J60" s="160">
        <f>J112</f>
        <v>0</v>
      </c>
      <c r="K60" s="161"/>
    </row>
    <row r="61" spans="2:47" s="8" customFormat="1" ht="19.95" customHeight="1">
      <c r="B61" s="155"/>
      <c r="C61" s="156"/>
      <c r="D61" s="157" t="s">
        <v>443</v>
      </c>
      <c r="E61" s="158"/>
      <c r="F61" s="158"/>
      <c r="G61" s="158"/>
      <c r="H61" s="158"/>
      <c r="I61" s="159"/>
      <c r="J61" s="160">
        <f>J115</f>
        <v>0</v>
      </c>
      <c r="K61" s="161"/>
    </row>
    <row r="62" spans="2:47" s="1" customFormat="1" ht="21.75" customHeight="1">
      <c r="B62" s="40"/>
      <c r="C62" s="41"/>
      <c r="D62" s="41"/>
      <c r="E62" s="41"/>
      <c r="F62" s="41"/>
      <c r="G62" s="41"/>
      <c r="H62" s="41"/>
      <c r="I62" s="117"/>
      <c r="J62" s="41"/>
      <c r="K62" s="44"/>
    </row>
    <row r="63" spans="2:47" s="1" customFormat="1" ht="6.9" customHeight="1">
      <c r="B63" s="55"/>
      <c r="C63" s="56"/>
      <c r="D63" s="56"/>
      <c r="E63" s="56"/>
      <c r="F63" s="56"/>
      <c r="G63" s="56"/>
      <c r="H63" s="56"/>
      <c r="I63" s="138"/>
      <c r="J63" s="56"/>
      <c r="K63" s="57"/>
    </row>
    <row r="67" spans="2:20" s="1" customFormat="1" ht="6.9" customHeight="1">
      <c r="B67" s="58"/>
      <c r="C67" s="59"/>
      <c r="D67" s="59"/>
      <c r="E67" s="59"/>
      <c r="F67" s="59"/>
      <c r="G67" s="59"/>
      <c r="H67" s="59"/>
      <c r="I67" s="141"/>
      <c r="J67" s="59"/>
      <c r="K67" s="59"/>
      <c r="L67" s="60"/>
    </row>
    <row r="68" spans="2:20" s="1" customFormat="1" ht="36.9" customHeight="1">
      <c r="B68" s="40"/>
      <c r="C68" s="61" t="s">
        <v>116</v>
      </c>
      <c r="D68" s="62"/>
      <c r="E68" s="62"/>
      <c r="F68" s="62"/>
      <c r="G68" s="62"/>
      <c r="H68" s="62"/>
      <c r="I68" s="162"/>
      <c r="J68" s="62"/>
      <c r="K68" s="62"/>
      <c r="L68" s="60"/>
    </row>
    <row r="69" spans="2:20" s="1" customFormat="1" ht="6.9" customHeight="1">
      <c r="B69" s="40"/>
      <c r="C69" s="62"/>
      <c r="D69" s="62"/>
      <c r="E69" s="62"/>
      <c r="F69" s="62"/>
      <c r="G69" s="62"/>
      <c r="H69" s="62"/>
      <c r="I69" s="162"/>
      <c r="J69" s="62"/>
      <c r="K69" s="62"/>
      <c r="L69" s="60"/>
    </row>
    <row r="70" spans="2:20" s="1" customFormat="1" ht="14.4" customHeight="1">
      <c r="B70" s="40"/>
      <c r="C70" s="64" t="s">
        <v>18</v>
      </c>
      <c r="D70" s="62"/>
      <c r="E70" s="62"/>
      <c r="F70" s="62"/>
      <c r="G70" s="62"/>
      <c r="H70" s="62"/>
      <c r="I70" s="162"/>
      <c r="J70" s="62"/>
      <c r="K70" s="62"/>
      <c r="L70" s="60"/>
    </row>
    <row r="71" spans="2:20" s="1" customFormat="1" ht="16.5" customHeight="1">
      <c r="B71" s="40"/>
      <c r="C71" s="62"/>
      <c r="D71" s="62"/>
      <c r="E71" s="378" t="str">
        <f>E7</f>
        <v>VD Habrkovice, oprava opevnění v nadjezí</v>
      </c>
      <c r="F71" s="379"/>
      <c r="G71" s="379"/>
      <c r="H71" s="379"/>
      <c r="I71" s="162"/>
      <c r="J71" s="62"/>
      <c r="K71" s="62"/>
      <c r="L71" s="60"/>
    </row>
    <row r="72" spans="2:20" s="1" customFormat="1" ht="14.4" customHeight="1">
      <c r="B72" s="40"/>
      <c r="C72" s="64" t="s">
        <v>104</v>
      </c>
      <c r="D72" s="62"/>
      <c r="E72" s="62"/>
      <c r="F72" s="62"/>
      <c r="G72" s="62"/>
      <c r="H72" s="62"/>
      <c r="I72" s="162"/>
      <c r="J72" s="62"/>
      <c r="K72" s="62"/>
      <c r="L72" s="60"/>
    </row>
    <row r="73" spans="2:20" s="1" customFormat="1" ht="17.25" customHeight="1">
      <c r="B73" s="40"/>
      <c r="C73" s="62"/>
      <c r="D73" s="62"/>
      <c r="E73" s="353" t="str">
        <f>E9</f>
        <v>VON - Vedlejší a ostatní náklady</v>
      </c>
      <c r="F73" s="380"/>
      <c r="G73" s="380"/>
      <c r="H73" s="380"/>
      <c r="I73" s="162"/>
      <c r="J73" s="62"/>
      <c r="K73" s="62"/>
      <c r="L73" s="60"/>
    </row>
    <row r="74" spans="2:20" s="1" customFormat="1" ht="6.9" customHeight="1">
      <c r="B74" s="40"/>
      <c r="C74" s="62"/>
      <c r="D74" s="62"/>
      <c r="E74" s="62"/>
      <c r="F74" s="62"/>
      <c r="G74" s="62"/>
      <c r="H74" s="62"/>
      <c r="I74" s="162"/>
      <c r="J74" s="62"/>
      <c r="K74" s="62"/>
      <c r="L74" s="60"/>
    </row>
    <row r="75" spans="2:20" s="1" customFormat="1" ht="18" customHeight="1">
      <c r="B75" s="40"/>
      <c r="C75" s="64" t="s">
        <v>24</v>
      </c>
      <c r="D75" s="62"/>
      <c r="E75" s="62"/>
      <c r="F75" s="163" t="str">
        <f>F12</f>
        <v>Habrkovice</v>
      </c>
      <c r="G75" s="62"/>
      <c r="H75" s="62"/>
      <c r="I75" s="164" t="s">
        <v>26</v>
      </c>
      <c r="J75" s="72" t="str">
        <f>IF(J12="","",J12)</f>
        <v>21.3.2018</v>
      </c>
      <c r="K75" s="62"/>
      <c r="L75" s="60"/>
    </row>
    <row r="76" spans="2:20" s="1" customFormat="1" ht="6.9" customHeight="1">
      <c r="B76" s="40"/>
      <c r="C76" s="62"/>
      <c r="D76" s="62"/>
      <c r="E76" s="62"/>
      <c r="F76" s="62"/>
      <c r="G76" s="62"/>
      <c r="H76" s="62"/>
      <c r="I76" s="162"/>
      <c r="J76" s="62"/>
      <c r="K76" s="62"/>
      <c r="L76" s="60"/>
    </row>
    <row r="77" spans="2:20" s="1" customFormat="1" ht="13.2">
      <c r="B77" s="40"/>
      <c r="C77" s="64" t="s">
        <v>28</v>
      </c>
      <c r="D77" s="62"/>
      <c r="E77" s="62"/>
      <c r="F77" s="163" t="str">
        <f>E15</f>
        <v>Povodí Labe, státní podnik, závod 2, Pardubice</v>
      </c>
      <c r="G77" s="62"/>
      <c r="H77" s="62"/>
      <c r="I77" s="164" t="s">
        <v>35</v>
      </c>
      <c r="J77" s="163" t="str">
        <f>E21</f>
        <v>Povodí Labe, státní podnik, OIČ, Hradec Králové</v>
      </c>
      <c r="K77" s="62"/>
      <c r="L77" s="60"/>
    </row>
    <row r="78" spans="2:20" s="1" customFormat="1" ht="14.4" customHeight="1">
      <c r="B78" s="40"/>
      <c r="C78" s="64" t="s">
        <v>33</v>
      </c>
      <c r="D78" s="62"/>
      <c r="E78" s="62"/>
      <c r="F78" s="163" t="str">
        <f>IF(E18="","",E18)</f>
        <v/>
      </c>
      <c r="G78" s="62"/>
      <c r="H78" s="62"/>
      <c r="I78" s="162"/>
      <c r="J78" s="62"/>
      <c r="K78" s="62"/>
      <c r="L78" s="60"/>
    </row>
    <row r="79" spans="2:20" s="1" customFormat="1" ht="10.35" customHeight="1">
      <c r="B79" s="40"/>
      <c r="C79" s="62"/>
      <c r="D79" s="62"/>
      <c r="E79" s="62"/>
      <c r="F79" s="62"/>
      <c r="G79" s="62"/>
      <c r="H79" s="62"/>
      <c r="I79" s="162"/>
      <c r="J79" s="62"/>
      <c r="K79" s="62"/>
      <c r="L79" s="60"/>
    </row>
    <row r="80" spans="2:20" s="9" customFormat="1" ht="29.25" customHeight="1">
      <c r="B80" s="165"/>
      <c r="C80" s="166" t="s">
        <v>117</v>
      </c>
      <c r="D80" s="167" t="s">
        <v>59</v>
      </c>
      <c r="E80" s="167" t="s">
        <v>55</v>
      </c>
      <c r="F80" s="167" t="s">
        <v>118</v>
      </c>
      <c r="G80" s="167" t="s">
        <v>119</v>
      </c>
      <c r="H80" s="167" t="s">
        <v>120</v>
      </c>
      <c r="I80" s="168" t="s">
        <v>121</v>
      </c>
      <c r="J80" s="167" t="s">
        <v>109</v>
      </c>
      <c r="K80" s="169" t="s">
        <v>122</v>
      </c>
      <c r="L80" s="170"/>
      <c r="M80" s="80" t="s">
        <v>123</v>
      </c>
      <c r="N80" s="81" t="s">
        <v>44</v>
      </c>
      <c r="O80" s="81" t="s">
        <v>124</v>
      </c>
      <c r="P80" s="81" t="s">
        <v>125</v>
      </c>
      <c r="Q80" s="81" t="s">
        <v>126</v>
      </c>
      <c r="R80" s="81" t="s">
        <v>127</v>
      </c>
      <c r="S80" s="81" t="s">
        <v>128</v>
      </c>
      <c r="T80" s="82" t="s">
        <v>129</v>
      </c>
    </row>
    <row r="81" spans="2:65" s="1" customFormat="1" ht="29.25" customHeight="1">
      <c r="B81" s="40"/>
      <c r="C81" s="86" t="s">
        <v>110</v>
      </c>
      <c r="D81" s="62"/>
      <c r="E81" s="62"/>
      <c r="F81" s="62"/>
      <c r="G81" s="62"/>
      <c r="H81" s="62"/>
      <c r="I81" s="162"/>
      <c r="J81" s="171">
        <f>BK81</f>
        <v>0</v>
      </c>
      <c r="K81" s="62"/>
      <c r="L81" s="60"/>
      <c r="M81" s="83"/>
      <c r="N81" s="84"/>
      <c r="O81" s="84"/>
      <c r="P81" s="172">
        <f>P82</f>
        <v>0</v>
      </c>
      <c r="Q81" s="84"/>
      <c r="R81" s="172">
        <f>R82</f>
        <v>0</v>
      </c>
      <c r="S81" s="84"/>
      <c r="T81" s="173">
        <f>T82</f>
        <v>0</v>
      </c>
      <c r="AT81" s="23" t="s">
        <v>73</v>
      </c>
      <c r="AU81" s="23" t="s">
        <v>111</v>
      </c>
      <c r="BK81" s="174">
        <f>BK82</f>
        <v>0</v>
      </c>
    </row>
    <row r="82" spans="2:65" s="10" customFormat="1" ht="37.35" customHeight="1">
      <c r="B82" s="175"/>
      <c r="C82" s="176"/>
      <c r="D82" s="177" t="s">
        <v>73</v>
      </c>
      <c r="E82" s="178" t="s">
        <v>444</v>
      </c>
      <c r="F82" s="178" t="s">
        <v>445</v>
      </c>
      <c r="G82" s="176"/>
      <c r="H82" s="176"/>
      <c r="I82" s="179"/>
      <c r="J82" s="180">
        <f>BK82</f>
        <v>0</v>
      </c>
      <c r="K82" s="176"/>
      <c r="L82" s="181"/>
      <c r="M82" s="182"/>
      <c r="N82" s="183"/>
      <c r="O82" s="183"/>
      <c r="P82" s="184">
        <f>P83+P108+P112+P115</f>
        <v>0</v>
      </c>
      <c r="Q82" s="183"/>
      <c r="R82" s="184">
        <f>R83+R108+R112+R115</f>
        <v>0</v>
      </c>
      <c r="S82" s="183"/>
      <c r="T82" s="185">
        <f>T83+T108+T112+T115</f>
        <v>0</v>
      </c>
      <c r="AR82" s="186" t="s">
        <v>138</v>
      </c>
      <c r="AT82" s="187" t="s">
        <v>73</v>
      </c>
      <c r="AU82" s="187" t="s">
        <v>74</v>
      </c>
      <c r="AY82" s="186" t="s">
        <v>132</v>
      </c>
      <c r="BK82" s="188">
        <f>BK83+BK108+BK112+BK115</f>
        <v>0</v>
      </c>
    </row>
    <row r="83" spans="2:65" s="10" customFormat="1" ht="19.95" customHeight="1">
      <c r="B83" s="175"/>
      <c r="C83" s="176"/>
      <c r="D83" s="177" t="s">
        <v>73</v>
      </c>
      <c r="E83" s="189" t="s">
        <v>446</v>
      </c>
      <c r="F83" s="189" t="s">
        <v>447</v>
      </c>
      <c r="G83" s="176"/>
      <c r="H83" s="176"/>
      <c r="I83" s="179"/>
      <c r="J83" s="190">
        <f>BK83</f>
        <v>0</v>
      </c>
      <c r="K83" s="176"/>
      <c r="L83" s="181"/>
      <c r="M83" s="182"/>
      <c r="N83" s="183"/>
      <c r="O83" s="183"/>
      <c r="P83" s="184">
        <f>SUM(P84:P107)</f>
        <v>0</v>
      </c>
      <c r="Q83" s="183"/>
      <c r="R83" s="184">
        <f>SUM(R84:R107)</f>
        <v>0</v>
      </c>
      <c r="S83" s="183"/>
      <c r="T83" s="185">
        <f>SUM(T84:T107)</f>
        <v>0</v>
      </c>
      <c r="AR83" s="186" t="s">
        <v>138</v>
      </c>
      <c r="AT83" s="187" t="s">
        <v>73</v>
      </c>
      <c r="AU83" s="187" t="s">
        <v>82</v>
      </c>
      <c r="AY83" s="186" t="s">
        <v>132</v>
      </c>
      <c r="BK83" s="188">
        <f>SUM(BK84:BK107)</f>
        <v>0</v>
      </c>
    </row>
    <row r="84" spans="2:65" s="1" customFormat="1" ht="16.5" customHeight="1">
      <c r="B84" s="40"/>
      <c r="C84" s="191" t="s">
        <v>82</v>
      </c>
      <c r="D84" s="191" t="s">
        <v>134</v>
      </c>
      <c r="E84" s="192" t="s">
        <v>448</v>
      </c>
      <c r="F84" s="193" t="s">
        <v>449</v>
      </c>
      <c r="G84" s="194" t="s">
        <v>450</v>
      </c>
      <c r="H84" s="195">
        <v>1</v>
      </c>
      <c r="I84" s="196"/>
      <c r="J84" s="197">
        <f>ROUND(I84*H84,2)</f>
        <v>0</v>
      </c>
      <c r="K84" s="193" t="s">
        <v>30</v>
      </c>
      <c r="L84" s="60"/>
      <c r="M84" s="198" t="s">
        <v>30</v>
      </c>
      <c r="N84" s="199" t="s">
        <v>47</v>
      </c>
      <c r="O84" s="41"/>
      <c r="P84" s="200">
        <f>O84*H84</f>
        <v>0</v>
      </c>
      <c r="Q84" s="200">
        <v>0</v>
      </c>
      <c r="R84" s="200">
        <f>Q84*H84</f>
        <v>0</v>
      </c>
      <c r="S84" s="200">
        <v>0</v>
      </c>
      <c r="T84" s="201">
        <f>S84*H84</f>
        <v>0</v>
      </c>
      <c r="AR84" s="23" t="s">
        <v>451</v>
      </c>
      <c r="AT84" s="23" t="s">
        <v>134</v>
      </c>
      <c r="AU84" s="23" t="s">
        <v>84</v>
      </c>
      <c r="AY84" s="23" t="s">
        <v>132</v>
      </c>
      <c r="BE84" s="202">
        <f>IF(N84="základní",J84,0)</f>
        <v>0</v>
      </c>
      <c r="BF84" s="202">
        <f>IF(N84="snížená",J84,0)</f>
        <v>0</v>
      </c>
      <c r="BG84" s="202">
        <f>IF(N84="zákl. přenesená",J84,0)</f>
        <v>0</v>
      </c>
      <c r="BH84" s="202">
        <f>IF(N84="sníž. přenesená",J84,0)</f>
        <v>0</v>
      </c>
      <c r="BI84" s="202">
        <f>IF(N84="nulová",J84,0)</f>
        <v>0</v>
      </c>
      <c r="BJ84" s="23" t="s">
        <v>138</v>
      </c>
      <c r="BK84" s="202">
        <f>ROUND(I84*H84,2)</f>
        <v>0</v>
      </c>
      <c r="BL84" s="23" t="s">
        <v>451</v>
      </c>
      <c r="BM84" s="23" t="s">
        <v>452</v>
      </c>
    </row>
    <row r="85" spans="2:65" s="11" customFormat="1" ht="12">
      <c r="B85" s="203"/>
      <c r="C85" s="204"/>
      <c r="D85" s="205" t="s">
        <v>140</v>
      </c>
      <c r="E85" s="206" t="s">
        <v>30</v>
      </c>
      <c r="F85" s="207" t="s">
        <v>453</v>
      </c>
      <c r="G85" s="204"/>
      <c r="H85" s="206" t="s">
        <v>30</v>
      </c>
      <c r="I85" s="208"/>
      <c r="J85" s="204"/>
      <c r="K85" s="204"/>
      <c r="L85" s="209"/>
      <c r="M85" s="210"/>
      <c r="N85" s="211"/>
      <c r="O85" s="211"/>
      <c r="P85" s="211"/>
      <c r="Q85" s="211"/>
      <c r="R85" s="211"/>
      <c r="S85" s="211"/>
      <c r="T85" s="212"/>
      <c r="AT85" s="213" t="s">
        <v>140</v>
      </c>
      <c r="AU85" s="213" t="s">
        <v>84</v>
      </c>
      <c r="AV85" s="11" t="s">
        <v>82</v>
      </c>
      <c r="AW85" s="11" t="s">
        <v>37</v>
      </c>
      <c r="AX85" s="11" t="s">
        <v>74</v>
      </c>
      <c r="AY85" s="213" t="s">
        <v>132</v>
      </c>
    </row>
    <row r="86" spans="2:65" s="11" customFormat="1" ht="24">
      <c r="B86" s="203"/>
      <c r="C86" s="204"/>
      <c r="D86" s="205" t="s">
        <v>140</v>
      </c>
      <c r="E86" s="206" t="s">
        <v>30</v>
      </c>
      <c r="F86" s="207" t="s">
        <v>454</v>
      </c>
      <c r="G86" s="204"/>
      <c r="H86" s="206" t="s">
        <v>30</v>
      </c>
      <c r="I86" s="208"/>
      <c r="J86" s="204"/>
      <c r="K86" s="204"/>
      <c r="L86" s="209"/>
      <c r="M86" s="210"/>
      <c r="N86" s="211"/>
      <c r="O86" s="211"/>
      <c r="P86" s="211"/>
      <c r="Q86" s="211"/>
      <c r="R86" s="211"/>
      <c r="S86" s="211"/>
      <c r="T86" s="212"/>
      <c r="AT86" s="213" t="s">
        <v>140</v>
      </c>
      <c r="AU86" s="213" t="s">
        <v>84</v>
      </c>
      <c r="AV86" s="11" t="s">
        <v>82</v>
      </c>
      <c r="AW86" s="11" t="s">
        <v>37</v>
      </c>
      <c r="AX86" s="11" t="s">
        <v>74</v>
      </c>
      <c r="AY86" s="213" t="s">
        <v>132</v>
      </c>
    </row>
    <row r="87" spans="2:65" s="11" customFormat="1" ht="12">
      <c r="B87" s="203"/>
      <c r="C87" s="204"/>
      <c r="D87" s="205" t="s">
        <v>140</v>
      </c>
      <c r="E87" s="206" t="s">
        <v>30</v>
      </c>
      <c r="F87" s="207" t="s">
        <v>455</v>
      </c>
      <c r="G87" s="204"/>
      <c r="H87" s="206" t="s">
        <v>30</v>
      </c>
      <c r="I87" s="208"/>
      <c r="J87" s="204"/>
      <c r="K87" s="204"/>
      <c r="L87" s="209"/>
      <c r="M87" s="210"/>
      <c r="N87" s="211"/>
      <c r="O87" s="211"/>
      <c r="P87" s="211"/>
      <c r="Q87" s="211"/>
      <c r="R87" s="211"/>
      <c r="S87" s="211"/>
      <c r="T87" s="212"/>
      <c r="AT87" s="213" t="s">
        <v>140</v>
      </c>
      <c r="AU87" s="213" t="s">
        <v>84</v>
      </c>
      <c r="AV87" s="11" t="s">
        <v>82</v>
      </c>
      <c r="AW87" s="11" t="s">
        <v>37</v>
      </c>
      <c r="AX87" s="11" t="s">
        <v>74</v>
      </c>
      <c r="AY87" s="213" t="s">
        <v>132</v>
      </c>
    </row>
    <row r="88" spans="2:65" s="11" customFormat="1" ht="12">
      <c r="B88" s="203"/>
      <c r="C88" s="204"/>
      <c r="D88" s="205" t="s">
        <v>140</v>
      </c>
      <c r="E88" s="206" t="s">
        <v>30</v>
      </c>
      <c r="F88" s="207" t="s">
        <v>456</v>
      </c>
      <c r="G88" s="204"/>
      <c r="H88" s="206" t="s">
        <v>30</v>
      </c>
      <c r="I88" s="208"/>
      <c r="J88" s="204"/>
      <c r="K88" s="204"/>
      <c r="L88" s="209"/>
      <c r="M88" s="210"/>
      <c r="N88" s="211"/>
      <c r="O88" s="211"/>
      <c r="P88" s="211"/>
      <c r="Q88" s="211"/>
      <c r="R88" s="211"/>
      <c r="S88" s="211"/>
      <c r="T88" s="212"/>
      <c r="AT88" s="213" t="s">
        <v>140</v>
      </c>
      <c r="AU88" s="213" t="s">
        <v>84</v>
      </c>
      <c r="AV88" s="11" t="s">
        <v>82</v>
      </c>
      <c r="AW88" s="11" t="s">
        <v>37</v>
      </c>
      <c r="AX88" s="11" t="s">
        <v>74</v>
      </c>
      <c r="AY88" s="213" t="s">
        <v>132</v>
      </c>
    </row>
    <row r="89" spans="2:65" s="11" customFormat="1" ht="24">
      <c r="B89" s="203"/>
      <c r="C89" s="204"/>
      <c r="D89" s="205" t="s">
        <v>140</v>
      </c>
      <c r="E89" s="206" t="s">
        <v>30</v>
      </c>
      <c r="F89" s="207" t="s">
        <v>457</v>
      </c>
      <c r="G89" s="204"/>
      <c r="H89" s="206" t="s">
        <v>30</v>
      </c>
      <c r="I89" s="208"/>
      <c r="J89" s="204"/>
      <c r="K89" s="204"/>
      <c r="L89" s="209"/>
      <c r="M89" s="210"/>
      <c r="N89" s="211"/>
      <c r="O89" s="211"/>
      <c r="P89" s="211"/>
      <c r="Q89" s="211"/>
      <c r="R89" s="211"/>
      <c r="S89" s="211"/>
      <c r="T89" s="212"/>
      <c r="AT89" s="213" t="s">
        <v>140</v>
      </c>
      <c r="AU89" s="213" t="s">
        <v>84</v>
      </c>
      <c r="AV89" s="11" t="s">
        <v>82</v>
      </c>
      <c r="AW89" s="11" t="s">
        <v>37</v>
      </c>
      <c r="AX89" s="11" t="s">
        <v>74</v>
      </c>
      <c r="AY89" s="213" t="s">
        <v>132</v>
      </c>
    </row>
    <row r="90" spans="2:65" s="11" customFormat="1" ht="12">
      <c r="B90" s="203"/>
      <c r="C90" s="204"/>
      <c r="D90" s="205" t="s">
        <v>140</v>
      </c>
      <c r="E90" s="206" t="s">
        <v>30</v>
      </c>
      <c r="F90" s="207" t="s">
        <v>458</v>
      </c>
      <c r="G90" s="204"/>
      <c r="H90" s="206" t="s">
        <v>30</v>
      </c>
      <c r="I90" s="208"/>
      <c r="J90" s="204"/>
      <c r="K90" s="204"/>
      <c r="L90" s="209"/>
      <c r="M90" s="210"/>
      <c r="N90" s="211"/>
      <c r="O90" s="211"/>
      <c r="P90" s="211"/>
      <c r="Q90" s="211"/>
      <c r="R90" s="211"/>
      <c r="S90" s="211"/>
      <c r="T90" s="212"/>
      <c r="AT90" s="213" t="s">
        <v>140</v>
      </c>
      <c r="AU90" s="213" t="s">
        <v>84</v>
      </c>
      <c r="AV90" s="11" t="s">
        <v>82</v>
      </c>
      <c r="AW90" s="11" t="s">
        <v>37</v>
      </c>
      <c r="AX90" s="11" t="s">
        <v>74</v>
      </c>
      <c r="AY90" s="213" t="s">
        <v>132</v>
      </c>
    </row>
    <row r="91" spans="2:65" s="11" customFormat="1" ht="24">
      <c r="B91" s="203"/>
      <c r="C91" s="204"/>
      <c r="D91" s="205" t="s">
        <v>140</v>
      </c>
      <c r="E91" s="206" t="s">
        <v>30</v>
      </c>
      <c r="F91" s="207" t="s">
        <v>459</v>
      </c>
      <c r="G91" s="204"/>
      <c r="H91" s="206" t="s">
        <v>30</v>
      </c>
      <c r="I91" s="208"/>
      <c r="J91" s="204"/>
      <c r="K91" s="204"/>
      <c r="L91" s="209"/>
      <c r="M91" s="210"/>
      <c r="N91" s="211"/>
      <c r="O91" s="211"/>
      <c r="P91" s="211"/>
      <c r="Q91" s="211"/>
      <c r="R91" s="211"/>
      <c r="S91" s="211"/>
      <c r="T91" s="212"/>
      <c r="AT91" s="213" t="s">
        <v>140</v>
      </c>
      <c r="AU91" s="213" t="s">
        <v>84</v>
      </c>
      <c r="AV91" s="11" t="s">
        <v>82</v>
      </c>
      <c r="AW91" s="11" t="s">
        <v>37</v>
      </c>
      <c r="AX91" s="11" t="s">
        <v>74</v>
      </c>
      <c r="AY91" s="213" t="s">
        <v>132</v>
      </c>
    </row>
    <row r="92" spans="2:65" s="11" customFormat="1" ht="12">
      <c r="B92" s="203"/>
      <c r="C92" s="204"/>
      <c r="D92" s="205" t="s">
        <v>140</v>
      </c>
      <c r="E92" s="206" t="s">
        <v>30</v>
      </c>
      <c r="F92" s="207" t="s">
        <v>460</v>
      </c>
      <c r="G92" s="204"/>
      <c r="H92" s="206" t="s">
        <v>30</v>
      </c>
      <c r="I92" s="208"/>
      <c r="J92" s="204"/>
      <c r="K92" s="204"/>
      <c r="L92" s="209"/>
      <c r="M92" s="210"/>
      <c r="N92" s="211"/>
      <c r="O92" s="211"/>
      <c r="P92" s="211"/>
      <c r="Q92" s="211"/>
      <c r="R92" s="211"/>
      <c r="S92" s="211"/>
      <c r="T92" s="212"/>
      <c r="AT92" s="213" t="s">
        <v>140</v>
      </c>
      <c r="AU92" s="213" t="s">
        <v>84</v>
      </c>
      <c r="AV92" s="11" t="s">
        <v>82</v>
      </c>
      <c r="AW92" s="11" t="s">
        <v>37</v>
      </c>
      <c r="AX92" s="11" t="s">
        <v>74</v>
      </c>
      <c r="AY92" s="213" t="s">
        <v>132</v>
      </c>
    </row>
    <row r="93" spans="2:65" s="11" customFormat="1" ht="24">
      <c r="B93" s="203"/>
      <c r="C93" s="204"/>
      <c r="D93" s="205" t="s">
        <v>140</v>
      </c>
      <c r="E93" s="206" t="s">
        <v>30</v>
      </c>
      <c r="F93" s="207" t="s">
        <v>461</v>
      </c>
      <c r="G93" s="204"/>
      <c r="H93" s="206" t="s">
        <v>30</v>
      </c>
      <c r="I93" s="208"/>
      <c r="J93" s="204"/>
      <c r="K93" s="204"/>
      <c r="L93" s="209"/>
      <c r="M93" s="210"/>
      <c r="N93" s="211"/>
      <c r="O93" s="211"/>
      <c r="P93" s="211"/>
      <c r="Q93" s="211"/>
      <c r="R93" s="211"/>
      <c r="S93" s="211"/>
      <c r="T93" s="212"/>
      <c r="AT93" s="213" t="s">
        <v>140</v>
      </c>
      <c r="AU93" s="213" t="s">
        <v>84</v>
      </c>
      <c r="AV93" s="11" t="s">
        <v>82</v>
      </c>
      <c r="AW93" s="11" t="s">
        <v>37</v>
      </c>
      <c r="AX93" s="11" t="s">
        <v>74</v>
      </c>
      <c r="AY93" s="213" t="s">
        <v>132</v>
      </c>
    </row>
    <row r="94" spans="2:65" s="11" customFormat="1" ht="24">
      <c r="B94" s="203"/>
      <c r="C94" s="204"/>
      <c r="D94" s="205" t="s">
        <v>140</v>
      </c>
      <c r="E94" s="206" t="s">
        <v>30</v>
      </c>
      <c r="F94" s="207" t="s">
        <v>462</v>
      </c>
      <c r="G94" s="204"/>
      <c r="H94" s="206" t="s">
        <v>30</v>
      </c>
      <c r="I94" s="208"/>
      <c r="J94" s="204"/>
      <c r="K94" s="204"/>
      <c r="L94" s="209"/>
      <c r="M94" s="210"/>
      <c r="N94" s="211"/>
      <c r="O94" s="211"/>
      <c r="P94" s="211"/>
      <c r="Q94" s="211"/>
      <c r="R94" s="211"/>
      <c r="S94" s="211"/>
      <c r="T94" s="212"/>
      <c r="AT94" s="213" t="s">
        <v>140</v>
      </c>
      <c r="AU94" s="213" t="s">
        <v>84</v>
      </c>
      <c r="AV94" s="11" t="s">
        <v>82</v>
      </c>
      <c r="AW94" s="11" t="s">
        <v>37</v>
      </c>
      <c r="AX94" s="11" t="s">
        <v>74</v>
      </c>
      <c r="AY94" s="213" t="s">
        <v>132</v>
      </c>
    </row>
    <row r="95" spans="2:65" s="11" customFormat="1" ht="24">
      <c r="B95" s="203"/>
      <c r="C95" s="204"/>
      <c r="D95" s="205" t="s">
        <v>140</v>
      </c>
      <c r="E95" s="206" t="s">
        <v>30</v>
      </c>
      <c r="F95" s="207" t="s">
        <v>463</v>
      </c>
      <c r="G95" s="204"/>
      <c r="H95" s="206" t="s">
        <v>30</v>
      </c>
      <c r="I95" s="208"/>
      <c r="J95" s="204"/>
      <c r="K95" s="204"/>
      <c r="L95" s="209"/>
      <c r="M95" s="210"/>
      <c r="N95" s="211"/>
      <c r="O95" s="211"/>
      <c r="P95" s="211"/>
      <c r="Q95" s="211"/>
      <c r="R95" s="211"/>
      <c r="S95" s="211"/>
      <c r="T95" s="212"/>
      <c r="AT95" s="213" t="s">
        <v>140</v>
      </c>
      <c r="AU95" s="213" t="s">
        <v>84</v>
      </c>
      <c r="AV95" s="11" t="s">
        <v>82</v>
      </c>
      <c r="AW95" s="11" t="s">
        <v>37</v>
      </c>
      <c r="AX95" s="11" t="s">
        <v>74</v>
      </c>
      <c r="AY95" s="213" t="s">
        <v>132</v>
      </c>
    </row>
    <row r="96" spans="2:65" s="11" customFormat="1" ht="24">
      <c r="B96" s="203"/>
      <c r="C96" s="204"/>
      <c r="D96" s="205" t="s">
        <v>140</v>
      </c>
      <c r="E96" s="206" t="s">
        <v>30</v>
      </c>
      <c r="F96" s="207" t="s">
        <v>464</v>
      </c>
      <c r="G96" s="204"/>
      <c r="H96" s="206" t="s">
        <v>30</v>
      </c>
      <c r="I96" s="208"/>
      <c r="J96" s="204"/>
      <c r="K96" s="204"/>
      <c r="L96" s="209"/>
      <c r="M96" s="210"/>
      <c r="N96" s="211"/>
      <c r="O96" s="211"/>
      <c r="P96" s="211"/>
      <c r="Q96" s="211"/>
      <c r="R96" s="211"/>
      <c r="S96" s="211"/>
      <c r="T96" s="212"/>
      <c r="AT96" s="213" t="s">
        <v>140</v>
      </c>
      <c r="AU96" s="213" t="s">
        <v>84</v>
      </c>
      <c r="AV96" s="11" t="s">
        <v>82</v>
      </c>
      <c r="AW96" s="11" t="s">
        <v>37</v>
      </c>
      <c r="AX96" s="11" t="s">
        <v>74</v>
      </c>
      <c r="AY96" s="213" t="s">
        <v>132</v>
      </c>
    </row>
    <row r="97" spans="2:65" s="12" customFormat="1" ht="12">
      <c r="B97" s="214"/>
      <c r="C97" s="215"/>
      <c r="D97" s="205" t="s">
        <v>140</v>
      </c>
      <c r="E97" s="216" t="s">
        <v>30</v>
      </c>
      <c r="F97" s="217" t="s">
        <v>82</v>
      </c>
      <c r="G97" s="215"/>
      <c r="H97" s="218">
        <v>1</v>
      </c>
      <c r="I97" s="219"/>
      <c r="J97" s="215"/>
      <c r="K97" s="215"/>
      <c r="L97" s="220"/>
      <c r="M97" s="221"/>
      <c r="N97" s="222"/>
      <c r="O97" s="222"/>
      <c r="P97" s="222"/>
      <c r="Q97" s="222"/>
      <c r="R97" s="222"/>
      <c r="S97" s="222"/>
      <c r="T97" s="223"/>
      <c r="AT97" s="224" t="s">
        <v>140</v>
      </c>
      <c r="AU97" s="224" t="s">
        <v>84</v>
      </c>
      <c r="AV97" s="12" t="s">
        <v>84</v>
      </c>
      <c r="AW97" s="12" t="s">
        <v>37</v>
      </c>
      <c r="AX97" s="12" t="s">
        <v>82</v>
      </c>
      <c r="AY97" s="224" t="s">
        <v>132</v>
      </c>
    </row>
    <row r="98" spans="2:65" s="1" customFormat="1" ht="16.5" customHeight="1">
      <c r="B98" s="40"/>
      <c r="C98" s="191" t="s">
        <v>84</v>
      </c>
      <c r="D98" s="191" t="s">
        <v>134</v>
      </c>
      <c r="E98" s="192" t="s">
        <v>465</v>
      </c>
      <c r="F98" s="193" t="s">
        <v>466</v>
      </c>
      <c r="G98" s="194" t="s">
        <v>450</v>
      </c>
      <c r="H98" s="195">
        <v>1</v>
      </c>
      <c r="I98" s="196"/>
      <c r="J98" s="197">
        <f>ROUND(I98*H98,2)</f>
        <v>0</v>
      </c>
      <c r="K98" s="193" t="s">
        <v>30</v>
      </c>
      <c r="L98" s="60"/>
      <c r="M98" s="198" t="s">
        <v>30</v>
      </c>
      <c r="N98" s="199" t="s">
        <v>47</v>
      </c>
      <c r="O98" s="41"/>
      <c r="P98" s="200">
        <f>O98*H98</f>
        <v>0</v>
      </c>
      <c r="Q98" s="200">
        <v>0</v>
      </c>
      <c r="R98" s="200">
        <f>Q98*H98</f>
        <v>0</v>
      </c>
      <c r="S98" s="200">
        <v>0</v>
      </c>
      <c r="T98" s="201">
        <f>S98*H98</f>
        <v>0</v>
      </c>
      <c r="AR98" s="23" t="s">
        <v>451</v>
      </c>
      <c r="AT98" s="23" t="s">
        <v>134</v>
      </c>
      <c r="AU98" s="23" t="s">
        <v>84</v>
      </c>
      <c r="AY98" s="23" t="s">
        <v>132</v>
      </c>
      <c r="BE98" s="202">
        <f>IF(N98="základní",J98,0)</f>
        <v>0</v>
      </c>
      <c r="BF98" s="202">
        <f>IF(N98="snížená",J98,0)</f>
        <v>0</v>
      </c>
      <c r="BG98" s="202">
        <f>IF(N98="zákl. přenesená",J98,0)</f>
        <v>0</v>
      </c>
      <c r="BH98" s="202">
        <f>IF(N98="sníž. přenesená",J98,0)</f>
        <v>0</v>
      </c>
      <c r="BI98" s="202">
        <f>IF(N98="nulová",J98,0)</f>
        <v>0</v>
      </c>
      <c r="BJ98" s="23" t="s">
        <v>138</v>
      </c>
      <c r="BK98" s="202">
        <f>ROUND(I98*H98,2)</f>
        <v>0</v>
      </c>
      <c r="BL98" s="23" t="s">
        <v>451</v>
      </c>
      <c r="BM98" s="23" t="s">
        <v>467</v>
      </c>
    </row>
    <row r="99" spans="2:65" s="11" customFormat="1" ht="12">
      <c r="B99" s="203"/>
      <c r="C99" s="204"/>
      <c r="D99" s="205" t="s">
        <v>140</v>
      </c>
      <c r="E99" s="206" t="s">
        <v>30</v>
      </c>
      <c r="F99" s="207" t="s">
        <v>468</v>
      </c>
      <c r="G99" s="204"/>
      <c r="H99" s="206" t="s">
        <v>30</v>
      </c>
      <c r="I99" s="208"/>
      <c r="J99" s="204"/>
      <c r="K99" s="204"/>
      <c r="L99" s="209"/>
      <c r="M99" s="210"/>
      <c r="N99" s="211"/>
      <c r="O99" s="211"/>
      <c r="P99" s="211"/>
      <c r="Q99" s="211"/>
      <c r="R99" s="211"/>
      <c r="S99" s="211"/>
      <c r="T99" s="212"/>
      <c r="AT99" s="213" t="s">
        <v>140</v>
      </c>
      <c r="AU99" s="213" t="s">
        <v>84</v>
      </c>
      <c r="AV99" s="11" t="s">
        <v>82</v>
      </c>
      <c r="AW99" s="11" t="s">
        <v>37</v>
      </c>
      <c r="AX99" s="11" t="s">
        <v>74</v>
      </c>
      <c r="AY99" s="213" t="s">
        <v>132</v>
      </c>
    </row>
    <row r="100" spans="2:65" s="12" customFormat="1" ht="12">
      <c r="B100" s="214"/>
      <c r="C100" s="215"/>
      <c r="D100" s="205" t="s">
        <v>140</v>
      </c>
      <c r="E100" s="216" t="s">
        <v>30</v>
      </c>
      <c r="F100" s="217" t="s">
        <v>82</v>
      </c>
      <c r="G100" s="215"/>
      <c r="H100" s="218">
        <v>1</v>
      </c>
      <c r="I100" s="219"/>
      <c r="J100" s="215"/>
      <c r="K100" s="215"/>
      <c r="L100" s="220"/>
      <c r="M100" s="221"/>
      <c r="N100" s="222"/>
      <c r="O100" s="222"/>
      <c r="P100" s="222"/>
      <c r="Q100" s="222"/>
      <c r="R100" s="222"/>
      <c r="S100" s="222"/>
      <c r="T100" s="223"/>
      <c r="AT100" s="224" t="s">
        <v>140</v>
      </c>
      <c r="AU100" s="224" t="s">
        <v>84</v>
      </c>
      <c r="AV100" s="12" t="s">
        <v>84</v>
      </c>
      <c r="AW100" s="12" t="s">
        <v>37</v>
      </c>
      <c r="AX100" s="12" t="s">
        <v>82</v>
      </c>
      <c r="AY100" s="224" t="s">
        <v>132</v>
      </c>
    </row>
    <row r="101" spans="2:65" s="1" customFormat="1" ht="16.5" customHeight="1">
      <c r="B101" s="40"/>
      <c r="C101" s="191" t="s">
        <v>151</v>
      </c>
      <c r="D101" s="191" t="s">
        <v>134</v>
      </c>
      <c r="E101" s="192" t="s">
        <v>469</v>
      </c>
      <c r="F101" s="193" t="s">
        <v>470</v>
      </c>
      <c r="G101" s="194" t="s">
        <v>450</v>
      </c>
      <c r="H101" s="195">
        <v>1</v>
      </c>
      <c r="I101" s="196"/>
      <c r="J101" s="197">
        <f>ROUND(I101*H101,2)</f>
        <v>0</v>
      </c>
      <c r="K101" s="193" t="s">
        <v>30</v>
      </c>
      <c r="L101" s="60"/>
      <c r="M101" s="198" t="s">
        <v>30</v>
      </c>
      <c r="N101" s="199" t="s">
        <v>47</v>
      </c>
      <c r="O101" s="41"/>
      <c r="P101" s="200">
        <f>O101*H101</f>
        <v>0</v>
      </c>
      <c r="Q101" s="200">
        <v>0</v>
      </c>
      <c r="R101" s="200">
        <f>Q101*H101</f>
        <v>0</v>
      </c>
      <c r="S101" s="200">
        <v>0</v>
      </c>
      <c r="T101" s="201">
        <f>S101*H101</f>
        <v>0</v>
      </c>
      <c r="AR101" s="23" t="s">
        <v>451</v>
      </c>
      <c r="AT101" s="23" t="s">
        <v>134</v>
      </c>
      <c r="AU101" s="23" t="s">
        <v>84</v>
      </c>
      <c r="AY101" s="23" t="s">
        <v>132</v>
      </c>
      <c r="BE101" s="202">
        <f>IF(N101="základní",J101,0)</f>
        <v>0</v>
      </c>
      <c r="BF101" s="202">
        <f>IF(N101="snížená",J101,0)</f>
        <v>0</v>
      </c>
      <c r="BG101" s="202">
        <f>IF(N101="zákl. přenesená",J101,0)</f>
        <v>0</v>
      </c>
      <c r="BH101" s="202">
        <f>IF(N101="sníž. přenesená",J101,0)</f>
        <v>0</v>
      </c>
      <c r="BI101" s="202">
        <f>IF(N101="nulová",J101,0)</f>
        <v>0</v>
      </c>
      <c r="BJ101" s="23" t="s">
        <v>138</v>
      </c>
      <c r="BK101" s="202">
        <f>ROUND(I101*H101,2)</f>
        <v>0</v>
      </c>
      <c r="BL101" s="23" t="s">
        <v>451</v>
      </c>
      <c r="BM101" s="23" t="s">
        <v>471</v>
      </c>
    </row>
    <row r="102" spans="2:65" s="11" customFormat="1" ht="12">
      <c r="B102" s="203"/>
      <c r="C102" s="204"/>
      <c r="D102" s="205" t="s">
        <v>140</v>
      </c>
      <c r="E102" s="206" t="s">
        <v>30</v>
      </c>
      <c r="F102" s="207" t="s">
        <v>472</v>
      </c>
      <c r="G102" s="204"/>
      <c r="H102" s="206" t="s">
        <v>30</v>
      </c>
      <c r="I102" s="208"/>
      <c r="J102" s="204"/>
      <c r="K102" s="204"/>
      <c r="L102" s="209"/>
      <c r="M102" s="210"/>
      <c r="N102" s="211"/>
      <c r="O102" s="211"/>
      <c r="P102" s="211"/>
      <c r="Q102" s="211"/>
      <c r="R102" s="211"/>
      <c r="S102" s="211"/>
      <c r="T102" s="212"/>
      <c r="AT102" s="213" t="s">
        <v>140</v>
      </c>
      <c r="AU102" s="213" t="s">
        <v>84</v>
      </c>
      <c r="AV102" s="11" t="s">
        <v>82</v>
      </c>
      <c r="AW102" s="11" t="s">
        <v>37</v>
      </c>
      <c r="AX102" s="11" t="s">
        <v>74</v>
      </c>
      <c r="AY102" s="213" t="s">
        <v>132</v>
      </c>
    </row>
    <row r="103" spans="2:65" s="12" customFormat="1" ht="12">
      <c r="B103" s="214"/>
      <c r="C103" s="215"/>
      <c r="D103" s="205" t="s">
        <v>140</v>
      </c>
      <c r="E103" s="216" t="s">
        <v>30</v>
      </c>
      <c r="F103" s="217" t="s">
        <v>82</v>
      </c>
      <c r="G103" s="215"/>
      <c r="H103" s="218">
        <v>1</v>
      </c>
      <c r="I103" s="219"/>
      <c r="J103" s="215"/>
      <c r="K103" s="215"/>
      <c r="L103" s="220"/>
      <c r="M103" s="221"/>
      <c r="N103" s="222"/>
      <c r="O103" s="222"/>
      <c r="P103" s="222"/>
      <c r="Q103" s="222"/>
      <c r="R103" s="222"/>
      <c r="S103" s="222"/>
      <c r="T103" s="223"/>
      <c r="AT103" s="224" t="s">
        <v>140</v>
      </c>
      <c r="AU103" s="224" t="s">
        <v>84</v>
      </c>
      <c r="AV103" s="12" t="s">
        <v>84</v>
      </c>
      <c r="AW103" s="12" t="s">
        <v>37</v>
      </c>
      <c r="AX103" s="12" t="s">
        <v>82</v>
      </c>
      <c r="AY103" s="224" t="s">
        <v>132</v>
      </c>
    </row>
    <row r="104" spans="2:65" s="1" customFormat="1" ht="16.5" customHeight="1">
      <c r="B104" s="40"/>
      <c r="C104" s="191" t="s">
        <v>138</v>
      </c>
      <c r="D104" s="191" t="s">
        <v>134</v>
      </c>
      <c r="E104" s="192" t="s">
        <v>473</v>
      </c>
      <c r="F104" s="193" t="s">
        <v>474</v>
      </c>
      <c r="G104" s="194" t="s">
        <v>450</v>
      </c>
      <c r="H104" s="195">
        <v>1</v>
      </c>
      <c r="I104" s="196"/>
      <c r="J104" s="197">
        <f>ROUND(I104*H104,2)</f>
        <v>0</v>
      </c>
      <c r="K104" s="193" t="s">
        <v>30</v>
      </c>
      <c r="L104" s="60"/>
      <c r="M104" s="198" t="s">
        <v>30</v>
      </c>
      <c r="N104" s="199" t="s">
        <v>47</v>
      </c>
      <c r="O104" s="41"/>
      <c r="P104" s="200">
        <f>O104*H104</f>
        <v>0</v>
      </c>
      <c r="Q104" s="200">
        <v>0</v>
      </c>
      <c r="R104" s="200">
        <f>Q104*H104</f>
        <v>0</v>
      </c>
      <c r="S104" s="200">
        <v>0</v>
      </c>
      <c r="T104" s="201">
        <f>S104*H104</f>
        <v>0</v>
      </c>
      <c r="AR104" s="23" t="s">
        <v>451</v>
      </c>
      <c r="AT104" s="23" t="s">
        <v>134</v>
      </c>
      <c r="AU104" s="23" t="s">
        <v>84</v>
      </c>
      <c r="AY104" s="23" t="s">
        <v>132</v>
      </c>
      <c r="BE104" s="202">
        <f>IF(N104="základní",J104,0)</f>
        <v>0</v>
      </c>
      <c r="BF104" s="202">
        <f>IF(N104="snížená",J104,0)</f>
        <v>0</v>
      </c>
      <c r="BG104" s="202">
        <f>IF(N104="zákl. přenesená",J104,0)</f>
        <v>0</v>
      </c>
      <c r="BH104" s="202">
        <f>IF(N104="sníž. přenesená",J104,0)</f>
        <v>0</v>
      </c>
      <c r="BI104" s="202">
        <f>IF(N104="nulová",J104,0)</f>
        <v>0</v>
      </c>
      <c r="BJ104" s="23" t="s">
        <v>138</v>
      </c>
      <c r="BK104" s="202">
        <f>ROUND(I104*H104,2)</f>
        <v>0</v>
      </c>
      <c r="BL104" s="23" t="s">
        <v>451</v>
      </c>
      <c r="BM104" s="23" t="s">
        <v>475</v>
      </c>
    </row>
    <row r="105" spans="2:65" s="11" customFormat="1" ht="12">
      <c r="B105" s="203"/>
      <c r="C105" s="204"/>
      <c r="D105" s="205" t="s">
        <v>140</v>
      </c>
      <c r="E105" s="206" t="s">
        <v>30</v>
      </c>
      <c r="F105" s="207" t="s">
        <v>476</v>
      </c>
      <c r="G105" s="204"/>
      <c r="H105" s="206" t="s">
        <v>30</v>
      </c>
      <c r="I105" s="208"/>
      <c r="J105" s="204"/>
      <c r="K105" s="204"/>
      <c r="L105" s="209"/>
      <c r="M105" s="210"/>
      <c r="N105" s="211"/>
      <c r="O105" s="211"/>
      <c r="P105" s="211"/>
      <c r="Q105" s="211"/>
      <c r="R105" s="211"/>
      <c r="S105" s="211"/>
      <c r="T105" s="212"/>
      <c r="AT105" s="213" t="s">
        <v>140</v>
      </c>
      <c r="AU105" s="213" t="s">
        <v>84</v>
      </c>
      <c r="AV105" s="11" t="s">
        <v>82</v>
      </c>
      <c r="AW105" s="11" t="s">
        <v>37</v>
      </c>
      <c r="AX105" s="11" t="s">
        <v>74</v>
      </c>
      <c r="AY105" s="213" t="s">
        <v>132</v>
      </c>
    </row>
    <row r="106" spans="2:65" s="11" customFormat="1" ht="24">
      <c r="B106" s="203"/>
      <c r="C106" s="204"/>
      <c r="D106" s="205" t="s">
        <v>140</v>
      </c>
      <c r="E106" s="206" t="s">
        <v>30</v>
      </c>
      <c r="F106" s="207" t="s">
        <v>477</v>
      </c>
      <c r="G106" s="204"/>
      <c r="H106" s="206" t="s">
        <v>30</v>
      </c>
      <c r="I106" s="208"/>
      <c r="J106" s="204"/>
      <c r="K106" s="204"/>
      <c r="L106" s="209"/>
      <c r="M106" s="210"/>
      <c r="N106" s="211"/>
      <c r="O106" s="211"/>
      <c r="P106" s="211"/>
      <c r="Q106" s="211"/>
      <c r="R106" s="211"/>
      <c r="S106" s="211"/>
      <c r="T106" s="212"/>
      <c r="AT106" s="213" t="s">
        <v>140</v>
      </c>
      <c r="AU106" s="213" t="s">
        <v>84</v>
      </c>
      <c r="AV106" s="11" t="s">
        <v>82</v>
      </c>
      <c r="AW106" s="11" t="s">
        <v>37</v>
      </c>
      <c r="AX106" s="11" t="s">
        <v>74</v>
      </c>
      <c r="AY106" s="213" t="s">
        <v>132</v>
      </c>
    </row>
    <row r="107" spans="2:65" s="12" customFormat="1" ht="12">
      <c r="B107" s="214"/>
      <c r="C107" s="215"/>
      <c r="D107" s="205" t="s">
        <v>140</v>
      </c>
      <c r="E107" s="216" t="s">
        <v>30</v>
      </c>
      <c r="F107" s="217" t="s">
        <v>82</v>
      </c>
      <c r="G107" s="215"/>
      <c r="H107" s="218">
        <v>1</v>
      </c>
      <c r="I107" s="219"/>
      <c r="J107" s="215"/>
      <c r="K107" s="215"/>
      <c r="L107" s="220"/>
      <c r="M107" s="221"/>
      <c r="N107" s="222"/>
      <c r="O107" s="222"/>
      <c r="P107" s="222"/>
      <c r="Q107" s="222"/>
      <c r="R107" s="222"/>
      <c r="S107" s="222"/>
      <c r="T107" s="223"/>
      <c r="AT107" s="224" t="s">
        <v>140</v>
      </c>
      <c r="AU107" s="224" t="s">
        <v>84</v>
      </c>
      <c r="AV107" s="12" t="s">
        <v>84</v>
      </c>
      <c r="AW107" s="12" t="s">
        <v>37</v>
      </c>
      <c r="AX107" s="12" t="s">
        <v>82</v>
      </c>
      <c r="AY107" s="224" t="s">
        <v>132</v>
      </c>
    </row>
    <row r="108" spans="2:65" s="10" customFormat="1" ht="29.85" customHeight="1">
      <c r="B108" s="175"/>
      <c r="C108" s="176"/>
      <c r="D108" s="177" t="s">
        <v>73</v>
      </c>
      <c r="E108" s="189" t="s">
        <v>478</v>
      </c>
      <c r="F108" s="189" t="s">
        <v>479</v>
      </c>
      <c r="G108" s="176"/>
      <c r="H108" s="176"/>
      <c r="I108" s="179"/>
      <c r="J108" s="190">
        <f>BK108</f>
        <v>0</v>
      </c>
      <c r="K108" s="176"/>
      <c r="L108" s="181"/>
      <c r="M108" s="182"/>
      <c r="N108" s="183"/>
      <c r="O108" s="183"/>
      <c r="P108" s="184">
        <f>SUM(P109:P111)</f>
        <v>0</v>
      </c>
      <c r="Q108" s="183"/>
      <c r="R108" s="184">
        <f>SUM(R109:R111)</f>
        <v>0</v>
      </c>
      <c r="S108" s="183"/>
      <c r="T108" s="185">
        <f>SUM(T109:T111)</f>
        <v>0</v>
      </c>
      <c r="AR108" s="186" t="s">
        <v>138</v>
      </c>
      <c r="AT108" s="187" t="s">
        <v>73</v>
      </c>
      <c r="AU108" s="187" t="s">
        <v>82</v>
      </c>
      <c r="AY108" s="186" t="s">
        <v>132</v>
      </c>
      <c r="BK108" s="188">
        <f>SUM(BK109:BK111)</f>
        <v>0</v>
      </c>
    </row>
    <row r="109" spans="2:65" s="1" customFormat="1" ht="38.25" customHeight="1">
      <c r="B109" s="40"/>
      <c r="C109" s="191" t="s">
        <v>173</v>
      </c>
      <c r="D109" s="191" t="s">
        <v>134</v>
      </c>
      <c r="E109" s="192" t="s">
        <v>480</v>
      </c>
      <c r="F109" s="193" t="s">
        <v>481</v>
      </c>
      <c r="G109" s="194" t="s">
        <v>482</v>
      </c>
      <c r="H109" s="195">
        <v>1</v>
      </c>
      <c r="I109" s="196"/>
      <c r="J109" s="197">
        <f>ROUND(I109*H109,2)</f>
        <v>0</v>
      </c>
      <c r="K109" s="193" t="s">
        <v>30</v>
      </c>
      <c r="L109" s="60"/>
      <c r="M109" s="198" t="s">
        <v>30</v>
      </c>
      <c r="N109" s="199" t="s">
        <v>47</v>
      </c>
      <c r="O109" s="41"/>
      <c r="P109" s="200">
        <f>O109*H109</f>
        <v>0</v>
      </c>
      <c r="Q109" s="200">
        <v>0</v>
      </c>
      <c r="R109" s="200">
        <f>Q109*H109</f>
        <v>0</v>
      </c>
      <c r="S109" s="200">
        <v>0</v>
      </c>
      <c r="T109" s="201">
        <f>S109*H109</f>
        <v>0</v>
      </c>
      <c r="AR109" s="23" t="s">
        <v>483</v>
      </c>
      <c r="AT109" s="23" t="s">
        <v>134</v>
      </c>
      <c r="AU109" s="23" t="s">
        <v>84</v>
      </c>
      <c r="AY109" s="23" t="s">
        <v>132</v>
      </c>
      <c r="BE109" s="202">
        <f>IF(N109="základní",J109,0)</f>
        <v>0</v>
      </c>
      <c r="BF109" s="202">
        <f>IF(N109="snížená",J109,0)</f>
        <v>0</v>
      </c>
      <c r="BG109" s="202">
        <f>IF(N109="zákl. přenesená",J109,0)</f>
        <v>0</v>
      </c>
      <c r="BH109" s="202">
        <f>IF(N109="sníž. přenesená",J109,0)</f>
        <v>0</v>
      </c>
      <c r="BI109" s="202">
        <f>IF(N109="nulová",J109,0)</f>
        <v>0</v>
      </c>
      <c r="BJ109" s="23" t="s">
        <v>138</v>
      </c>
      <c r="BK109" s="202">
        <f>ROUND(I109*H109,2)</f>
        <v>0</v>
      </c>
      <c r="BL109" s="23" t="s">
        <v>483</v>
      </c>
      <c r="BM109" s="23" t="s">
        <v>484</v>
      </c>
    </row>
    <row r="110" spans="2:65" s="1" customFormat="1" ht="38.25" customHeight="1">
      <c r="B110" s="40"/>
      <c r="C110" s="191" t="s">
        <v>218</v>
      </c>
      <c r="D110" s="191" t="s">
        <v>134</v>
      </c>
      <c r="E110" s="192" t="s">
        <v>485</v>
      </c>
      <c r="F110" s="193" t="s">
        <v>486</v>
      </c>
      <c r="G110" s="194" t="s">
        <v>482</v>
      </c>
      <c r="H110" s="195">
        <v>1</v>
      </c>
      <c r="I110" s="196"/>
      <c r="J110" s="197">
        <f>ROUND(I110*H110,2)</f>
        <v>0</v>
      </c>
      <c r="K110" s="193" t="s">
        <v>30</v>
      </c>
      <c r="L110" s="60"/>
      <c r="M110" s="198" t="s">
        <v>30</v>
      </c>
      <c r="N110" s="199" t="s">
        <v>47</v>
      </c>
      <c r="O110" s="41"/>
      <c r="P110" s="200">
        <f>O110*H110</f>
        <v>0</v>
      </c>
      <c r="Q110" s="200">
        <v>0</v>
      </c>
      <c r="R110" s="200">
        <f>Q110*H110</f>
        <v>0</v>
      </c>
      <c r="S110" s="200">
        <v>0</v>
      </c>
      <c r="T110" s="201">
        <f>S110*H110</f>
        <v>0</v>
      </c>
      <c r="AR110" s="23" t="s">
        <v>483</v>
      </c>
      <c r="AT110" s="23" t="s">
        <v>134</v>
      </c>
      <c r="AU110" s="23" t="s">
        <v>84</v>
      </c>
      <c r="AY110" s="23" t="s">
        <v>132</v>
      </c>
      <c r="BE110" s="202">
        <f>IF(N110="základní",J110,0)</f>
        <v>0</v>
      </c>
      <c r="BF110" s="202">
        <f>IF(N110="snížená",J110,0)</f>
        <v>0</v>
      </c>
      <c r="BG110" s="202">
        <f>IF(N110="zákl. přenesená",J110,0)</f>
        <v>0</v>
      </c>
      <c r="BH110" s="202">
        <f>IF(N110="sníž. přenesená",J110,0)</f>
        <v>0</v>
      </c>
      <c r="BI110" s="202">
        <f>IF(N110="nulová",J110,0)</f>
        <v>0</v>
      </c>
      <c r="BJ110" s="23" t="s">
        <v>138</v>
      </c>
      <c r="BK110" s="202">
        <f>ROUND(I110*H110,2)</f>
        <v>0</v>
      </c>
      <c r="BL110" s="23" t="s">
        <v>483</v>
      </c>
      <c r="BM110" s="23" t="s">
        <v>487</v>
      </c>
    </row>
    <row r="111" spans="2:65" s="1" customFormat="1" ht="16.5" customHeight="1">
      <c r="B111" s="40"/>
      <c r="C111" s="191" t="s">
        <v>225</v>
      </c>
      <c r="D111" s="191" t="s">
        <v>134</v>
      </c>
      <c r="E111" s="192" t="s">
        <v>488</v>
      </c>
      <c r="F111" s="193" t="s">
        <v>489</v>
      </c>
      <c r="G111" s="194" t="s">
        <v>450</v>
      </c>
      <c r="H111" s="195">
        <v>1</v>
      </c>
      <c r="I111" s="196"/>
      <c r="J111" s="197">
        <f>ROUND(I111*H111,2)</f>
        <v>0</v>
      </c>
      <c r="K111" s="193" t="s">
        <v>30</v>
      </c>
      <c r="L111" s="60"/>
      <c r="M111" s="198" t="s">
        <v>30</v>
      </c>
      <c r="N111" s="199" t="s">
        <v>47</v>
      </c>
      <c r="O111" s="41"/>
      <c r="P111" s="200">
        <f>O111*H111</f>
        <v>0</v>
      </c>
      <c r="Q111" s="200">
        <v>0</v>
      </c>
      <c r="R111" s="200">
        <f>Q111*H111</f>
        <v>0</v>
      </c>
      <c r="S111" s="200">
        <v>0</v>
      </c>
      <c r="T111" s="201">
        <f>S111*H111</f>
        <v>0</v>
      </c>
      <c r="AR111" s="23" t="s">
        <v>483</v>
      </c>
      <c r="AT111" s="23" t="s">
        <v>134</v>
      </c>
      <c r="AU111" s="23" t="s">
        <v>84</v>
      </c>
      <c r="AY111" s="23" t="s">
        <v>132</v>
      </c>
      <c r="BE111" s="202">
        <f>IF(N111="základní",J111,0)</f>
        <v>0</v>
      </c>
      <c r="BF111" s="202">
        <f>IF(N111="snížená",J111,0)</f>
        <v>0</v>
      </c>
      <c r="BG111" s="202">
        <f>IF(N111="zákl. přenesená",J111,0)</f>
        <v>0</v>
      </c>
      <c r="BH111" s="202">
        <f>IF(N111="sníž. přenesená",J111,0)</f>
        <v>0</v>
      </c>
      <c r="BI111" s="202">
        <f>IF(N111="nulová",J111,0)</f>
        <v>0</v>
      </c>
      <c r="BJ111" s="23" t="s">
        <v>138</v>
      </c>
      <c r="BK111" s="202">
        <f>ROUND(I111*H111,2)</f>
        <v>0</v>
      </c>
      <c r="BL111" s="23" t="s">
        <v>483</v>
      </c>
      <c r="BM111" s="23" t="s">
        <v>490</v>
      </c>
    </row>
    <row r="112" spans="2:65" s="10" customFormat="1" ht="29.85" customHeight="1">
      <c r="B112" s="175"/>
      <c r="C112" s="176"/>
      <c r="D112" s="177" t="s">
        <v>73</v>
      </c>
      <c r="E112" s="189" t="s">
        <v>491</v>
      </c>
      <c r="F112" s="189" t="s">
        <v>492</v>
      </c>
      <c r="G112" s="176"/>
      <c r="H112" s="176"/>
      <c r="I112" s="179"/>
      <c r="J112" s="190">
        <f>BK112</f>
        <v>0</v>
      </c>
      <c r="K112" s="176"/>
      <c r="L112" s="181"/>
      <c r="M112" s="182"/>
      <c r="N112" s="183"/>
      <c r="O112" s="183"/>
      <c r="P112" s="184">
        <f>SUM(P113:P114)</f>
        <v>0</v>
      </c>
      <c r="Q112" s="183"/>
      <c r="R112" s="184">
        <f>SUM(R113:R114)</f>
        <v>0</v>
      </c>
      <c r="S112" s="183"/>
      <c r="T112" s="185">
        <f>SUM(T113:T114)</f>
        <v>0</v>
      </c>
      <c r="AR112" s="186" t="s">
        <v>138</v>
      </c>
      <c r="AT112" s="187" t="s">
        <v>73</v>
      </c>
      <c r="AU112" s="187" t="s">
        <v>82</v>
      </c>
      <c r="AY112" s="186" t="s">
        <v>132</v>
      </c>
      <c r="BK112" s="188">
        <f>SUM(BK113:BK114)</f>
        <v>0</v>
      </c>
    </row>
    <row r="113" spans="2:65" s="1" customFormat="1" ht="16.5" customHeight="1">
      <c r="B113" s="40"/>
      <c r="C113" s="191" t="s">
        <v>232</v>
      </c>
      <c r="D113" s="191" t="s">
        <v>134</v>
      </c>
      <c r="E113" s="192" t="s">
        <v>493</v>
      </c>
      <c r="F113" s="193" t="s">
        <v>494</v>
      </c>
      <c r="G113" s="194" t="s">
        <v>482</v>
      </c>
      <c r="H113" s="195">
        <v>1</v>
      </c>
      <c r="I113" s="196"/>
      <c r="J113" s="197">
        <f>ROUND(I113*H113,2)</f>
        <v>0</v>
      </c>
      <c r="K113" s="193" t="s">
        <v>30</v>
      </c>
      <c r="L113" s="60"/>
      <c r="M113" s="198" t="s">
        <v>30</v>
      </c>
      <c r="N113" s="199" t="s">
        <v>47</v>
      </c>
      <c r="O113" s="41"/>
      <c r="P113" s="200">
        <f>O113*H113</f>
        <v>0</v>
      </c>
      <c r="Q113" s="200">
        <v>0</v>
      </c>
      <c r="R113" s="200">
        <f>Q113*H113</f>
        <v>0</v>
      </c>
      <c r="S113" s="200">
        <v>0</v>
      </c>
      <c r="T113" s="201">
        <f>S113*H113</f>
        <v>0</v>
      </c>
      <c r="AR113" s="23" t="s">
        <v>495</v>
      </c>
      <c r="AT113" s="23" t="s">
        <v>134</v>
      </c>
      <c r="AU113" s="23" t="s">
        <v>84</v>
      </c>
      <c r="AY113" s="23" t="s">
        <v>132</v>
      </c>
      <c r="BE113" s="202">
        <f>IF(N113="základní",J113,0)</f>
        <v>0</v>
      </c>
      <c r="BF113" s="202">
        <f>IF(N113="snížená",J113,0)</f>
        <v>0</v>
      </c>
      <c r="BG113" s="202">
        <f>IF(N113="zákl. přenesená",J113,0)</f>
        <v>0</v>
      </c>
      <c r="BH113" s="202">
        <f>IF(N113="sníž. přenesená",J113,0)</f>
        <v>0</v>
      </c>
      <c r="BI113" s="202">
        <f>IF(N113="nulová",J113,0)</f>
        <v>0</v>
      </c>
      <c r="BJ113" s="23" t="s">
        <v>138</v>
      </c>
      <c r="BK113" s="202">
        <f>ROUND(I113*H113,2)</f>
        <v>0</v>
      </c>
      <c r="BL113" s="23" t="s">
        <v>495</v>
      </c>
      <c r="BM113" s="23" t="s">
        <v>496</v>
      </c>
    </row>
    <row r="114" spans="2:65" s="1" customFormat="1" ht="16.5" customHeight="1">
      <c r="B114" s="40"/>
      <c r="C114" s="191" t="s">
        <v>162</v>
      </c>
      <c r="D114" s="191" t="s">
        <v>134</v>
      </c>
      <c r="E114" s="192" t="s">
        <v>497</v>
      </c>
      <c r="F114" s="193" t="s">
        <v>498</v>
      </c>
      <c r="G114" s="194" t="s">
        <v>450</v>
      </c>
      <c r="H114" s="195">
        <v>1</v>
      </c>
      <c r="I114" s="196"/>
      <c r="J114" s="197">
        <f>ROUND(I114*H114,2)</f>
        <v>0</v>
      </c>
      <c r="K114" s="193" t="s">
        <v>30</v>
      </c>
      <c r="L114" s="60"/>
      <c r="M114" s="198" t="s">
        <v>30</v>
      </c>
      <c r="N114" s="199" t="s">
        <v>47</v>
      </c>
      <c r="O114" s="41"/>
      <c r="P114" s="200">
        <f>O114*H114</f>
        <v>0</v>
      </c>
      <c r="Q114" s="200">
        <v>0</v>
      </c>
      <c r="R114" s="200">
        <f>Q114*H114</f>
        <v>0</v>
      </c>
      <c r="S114" s="200">
        <v>0</v>
      </c>
      <c r="T114" s="201">
        <f>S114*H114</f>
        <v>0</v>
      </c>
      <c r="AR114" s="23" t="s">
        <v>495</v>
      </c>
      <c r="AT114" s="23" t="s">
        <v>134</v>
      </c>
      <c r="AU114" s="23" t="s">
        <v>84</v>
      </c>
      <c r="AY114" s="23" t="s">
        <v>132</v>
      </c>
      <c r="BE114" s="202">
        <f>IF(N114="základní",J114,0)</f>
        <v>0</v>
      </c>
      <c r="BF114" s="202">
        <f>IF(N114="snížená",J114,0)</f>
        <v>0</v>
      </c>
      <c r="BG114" s="202">
        <f>IF(N114="zákl. přenesená",J114,0)</f>
        <v>0</v>
      </c>
      <c r="BH114" s="202">
        <f>IF(N114="sníž. přenesená",J114,0)</f>
        <v>0</v>
      </c>
      <c r="BI114" s="202">
        <f>IF(N114="nulová",J114,0)</f>
        <v>0</v>
      </c>
      <c r="BJ114" s="23" t="s">
        <v>138</v>
      </c>
      <c r="BK114" s="202">
        <f>ROUND(I114*H114,2)</f>
        <v>0</v>
      </c>
      <c r="BL114" s="23" t="s">
        <v>495</v>
      </c>
      <c r="BM114" s="23" t="s">
        <v>499</v>
      </c>
    </row>
    <row r="115" spans="2:65" s="10" customFormat="1" ht="29.85" customHeight="1">
      <c r="B115" s="175"/>
      <c r="C115" s="176"/>
      <c r="D115" s="177" t="s">
        <v>73</v>
      </c>
      <c r="E115" s="189" t="s">
        <v>500</v>
      </c>
      <c r="F115" s="189" t="s">
        <v>501</v>
      </c>
      <c r="G115" s="176"/>
      <c r="H115" s="176"/>
      <c r="I115" s="179"/>
      <c r="J115" s="190">
        <f>BK115</f>
        <v>0</v>
      </c>
      <c r="K115" s="176"/>
      <c r="L115" s="181"/>
      <c r="M115" s="182"/>
      <c r="N115" s="183"/>
      <c r="O115" s="183"/>
      <c r="P115" s="184">
        <f>SUM(P116:P139)</f>
        <v>0</v>
      </c>
      <c r="Q115" s="183"/>
      <c r="R115" s="184">
        <f>SUM(R116:R139)</f>
        <v>0</v>
      </c>
      <c r="S115" s="183"/>
      <c r="T115" s="185">
        <f>SUM(T116:T139)</f>
        <v>0</v>
      </c>
      <c r="AR115" s="186" t="s">
        <v>138</v>
      </c>
      <c r="AT115" s="187" t="s">
        <v>73</v>
      </c>
      <c r="AU115" s="187" t="s">
        <v>82</v>
      </c>
      <c r="AY115" s="186" t="s">
        <v>132</v>
      </c>
      <c r="BK115" s="188">
        <f>SUM(BK116:BK139)</f>
        <v>0</v>
      </c>
    </row>
    <row r="116" spans="2:65" s="1" customFormat="1" ht="38.25" customHeight="1">
      <c r="B116" s="40"/>
      <c r="C116" s="191" t="s">
        <v>243</v>
      </c>
      <c r="D116" s="191" t="s">
        <v>134</v>
      </c>
      <c r="E116" s="192" t="s">
        <v>502</v>
      </c>
      <c r="F116" s="193" t="s">
        <v>503</v>
      </c>
      <c r="G116" s="194" t="s">
        <v>450</v>
      </c>
      <c r="H116" s="195">
        <v>1</v>
      </c>
      <c r="I116" s="196"/>
      <c r="J116" s="197">
        <f t="shared" ref="J116:J121" si="0">ROUND(I116*H116,2)</f>
        <v>0</v>
      </c>
      <c r="K116" s="193" t="s">
        <v>30</v>
      </c>
      <c r="L116" s="60"/>
      <c r="M116" s="198" t="s">
        <v>30</v>
      </c>
      <c r="N116" s="199" t="s">
        <v>47</v>
      </c>
      <c r="O116" s="41"/>
      <c r="P116" s="200">
        <f t="shared" ref="P116:P121" si="1">O116*H116</f>
        <v>0</v>
      </c>
      <c r="Q116" s="200">
        <v>0</v>
      </c>
      <c r="R116" s="200">
        <f t="shared" ref="R116:R121" si="2">Q116*H116</f>
        <v>0</v>
      </c>
      <c r="S116" s="200">
        <v>0</v>
      </c>
      <c r="T116" s="201">
        <f t="shared" ref="T116:T121" si="3">S116*H116</f>
        <v>0</v>
      </c>
      <c r="AR116" s="23" t="s">
        <v>495</v>
      </c>
      <c r="AT116" s="23" t="s">
        <v>134</v>
      </c>
      <c r="AU116" s="23" t="s">
        <v>84</v>
      </c>
      <c r="AY116" s="23" t="s">
        <v>132</v>
      </c>
      <c r="BE116" s="202">
        <f t="shared" ref="BE116:BE121" si="4">IF(N116="základní",J116,0)</f>
        <v>0</v>
      </c>
      <c r="BF116" s="202">
        <f t="shared" ref="BF116:BF121" si="5">IF(N116="snížená",J116,0)</f>
        <v>0</v>
      </c>
      <c r="BG116" s="202">
        <f t="shared" ref="BG116:BG121" si="6">IF(N116="zákl. přenesená",J116,0)</f>
        <v>0</v>
      </c>
      <c r="BH116" s="202">
        <f t="shared" ref="BH116:BH121" si="7">IF(N116="sníž. přenesená",J116,0)</f>
        <v>0</v>
      </c>
      <c r="BI116" s="202">
        <f t="shared" ref="BI116:BI121" si="8">IF(N116="nulová",J116,0)</f>
        <v>0</v>
      </c>
      <c r="BJ116" s="23" t="s">
        <v>138</v>
      </c>
      <c r="BK116" s="202">
        <f t="shared" ref="BK116:BK121" si="9">ROUND(I116*H116,2)</f>
        <v>0</v>
      </c>
      <c r="BL116" s="23" t="s">
        <v>495</v>
      </c>
      <c r="BM116" s="23" t="s">
        <v>504</v>
      </c>
    </row>
    <row r="117" spans="2:65" s="1" customFormat="1" ht="38.25" customHeight="1">
      <c r="B117" s="40"/>
      <c r="C117" s="191" t="s">
        <v>248</v>
      </c>
      <c r="D117" s="191" t="s">
        <v>134</v>
      </c>
      <c r="E117" s="192" t="s">
        <v>505</v>
      </c>
      <c r="F117" s="193" t="s">
        <v>506</v>
      </c>
      <c r="G117" s="194" t="s">
        <v>450</v>
      </c>
      <c r="H117" s="195">
        <v>1</v>
      </c>
      <c r="I117" s="196"/>
      <c r="J117" s="197">
        <f t="shared" si="0"/>
        <v>0</v>
      </c>
      <c r="K117" s="193" t="s">
        <v>30</v>
      </c>
      <c r="L117" s="60"/>
      <c r="M117" s="198" t="s">
        <v>30</v>
      </c>
      <c r="N117" s="199" t="s">
        <v>47</v>
      </c>
      <c r="O117" s="41"/>
      <c r="P117" s="200">
        <f t="shared" si="1"/>
        <v>0</v>
      </c>
      <c r="Q117" s="200">
        <v>0</v>
      </c>
      <c r="R117" s="200">
        <f t="shared" si="2"/>
        <v>0</v>
      </c>
      <c r="S117" s="200">
        <v>0</v>
      </c>
      <c r="T117" s="201">
        <f t="shared" si="3"/>
        <v>0</v>
      </c>
      <c r="AR117" s="23" t="s">
        <v>495</v>
      </c>
      <c r="AT117" s="23" t="s">
        <v>134</v>
      </c>
      <c r="AU117" s="23" t="s">
        <v>84</v>
      </c>
      <c r="AY117" s="23" t="s">
        <v>132</v>
      </c>
      <c r="BE117" s="202">
        <f t="shared" si="4"/>
        <v>0</v>
      </c>
      <c r="BF117" s="202">
        <f t="shared" si="5"/>
        <v>0</v>
      </c>
      <c r="BG117" s="202">
        <f t="shared" si="6"/>
        <v>0</v>
      </c>
      <c r="BH117" s="202">
        <f t="shared" si="7"/>
        <v>0</v>
      </c>
      <c r="BI117" s="202">
        <f t="shared" si="8"/>
        <v>0</v>
      </c>
      <c r="BJ117" s="23" t="s">
        <v>138</v>
      </c>
      <c r="BK117" s="202">
        <f t="shared" si="9"/>
        <v>0</v>
      </c>
      <c r="BL117" s="23" t="s">
        <v>495</v>
      </c>
      <c r="BM117" s="23" t="s">
        <v>507</v>
      </c>
    </row>
    <row r="118" spans="2:65" s="1" customFormat="1" ht="16.5" customHeight="1">
      <c r="B118" s="40"/>
      <c r="C118" s="191" t="s">
        <v>254</v>
      </c>
      <c r="D118" s="191" t="s">
        <v>134</v>
      </c>
      <c r="E118" s="192" t="s">
        <v>508</v>
      </c>
      <c r="F118" s="193" t="s">
        <v>509</v>
      </c>
      <c r="G118" s="194" t="s">
        <v>450</v>
      </c>
      <c r="H118" s="195">
        <v>1</v>
      </c>
      <c r="I118" s="196"/>
      <c r="J118" s="197">
        <f t="shared" si="0"/>
        <v>0</v>
      </c>
      <c r="K118" s="193" t="s">
        <v>30</v>
      </c>
      <c r="L118" s="60"/>
      <c r="M118" s="198" t="s">
        <v>30</v>
      </c>
      <c r="N118" s="199" t="s">
        <v>47</v>
      </c>
      <c r="O118" s="41"/>
      <c r="P118" s="200">
        <f t="shared" si="1"/>
        <v>0</v>
      </c>
      <c r="Q118" s="200">
        <v>0</v>
      </c>
      <c r="R118" s="200">
        <f t="shared" si="2"/>
        <v>0</v>
      </c>
      <c r="S118" s="200">
        <v>0</v>
      </c>
      <c r="T118" s="201">
        <f t="shared" si="3"/>
        <v>0</v>
      </c>
      <c r="AR118" s="23" t="s">
        <v>495</v>
      </c>
      <c r="AT118" s="23" t="s">
        <v>134</v>
      </c>
      <c r="AU118" s="23" t="s">
        <v>84</v>
      </c>
      <c r="AY118" s="23" t="s">
        <v>132</v>
      </c>
      <c r="BE118" s="202">
        <f t="shared" si="4"/>
        <v>0</v>
      </c>
      <c r="BF118" s="202">
        <f t="shared" si="5"/>
        <v>0</v>
      </c>
      <c r="BG118" s="202">
        <f t="shared" si="6"/>
        <v>0</v>
      </c>
      <c r="BH118" s="202">
        <f t="shared" si="7"/>
        <v>0</v>
      </c>
      <c r="BI118" s="202">
        <f t="shared" si="8"/>
        <v>0</v>
      </c>
      <c r="BJ118" s="23" t="s">
        <v>138</v>
      </c>
      <c r="BK118" s="202">
        <f t="shared" si="9"/>
        <v>0</v>
      </c>
      <c r="BL118" s="23" t="s">
        <v>495</v>
      </c>
      <c r="BM118" s="23" t="s">
        <v>510</v>
      </c>
    </row>
    <row r="119" spans="2:65" s="1" customFormat="1" ht="25.5" customHeight="1">
      <c r="B119" s="40"/>
      <c r="C119" s="191" t="s">
        <v>261</v>
      </c>
      <c r="D119" s="191" t="s">
        <v>134</v>
      </c>
      <c r="E119" s="192" t="s">
        <v>511</v>
      </c>
      <c r="F119" s="193" t="s">
        <v>512</v>
      </c>
      <c r="G119" s="194" t="s">
        <v>450</v>
      </c>
      <c r="H119" s="195">
        <v>1</v>
      </c>
      <c r="I119" s="196"/>
      <c r="J119" s="197">
        <f t="shared" si="0"/>
        <v>0</v>
      </c>
      <c r="K119" s="193" t="s">
        <v>30</v>
      </c>
      <c r="L119" s="60"/>
      <c r="M119" s="198" t="s">
        <v>30</v>
      </c>
      <c r="N119" s="199" t="s">
        <v>47</v>
      </c>
      <c r="O119" s="41"/>
      <c r="P119" s="200">
        <f t="shared" si="1"/>
        <v>0</v>
      </c>
      <c r="Q119" s="200">
        <v>0</v>
      </c>
      <c r="R119" s="200">
        <f t="shared" si="2"/>
        <v>0</v>
      </c>
      <c r="S119" s="200">
        <v>0</v>
      </c>
      <c r="T119" s="201">
        <f t="shared" si="3"/>
        <v>0</v>
      </c>
      <c r="AR119" s="23" t="s">
        <v>495</v>
      </c>
      <c r="AT119" s="23" t="s">
        <v>134</v>
      </c>
      <c r="AU119" s="23" t="s">
        <v>84</v>
      </c>
      <c r="AY119" s="23" t="s">
        <v>132</v>
      </c>
      <c r="BE119" s="202">
        <f t="shared" si="4"/>
        <v>0</v>
      </c>
      <c r="BF119" s="202">
        <f t="shared" si="5"/>
        <v>0</v>
      </c>
      <c r="BG119" s="202">
        <f t="shared" si="6"/>
        <v>0</v>
      </c>
      <c r="BH119" s="202">
        <f t="shared" si="7"/>
        <v>0</v>
      </c>
      <c r="BI119" s="202">
        <f t="shared" si="8"/>
        <v>0</v>
      </c>
      <c r="BJ119" s="23" t="s">
        <v>138</v>
      </c>
      <c r="BK119" s="202">
        <f t="shared" si="9"/>
        <v>0</v>
      </c>
      <c r="BL119" s="23" t="s">
        <v>495</v>
      </c>
      <c r="BM119" s="23" t="s">
        <v>513</v>
      </c>
    </row>
    <row r="120" spans="2:65" s="1" customFormat="1" ht="25.5" customHeight="1">
      <c r="B120" s="40"/>
      <c r="C120" s="191" t="s">
        <v>268</v>
      </c>
      <c r="D120" s="191" t="s">
        <v>134</v>
      </c>
      <c r="E120" s="192" t="s">
        <v>514</v>
      </c>
      <c r="F120" s="193" t="s">
        <v>515</v>
      </c>
      <c r="G120" s="194" t="s">
        <v>450</v>
      </c>
      <c r="H120" s="195">
        <v>1</v>
      </c>
      <c r="I120" s="196"/>
      <c r="J120" s="197">
        <f t="shared" si="0"/>
        <v>0</v>
      </c>
      <c r="K120" s="193" t="s">
        <v>30</v>
      </c>
      <c r="L120" s="60"/>
      <c r="M120" s="198" t="s">
        <v>30</v>
      </c>
      <c r="N120" s="199" t="s">
        <v>47</v>
      </c>
      <c r="O120" s="41"/>
      <c r="P120" s="200">
        <f t="shared" si="1"/>
        <v>0</v>
      </c>
      <c r="Q120" s="200">
        <v>0</v>
      </c>
      <c r="R120" s="200">
        <f t="shared" si="2"/>
        <v>0</v>
      </c>
      <c r="S120" s="200">
        <v>0</v>
      </c>
      <c r="T120" s="201">
        <f t="shared" si="3"/>
        <v>0</v>
      </c>
      <c r="AR120" s="23" t="s">
        <v>495</v>
      </c>
      <c r="AT120" s="23" t="s">
        <v>134</v>
      </c>
      <c r="AU120" s="23" t="s">
        <v>84</v>
      </c>
      <c r="AY120" s="23" t="s">
        <v>132</v>
      </c>
      <c r="BE120" s="202">
        <f t="shared" si="4"/>
        <v>0</v>
      </c>
      <c r="BF120" s="202">
        <f t="shared" si="5"/>
        <v>0</v>
      </c>
      <c r="BG120" s="202">
        <f t="shared" si="6"/>
        <v>0</v>
      </c>
      <c r="BH120" s="202">
        <f t="shared" si="7"/>
        <v>0</v>
      </c>
      <c r="BI120" s="202">
        <f t="shared" si="8"/>
        <v>0</v>
      </c>
      <c r="BJ120" s="23" t="s">
        <v>138</v>
      </c>
      <c r="BK120" s="202">
        <f t="shared" si="9"/>
        <v>0</v>
      </c>
      <c r="BL120" s="23" t="s">
        <v>495</v>
      </c>
      <c r="BM120" s="23" t="s">
        <v>516</v>
      </c>
    </row>
    <row r="121" spans="2:65" s="1" customFormat="1" ht="16.5" customHeight="1">
      <c r="B121" s="40"/>
      <c r="C121" s="191" t="s">
        <v>10</v>
      </c>
      <c r="D121" s="191" t="s">
        <v>134</v>
      </c>
      <c r="E121" s="192" t="s">
        <v>517</v>
      </c>
      <c r="F121" s="193" t="s">
        <v>518</v>
      </c>
      <c r="G121" s="194" t="s">
        <v>450</v>
      </c>
      <c r="H121" s="195">
        <v>1</v>
      </c>
      <c r="I121" s="196"/>
      <c r="J121" s="197">
        <f t="shared" si="0"/>
        <v>0</v>
      </c>
      <c r="K121" s="193" t="s">
        <v>30</v>
      </c>
      <c r="L121" s="60"/>
      <c r="M121" s="198" t="s">
        <v>30</v>
      </c>
      <c r="N121" s="199" t="s">
        <v>47</v>
      </c>
      <c r="O121" s="41"/>
      <c r="P121" s="200">
        <f t="shared" si="1"/>
        <v>0</v>
      </c>
      <c r="Q121" s="200">
        <v>0</v>
      </c>
      <c r="R121" s="200">
        <f t="shared" si="2"/>
        <v>0</v>
      </c>
      <c r="S121" s="200">
        <v>0</v>
      </c>
      <c r="T121" s="201">
        <f t="shared" si="3"/>
        <v>0</v>
      </c>
      <c r="AR121" s="23" t="s">
        <v>495</v>
      </c>
      <c r="AT121" s="23" t="s">
        <v>134</v>
      </c>
      <c r="AU121" s="23" t="s">
        <v>84</v>
      </c>
      <c r="AY121" s="23" t="s">
        <v>132</v>
      </c>
      <c r="BE121" s="202">
        <f t="shared" si="4"/>
        <v>0</v>
      </c>
      <c r="BF121" s="202">
        <f t="shared" si="5"/>
        <v>0</v>
      </c>
      <c r="BG121" s="202">
        <f t="shared" si="6"/>
        <v>0</v>
      </c>
      <c r="BH121" s="202">
        <f t="shared" si="7"/>
        <v>0</v>
      </c>
      <c r="BI121" s="202">
        <f t="shared" si="8"/>
        <v>0</v>
      </c>
      <c r="BJ121" s="23" t="s">
        <v>138</v>
      </c>
      <c r="BK121" s="202">
        <f t="shared" si="9"/>
        <v>0</v>
      </c>
      <c r="BL121" s="23" t="s">
        <v>495</v>
      </c>
      <c r="BM121" s="23" t="s">
        <v>519</v>
      </c>
    </row>
    <row r="122" spans="2:65" s="11" customFormat="1" ht="12">
      <c r="B122" s="203"/>
      <c r="C122" s="204"/>
      <c r="D122" s="205" t="s">
        <v>140</v>
      </c>
      <c r="E122" s="206" t="s">
        <v>30</v>
      </c>
      <c r="F122" s="207" t="s">
        <v>520</v>
      </c>
      <c r="G122" s="204"/>
      <c r="H122" s="206" t="s">
        <v>30</v>
      </c>
      <c r="I122" s="208"/>
      <c r="J122" s="204"/>
      <c r="K122" s="204"/>
      <c r="L122" s="209"/>
      <c r="M122" s="210"/>
      <c r="N122" s="211"/>
      <c r="O122" s="211"/>
      <c r="P122" s="211"/>
      <c r="Q122" s="211"/>
      <c r="R122" s="211"/>
      <c r="S122" s="211"/>
      <c r="T122" s="212"/>
      <c r="AT122" s="213" t="s">
        <v>140</v>
      </c>
      <c r="AU122" s="213" t="s">
        <v>84</v>
      </c>
      <c r="AV122" s="11" t="s">
        <v>82</v>
      </c>
      <c r="AW122" s="11" t="s">
        <v>37</v>
      </c>
      <c r="AX122" s="11" t="s">
        <v>74</v>
      </c>
      <c r="AY122" s="213" t="s">
        <v>132</v>
      </c>
    </row>
    <row r="123" spans="2:65" s="11" customFormat="1" ht="12">
      <c r="B123" s="203"/>
      <c r="C123" s="204"/>
      <c r="D123" s="205" t="s">
        <v>140</v>
      </c>
      <c r="E123" s="206" t="s">
        <v>30</v>
      </c>
      <c r="F123" s="207" t="s">
        <v>521</v>
      </c>
      <c r="G123" s="204"/>
      <c r="H123" s="206" t="s">
        <v>30</v>
      </c>
      <c r="I123" s="208"/>
      <c r="J123" s="204"/>
      <c r="K123" s="204"/>
      <c r="L123" s="209"/>
      <c r="M123" s="210"/>
      <c r="N123" s="211"/>
      <c r="O123" s="211"/>
      <c r="P123" s="211"/>
      <c r="Q123" s="211"/>
      <c r="R123" s="211"/>
      <c r="S123" s="211"/>
      <c r="T123" s="212"/>
      <c r="AT123" s="213" t="s">
        <v>140</v>
      </c>
      <c r="AU123" s="213" t="s">
        <v>84</v>
      </c>
      <c r="AV123" s="11" t="s">
        <v>82</v>
      </c>
      <c r="AW123" s="11" t="s">
        <v>37</v>
      </c>
      <c r="AX123" s="11" t="s">
        <v>74</v>
      </c>
      <c r="AY123" s="213" t="s">
        <v>132</v>
      </c>
    </row>
    <row r="124" spans="2:65" s="11" customFormat="1" ht="12">
      <c r="B124" s="203"/>
      <c r="C124" s="204"/>
      <c r="D124" s="205" t="s">
        <v>140</v>
      </c>
      <c r="E124" s="206" t="s">
        <v>30</v>
      </c>
      <c r="F124" s="207" t="s">
        <v>522</v>
      </c>
      <c r="G124" s="204"/>
      <c r="H124" s="206" t="s">
        <v>30</v>
      </c>
      <c r="I124" s="208"/>
      <c r="J124" s="204"/>
      <c r="K124" s="204"/>
      <c r="L124" s="209"/>
      <c r="M124" s="210"/>
      <c r="N124" s="211"/>
      <c r="O124" s="211"/>
      <c r="P124" s="211"/>
      <c r="Q124" s="211"/>
      <c r="R124" s="211"/>
      <c r="S124" s="211"/>
      <c r="T124" s="212"/>
      <c r="AT124" s="213" t="s">
        <v>140</v>
      </c>
      <c r="AU124" s="213" t="s">
        <v>84</v>
      </c>
      <c r="AV124" s="11" t="s">
        <v>82</v>
      </c>
      <c r="AW124" s="11" t="s">
        <v>37</v>
      </c>
      <c r="AX124" s="11" t="s">
        <v>74</v>
      </c>
      <c r="AY124" s="213" t="s">
        <v>132</v>
      </c>
    </row>
    <row r="125" spans="2:65" s="11" customFormat="1" ht="12">
      <c r="B125" s="203"/>
      <c r="C125" s="204"/>
      <c r="D125" s="205" t="s">
        <v>140</v>
      </c>
      <c r="E125" s="206" t="s">
        <v>30</v>
      </c>
      <c r="F125" s="207" t="s">
        <v>523</v>
      </c>
      <c r="G125" s="204"/>
      <c r="H125" s="206" t="s">
        <v>30</v>
      </c>
      <c r="I125" s="208"/>
      <c r="J125" s="204"/>
      <c r="K125" s="204"/>
      <c r="L125" s="209"/>
      <c r="M125" s="210"/>
      <c r="N125" s="211"/>
      <c r="O125" s="211"/>
      <c r="P125" s="211"/>
      <c r="Q125" s="211"/>
      <c r="R125" s="211"/>
      <c r="S125" s="211"/>
      <c r="T125" s="212"/>
      <c r="AT125" s="213" t="s">
        <v>140</v>
      </c>
      <c r="AU125" s="213" t="s">
        <v>84</v>
      </c>
      <c r="AV125" s="11" t="s">
        <v>82</v>
      </c>
      <c r="AW125" s="11" t="s">
        <v>37</v>
      </c>
      <c r="AX125" s="11" t="s">
        <v>74</v>
      </c>
      <c r="AY125" s="213" t="s">
        <v>132</v>
      </c>
    </row>
    <row r="126" spans="2:65" s="11" customFormat="1" ht="12">
      <c r="B126" s="203"/>
      <c r="C126" s="204"/>
      <c r="D126" s="205" t="s">
        <v>140</v>
      </c>
      <c r="E126" s="206" t="s">
        <v>30</v>
      </c>
      <c r="F126" s="207" t="s">
        <v>524</v>
      </c>
      <c r="G126" s="204"/>
      <c r="H126" s="206" t="s">
        <v>30</v>
      </c>
      <c r="I126" s="208"/>
      <c r="J126" s="204"/>
      <c r="K126" s="204"/>
      <c r="L126" s="209"/>
      <c r="M126" s="210"/>
      <c r="N126" s="211"/>
      <c r="O126" s="211"/>
      <c r="P126" s="211"/>
      <c r="Q126" s="211"/>
      <c r="R126" s="211"/>
      <c r="S126" s="211"/>
      <c r="T126" s="212"/>
      <c r="AT126" s="213" t="s">
        <v>140</v>
      </c>
      <c r="AU126" s="213" t="s">
        <v>84</v>
      </c>
      <c r="AV126" s="11" t="s">
        <v>82</v>
      </c>
      <c r="AW126" s="11" t="s">
        <v>37</v>
      </c>
      <c r="AX126" s="11" t="s">
        <v>74</v>
      </c>
      <c r="AY126" s="213" t="s">
        <v>132</v>
      </c>
    </row>
    <row r="127" spans="2:65" s="11" customFormat="1" ht="12">
      <c r="B127" s="203"/>
      <c r="C127" s="204"/>
      <c r="D127" s="205" t="s">
        <v>140</v>
      </c>
      <c r="E127" s="206" t="s">
        <v>30</v>
      </c>
      <c r="F127" s="207" t="s">
        <v>525</v>
      </c>
      <c r="G127" s="204"/>
      <c r="H127" s="206" t="s">
        <v>30</v>
      </c>
      <c r="I127" s="208"/>
      <c r="J127" s="204"/>
      <c r="K127" s="204"/>
      <c r="L127" s="209"/>
      <c r="M127" s="210"/>
      <c r="N127" s="211"/>
      <c r="O127" s="211"/>
      <c r="P127" s="211"/>
      <c r="Q127" s="211"/>
      <c r="R127" s="211"/>
      <c r="S127" s="211"/>
      <c r="T127" s="212"/>
      <c r="AT127" s="213" t="s">
        <v>140</v>
      </c>
      <c r="AU127" s="213" t="s">
        <v>84</v>
      </c>
      <c r="AV127" s="11" t="s">
        <v>82</v>
      </c>
      <c r="AW127" s="11" t="s">
        <v>37</v>
      </c>
      <c r="AX127" s="11" t="s">
        <v>74</v>
      </c>
      <c r="AY127" s="213" t="s">
        <v>132</v>
      </c>
    </row>
    <row r="128" spans="2:65" s="11" customFormat="1" ht="12">
      <c r="B128" s="203"/>
      <c r="C128" s="204"/>
      <c r="D128" s="205" t="s">
        <v>140</v>
      </c>
      <c r="E128" s="206" t="s">
        <v>30</v>
      </c>
      <c r="F128" s="207" t="s">
        <v>526</v>
      </c>
      <c r="G128" s="204"/>
      <c r="H128" s="206" t="s">
        <v>30</v>
      </c>
      <c r="I128" s="208"/>
      <c r="J128" s="204"/>
      <c r="K128" s="204"/>
      <c r="L128" s="209"/>
      <c r="M128" s="210"/>
      <c r="N128" s="211"/>
      <c r="O128" s="211"/>
      <c r="P128" s="211"/>
      <c r="Q128" s="211"/>
      <c r="R128" s="211"/>
      <c r="S128" s="211"/>
      <c r="T128" s="212"/>
      <c r="AT128" s="213" t="s">
        <v>140</v>
      </c>
      <c r="AU128" s="213" t="s">
        <v>84</v>
      </c>
      <c r="AV128" s="11" t="s">
        <v>82</v>
      </c>
      <c r="AW128" s="11" t="s">
        <v>37</v>
      </c>
      <c r="AX128" s="11" t="s">
        <v>74</v>
      </c>
      <c r="AY128" s="213" t="s">
        <v>132</v>
      </c>
    </row>
    <row r="129" spans="2:65" s="12" customFormat="1" ht="12">
      <c r="B129" s="214"/>
      <c r="C129" s="215"/>
      <c r="D129" s="205" t="s">
        <v>140</v>
      </c>
      <c r="E129" s="216" t="s">
        <v>30</v>
      </c>
      <c r="F129" s="217" t="s">
        <v>82</v>
      </c>
      <c r="G129" s="215"/>
      <c r="H129" s="218">
        <v>1</v>
      </c>
      <c r="I129" s="219"/>
      <c r="J129" s="215"/>
      <c r="K129" s="215"/>
      <c r="L129" s="220"/>
      <c r="M129" s="221"/>
      <c r="N129" s="222"/>
      <c r="O129" s="222"/>
      <c r="P129" s="222"/>
      <c r="Q129" s="222"/>
      <c r="R129" s="222"/>
      <c r="S129" s="222"/>
      <c r="T129" s="223"/>
      <c r="AT129" s="224" t="s">
        <v>140</v>
      </c>
      <c r="AU129" s="224" t="s">
        <v>84</v>
      </c>
      <c r="AV129" s="12" t="s">
        <v>84</v>
      </c>
      <c r="AW129" s="12" t="s">
        <v>37</v>
      </c>
      <c r="AX129" s="12" t="s">
        <v>82</v>
      </c>
      <c r="AY129" s="224" t="s">
        <v>132</v>
      </c>
    </row>
    <row r="130" spans="2:65" s="1" customFormat="1" ht="16.5" customHeight="1">
      <c r="B130" s="40"/>
      <c r="C130" s="191" t="s">
        <v>285</v>
      </c>
      <c r="D130" s="191" t="s">
        <v>134</v>
      </c>
      <c r="E130" s="192" t="s">
        <v>527</v>
      </c>
      <c r="F130" s="193" t="s">
        <v>528</v>
      </c>
      <c r="G130" s="194" t="s">
        <v>450</v>
      </c>
      <c r="H130" s="195">
        <v>1</v>
      </c>
      <c r="I130" s="196"/>
      <c r="J130" s="197">
        <f>ROUND(I130*H130,2)</f>
        <v>0</v>
      </c>
      <c r="K130" s="193" t="s">
        <v>30</v>
      </c>
      <c r="L130" s="60"/>
      <c r="M130" s="198" t="s">
        <v>30</v>
      </c>
      <c r="N130" s="199" t="s">
        <v>47</v>
      </c>
      <c r="O130" s="41"/>
      <c r="P130" s="200">
        <f>O130*H130</f>
        <v>0</v>
      </c>
      <c r="Q130" s="200">
        <v>0</v>
      </c>
      <c r="R130" s="200">
        <f>Q130*H130</f>
        <v>0</v>
      </c>
      <c r="S130" s="200">
        <v>0</v>
      </c>
      <c r="T130" s="201">
        <f>S130*H130</f>
        <v>0</v>
      </c>
      <c r="AR130" s="23" t="s">
        <v>495</v>
      </c>
      <c r="AT130" s="23" t="s">
        <v>134</v>
      </c>
      <c r="AU130" s="23" t="s">
        <v>84</v>
      </c>
      <c r="AY130" s="23" t="s">
        <v>132</v>
      </c>
      <c r="BE130" s="202">
        <f>IF(N130="základní",J130,0)</f>
        <v>0</v>
      </c>
      <c r="BF130" s="202">
        <f>IF(N130="snížená",J130,0)</f>
        <v>0</v>
      </c>
      <c r="BG130" s="202">
        <f>IF(N130="zákl. přenesená",J130,0)</f>
        <v>0</v>
      </c>
      <c r="BH130" s="202">
        <f>IF(N130="sníž. přenesená",J130,0)</f>
        <v>0</v>
      </c>
      <c r="BI130" s="202">
        <f>IF(N130="nulová",J130,0)</f>
        <v>0</v>
      </c>
      <c r="BJ130" s="23" t="s">
        <v>138</v>
      </c>
      <c r="BK130" s="202">
        <f>ROUND(I130*H130,2)</f>
        <v>0</v>
      </c>
      <c r="BL130" s="23" t="s">
        <v>495</v>
      </c>
      <c r="BM130" s="23" t="s">
        <v>529</v>
      </c>
    </row>
    <row r="131" spans="2:65" s="11" customFormat="1" ht="12">
      <c r="B131" s="203"/>
      <c r="C131" s="204"/>
      <c r="D131" s="205" t="s">
        <v>140</v>
      </c>
      <c r="E131" s="206" t="s">
        <v>30</v>
      </c>
      <c r="F131" s="207" t="s">
        <v>520</v>
      </c>
      <c r="G131" s="204"/>
      <c r="H131" s="206" t="s">
        <v>30</v>
      </c>
      <c r="I131" s="208"/>
      <c r="J131" s="204"/>
      <c r="K131" s="204"/>
      <c r="L131" s="209"/>
      <c r="M131" s="210"/>
      <c r="N131" s="211"/>
      <c r="O131" s="211"/>
      <c r="P131" s="211"/>
      <c r="Q131" s="211"/>
      <c r="R131" s="211"/>
      <c r="S131" s="211"/>
      <c r="T131" s="212"/>
      <c r="AT131" s="213" t="s">
        <v>140</v>
      </c>
      <c r="AU131" s="213" t="s">
        <v>84</v>
      </c>
      <c r="AV131" s="11" t="s">
        <v>82</v>
      </c>
      <c r="AW131" s="11" t="s">
        <v>37</v>
      </c>
      <c r="AX131" s="11" t="s">
        <v>74</v>
      </c>
      <c r="AY131" s="213" t="s">
        <v>132</v>
      </c>
    </row>
    <row r="132" spans="2:65" s="11" customFormat="1" ht="12">
      <c r="B132" s="203"/>
      <c r="C132" s="204"/>
      <c r="D132" s="205" t="s">
        <v>140</v>
      </c>
      <c r="E132" s="206" t="s">
        <v>30</v>
      </c>
      <c r="F132" s="207" t="s">
        <v>530</v>
      </c>
      <c r="G132" s="204"/>
      <c r="H132" s="206" t="s">
        <v>30</v>
      </c>
      <c r="I132" s="208"/>
      <c r="J132" s="204"/>
      <c r="K132" s="204"/>
      <c r="L132" s="209"/>
      <c r="M132" s="210"/>
      <c r="N132" s="211"/>
      <c r="O132" s="211"/>
      <c r="P132" s="211"/>
      <c r="Q132" s="211"/>
      <c r="R132" s="211"/>
      <c r="S132" s="211"/>
      <c r="T132" s="212"/>
      <c r="AT132" s="213" t="s">
        <v>140</v>
      </c>
      <c r="AU132" s="213" t="s">
        <v>84</v>
      </c>
      <c r="AV132" s="11" t="s">
        <v>82</v>
      </c>
      <c r="AW132" s="11" t="s">
        <v>37</v>
      </c>
      <c r="AX132" s="11" t="s">
        <v>74</v>
      </c>
      <c r="AY132" s="213" t="s">
        <v>132</v>
      </c>
    </row>
    <row r="133" spans="2:65" s="11" customFormat="1" ht="12">
      <c r="B133" s="203"/>
      <c r="C133" s="204"/>
      <c r="D133" s="205" t="s">
        <v>140</v>
      </c>
      <c r="E133" s="206" t="s">
        <v>30</v>
      </c>
      <c r="F133" s="207" t="s">
        <v>531</v>
      </c>
      <c r="G133" s="204"/>
      <c r="H133" s="206" t="s">
        <v>30</v>
      </c>
      <c r="I133" s="208"/>
      <c r="J133" s="204"/>
      <c r="K133" s="204"/>
      <c r="L133" s="209"/>
      <c r="M133" s="210"/>
      <c r="N133" s="211"/>
      <c r="O133" s="211"/>
      <c r="P133" s="211"/>
      <c r="Q133" s="211"/>
      <c r="R133" s="211"/>
      <c r="S133" s="211"/>
      <c r="T133" s="212"/>
      <c r="AT133" s="213" t="s">
        <v>140</v>
      </c>
      <c r="AU133" s="213" t="s">
        <v>84</v>
      </c>
      <c r="AV133" s="11" t="s">
        <v>82</v>
      </c>
      <c r="AW133" s="11" t="s">
        <v>37</v>
      </c>
      <c r="AX133" s="11" t="s">
        <v>74</v>
      </c>
      <c r="AY133" s="213" t="s">
        <v>132</v>
      </c>
    </row>
    <row r="134" spans="2:65" s="11" customFormat="1" ht="12">
      <c r="B134" s="203"/>
      <c r="C134" s="204"/>
      <c r="D134" s="205" t="s">
        <v>140</v>
      </c>
      <c r="E134" s="206" t="s">
        <v>30</v>
      </c>
      <c r="F134" s="207" t="s">
        <v>532</v>
      </c>
      <c r="G134" s="204"/>
      <c r="H134" s="206" t="s">
        <v>30</v>
      </c>
      <c r="I134" s="208"/>
      <c r="J134" s="204"/>
      <c r="K134" s="204"/>
      <c r="L134" s="209"/>
      <c r="M134" s="210"/>
      <c r="N134" s="211"/>
      <c r="O134" s="211"/>
      <c r="P134" s="211"/>
      <c r="Q134" s="211"/>
      <c r="R134" s="211"/>
      <c r="S134" s="211"/>
      <c r="T134" s="212"/>
      <c r="AT134" s="213" t="s">
        <v>140</v>
      </c>
      <c r="AU134" s="213" t="s">
        <v>84</v>
      </c>
      <c r="AV134" s="11" t="s">
        <v>82</v>
      </c>
      <c r="AW134" s="11" t="s">
        <v>37</v>
      </c>
      <c r="AX134" s="11" t="s">
        <v>74</v>
      </c>
      <c r="AY134" s="213" t="s">
        <v>132</v>
      </c>
    </row>
    <row r="135" spans="2:65" s="12" customFormat="1" ht="12">
      <c r="B135" s="214"/>
      <c r="C135" s="215"/>
      <c r="D135" s="205" t="s">
        <v>140</v>
      </c>
      <c r="E135" s="216" t="s">
        <v>30</v>
      </c>
      <c r="F135" s="217" t="s">
        <v>82</v>
      </c>
      <c r="G135" s="215"/>
      <c r="H135" s="218">
        <v>1</v>
      </c>
      <c r="I135" s="219"/>
      <c r="J135" s="215"/>
      <c r="K135" s="215"/>
      <c r="L135" s="220"/>
      <c r="M135" s="221"/>
      <c r="N135" s="222"/>
      <c r="O135" s="222"/>
      <c r="P135" s="222"/>
      <c r="Q135" s="222"/>
      <c r="R135" s="222"/>
      <c r="S135" s="222"/>
      <c r="T135" s="223"/>
      <c r="AT135" s="224" t="s">
        <v>140</v>
      </c>
      <c r="AU135" s="224" t="s">
        <v>84</v>
      </c>
      <c r="AV135" s="12" t="s">
        <v>84</v>
      </c>
      <c r="AW135" s="12" t="s">
        <v>37</v>
      </c>
      <c r="AX135" s="12" t="s">
        <v>82</v>
      </c>
      <c r="AY135" s="224" t="s">
        <v>132</v>
      </c>
    </row>
    <row r="136" spans="2:65" s="1" customFormat="1" ht="16.5" customHeight="1">
      <c r="B136" s="40"/>
      <c r="C136" s="191" t="s">
        <v>292</v>
      </c>
      <c r="D136" s="191" t="s">
        <v>134</v>
      </c>
      <c r="E136" s="192" t="s">
        <v>533</v>
      </c>
      <c r="F136" s="193" t="s">
        <v>534</v>
      </c>
      <c r="G136" s="194" t="s">
        <v>450</v>
      </c>
      <c r="H136" s="195">
        <v>1</v>
      </c>
      <c r="I136" s="196"/>
      <c r="J136" s="197">
        <f>ROUND(I136*H136,2)</f>
        <v>0</v>
      </c>
      <c r="K136" s="193" t="s">
        <v>30</v>
      </c>
      <c r="L136" s="60"/>
      <c r="M136" s="198" t="s">
        <v>30</v>
      </c>
      <c r="N136" s="199" t="s">
        <v>47</v>
      </c>
      <c r="O136" s="41"/>
      <c r="P136" s="200">
        <f>O136*H136</f>
        <v>0</v>
      </c>
      <c r="Q136" s="200">
        <v>0</v>
      </c>
      <c r="R136" s="200">
        <f>Q136*H136</f>
        <v>0</v>
      </c>
      <c r="S136" s="200">
        <v>0</v>
      </c>
      <c r="T136" s="201">
        <f>S136*H136</f>
        <v>0</v>
      </c>
      <c r="AR136" s="23" t="s">
        <v>495</v>
      </c>
      <c r="AT136" s="23" t="s">
        <v>134</v>
      </c>
      <c r="AU136" s="23" t="s">
        <v>84</v>
      </c>
      <c r="AY136" s="23" t="s">
        <v>132</v>
      </c>
      <c r="BE136" s="202">
        <f>IF(N136="základní",J136,0)</f>
        <v>0</v>
      </c>
      <c r="BF136" s="202">
        <f>IF(N136="snížená",J136,0)</f>
        <v>0</v>
      </c>
      <c r="BG136" s="202">
        <f>IF(N136="zákl. přenesená",J136,0)</f>
        <v>0</v>
      </c>
      <c r="BH136" s="202">
        <f>IF(N136="sníž. přenesená",J136,0)</f>
        <v>0</v>
      </c>
      <c r="BI136" s="202">
        <f>IF(N136="nulová",J136,0)</f>
        <v>0</v>
      </c>
      <c r="BJ136" s="23" t="s">
        <v>138</v>
      </c>
      <c r="BK136" s="202">
        <f>ROUND(I136*H136,2)</f>
        <v>0</v>
      </c>
      <c r="BL136" s="23" t="s">
        <v>495</v>
      </c>
      <c r="BM136" s="23" t="s">
        <v>535</v>
      </c>
    </row>
    <row r="137" spans="2:65" s="1" customFormat="1" ht="25.5" customHeight="1">
      <c r="B137" s="40"/>
      <c r="C137" s="191" t="s">
        <v>300</v>
      </c>
      <c r="D137" s="191" t="s">
        <v>134</v>
      </c>
      <c r="E137" s="192" t="s">
        <v>536</v>
      </c>
      <c r="F137" s="193" t="s">
        <v>537</v>
      </c>
      <c r="G137" s="194" t="s">
        <v>450</v>
      </c>
      <c r="H137" s="195">
        <v>1</v>
      </c>
      <c r="I137" s="196"/>
      <c r="J137" s="197">
        <f>ROUND(I137*H137,2)</f>
        <v>0</v>
      </c>
      <c r="K137" s="193" t="s">
        <v>30</v>
      </c>
      <c r="L137" s="60"/>
      <c r="M137" s="198" t="s">
        <v>30</v>
      </c>
      <c r="N137" s="199" t="s">
        <v>47</v>
      </c>
      <c r="O137" s="41"/>
      <c r="P137" s="200">
        <f>O137*H137</f>
        <v>0</v>
      </c>
      <c r="Q137" s="200">
        <v>0</v>
      </c>
      <c r="R137" s="200">
        <f>Q137*H137</f>
        <v>0</v>
      </c>
      <c r="S137" s="200">
        <v>0</v>
      </c>
      <c r="T137" s="201">
        <f>S137*H137</f>
        <v>0</v>
      </c>
      <c r="AR137" s="23" t="s">
        <v>495</v>
      </c>
      <c r="AT137" s="23" t="s">
        <v>134</v>
      </c>
      <c r="AU137" s="23" t="s">
        <v>84</v>
      </c>
      <c r="AY137" s="23" t="s">
        <v>132</v>
      </c>
      <c r="BE137" s="202">
        <f>IF(N137="základní",J137,0)</f>
        <v>0</v>
      </c>
      <c r="BF137" s="202">
        <f>IF(N137="snížená",J137,0)</f>
        <v>0</v>
      </c>
      <c r="BG137" s="202">
        <f>IF(N137="zákl. přenesená",J137,0)</f>
        <v>0</v>
      </c>
      <c r="BH137" s="202">
        <f>IF(N137="sníž. přenesená",J137,0)</f>
        <v>0</v>
      </c>
      <c r="BI137" s="202">
        <f>IF(N137="nulová",J137,0)</f>
        <v>0</v>
      </c>
      <c r="BJ137" s="23" t="s">
        <v>138</v>
      </c>
      <c r="BK137" s="202">
        <f>ROUND(I137*H137,2)</f>
        <v>0</v>
      </c>
      <c r="BL137" s="23" t="s">
        <v>495</v>
      </c>
      <c r="BM137" s="23" t="s">
        <v>538</v>
      </c>
    </row>
    <row r="138" spans="2:65" s="1" customFormat="1" ht="16.5" customHeight="1">
      <c r="B138" s="40"/>
      <c r="C138" s="191" t="s">
        <v>307</v>
      </c>
      <c r="D138" s="191" t="s">
        <v>134</v>
      </c>
      <c r="E138" s="192" t="s">
        <v>539</v>
      </c>
      <c r="F138" s="193" t="s">
        <v>540</v>
      </c>
      <c r="G138" s="194" t="s">
        <v>450</v>
      </c>
      <c r="H138" s="195">
        <v>1</v>
      </c>
      <c r="I138" s="196"/>
      <c r="J138" s="197">
        <f>ROUND(I138*H138,2)</f>
        <v>0</v>
      </c>
      <c r="K138" s="193" t="s">
        <v>30</v>
      </c>
      <c r="L138" s="60"/>
      <c r="M138" s="198" t="s">
        <v>30</v>
      </c>
      <c r="N138" s="199" t="s">
        <v>47</v>
      </c>
      <c r="O138" s="41"/>
      <c r="P138" s="200">
        <f>O138*H138</f>
        <v>0</v>
      </c>
      <c r="Q138" s="200">
        <v>0</v>
      </c>
      <c r="R138" s="200">
        <f>Q138*H138</f>
        <v>0</v>
      </c>
      <c r="S138" s="200">
        <v>0</v>
      </c>
      <c r="T138" s="201">
        <f>S138*H138</f>
        <v>0</v>
      </c>
      <c r="AR138" s="23" t="s">
        <v>495</v>
      </c>
      <c r="AT138" s="23" t="s">
        <v>134</v>
      </c>
      <c r="AU138" s="23" t="s">
        <v>84</v>
      </c>
      <c r="AY138" s="23" t="s">
        <v>132</v>
      </c>
      <c r="BE138" s="202">
        <f>IF(N138="základní",J138,0)</f>
        <v>0</v>
      </c>
      <c r="BF138" s="202">
        <f>IF(N138="snížená",J138,0)</f>
        <v>0</v>
      </c>
      <c r="BG138" s="202">
        <f>IF(N138="zákl. přenesená",J138,0)</f>
        <v>0</v>
      </c>
      <c r="BH138" s="202">
        <f>IF(N138="sníž. přenesená",J138,0)</f>
        <v>0</v>
      </c>
      <c r="BI138" s="202">
        <f>IF(N138="nulová",J138,0)</f>
        <v>0</v>
      </c>
      <c r="BJ138" s="23" t="s">
        <v>138</v>
      </c>
      <c r="BK138" s="202">
        <f>ROUND(I138*H138,2)</f>
        <v>0</v>
      </c>
      <c r="BL138" s="23" t="s">
        <v>495</v>
      </c>
      <c r="BM138" s="23" t="s">
        <v>541</v>
      </c>
    </row>
    <row r="139" spans="2:65" s="12" customFormat="1" ht="12">
      <c r="B139" s="214"/>
      <c r="C139" s="215"/>
      <c r="D139" s="205" t="s">
        <v>140</v>
      </c>
      <c r="E139" s="216" t="s">
        <v>30</v>
      </c>
      <c r="F139" s="217" t="s">
        <v>82</v>
      </c>
      <c r="G139" s="215"/>
      <c r="H139" s="218">
        <v>1</v>
      </c>
      <c r="I139" s="219"/>
      <c r="J139" s="215"/>
      <c r="K139" s="215"/>
      <c r="L139" s="220"/>
      <c r="M139" s="227"/>
      <c r="N139" s="228"/>
      <c r="O139" s="228"/>
      <c r="P139" s="228"/>
      <c r="Q139" s="228"/>
      <c r="R139" s="228"/>
      <c r="S139" s="228"/>
      <c r="T139" s="229"/>
      <c r="AT139" s="224" t="s">
        <v>140</v>
      </c>
      <c r="AU139" s="224" t="s">
        <v>84</v>
      </c>
      <c r="AV139" s="12" t="s">
        <v>84</v>
      </c>
      <c r="AW139" s="12" t="s">
        <v>37</v>
      </c>
      <c r="AX139" s="12" t="s">
        <v>82</v>
      </c>
      <c r="AY139" s="224" t="s">
        <v>132</v>
      </c>
    </row>
    <row r="140" spans="2:65" s="1" customFormat="1" ht="6.9" customHeight="1">
      <c r="B140" s="55"/>
      <c r="C140" s="56"/>
      <c r="D140" s="56"/>
      <c r="E140" s="56"/>
      <c r="F140" s="56"/>
      <c r="G140" s="56"/>
      <c r="H140" s="56"/>
      <c r="I140" s="138"/>
      <c r="J140" s="56"/>
      <c r="K140" s="56"/>
      <c r="L140" s="60"/>
    </row>
  </sheetData>
  <sheetProtection algorithmName="SHA-512" hashValue="woYydolv+dUDvpKAnv+syOIfIRmrSwoVPbQM6z7Ag6SjC9RnyUvOmtrlWrg/ZBHT/ZeZyyaYGtyLijWIuX/Vwg==" saltValue="nt5Cf2bEx8JkhdxxNoBuAVIUG+F6Tb+82z4U4Qwbm0WRlRZ51tTQR1eLZWZESVh/2+/o9Tn/78yUvE914kw4NA==" spinCount="100000" sheet="1" objects="1" scenarios="1" formatColumns="0" formatRows="0" autoFilter="0"/>
  <autoFilter ref="C80:K139"/>
  <mergeCells count="10">
    <mergeCell ref="J51:J52"/>
    <mergeCell ref="E71:H71"/>
    <mergeCell ref="E73:H73"/>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2"/>
  <cols>
    <col min="1" max="1" width="8.28515625" style="257" customWidth="1"/>
    <col min="2" max="2" width="1.7109375" style="257" customWidth="1"/>
    <col min="3" max="4" width="5" style="257" customWidth="1"/>
    <col min="5" max="5" width="11.7109375" style="257" customWidth="1"/>
    <col min="6" max="6" width="9.140625" style="257" customWidth="1"/>
    <col min="7" max="7" width="5" style="257" customWidth="1"/>
    <col min="8" max="8" width="77.85546875" style="257" customWidth="1"/>
    <col min="9" max="10" width="20" style="257" customWidth="1"/>
    <col min="11" max="11" width="1.7109375" style="257" customWidth="1"/>
  </cols>
  <sheetData>
    <row r="1" spans="2:11" ht="37.5" customHeight="1"/>
    <row r="2" spans="2:11" ht="7.5" customHeight="1">
      <c r="B2" s="258"/>
      <c r="C2" s="259"/>
      <c r="D2" s="259"/>
      <c r="E2" s="259"/>
      <c r="F2" s="259"/>
      <c r="G2" s="259"/>
      <c r="H2" s="259"/>
      <c r="I2" s="259"/>
      <c r="J2" s="259"/>
      <c r="K2" s="260"/>
    </row>
    <row r="3" spans="2:11" s="14" customFormat="1" ht="45" customHeight="1">
      <c r="B3" s="261"/>
      <c r="C3" s="385" t="s">
        <v>542</v>
      </c>
      <c r="D3" s="385"/>
      <c r="E3" s="385"/>
      <c r="F3" s="385"/>
      <c r="G3" s="385"/>
      <c r="H3" s="385"/>
      <c r="I3" s="385"/>
      <c r="J3" s="385"/>
      <c r="K3" s="262"/>
    </row>
    <row r="4" spans="2:11" ht="25.5" customHeight="1">
      <c r="B4" s="263"/>
      <c r="C4" s="389" t="s">
        <v>543</v>
      </c>
      <c r="D4" s="389"/>
      <c r="E4" s="389"/>
      <c r="F4" s="389"/>
      <c r="G4" s="389"/>
      <c r="H4" s="389"/>
      <c r="I4" s="389"/>
      <c r="J4" s="389"/>
      <c r="K4" s="264"/>
    </row>
    <row r="5" spans="2:11" ht="5.25" customHeight="1">
      <c r="B5" s="263"/>
      <c r="C5" s="265"/>
      <c r="D5" s="265"/>
      <c r="E5" s="265"/>
      <c r="F5" s="265"/>
      <c r="G5" s="265"/>
      <c r="H5" s="265"/>
      <c r="I5" s="265"/>
      <c r="J5" s="265"/>
      <c r="K5" s="264"/>
    </row>
    <row r="6" spans="2:11" ht="15" customHeight="1">
      <c r="B6" s="263"/>
      <c r="C6" s="388" t="s">
        <v>544</v>
      </c>
      <c r="D6" s="388"/>
      <c r="E6" s="388"/>
      <c r="F6" s="388"/>
      <c r="G6" s="388"/>
      <c r="H6" s="388"/>
      <c r="I6" s="388"/>
      <c r="J6" s="388"/>
      <c r="K6" s="264"/>
    </row>
    <row r="7" spans="2:11" ht="15" customHeight="1">
      <c r="B7" s="267"/>
      <c r="C7" s="388" t="s">
        <v>545</v>
      </c>
      <c r="D7" s="388"/>
      <c r="E7" s="388"/>
      <c r="F7" s="388"/>
      <c r="G7" s="388"/>
      <c r="H7" s="388"/>
      <c r="I7" s="388"/>
      <c r="J7" s="388"/>
      <c r="K7" s="264"/>
    </row>
    <row r="8" spans="2:11" ht="12.75" customHeight="1">
      <c r="B8" s="267"/>
      <c r="C8" s="266"/>
      <c r="D8" s="266"/>
      <c r="E8" s="266"/>
      <c r="F8" s="266"/>
      <c r="G8" s="266"/>
      <c r="H8" s="266"/>
      <c r="I8" s="266"/>
      <c r="J8" s="266"/>
      <c r="K8" s="264"/>
    </row>
    <row r="9" spans="2:11" ht="15" customHeight="1">
      <c r="B9" s="267"/>
      <c r="C9" s="388" t="s">
        <v>546</v>
      </c>
      <c r="D9" s="388"/>
      <c r="E9" s="388"/>
      <c r="F9" s="388"/>
      <c r="G9" s="388"/>
      <c r="H9" s="388"/>
      <c r="I9" s="388"/>
      <c r="J9" s="388"/>
      <c r="K9" s="264"/>
    </row>
    <row r="10" spans="2:11" ht="15" customHeight="1">
      <c r="B10" s="267"/>
      <c r="C10" s="266"/>
      <c r="D10" s="388" t="s">
        <v>547</v>
      </c>
      <c r="E10" s="388"/>
      <c r="F10" s="388"/>
      <c r="G10" s="388"/>
      <c r="H10" s="388"/>
      <c r="I10" s="388"/>
      <c r="J10" s="388"/>
      <c r="K10" s="264"/>
    </row>
    <row r="11" spans="2:11" ht="15" customHeight="1">
      <c r="B11" s="267"/>
      <c r="C11" s="268"/>
      <c r="D11" s="388" t="s">
        <v>548</v>
      </c>
      <c r="E11" s="388"/>
      <c r="F11" s="388"/>
      <c r="G11" s="388"/>
      <c r="H11" s="388"/>
      <c r="I11" s="388"/>
      <c r="J11" s="388"/>
      <c r="K11" s="264"/>
    </row>
    <row r="12" spans="2:11" ht="12.75" customHeight="1">
      <c r="B12" s="267"/>
      <c r="C12" s="268"/>
      <c r="D12" s="268"/>
      <c r="E12" s="268"/>
      <c r="F12" s="268"/>
      <c r="G12" s="268"/>
      <c r="H12" s="268"/>
      <c r="I12" s="268"/>
      <c r="J12" s="268"/>
      <c r="K12" s="264"/>
    </row>
    <row r="13" spans="2:11" ht="15" customHeight="1">
      <c r="B13" s="267"/>
      <c r="C13" s="268"/>
      <c r="D13" s="388" t="s">
        <v>549</v>
      </c>
      <c r="E13" s="388"/>
      <c r="F13" s="388"/>
      <c r="G13" s="388"/>
      <c r="H13" s="388"/>
      <c r="I13" s="388"/>
      <c r="J13" s="388"/>
      <c r="K13" s="264"/>
    </row>
    <row r="14" spans="2:11" ht="15" customHeight="1">
      <c r="B14" s="267"/>
      <c r="C14" s="268"/>
      <c r="D14" s="388" t="s">
        <v>550</v>
      </c>
      <c r="E14" s="388"/>
      <c r="F14" s="388"/>
      <c r="G14" s="388"/>
      <c r="H14" s="388"/>
      <c r="I14" s="388"/>
      <c r="J14" s="388"/>
      <c r="K14" s="264"/>
    </row>
    <row r="15" spans="2:11" ht="15" customHeight="1">
      <c r="B15" s="267"/>
      <c r="C15" s="268"/>
      <c r="D15" s="388" t="s">
        <v>551</v>
      </c>
      <c r="E15" s="388"/>
      <c r="F15" s="388"/>
      <c r="G15" s="388"/>
      <c r="H15" s="388"/>
      <c r="I15" s="388"/>
      <c r="J15" s="388"/>
      <c r="K15" s="264"/>
    </row>
    <row r="16" spans="2:11" ht="15" customHeight="1">
      <c r="B16" s="267"/>
      <c r="C16" s="268"/>
      <c r="D16" s="268"/>
      <c r="E16" s="269" t="s">
        <v>81</v>
      </c>
      <c r="F16" s="388" t="s">
        <v>552</v>
      </c>
      <c r="G16" s="388"/>
      <c r="H16" s="388"/>
      <c r="I16" s="388"/>
      <c r="J16" s="388"/>
      <c r="K16" s="264"/>
    </row>
    <row r="17" spans="2:11" ht="15" customHeight="1">
      <c r="B17" s="267"/>
      <c r="C17" s="268"/>
      <c r="D17" s="268"/>
      <c r="E17" s="269" t="s">
        <v>553</v>
      </c>
      <c r="F17" s="388" t="s">
        <v>554</v>
      </c>
      <c r="G17" s="388"/>
      <c r="H17" s="388"/>
      <c r="I17" s="388"/>
      <c r="J17" s="388"/>
      <c r="K17" s="264"/>
    </row>
    <row r="18" spans="2:11" ht="15" customHeight="1">
      <c r="B18" s="267"/>
      <c r="C18" s="268"/>
      <c r="D18" s="268"/>
      <c r="E18" s="269" t="s">
        <v>555</v>
      </c>
      <c r="F18" s="388" t="s">
        <v>556</v>
      </c>
      <c r="G18" s="388"/>
      <c r="H18" s="388"/>
      <c r="I18" s="388"/>
      <c r="J18" s="388"/>
      <c r="K18" s="264"/>
    </row>
    <row r="19" spans="2:11" ht="15" customHeight="1">
      <c r="B19" s="267"/>
      <c r="C19" s="268"/>
      <c r="D19" s="268"/>
      <c r="E19" s="269" t="s">
        <v>94</v>
      </c>
      <c r="F19" s="388" t="s">
        <v>95</v>
      </c>
      <c r="G19" s="388"/>
      <c r="H19" s="388"/>
      <c r="I19" s="388"/>
      <c r="J19" s="388"/>
      <c r="K19" s="264"/>
    </row>
    <row r="20" spans="2:11" ht="15" customHeight="1">
      <c r="B20" s="267"/>
      <c r="C20" s="268"/>
      <c r="D20" s="268"/>
      <c r="E20" s="269" t="s">
        <v>444</v>
      </c>
      <c r="F20" s="388" t="s">
        <v>557</v>
      </c>
      <c r="G20" s="388"/>
      <c r="H20" s="388"/>
      <c r="I20" s="388"/>
      <c r="J20" s="388"/>
      <c r="K20" s="264"/>
    </row>
    <row r="21" spans="2:11" ht="15" customHeight="1">
      <c r="B21" s="267"/>
      <c r="C21" s="268"/>
      <c r="D21" s="268"/>
      <c r="E21" s="269" t="s">
        <v>558</v>
      </c>
      <c r="F21" s="388" t="s">
        <v>559</v>
      </c>
      <c r="G21" s="388"/>
      <c r="H21" s="388"/>
      <c r="I21" s="388"/>
      <c r="J21" s="388"/>
      <c r="K21" s="264"/>
    </row>
    <row r="22" spans="2:11" ht="12.75" customHeight="1">
      <c r="B22" s="267"/>
      <c r="C22" s="268"/>
      <c r="D22" s="268"/>
      <c r="E22" s="268"/>
      <c r="F22" s="268"/>
      <c r="G22" s="268"/>
      <c r="H22" s="268"/>
      <c r="I22" s="268"/>
      <c r="J22" s="268"/>
      <c r="K22" s="264"/>
    </row>
    <row r="23" spans="2:11" ht="15" customHeight="1">
      <c r="B23" s="267"/>
      <c r="C23" s="388" t="s">
        <v>560</v>
      </c>
      <c r="D23" s="388"/>
      <c r="E23" s="388"/>
      <c r="F23" s="388"/>
      <c r="G23" s="388"/>
      <c r="H23" s="388"/>
      <c r="I23" s="388"/>
      <c r="J23" s="388"/>
      <c r="K23" s="264"/>
    </row>
    <row r="24" spans="2:11" ht="15" customHeight="1">
      <c r="B24" s="267"/>
      <c r="C24" s="388" t="s">
        <v>561</v>
      </c>
      <c r="D24" s="388"/>
      <c r="E24" s="388"/>
      <c r="F24" s="388"/>
      <c r="G24" s="388"/>
      <c r="H24" s="388"/>
      <c r="I24" s="388"/>
      <c r="J24" s="388"/>
      <c r="K24" s="264"/>
    </row>
    <row r="25" spans="2:11" ht="15" customHeight="1">
      <c r="B25" s="267"/>
      <c r="C25" s="266"/>
      <c r="D25" s="388" t="s">
        <v>562</v>
      </c>
      <c r="E25" s="388"/>
      <c r="F25" s="388"/>
      <c r="G25" s="388"/>
      <c r="H25" s="388"/>
      <c r="I25" s="388"/>
      <c r="J25" s="388"/>
      <c r="K25" s="264"/>
    </row>
    <row r="26" spans="2:11" ht="15" customHeight="1">
      <c r="B26" s="267"/>
      <c r="C26" s="268"/>
      <c r="D26" s="388" t="s">
        <v>563</v>
      </c>
      <c r="E26" s="388"/>
      <c r="F26" s="388"/>
      <c r="G26" s="388"/>
      <c r="H26" s="388"/>
      <c r="I26" s="388"/>
      <c r="J26" s="388"/>
      <c r="K26" s="264"/>
    </row>
    <row r="27" spans="2:11" ht="12.75" customHeight="1">
      <c r="B27" s="267"/>
      <c r="C27" s="268"/>
      <c r="D27" s="268"/>
      <c r="E27" s="268"/>
      <c r="F27" s="268"/>
      <c r="G27" s="268"/>
      <c r="H27" s="268"/>
      <c r="I27" s="268"/>
      <c r="J27" s="268"/>
      <c r="K27" s="264"/>
    </row>
    <row r="28" spans="2:11" ht="15" customHeight="1">
      <c r="B28" s="267"/>
      <c r="C28" s="268"/>
      <c r="D28" s="388" t="s">
        <v>564</v>
      </c>
      <c r="E28" s="388"/>
      <c r="F28" s="388"/>
      <c r="G28" s="388"/>
      <c r="H28" s="388"/>
      <c r="I28" s="388"/>
      <c r="J28" s="388"/>
      <c r="K28" s="264"/>
    </row>
    <row r="29" spans="2:11" ht="15" customHeight="1">
      <c r="B29" s="267"/>
      <c r="C29" s="268"/>
      <c r="D29" s="388" t="s">
        <v>565</v>
      </c>
      <c r="E29" s="388"/>
      <c r="F29" s="388"/>
      <c r="G29" s="388"/>
      <c r="H29" s="388"/>
      <c r="I29" s="388"/>
      <c r="J29" s="388"/>
      <c r="K29" s="264"/>
    </row>
    <row r="30" spans="2:11" ht="12.75" customHeight="1">
      <c r="B30" s="267"/>
      <c r="C30" s="268"/>
      <c r="D30" s="268"/>
      <c r="E30" s="268"/>
      <c r="F30" s="268"/>
      <c r="G30" s="268"/>
      <c r="H30" s="268"/>
      <c r="I30" s="268"/>
      <c r="J30" s="268"/>
      <c r="K30" s="264"/>
    </row>
    <row r="31" spans="2:11" ht="15" customHeight="1">
      <c r="B31" s="267"/>
      <c r="C31" s="268"/>
      <c r="D31" s="388" t="s">
        <v>566</v>
      </c>
      <c r="E31" s="388"/>
      <c r="F31" s="388"/>
      <c r="G31" s="388"/>
      <c r="H31" s="388"/>
      <c r="I31" s="388"/>
      <c r="J31" s="388"/>
      <c r="K31" s="264"/>
    </row>
    <row r="32" spans="2:11" ht="15" customHeight="1">
      <c r="B32" s="267"/>
      <c r="C32" s="268"/>
      <c r="D32" s="388" t="s">
        <v>567</v>
      </c>
      <c r="E32" s="388"/>
      <c r="F32" s="388"/>
      <c r="G32" s="388"/>
      <c r="H32" s="388"/>
      <c r="I32" s="388"/>
      <c r="J32" s="388"/>
      <c r="K32" s="264"/>
    </row>
    <row r="33" spans="2:11" ht="15" customHeight="1">
      <c r="B33" s="267"/>
      <c r="C33" s="268"/>
      <c r="D33" s="388" t="s">
        <v>568</v>
      </c>
      <c r="E33" s="388"/>
      <c r="F33" s="388"/>
      <c r="G33" s="388"/>
      <c r="H33" s="388"/>
      <c r="I33" s="388"/>
      <c r="J33" s="388"/>
      <c r="K33" s="264"/>
    </row>
    <row r="34" spans="2:11" ht="15" customHeight="1">
      <c r="B34" s="267"/>
      <c r="C34" s="268"/>
      <c r="D34" s="266"/>
      <c r="E34" s="270" t="s">
        <v>117</v>
      </c>
      <c r="F34" s="266"/>
      <c r="G34" s="388" t="s">
        <v>569</v>
      </c>
      <c r="H34" s="388"/>
      <c r="I34" s="388"/>
      <c r="J34" s="388"/>
      <c r="K34" s="264"/>
    </row>
    <row r="35" spans="2:11" ht="30.75" customHeight="1">
      <c r="B35" s="267"/>
      <c r="C35" s="268"/>
      <c r="D35" s="266"/>
      <c r="E35" s="270" t="s">
        <v>570</v>
      </c>
      <c r="F35" s="266"/>
      <c r="G35" s="388" t="s">
        <v>571</v>
      </c>
      <c r="H35" s="388"/>
      <c r="I35" s="388"/>
      <c r="J35" s="388"/>
      <c r="K35" s="264"/>
    </row>
    <row r="36" spans="2:11" ht="15" customHeight="1">
      <c r="B36" s="267"/>
      <c r="C36" s="268"/>
      <c r="D36" s="266"/>
      <c r="E36" s="270" t="s">
        <v>55</v>
      </c>
      <c r="F36" s="266"/>
      <c r="G36" s="388" t="s">
        <v>572</v>
      </c>
      <c r="H36" s="388"/>
      <c r="I36" s="388"/>
      <c r="J36" s="388"/>
      <c r="K36" s="264"/>
    </row>
    <row r="37" spans="2:11" ht="15" customHeight="1">
      <c r="B37" s="267"/>
      <c r="C37" s="268"/>
      <c r="D37" s="266"/>
      <c r="E37" s="270" t="s">
        <v>118</v>
      </c>
      <c r="F37" s="266"/>
      <c r="G37" s="388" t="s">
        <v>573</v>
      </c>
      <c r="H37" s="388"/>
      <c r="I37" s="388"/>
      <c r="J37" s="388"/>
      <c r="K37" s="264"/>
    </row>
    <row r="38" spans="2:11" ht="15" customHeight="1">
      <c r="B38" s="267"/>
      <c r="C38" s="268"/>
      <c r="D38" s="266"/>
      <c r="E38" s="270" t="s">
        <v>119</v>
      </c>
      <c r="F38" s="266"/>
      <c r="G38" s="388" t="s">
        <v>574</v>
      </c>
      <c r="H38" s="388"/>
      <c r="I38" s="388"/>
      <c r="J38" s="388"/>
      <c r="K38" s="264"/>
    </row>
    <row r="39" spans="2:11" ht="15" customHeight="1">
      <c r="B39" s="267"/>
      <c r="C39" s="268"/>
      <c r="D39" s="266"/>
      <c r="E39" s="270" t="s">
        <v>120</v>
      </c>
      <c r="F39" s="266"/>
      <c r="G39" s="388" t="s">
        <v>575</v>
      </c>
      <c r="H39" s="388"/>
      <c r="I39" s="388"/>
      <c r="J39" s="388"/>
      <c r="K39" s="264"/>
    </row>
    <row r="40" spans="2:11" ht="15" customHeight="1">
      <c r="B40" s="267"/>
      <c r="C40" s="268"/>
      <c r="D40" s="266"/>
      <c r="E40" s="270" t="s">
        <v>576</v>
      </c>
      <c r="F40" s="266"/>
      <c r="G40" s="388" t="s">
        <v>577</v>
      </c>
      <c r="H40" s="388"/>
      <c r="I40" s="388"/>
      <c r="J40" s="388"/>
      <c r="K40" s="264"/>
    </row>
    <row r="41" spans="2:11" ht="15" customHeight="1">
      <c r="B41" s="267"/>
      <c r="C41" s="268"/>
      <c r="D41" s="266"/>
      <c r="E41" s="270"/>
      <c r="F41" s="266"/>
      <c r="G41" s="388" t="s">
        <v>578</v>
      </c>
      <c r="H41" s="388"/>
      <c r="I41" s="388"/>
      <c r="J41" s="388"/>
      <c r="K41" s="264"/>
    </row>
    <row r="42" spans="2:11" ht="15" customHeight="1">
      <c r="B42" s="267"/>
      <c r="C42" s="268"/>
      <c r="D42" s="266"/>
      <c r="E42" s="270" t="s">
        <v>579</v>
      </c>
      <c r="F42" s="266"/>
      <c r="G42" s="388" t="s">
        <v>580</v>
      </c>
      <c r="H42" s="388"/>
      <c r="I42" s="388"/>
      <c r="J42" s="388"/>
      <c r="K42" s="264"/>
    </row>
    <row r="43" spans="2:11" ht="15" customHeight="1">
      <c r="B43" s="267"/>
      <c r="C43" s="268"/>
      <c r="D43" s="266"/>
      <c r="E43" s="270" t="s">
        <v>122</v>
      </c>
      <c r="F43" s="266"/>
      <c r="G43" s="388" t="s">
        <v>581</v>
      </c>
      <c r="H43" s="388"/>
      <c r="I43" s="388"/>
      <c r="J43" s="388"/>
      <c r="K43" s="264"/>
    </row>
    <row r="44" spans="2:11" ht="12.75" customHeight="1">
      <c r="B44" s="267"/>
      <c r="C44" s="268"/>
      <c r="D44" s="266"/>
      <c r="E44" s="266"/>
      <c r="F44" s="266"/>
      <c r="G44" s="266"/>
      <c r="H44" s="266"/>
      <c r="I44" s="266"/>
      <c r="J44" s="266"/>
      <c r="K44" s="264"/>
    </row>
    <row r="45" spans="2:11" ht="15" customHeight="1">
      <c r="B45" s="267"/>
      <c r="C45" s="268"/>
      <c r="D45" s="388" t="s">
        <v>582</v>
      </c>
      <c r="E45" s="388"/>
      <c r="F45" s="388"/>
      <c r="G45" s="388"/>
      <c r="H45" s="388"/>
      <c r="I45" s="388"/>
      <c r="J45" s="388"/>
      <c r="K45" s="264"/>
    </row>
    <row r="46" spans="2:11" ht="15" customHeight="1">
      <c r="B46" s="267"/>
      <c r="C46" s="268"/>
      <c r="D46" s="268"/>
      <c r="E46" s="388" t="s">
        <v>583</v>
      </c>
      <c r="F46" s="388"/>
      <c r="G46" s="388"/>
      <c r="H46" s="388"/>
      <c r="I46" s="388"/>
      <c r="J46" s="388"/>
      <c r="K46" s="264"/>
    </row>
    <row r="47" spans="2:11" ht="15" customHeight="1">
      <c r="B47" s="267"/>
      <c r="C47" s="268"/>
      <c r="D47" s="268"/>
      <c r="E47" s="388" t="s">
        <v>584</v>
      </c>
      <c r="F47" s="388"/>
      <c r="G47" s="388"/>
      <c r="H47" s="388"/>
      <c r="I47" s="388"/>
      <c r="J47" s="388"/>
      <c r="K47" s="264"/>
    </row>
    <row r="48" spans="2:11" ht="15" customHeight="1">
      <c r="B48" s="267"/>
      <c r="C48" s="268"/>
      <c r="D48" s="268"/>
      <c r="E48" s="388" t="s">
        <v>585</v>
      </c>
      <c r="F48" s="388"/>
      <c r="G48" s="388"/>
      <c r="H48" s="388"/>
      <c r="I48" s="388"/>
      <c r="J48" s="388"/>
      <c r="K48" s="264"/>
    </row>
    <row r="49" spans="2:11" ht="15" customHeight="1">
      <c r="B49" s="267"/>
      <c r="C49" s="268"/>
      <c r="D49" s="388" t="s">
        <v>586</v>
      </c>
      <c r="E49" s="388"/>
      <c r="F49" s="388"/>
      <c r="G49" s="388"/>
      <c r="H49" s="388"/>
      <c r="I49" s="388"/>
      <c r="J49" s="388"/>
      <c r="K49" s="264"/>
    </row>
    <row r="50" spans="2:11" ht="25.5" customHeight="1">
      <c r="B50" s="263"/>
      <c r="C50" s="389" t="s">
        <v>587</v>
      </c>
      <c r="D50" s="389"/>
      <c r="E50" s="389"/>
      <c r="F50" s="389"/>
      <c r="G50" s="389"/>
      <c r="H50" s="389"/>
      <c r="I50" s="389"/>
      <c r="J50" s="389"/>
      <c r="K50" s="264"/>
    </row>
    <row r="51" spans="2:11" ht="5.25" customHeight="1">
      <c r="B51" s="263"/>
      <c r="C51" s="265"/>
      <c r="D51" s="265"/>
      <c r="E51" s="265"/>
      <c r="F51" s="265"/>
      <c r="G51" s="265"/>
      <c r="H51" s="265"/>
      <c r="I51" s="265"/>
      <c r="J51" s="265"/>
      <c r="K51" s="264"/>
    </row>
    <row r="52" spans="2:11" ht="15" customHeight="1">
      <c r="B52" s="263"/>
      <c r="C52" s="388" t="s">
        <v>588</v>
      </c>
      <c r="D52" s="388"/>
      <c r="E52" s="388"/>
      <c r="F52" s="388"/>
      <c r="G52" s="388"/>
      <c r="H52" s="388"/>
      <c r="I52" s="388"/>
      <c r="J52" s="388"/>
      <c r="K52" s="264"/>
    </row>
    <row r="53" spans="2:11" ht="15" customHeight="1">
      <c r="B53" s="263"/>
      <c r="C53" s="388" t="s">
        <v>589</v>
      </c>
      <c r="D53" s="388"/>
      <c r="E53" s="388"/>
      <c r="F53" s="388"/>
      <c r="G53" s="388"/>
      <c r="H53" s="388"/>
      <c r="I53" s="388"/>
      <c r="J53" s="388"/>
      <c r="K53" s="264"/>
    </row>
    <row r="54" spans="2:11" ht="12.75" customHeight="1">
      <c r="B54" s="263"/>
      <c r="C54" s="266"/>
      <c r="D54" s="266"/>
      <c r="E54" s="266"/>
      <c r="F54" s="266"/>
      <c r="G54" s="266"/>
      <c r="H54" s="266"/>
      <c r="I54" s="266"/>
      <c r="J54" s="266"/>
      <c r="K54" s="264"/>
    </row>
    <row r="55" spans="2:11" ht="15" customHeight="1">
      <c r="B55" s="263"/>
      <c r="C55" s="388" t="s">
        <v>590</v>
      </c>
      <c r="D55" s="388"/>
      <c r="E55" s="388"/>
      <c r="F55" s="388"/>
      <c r="G55" s="388"/>
      <c r="H55" s="388"/>
      <c r="I55" s="388"/>
      <c r="J55" s="388"/>
      <c r="K55" s="264"/>
    </row>
    <row r="56" spans="2:11" ht="15" customHeight="1">
      <c r="B56" s="263"/>
      <c r="C56" s="268"/>
      <c r="D56" s="388" t="s">
        <v>591</v>
      </c>
      <c r="E56" s="388"/>
      <c r="F56" s="388"/>
      <c r="G56" s="388"/>
      <c r="H56" s="388"/>
      <c r="I56" s="388"/>
      <c r="J56" s="388"/>
      <c r="K56" s="264"/>
    </row>
    <row r="57" spans="2:11" ht="15" customHeight="1">
      <c r="B57" s="263"/>
      <c r="C57" s="268"/>
      <c r="D57" s="388" t="s">
        <v>592</v>
      </c>
      <c r="E57" s="388"/>
      <c r="F57" s="388"/>
      <c r="G57" s="388"/>
      <c r="H57" s="388"/>
      <c r="I57" s="388"/>
      <c r="J57" s="388"/>
      <c r="K57" s="264"/>
    </row>
    <row r="58" spans="2:11" ht="15" customHeight="1">
      <c r="B58" s="263"/>
      <c r="C58" s="268"/>
      <c r="D58" s="388" t="s">
        <v>593</v>
      </c>
      <c r="E58" s="388"/>
      <c r="F58" s="388"/>
      <c r="G58" s="388"/>
      <c r="H58" s="388"/>
      <c r="I58" s="388"/>
      <c r="J58" s="388"/>
      <c r="K58" s="264"/>
    </row>
    <row r="59" spans="2:11" ht="15" customHeight="1">
      <c r="B59" s="263"/>
      <c r="C59" s="268"/>
      <c r="D59" s="388" t="s">
        <v>594</v>
      </c>
      <c r="E59" s="388"/>
      <c r="F59" s="388"/>
      <c r="G59" s="388"/>
      <c r="H59" s="388"/>
      <c r="I59" s="388"/>
      <c r="J59" s="388"/>
      <c r="K59" s="264"/>
    </row>
    <row r="60" spans="2:11" ht="15" customHeight="1">
      <c r="B60" s="263"/>
      <c r="C60" s="268"/>
      <c r="D60" s="387" t="s">
        <v>595</v>
      </c>
      <c r="E60" s="387"/>
      <c r="F60" s="387"/>
      <c r="G60" s="387"/>
      <c r="H60" s="387"/>
      <c r="I60" s="387"/>
      <c r="J60" s="387"/>
      <c r="K60" s="264"/>
    </row>
    <row r="61" spans="2:11" ht="15" customHeight="1">
      <c r="B61" s="263"/>
      <c r="C61" s="268"/>
      <c r="D61" s="388" t="s">
        <v>596</v>
      </c>
      <c r="E61" s="388"/>
      <c r="F61" s="388"/>
      <c r="G61" s="388"/>
      <c r="H61" s="388"/>
      <c r="I61" s="388"/>
      <c r="J61" s="388"/>
      <c r="K61" s="264"/>
    </row>
    <row r="62" spans="2:11" ht="12.75" customHeight="1">
      <c r="B62" s="263"/>
      <c r="C62" s="268"/>
      <c r="D62" s="268"/>
      <c r="E62" s="271"/>
      <c r="F62" s="268"/>
      <c r="G62" s="268"/>
      <c r="H62" s="268"/>
      <c r="I62" s="268"/>
      <c r="J62" s="268"/>
      <c r="K62" s="264"/>
    </row>
    <row r="63" spans="2:11" ht="15" customHeight="1">
      <c r="B63" s="263"/>
      <c r="C63" s="268"/>
      <c r="D63" s="388" t="s">
        <v>597</v>
      </c>
      <c r="E63" s="388"/>
      <c r="F63" s="388"/>
      <c r="G63" s="388"/>
      <c r="H63" s="388"/>
      <c r="I63" s="388"/>
      <c r="J63" s="388"/>
      <c r="K63" s="264"/>
    </row>
    <row r="64" spans="2:11" ht="15" customHeight="1">
      <c r="B64" s="263"/>
      <c r="C64" s="268"/>
      <c r="D64" s="387" t="s">
        <v>598</v>
      </c>
      <c r="E64" s="387"/>
      <c r="F64" s="387"/>
      <c r="G64" s="387"/>
      <c r="H64" s="387"/>
      <c r="I64" s="387"/>
      <c r="J64" s="387"/>
      <c r="K64" s="264"/>
    </row>
    <row r="65" spans="2:11" ht="15" customHeight="1">
      <c r="B65" s="263"/>
      <c r="C65" s="268"/>
      <c r="D65" s="388" t="s">
        <v>599</v>
      </c>
      <c r="E65" s="388"/>
      <c r="F65" s="388"/>
      <c r="G65" s="388"/>
      <c r="H65" s="388"/>
      <c r="I65" s="388"/>
      <c r="J65" s="388"/>
      <c r="K65" s="264"/>
    </row>
    <row r="66" spans="2:11" ht="15" customHeight="1">
      <c r="B66" s="263"/>
      <c r="C66" s="268"/>
      <c r="D66" s="388" t="s">
        <v>600</v>
      </c>
      <c r="E66" s="388"/>
      <c r="F66" s="388"/>
      <c r="G66" s="388"/>
      <c r="H66" s="388"/>
      <c r="I66" s="388"/>
      <c r="J66" s="388"/>
      <c r="K66" s="264"/>
    </row>
    <row r="67" spans="2:11" ht="15" customHeight="1">
      <c r="B67" s="263"/>
      <c r="C67" s="268"/>
      <c r="D67" s="388" t="s">
        <v>601</v>
      </c>
      <c r="E67" s="388"/>
      <c r="F67" s="388"/>
      <c r="G67" s="388"/>
      <c r="H67" s="388"/>
      <c r="I67" s="388"/>
      <c r="J67" s="388"/>
      <c r="K67" s="264"/>
    </row>
    <row r="68" spans="2:11" ht="15" customHeight="1">
      <c r="B68" s="263"/>
      <c r="C68" s="268"/>
      <c r="D68" s="388" t="s">
        <v>602</v>
      </c>
      <c r="E68" s="388"/>
      <c r="F68" s="388"/>
      <c r="G68" s="388"/>
      <c r="H68" s="388"/>
      <c r="I68" s="388"/>
      <c r="J68" s="388"/>
      <c r="K68" s="264"/>
    </row>
    <row r="69" spans="2:11" ht="12.75" customHeight="1">
      <c r="B69" s="272"/>
      <c r="C69" s="273"/>
      <c r="D69" s="273"/>
      <c r="E69" s="273"/>
      <c r="F69" s="273"/>
      <c r="G69" s="273"/>
      <c r="H69" s="273"/>
      <c r="I69" s="273"/>
      <c r="J69" s="273"/>
      <c r="K69" s="274"/>
    </row>
    <row r="70" spans="2:11" ht="18.75" customHeight="1">
      <c r="B70" s="275"/>
      <c r="C70" s="275"/>
      <c r="D70" s="275"/>
      <c r="E70" s="275"/>
      <c r="F70" s="275"/>
      <c r="G70" s="275"/>
      <c r="H70" s="275"/>
      <c r="I70" s="275"/>
      <c r="J70" s="275"/>
      <c r="K70" s="276"/>
    </row>
    <row r="71" spans="2:11" ht="18.75" customHeight="1">
      <c r="B71" s="276"/>
      <c r="C71" s="276"/>
      <c r="D71" s="276"/>
      <c r="E71" s="276"/>
      <c r="F71" s="276"/>
      <c r="G71" s="276"/>
      <c r="H71" s="276"/>
      <c r="I71" s="276"/>
      <c r="J71" s="276"/>
      <c r="K71" s="276"/>
    </row>
    <row r="72" spans="2:11" ht="7.5" customHeight="1">
      <c r="B72" s="277"/>
      <c r="C72" s="278"/>
      <c r="D72" s="278"/>
      <c r="E72" s="278"/>
      <c r="F72" s="278"/>
      <c r="G72" s="278"/>
      <c r="H72" s="278"/>
      <c r="I72" s="278"/>
      <c r="J72" s="278"/>
      <c r="K72" s="279"/>
    </row>
    <row r="73" spans="2:11" ht="45" customHeight="1">
      <c r="B73" s="280"/>
      <c r="C73" s="386" t="s">
        <v>102</v>
      </c>
      <c r="D73" s="386"/>
      <c r="E73" s="386"/>
      <c r="F73" s="386"/>
      <c r="G73" s="386"/>
      <c r="H73" s="386"/>
      <c r="I73" s="386"/>
      <c r="J73" s="386"/>
      <c r="K73" s="281"/>
    </row>
    <row r="74" spans="2:11" ht="17.25" customHeight="1">
      <c r="B74" s="280"/>
      <c r="C74" s="282" t="s">
        <v>603</v>
      </c>
      <c r="D74" s="282"/>
      <c r="E74" s="282"/>
      <c r="F74" s="282" t="s">
        <v>604</v>
      </c>
      <c r="G74" s="283"/>
      <c r="H74" s="282" t="s">
        <v>118</v>
      </c>
      <c r="I74" s="282" t="s">
        <v>59</v>
      </c>
      <c r="J74" s="282" t="s">
        <v>605</v>
      </c>
      <c r="K74" s="281"/>
    </row>
    <row r="75" spans="2:11" ht="17.25" customHeight="1">
      <c r="B75" s="280"/>
      <c r="C75" s="284" t="s">
        <v>606</v>
      </c>
      <c r="D75" s="284"/>
      <c r="E75" s="284"/>
      <c r="F75" s="285" t="s">
        <v>607</v>
      </c>
      <c r="G75" s="286"/>
      <c r="H75" s="284"/>
      <c r="I75" s="284"/>
      <c r="J75" s="284" t="s">
        <v>608</v>
      </c>
      <c r="K75" s="281"/>
    </row>
    <row r="76" spans="2:11" ht="5.25" customHeight="1">
      <c r="B76" s="280"/>
      <c r="C76" s="287"/>
      <c r="D76" s="287"/>
      <c r="E76" s="287"/>
      <c r="F76" s="287"/>
      <c r="G76" s="288"/>
      <c r="H76" s="287"/>
      <c r="I76" s="287"/>
      <c r="J76" s="287"/>
      <c r="K76" s="281"/>
    </row>
    <row r="77" spans="2:11" ht="15" customHeight="1">
      <c r="B77" s="280"/>
      <c r="C77" s="270" t="s">
        <v>55</v>
      </c>
      <c r="D77" s="287"/>
      <c r="E77" s="287"/>
      <c r="F77" s="289" t="s">
        <v>609</v>
      </c>
      <c r="G77" s="288"/>
      <c r="H77" s="270" t="s">
        <v>610</v>
      </c>
      <c r="I77" s="270" t="s">
        <v>611</v>
      </c>
      <c r="J77" s="270">
        <v>20</v>
      </c>
      <c r="K77" s="281"/>
    </row>
    <row r="78" spans="2:11" ht="15" customHeight="1">
      <c r="B78" s="280"/>
      <c r="C78" s="270" t="s">
        <v>612</v>
      </c>
      <c r="D78" s="270"/>
      <c r="E78" s="270"/>
      <c r="F78" s="289" t="s">
        <v>609</v>
      </c>
      <c r="G78" s="288"/>
      <c r="H78" s="270" t="s">
        <v>613</v>
      </c>
      <c r="I78" s="270" t="s">
        <v>611</v>
      </c>
      <c r="J78" s="270">
        <v>120</v>
      </c>
      <c r="K78" s="281"/>
    </row>
    <row r="79" spans="2:11" ht="15" customHeight="1">
      <c r="B79" s="290"/>
      <c r="C79" s="270" t="s">
        <v>614</v>
      </c>
      <c r="D79" s="270"/>
      <c r="E79" s="270"/>
      <c r="F79" s="289" t="s">
        <v>615</v>
      </c>
      <c r="G79" s="288"/>
      <c r="H79" s="270" t="s">
        <v>616</v>
      </c>
      <c r="I79" s="270" t="s">
        <v>611</v>
      </c>
      <c r="J79" s="270">
        <v>50</v>
      </c>
      <c r="K79" s="281"/>
    </row>
    <row r="80" spans="2:11" ht="15" customHeight="1">
      <c r="B80" s="290"/>
      <c r="C80" s="270" t="s">
        <v>617</v>
      </c>
      <c r="D80" s="270"/>
      <c r="E80" s="270"/>
      <c r="F80" s="289" t="s">
        <v>609</v>
      </c>
      <c r="G80" s="288"/>
      <c r="H80" s="270" t="s">
        <v>618</v>
      </c>
      <c r="I80" s="270" t="s">
        <v>619</v>
      </c>
      <c r="J80" s="270"/>
      <c r="K80" s="281"/>
    </row>
    <row r="81" spans="2:11" ht="15" customHeight="1">
      <c r="B81" s="290"/>
      <c r="C81" s="291" t="s">
        <v>620</v>
      </c>
      <c r="D81" s="291"/>
      <c r="E81" s="291"/>
      <c r="F81" s="292" t="s">
        <v>615</v>
      </c>
      <c r="G81" s="291"/>
      <c r="H81" s="291" t="s">
        <v>621</v>
      </c>
      <c r="I81" s="291" t="s">
        <v>611</v>
      </c>
      <c r="J81" s="291">
        <v>15</v>
      </c>
      <c r="K81" s="281"/>
    </row>
    <row r="82" spans="2:11" ht="15" customHeight="1">
      <c r="B82" s="290"/>
      <c r="C82" s="291" t="s">
        <v>622</v>
      </c>
      <c r="D82" s="291"/>
      <c r="E82" s="291"/>
      <c r="F82" s="292" t="s">
        <v>615</v>
      </c>
      <c r="G82" s="291"/>
      <c r="H82" s="291" t="s">
        <v>623</v>
      </c>
      <c r="I82" s="291" t="s">
        <v>611</v>
      </c>
      <c r="J82" s="291">
        <v>15</v>
      </c>
      <c r="K82" s="281"/>
    </row>
    <row r="83" spans="2:11" ht="15" customHeight="1">
      <c r="B83" s="290"/>
      <c r="C83" s="291" t="s">
        <v>624</v>
      </c>
      <c r="D83" s="291"/>
      <c r="E83" s="291"/>
      <c r="F83" s="292" t="s">
        <v>615</v>
      </c>
      <c r="G83" s="291"/>
      <c r="H83" s="291" t="s">
        <v>625</v>
      </c>
      <c r="I83" s="291" t="s">
        <v>611</v>
      </c>
      <c r="J83" s="291">
        <v>20</v>
      </c>
      <c r="K83" s="281"/>
    </row>
    <row r="84" spans="2:11" ht="15" customHeight="1">
      <c r="B84" s="290"/>
      <c r="C84" s="291" t="s">
        <v>626</v>
      </c>
      <c r="D84" s="291"/>
      <c r="E84" s="291"/>
      <c r="F84" s="292" t="s">
        <v>615</v>
      </c>
      <c r="G84" s="291"/>
      <c r="H84" s="291" t="s">
        <v>627</v>
      </c>
      <c r="I84" s="291" t="s">
        <v>611</v>
      </c>
      <c r="J84" s="291">
        <v>20</v>
      </c>
      <c r="K84" s="281"/>
    </row>
    <row r="85" spans="2:11" ht="15" customHeight="1">
      <c r="B85" s="290"/>
      <c r="C85" s="270" t="s">
        <v>628</v>
      </c>
      <c r="D85" s="270"/>
      <c r="E85" s="270"/>
      <c r="F85" s="289" t="s">
        <v>615</v>
      </c>
      <c r="G85" s="288"/>
      <c r="H85" s="270" t="s">
        <v>629</v>
      </c>
      <c r="I85" s="270" t="s">
        <v>611</v>
      </c>
      <c r="J85" s="270">
        <v>50</v>
      </c>
      <c r="K85" s="281"/>
    </row>
    <row r="86" spans="2:11" ht="15" customHeight="1">
      <c r="B86" s="290"/>
      <c r="C86" s="270" t="s">
        <v>630</v>
      </c>
      <c r="D86" s="270"/>
      <c r="E86" s="270"/>
      <c r="F86" s="289" t="s">
        <v>615</v>
      </c>
      <c r="G86" s="288"/>
      <c r="H86" s="270" t="s">
        <v>631</v>
      </c>
      <c r="I86" s="270" t="s">
        <v>611</v>
      </c>
      <c r="J86" s="270">
        <v>20</v>
      </c>
      <c r="K86" s="281"/>
    </row>
    <row r="87" spans="2:11" ht="15" customHeight="1">
      <c r="B87" s="290"/>
      <c r="C87" s="270" t="s">
        <v>632</v>
      </c>
      <c r="D87" s="270"/>
      <c r="E87" s="270"/>
      <c r="F87" s="289" t="s">
        <v>615</v>
      </c>
      <c r="G87" s="288"/>
      <c r="H87" s="270" t="s">
        <v>633</v>
      </c>
      <c r="I87" s="270" t="s">
        <v>611</v>
      </c>
      <c r="J87" s="270">
        <v>20</v>
      </c>
      <c r="K87" s="281"/>
    </row>
    <row r="88" spans="2:11" ht="15" customHeight="1">
      <c r="B88" s="290"/>
      <c r="C88" s="270" t="s">
        <v>634</v>
      </c>
      <c r="D88" s="270"/>
      <c r="E88" s="270"/>
      <c r="F88" s="289" t="s">
        <v>615</v>
      </c>
      <c r="G88" s="288"/>
      <c r="H88" s="270" t="s">
        <v>635</v>
      </c>
      <c r="I88" s="270" t="s">
        <v>611</v>
      </c>
      <c r="J88" s="270">
        <v>50</v>
      </c>
      <c r="K88" s="281"/>
    </row>
    <row r="89" spans="2:11" ht="15" customHeight="1">
      <c r="B89" s="290"/>
      <c r="C89" s="270" t="s">
        <v>636</v>
      </c>
      <c r="D89" s="270"/>
      <c r="E89" s="270"/>
      <c r="F89" s="289" t="s">
        <v>615</v>
      </c>
      <c r="G89" s="288"/>
      <c r="H89" s="270" t="s">
        <v>636</v>
      </c>
      <c r="I89" s="270" t="s">
        <v>611</v>
      </c>
      <c r="J89" s="270">
        <v>50</v>
      </c>
      <c r="K89" s="281"/>
    </row>
    <row r="90" spans="2:11" ht="15" customHeight="1">
      <c r="B90" s="290"/>
      <c r="C90" s="270" t="s">
        <v>123</v>
      </c>
      <c r="D90" s="270"/>
      <c r="E90" s="270"/>
      <c r="F90" s="289" t="s">
        <v>615</v>
      </c>
      <c r="G90" s="288"/>
      <c r="H90" s="270" t="s">
        <v>637</v>
      </c>
      <c r="I90" s="270" t="s">
        <v>611</v>
      </c>
      <c r="J90" s="270">
        <v>255</v>
      </c>
      <c r="K90" s="281"/>
    </row>
    <row r="91" spans="2:11" ht="15" customHeight="1">
      <c r="B91" s="290"/>
      <c r="C91" s="270" t="s">
        <v>638</v>
      </c>
      <c r="D91" s="270"/>
      <c r="E91" s="270"/>
      <c r="F91" s="289" t="s">
        <v>609</v>
      </c>
      <c r="G91" s="288"/>
      <c r="H91" s="270" t="s">
        <v>639</v>
      </c>
      <c r="I91" s="270" t="s">
        <v>640</v>
      </c>
      <c r="J91" s="270"/>
      <c r="K91" s="281"/>
    </row>
    <row r="92" spans="2:11" ht="15" customHeight="1">
      <c r="B92" s="290"/>
      <c r="C92" s="270" t="s">
        <v>641</v>
      </c>
      <c r="D92" s="270"/>
      <c r="E92" s="270"/>
      <c r="F92" s="289" t="s">
        <v>609</v>
      </c>
      <c r="G92" s="288"/>
      <c r="H92" s="270" t="s">
        <v>642</v>
      </c>
      <c r="I92" s="270" t="s">
        <v>643</v>
      </c>
      <c r="J92" s="270"/>
      <c r="K92" s="281"/>
    </row>
    <row r="93" spans="2:11" ht="15" customHeight="1">
      <c r="B93" s="290"/>
      <c r="C93" s="270" t="s">
        <v>644</v>
      </c>
      <c r="D93" s="270"/>
      <c r="E93" s="270"/>
      <c r="F93" s="289" t="s">
        <v>609</v>
      </c>
      <c r="G93" s="288"/>
      <c r="H93" s="270" t="s">
        <v>644</v>
      </c>
      <c r="I93" s="270" t="s">
        <v>643</v>
      </c>
      <c r="J93" s="270"/>
      <c r="K93" s="281"/>
    </row>
    <row r="94" spans="2:11" ht="15" customHeight="1">
      <c r="B94" s="290"/>
      <c r="C94" s="270" t="s">
        <v>40</v>
      </c>
      <c r="D94" s="270"/>
      <c r="E94" s="270"/>
      <c r="F94" s="289" t="s">
        <v>609</v>
      </c>
      <c r="G94" s="288"/>
      <c r="H94" s="270" t="s">
        <v>645</v>
      </c>
      <c r="I94" s="270" t="s">
        <v>643</v>
      </c>
      <c r="J94" s="270"/>
      <c r="K94" s="281"/>
    </row>
    <row r="95" spans="2:11" ht="15" customHeight="1">
      <c r="B95" s="290"/>
      <c r="C95" s="270" t="s">
        <v>50</v>
      </c>
      <c r="D95" s="270"/>
      <c r="E95" s="270"/>
      <c r="F95" s="289" t="s">
        <v>609</v>
      </c>
      <c r="G95" s="288"/>
      <c r="H95" s="270" t="s">
        <v>646</v>
      </c>
      <c r="I95" s="270" t="s">
        <v>643</v>
      </c>
      <c r="J95" s="270"/>
      <c r="K95" s="281"/>
    </row>
    <row r="96" spans="2:11" ht="15" customHeight="1">
      <c r="B96" s="293"/>
      <c r="C96" s="294"/>
      <c r="D96" s="294"/>
      <c r="E96" s="294"/>
      <c r="F96" s="294"/>
      <c r="G96" s="294"/>
      <c r="H96" s="294"/>
      <c r="I96" s="294"/>
      <c r="J96" s="294"/>
      <c r="K96" s="295"/>
    </row>
    <row r="97" spans="2:11" ht="18.75" customHeight="1">
      <c r="B97" s="296"/>
      <c r="C97" s="297"/>
      <c r="D97" s="297"/>
      <c r="E97" s="297"/>
      <c r="F97" s="297"/>
      <c r="G97" s="297"/>
      <c r="H97" s="297"/>
      <c r="I97" s="297"/>
      <c r="J97" s="297"/>
      <c r="K97" s="296"/>
    </row>
    <row r="98" spans="2:11" ht="18.75" customHeight="1">
      <c r="B98" s="276"/>
      <c r="C98" s="276"/>
      <c r="D98" s="276"/>
      <c r="E98" s="276"/>
      <c r="F98" s="276"/>
      <c r="G98" s="276"/>
      <c r="H98" s="276"/>
      <c r="I98" s="276"/>
      <c r="J98" s="276"/>
      <c r="K98" s="276"/>
    </row>
    <row r="99" spans="2:11" ht="7.5" customHeight="1">
      <c r="B99" s="277"/>
      <c r="C99" s="278"/>
      <c r="D99" s="278"/>
      <c r="E99" s="278"/>
      <c r="F99" s="278"/>
      <c r="G99" s="278"/>
      <c r="H99" s="278"/>
      <c r="I99" s="278"/>
      <c r="J99" s="278"/>
      <c r="K99" s="279"/>
    </row>
    <row r="100" spans="2:11" ht="45" customHeight="1">
      <c r="B100" s="280"/>
      <c r="C100" s="386" t="s">
        <v>647</v>
      </c>
      <c r="D100" s="386"/>
      <c r="E100" s="386"/>
      <c r="F100" s="386"/>
      <c r="G100" s="386"/>
      <c r="H100" s="386"/>
      <c r="I100" s="386"/>
      <c r="J100" s="386"/>
      <c r="K100" s="281"/>
    </row>
    <row r="101" spans="2:11" ht="17.25" customHeight="1">
      <c r="B101" s="280"/>
      <c r="C101" s="282" t="s">
        <v>603</v>
      </c>
      <c r="D101" s="282"/>
      <c r="E101" s="282"/>
      <c r="F101" s="282" t="s">
        <v>604</v>
      </c>
      <c r="G101" s="283"/>
      <c r="H101" s="282" t="s">
        <v>118</v>
      </c>
      <c r="I101" s="282" t="s">
        <v>59</v>
      </c>
      <c r="J101" s="282" t="s">
        <v>605</v>
      </c>
      <c r="K101" s="281"/>
    </row>
    <row r="102" spans="2:11" ht="17.25" customHeight="1">
      <c r="B102" s="280"/>
      <c r="C102" s="284" t="s">
        <v>606</v>
      </c>
      <c r="D102" s="284"/>
      <c r="E102" s="284"/>
      <c r="F102" s="285" t="s">
        <v>607</v>
      </c>
      <c r="G102" s="286"/>
      <c r="H102" s="284"/>
      <c r="I102" s="284"/>
      <c r="J102" s="284" t="s">
        <v>608</v>
      </c>
      <c r="K102" s="281"/>
    </row>
    <row r="103" spans="2:11" ht="5.25" customHeight="1">
      <c r="B103" s="280"/>
      <c r="C103" s="282"/>
      <c r="D103" s="282"/>
      <c r="E103" s="282"/>
      <c r="F103" s="282"/>
      <c r="G103" s="298"/>
      <c r="H103" s="282"/>
      <c r="I103" s="282"/>
      <c r="J103" s="282"/>
      <c r="K103" s="281"/>
    </row>
    <row r="104" spans="2:11" ht="15" customHeight="1">
      <c r="B104" s="280"/>
      <c r="C104" s="270" t="s">
        <v>55</v>
      </c>
      <c r="D104" s="287"/>
      <c r="E104" s="287"/>
      <c r="F104" s="289" t="s">
        <v>609</v>
      </c>
      <c r="G104" s="298"/>
      <c r="H104" s="270" t="s">
        <v>648</v>
      </c>
      <c r="I104" s="270" t="s">
        <v>611</v>
      </c>
      <c r="J104" s="270">
        <v>20</v>
      </c>
      <c r="K104" s="281"/>
    </row>
    <row r="105" spans="2:11" ht="15" customHeight="1">
      <c r="B105" s="280"/>
      <c r="C105" s="270" t="s">
        <v>612</v>
      </c>
      <c r="D105" s="270"/>
      <c r="E105" s="270"/>
      <c r="F105" s="289" t="s">
        <v>609</v>
      </c>
      <c r="G105" s="270"/>
      <c r="H105" s="270" t="s">
        <v>648</v>
      </c>
      <c r="I105" s="270" t="s">
        <v>611</v>
      </c>
      <c r="J105" s="270">
        <v>120</v>
      </c>
      <c r="K105" s="281"/>
    </row>
    <row r="106" spans="2:11" ht="15" customHeight="1">
      <c r="B106" s="290"/>
      <c r="C106" s="270" t="s">
        <v>614</v>
      </c>
      <c r="D106" s="270"/>
      <c r="E106" s="270"/>
      <c r="F106" s="289" t="s">
        <v>615</v>
      </c>
      <c r="G106" s="270"/>
      <c r="H106" s="270" t="s">
        <v>648</v>
      </c>
      <c r="I106" s="270" t="s">
        <v>611</v>
      </c>
      <c r="J106" s="270">
        <v>50</v>
      </c>
      <c r="K106" s="281"/>
    </row>
    <row r="107" spans="2:11" ht="15" customHeight="1">
      <c r="B107" s="290"/>
      <c r="C107" s="270" t="s">
        <v>617</v>
      </c>
      <c r="D107" s="270"/>
      <c r="E107" s="270"/>
      <c r="F107" s="289" t="s">
        <v>609</v>
      </c>
      <c r="G107" s="270"/>
      <c r="H107" s="270" t="s">
        <v>648</v>
      </c>
      <c r="I107" s="270" t="s">
        <v>619</v>
      </c>
      <c r="J107" s="270"/>
      <c r="K107" s="281"/>
    </row>
    <row r="108" spans="2:11" ht="15" customHeight="1">
      <c r="B108" s="290"/>
      <c r="C108" s="270" t="s">
        <v>628</v>
      </c>
      <c r="D108" s="270"/>
      <c r="E108" s="270"/>
      <c r="F108" s="289" t="s">
        <v>615</v>
      </c>
      <c r="G108" s="270"/>
      <c r="H108" s="270" t="s">
        <v>648</v>
      </c>
      <c r="I108" s="270" t="s">
        <v>611</v>
      </c>
      <c r="J108" s="270">
        <v>50</v>
      </c>
      <c r="K108" s="281"/>
    </row>
    <row r="109" spans="2:11" ht="15" customHeight="1">
      <c r="B109" s="290"/>
      <c r="C109" s="270" t="s">
        <v>636</v>
      </c>
      <c r="D109" s="270"/>
      <c r="E109" s="270"/>
      <c r="F109" s="289" t="s">
        <v>615</v>
      </c>
      <c r="G109" s="270"/>
      <c r="H109" s="270" t="s">
        <v>648</v>
      </c>
      <c r="I109" s="270" t="s">
        <v>611</v>
      </c>
      <c r="J109" s="270">
        <v>50</v>
      </c>
      <c r="K109" s="281"/>
    </row>
    <row r="110" spans="2:11" ht="15" customHeight="1">
      <c r="B110" s="290"/>
      <c r="C110" s="270" t="s">
        <v>634</v>
      </c>
      <c r="D110" s="270"/>
      <c r="E110" s="270"/>
      <c r="F110" s="289" t="s">
        <v>615</v>
      </c>
      <c r="G110" s="270"/>
      <c r="H110" s="270" t="s">
        <v>648</v>
      </c>
      <c r="I110" s="270" t="s">
        <v>611</v>
      </c>
      <c r="J110" s="270">
        <v>50</v>
      </c>
      <c r="K110" s="281"/>
    </row>
    <row r="111" spans="2:11" ht="15" customHeight="1">
      <c r="B111" s="290"/>
      <c r="C111" s="270" t="s">
        <v>55</v>
      </c>
      <c r="D111" s="270"/>
      <c r="E111" s="270"/>
      <c r="F111" s="289" t="s">
        <v>609</v>
      </c>
      <c r="G111" s="270"/>
      <c r="H111" s="270" t="s">
        <v>649</v>
      </c>
      <c r="I111" s="270" t="s">
        <v>611</v>
      </c>
      <c r="J111" s="270">
        <v>20</v>
      </c>
      <c r="K111" s="281"/>
    </row>
    <row r="112" spans="2:11" ht="15" customHeight="1">
      <c r="B112" s="290"/>
      <c r="C112" s="270" t="s">
        <v>650</v>
      </c>
      <c r="D112" s="270"/>
      <c r="E112" s="270"/>
      <c r="F112" s="289" t="s">
        <v>609</v>
      </c>
      <c r="G112" s="270"/>
      <c r="H112" s="270" t="s">
        <v>651</v>
      </c>
      <c r="I112" s="270" t="s">
        <v>611</v>
      </c>
      <c r="J112" s="270">
        <v>120</v>
      </c>
      <c r="K112" s="281"/>
    </row>
    <row r="113" spans="2:11" ht="15" customHeight="1">
      <c r="B113" s="290"/>
      <c r="C113" s="270" t="s">
        <v>40</v>
      </c>
      <c r="D113" s="270"/>
      <c r="E113" s="270"/>
      <c r="F113" s="289" t="s">
        <v>609</v>
      </c>
      <c r="G113" s="270"/>
      <c r="H113" s="270" t="s">
        <v>652</v>
      </c>
      <c r="I113" s="270" t="s">
        <v>643</v>
      </c>
      <c r="J113" s="270"/>
      <c r="K113" s="281"/>
    </row>
    <row r="114" spans="2:11" ht="15" customHeight="1">
      <c r="B114" s="290"/>
      <c r="C114" s="270" t="s">
        <v>50</v>
      </c>
      <c r="D114" s="270"/>
      <c r="E114" s="270"/>
      <c r="F114" s="289" t="s">
        <v>609</v>
      </c>
      <c r="G114" s="270"/>
      <c r="H114" s="270" t="s">
        <v>653</v>
      </c>
      <c r="I114" s="270" t="s">
        <v>643</v>
      </c>
      <c r="J114" s="270"/>
      <c r="K114" s="281"/>
    </row>
    <row r="115" spans="2:11" ht="15" customHeight="1">
      <c r="B115" s="290"/>
      <c r="C115" s="270" t="s">
        <v>59</v>
      </c>
      <c r="D115" s="270"/>
      <c r="E115" s="270"/>
      <c r="F115" s="289" t="s">
        <v>609</v>
      </c>
      <c r="G115" s="270"/>
      <c r="H115" s="270" t="s">
        <v>654</v>
      </c>
      <c r="I115" s="270" t="s">
        <v>655</v>
      </c>
      <c r="J115" s="270"/>
      <c r="K115" s="281"/>
    </row>
    <row r="116" spans="2:11" ht="15" customHeight="1">
      <c r="B116" s="293"/>
      <c r="C116" s="299"/>
      <c r="D116" s="299"/>
      <c r="E116" s="299"/>
      <c r="F116" s="299"/>
      <c r="G116" s="299"/>
      <c r="H116" s="299"/>
      <c r="I116" s="299"/>
      <c r="J116" s="299"/>
      <c r="K116" s="295"/>
    </row>
    <row r="117" spans="2:11" ht="18.75" customHeight="1">
      <c r="B117" s="300"/>
      <c r="C117" s="266"/>
      <c r="D117" s="266"/>
      <c r="E117" s="266"/>
      <c r="F117" s="301"/>
      <c r="G117" s="266"/>
      <c r="H117" s="266"/>
      <c r="I117" s="266"/>
      <c r="J117" s="266"/>
      <c r="K117" s="300"/>
    </row>
    <row r="118" spans="2:11" ht="18.75" customHeight="1">
      <c r="B118" s="276"/>
      <c r="C118" s="276"/>
      <c r="D118" s="276"/>
      <c r="E118" s="276"/>
      <c r="F118" s="276"/>
      <c r="G118" s="276"/>
      <c r="H118" s="276"/>
      <c r="I118" s="276"/>
      <c r="J118" s="276"/>
      <c r="K118" s="276"/>
    </row>
    <row r="119" spans="2:11" ht="7.5" customHeight="1">
      <c r="B119" s="302"/>
      <c r="C119" s="303"/>
      <c r="D119" s="303"/>
      <c r="E119" s="303"/>
      <c r="F119" s="303"/>
      <c r="G119" s="303"/>
      <c r="H119" s="303"/>
      <c r="I119" s="303"/>
      <c r="J119" s="303"/>
      <c r="K119" s="304"/>
    </row>
    <row r="120" spans="2:11" ht="45" customHeight="1">
      <c r="B120" s="305"/>
      <c r="C120" s="385" t="s">
        <v>656</v>
      </c>
      <c r="D120" s="385"/>
      <c r="E120" s="385"/>
      <c r="F120" s="385"/>
      <c r="G120" s="385"/>
      <c r="H120" s="385"/>
      <c r="I120" s="385"/>
      <c r="J120" s="385"/>
      <c r="K120" s="306"/>
    </row>
    <row r="121" spans="2:11" ht="17.25" customHeight="1">
      <c r="B121" s="307"/>
      <c r="C121" s="282" t="s">
        <v>603</v>
      </c>
      <c r="D121" s="282"/>
      <c r="E121" s="282"/>
      <c r="F121" s="282" t="s">
        <v>604</v>
      </c>
      <c r="G121" s="283"/>
      <c r="H121" s="282" t="s">
        <v>118</v>
      </c>
      <c r="I121" s="282" t="s">
        <v>59</v>
      </c>
      <c r="J121" s="282" t="s">
        <v>605</v>
      </c>
      <c r="K121" s="308"/>
    </row>
    <row r="122" spans="2:11" ht="17.25" customHeight="1">
      <c r="B122" s="307"/>
      <c r="C122" s="284" t="s">
        <v>606</v>
      </c>
      <c r="D122" s="284"/>
      <c r="E122" s="284"/>
      <c r="F122" s="285" t="s">
        <v>607</v>
      </c>
      <c r="G122" s="286"/>
      <c r="H122" s="284"/>
      <c r="I122" s="284"/>
      <c r="J122" s="284" t="s">
        <v>608</v>
      </c>
      <c r="K122" s="308"/>
    </row>
    <row r="123" spans="2:11" ht="5.25" customHeight="1">
      <c r="B123" s="309"/>
      <c r="C123" s="287"/>
      <c r="D123" s="287"/>
      <c r="E123" s="287"/>
      <c r="F123" s="287"/>
      <c r="G123" s="270"/>
      <c r="H123" s="287"/>
      <c r="I123" s="287"/>
      <c r="J123" s="287"/>
      <c r="K123" s="310"/>
    </row>
    <row r="124" spans="2:11" ht="15" customHeight="1">
      <c r="B124" s="309"/>
      <c r="C124" s="270" t="s">
        <v>612</v>
      </c>
      <c r="D124" s="287"/>
      <c r="E124" s="287"/>
      <c r="F124" s="289" t="s">
        <v>609</v>
      </c>
      <c r="G124" s="270"/>
      <c r="H124" s="270" t="s">
        <v>648</v>
      </c>
      <c r="I124" s="270" t="s">
        <v>611</v>
      </c>
      <c r="J124" s="270">
        <v>120</v>
      </c>
      <c r="K124" s="311"/>
    </row>
    <row r="125" spans="2:11" ht="15" customHeight="1">
      <c r="B125" s="309"/>
      <c r="C125" s="270" t="s">
        <v>657</v>
      </c>
      <c r="D125" s="270"/>
      <c r="E125" s="270"/>
      <c r="F125" s="289" t="s">
        <v>609</v>
      </c>
      <c r="G125" s="270"/>
      <c r="H125" s="270" t="s">
        <v>658</v>
      </c>
      <c r="I125" s="270" t="s">
        <v>611</v>
      </c>
      <c r="J125" s="270" t="s">
        <v>659</v>
      </c>
      <c r="K125" s="311"/>
    </row>
    <row r="126" spans="2:11" ht="15" customHeight="1">
      <c r="B126" s="309"/>
      <c r="C126" s="270" t="s">
        <v>558</v>
      </c>
      <c r="D126" s="270"/>
      <c r="E126" s="270"/>
      <c r="F126" s="289" t="s">
        <v>609</v>
      </c>
      <c r="G126" s="270"/>
      <c r="H126" s="270" t="s">
        <v>660</v>
      </c>
      <c r="I126" s="270" t="s">
        <v>611</v>
      </c>
      <c r="J126" s="270" t="s">
        <v>659</v>
      </c>
      <c r="K126" s="311"/>
    </row>
    <row r="127" spans="2:11" ht="15" customHeight="1">
      <c r="B127" s="309"/>
      <c r="C127" s="270" t="s">
        <v>620</v>
      </c>
      <c r="D127" s="270"/>
      <c r="E127" s="270"/>
      <c r="F127" s="289" t="s">
        <v>615</v>
      </c>
      <c r="G127" s="270"/>
      <c r="H127" s="270" t="s">
        <v>621</v>
      </c>
      <c r="I127" s="270" t="s">
        <v>611</v>
      </c>
      <c r="J127" s="270">
        <v>15</v>
      </c>
      <c r="K127" s="311"/>
    </row>
    <row r="128" spans="2:11" ht="15" customHeight="1">
      <c r="B128" s="309"/>
      <c r="C128" s="291" t="s">
        <v>622</v>
      </c>
      <c r="D128" s="291"/>
      <c r="E128" s="291"/>
      <c r="F128" s="292" t="s">
        <v>615</v>
      </c>
      <c r="G128" s="291"/>
      <c r="H128" s="291" t="s">
        <v>623</v>
      </c>
      <c r="I128" s="291" t="s">
        <v>611</v>
      </c>
      <c r="J128" s="291">
        <v>15</v>
      </c>
      <c r="K128" s="311"/>
    </row>
    <row r="129" spans="2:11" ht="15" customHeight="1">
      <c r="B129" s="309"/>
      <c r="C129" s="291" t="s">
        <v>624</v>
      </c>
      <c r="D129" s="291"/>
      <c r="E129" s="291"/>
      <c r="F129" s="292" t="s">
        <v>615</v>
      </c>
      <c r="G129" s="291"/>
      <c r="H129" s="291" t="s">
        <v>625</v>
      </c>
      <c r="I129" s="291" t="s">
        <v>611</v>
      </c>
      <c r="J129" s="291">
        <v>20</v>
      </c>
      <c r="K129" s="311"/>
    </row>
    <row r="130" spans="2:11" ht="15" customHeight="1">
      <c r="B130" s="309"/>
      <c r="C130" s="291" t="s">
        <v>626</v>
      </c>
      <c r="D130" s="291"/>
      <c r="E130" s="291"/>
      <c r="F130" s="292" t="s">
        <v>615</v>
      </c>
      <c r="G130" s="291"/>
      <c r="H130" s="291" t="s">
        <v>627</v>
      </c>
      <c r="I130" s="291" t="s">
        <v>611</v>
      </c>
      <c r="J130" s="291">
        <v>20</v>
      </c>
      <c r="K130" s="311"/>
    </row>
    <row r="131" spans="2:11" ht="15" customHeight="1">
      <c r="B131" s="309"/>
      <c r="C131" s="270" t="s">
        <v>614</v>
      </c>
      <c r="D131" s="270"/>
      <c r="E131" s="270"/>
      <c r="F131" s="289" t="s">
        <v>615</v>
      </c>
      <c r="G131" s="270"/>
      <c r="H131" s="270" t="s">
        <v>648</v>
      </c>
      <c r="I131" s="270" t="s">
        <v>611</v>
      </c>
      <c r="J131" s="270">
        <v>50</v>
      </c>
      <c r="K131" s="311"/>
    </row>
    <row r="132" spans="2:11" ht="15" customHeight="1">
      <c r="B132" s="309"/>
      <c r="C132" s="270" t="s">
        <v>628</v>
      </c>
      <c r="D132" s="270"/>
      <c r="E132" s="270"/>
      <c r="F132" s="289" t="s">
        <v>615</v>
      </c>
      <c r="G132" s="270"/>
      <c r="H132" s="270" t="s">
        <v>648</v>
      </c>
      <c r="I132" s="270" t="s">
        <v>611</v>
      </c>
      <c r="J132" s="270">
        <v>50</v>
      </c>
      <c r="K132" s="311"/>
    </row>
    <row r="133" spans="2:11" ht="15" customHeight="1">
      <c r="B133" s="309"/>
      <c r="C133" s="270" t="s">
        <v>634</v>
      </c>
      <c r="D133" s="270"/>
      <c r="E133" s="270"/>
      <c r="F133" s="289" t="s">
        <v>615</v>
      </c>
      <c r="G133" s="270"/>
      <c r="H133" s="270" t="s">
        <v>648</v>
      </c>
      <c r="I133" s="270" t="s">
        <v>611</v>
      </c>
      <c r="J133" s="270">
        <v>50</v>
      </c>
      <c r="K133" s="311"/>
    </row>
    <row r="134" spans="2:11" ht="15" customHeight="1">
      <c r="B134" s="309"/>
      <c r="C134" s="270" t="s">
        <v>636</v>
      </c>
      <c r="D134" s="270"/>
      <c r="E134" s="270"/>
      <c r="F134" s="289" t="s">
        <v>615</v>
      </c>
      <c r="G134" s="270"/>
      <c r="H134" s="270" t="s">
        <v>648</v>
      </c>
      <c r="I134" s="270" t="s">
        <v>611</v>
      </c>
      <c r="J134" s="270">
        <v>50</v>
      </c>
      <c r="K134" s="311"/>
    </row>
    <row r="135" spans="2:11" ht="15" customHeight="1">
      <c r="B135" s="309"/>
      <c r="C135" s="270" t="s">
        <v>123</v>
      </c>
      <c r="D135" s="270"/>
      <c r="E135" s="270"/>
      <c r="F135" s="289" t="s">
        <v>615</v>
      </c>
      <c r="G135" s="270"/>
      <c r="H135" s="270" t="s">
        <v>661</v>
      </c>
      <c r="I135" s="270" t="s">
        <v>611</v>
      </c>
      <c r="J135" s="270">
        <v>255</v>
      </c>
      <c r="K135" s="311"/>
    </row>
    <row r="136" spans="2:11" ht="15" customHeight="1">
      <c r="B136" s="309"/>
      <c r="C136" s="270" t="s">
        <v>638</v>
      </c>
      <c r="D136" s="270"/>
      <c r="E136" s="270"/>
      <c r="F136" s="289" t="s">
        <v>609</v>
      </c>
      <c r="G136" s="270"/>
      <c r="H136" s="270" t="s">
        <v>662</v>
      </c>
      <c r="I136" s="270" t="s">
        <v>640</v>
      </c>
      <c r="J136" s="270"/>
      <c r="K136" s="311"/>
    </row>
    <row r="137" spans="2:11" ht="15" customHeight="1">
      <c r="B137" s="309"/>
      <c r="C137" s="270" t="s">
        <v>641</v>
      </c>
      <c r="D137" s="270"/>
      <c r="E137" s="270"/>
      <c r="F137" s="289" t="s">
        <v>609</v>
      </c>
      <c r="G137" s="270"/>
      <c r="H137" s="270" t="s">
        <v>663</v>
      </c>
      <c r="I137" s="270" t="s">
        <v>643</v>
      </c>
      <c r="J137" s="270"/>
      <c r="K137" s="311"/>
    </row>
    <row r="138" spans="2:11" ht="15" customHeight="1">
      <c r="B138" s="309"/>
      <c r="C138" s="270" t="s">
        <v>644</v>
      </c>
      <c r="D138" s="270"/>
      <c r="E138" s="270"/>
      <c r="F138" s="289" t="s">
        <v>609</v>
      </c>
      <c r="G138" s="270"/>
      <c r="H138" s="270" t="s">
        <v>644</v>
      </c>
      <c r="I138" s="270" t="s">
        <v>643</v>
      </c>
      <c r="J138" s="270"/>
      <c r="K138" s="311"/>
    </row>
    <row r="139" spans="2:11" ht="15" customHeight="1">
      <c r="B139" s="309"/>
      <c r="C139" s="270" t="s">
        <v>40</v>
      </c>
      <c r="D139" s="270"/>
      <c r="E139" s="270"/>
      <c r="F139" s="289" t="s">
        <v>609</v>
      </c>
      <c r="G139" s="270"/>
      <c r="H139" s="270" t="s">
        <v>664</v>
      </c>
      <c r="I139" s="270" t="s">
        <v>643</v>
      </c>
      <c r="J139" s="270"/>
      <c r="K139" s="311"/>
    </row>
    <row r="140" spans="2:11" ht="15" customHeight="1">
      <c r="B140" s="309"/>
      <c r="C140" s="270" t="s">
        <v>665</v>
      </c>
      <c r="D140" s="270"/>
      <c r="E140" s="270"/>
      <c r="F140" s="289" t="s">
        <v>609</v>
      </c>
      <c r="G140" s="270"/>
      <c r="H140" s="270" t="s">
        <v>666</v>
      </c>
      <c r="I140" s="270" t="s">
        <v>643</v>
      </c>
      <c r="J140" s="270"/>
      <c r="K140" s="311"/>
    </row>
    <row r="141" spans="2:11" ht="15" customHeight="1">
      <c r="B141" s="312"/>
      <c r="C141" s="313"/>
      <c r="D141" s="313"/>
      <c r="E141" s="313"/>
      <c r="F141" s="313"/>
      <c r="G141" s="313"/>
      <c r="H141" s="313"/>
      <c r="I141" s="313"/>
      <c r="J141" s="313"/>
      <c r="K141" s="314"/>
    </row>
    <row r="142" spans="2:11" ht="18.75" customHeight="1">
      <c r="B142" s="266"/>
      <c r="C142" s="266"/>
      <c r="D142" s="266"/>
      <c r="E142" s="266"/>
      <c r="F142" s="301"/>
      <c r="G142" s="266"/>
      <c r="H142" s="266"/>
      <c r="I142" s="266"/>
      <c r="J142" s="266"/>
      <c r="K142" s="266"/>
    </row>
    <row r="143" spans="2:11" ht="18.75" customHeight="1">
      <c r="B143" s="276"/>
      <c r="C143" s="276"/>
      <c r="D143" s="276"/>
      <c r="E143" s="276"/>
      <c r="F143" s="276"/>
      <c r="G143" s="276"/>
      <c r="H143" s="276"/>
      <c r="I143" s="276"/>
      <c r="J143" s="276"/>
      <c r="K143" s="276"/>
    </row>
    <row r="144" spans="2:11" ht="7.5" customHeight="1">
      <c r="B144" s="277"/>
      <c r="C144" s="278"/>
      <c r="D144" s="278"/>
      <c r="E144" s="278"/>
      <c r="F144" s="278"/>
      <c r="G144" s="278"/>
      <c r="H144" s="278"/>
      <c r="I144" s="278"/>
      <c r="J144" s="278"/>
      <c r="K144" s="279"/>
    </row>
    <row r="145" spans="2:11" ht="45" customHeight="1">
      <c r="B145" s="280"/>
      <c r="C145" s="386" t="s">
        <v>667</v>
      </c>
      <c r="D145" s="386"/>
      <c r="E145" s="386"/>
      <c r="F145" s="386"/>
      <c r="G145" s="386"/>
      <c r="H145" s="386"/>
      <c r="I145" s="386"/>
      <c r="J145" s="386"/>
      <c r="K145" s="281"/>
    </row>
    <row r="146" spans="2:11" ht="17.25" customHeight="1">
      <c r="B146" s="280"/>
      <c r="C146" s="282" t="s">
        <v>603</v>
      </c>
      <c r="D146" s="282"/>
      <c r="E146" s="282"/>
      <c r="F146" s="282" t="s">
        <v>604</v>
      </c>
      <c r="G146" s="283"/>
      <c r="H146" s="282" t="s">
        <v>118</v>
      </c>
      <c r="I146" s="282" t="s">
        <v>59</v>
      </c>
      <c r="J146" s="282" t="s">
        <v>605</v>
      </c>
      <c r="K146" s="281"/>
    </row>
    <row r="147" spans="2:11" ht="17.25" customHeight="1">
      <c r="B147" s="280"/>
      <c r="C147" s="284" t="s">
        <v>606</v>
      </c>
      <c r="D147" s="284"/>
      <c r="E147" s="284"/>
      <c r="F147" s="285" t="s">
        <v>607</v>
      </c>
      <c r="G147" s="286"/>
      <c r="H147" s="284"/>
      <c r="I147" s="284"/>
      <c r="J147" s="284" t="s">
        <v>608</v>
      </c>
      <c r="K147" s="281"/>
    </row>
    <row r="148" spans="2:11" ht="5.25" customHeight="1">
      <c r="B148" s="290"/>
      <c r="C148" s="287"/>
      <c r="D148" s="287"/>
      <c r="E148" s="287"/>
      <c r="F148" s="287"/>
      <c r="G148" s="288"/>
      <c r="H148" s="287"/>
      <c r="I148" s="287"/>
      <c r="J148" s="287"/>
      <c r="K148" s="311"/>
    </row>
    <row r="149" spans="2:11" ht="15" customHeight="1">
      <c r="B149" s="290"/>
      <c r="C149" s="315" t="s">
        <v>612</v>
      </c>
      <c r="D149" s="270"/>
      <c r="E149" s="270"/>
      <c r="F149" s="316" t="s">
        <v>609</v>
      </c>
      <c r="G149" s="270"/>
      <c r="H149" s="315" t="s">
        <v>648</v>
      </c>
      <c r="I149" s="315" t="s">
        <v>611</v>
      </c>
      <c r="J149" s="315">
        <v>120</v>
      </c>
      <c r="K149" s="311"/>
    </row>
    <row r="150" spans="2:11" ht="15" customHeight="1">
      <c r="B150" s="290"/>
      <c r="C150" s="315" t="s">
        <v>657</v>
      </c>
      <c r="D150" s="270"/>
      <c r="E150" s="270"/>
      <c r="F150" s="316" t="s">
        <v>609</v>
      </c>
      <c r="G150" s="270"/>
      <c r="H150" s="315" t="s">
        <v>668</v>
      </c>
      <c r="I150" s="315" t="s">
        <v>611</v>
      </c>
      <c r="J150" s="315" t="s">
        <v>659</v>
      </c>
      <c r="K150" s="311"/>
    </row>
    <row r="151" spans="2:11" ht="15" customHeight="1">
      <c r="B151" s="290"/>
      <c r="C151" s="315" t="s">
        <v>558</v>
      </c>
      <c r="D151" s="270"/>
      <c r="E151" s="270"/>
      <c r="F151" s="316" t="s">
        <v>609</v>
      </c>
      <c r="G151" s="270"/>
      <c r="H151" s="315" t="s">
        <v>669</v>
      </c>
      <c r="I151" s="315" t="s">
        <v>611</v>
      </c>
      <c r="J151" s="315" t="s">
        <v>659</v>
      </c>
      <c r="K151" s="311"/>
    </row>
    <row r="152" spans="2:11" ht="15" customHeight="1">
      <c r="B152" s="290"/>
      <c r="C152" s="315" t="s">
        <v>614</v>
      </c>
      <c r="D152" s="270"/>
      <c r="E152" s="270"/>
      <c r="F152" s="316" t="s">
        <v>615</v>
      </c>
      <c r="G152" s="270"/>
      <c r="H152" s="315" t="s">
        <v>648</v>
      </c>
      <c r="I152" s="315" t="s">
        <v>611</v>
      </c>
      <c r="J152" s="315">
        <v>50</v>
      </c>
      <c r="K152" s="311"/>
    </row>
    <row r="153" spans="2:11" ht="15" customHeight="1">
      <c r="B153" s="290"/>
      <c r="C153" s="315" t="s">
        <v>617</v>
      </c>
      <c r="D153" s="270"/>
      <c r="E153" s="270"/>
      <c r="F153" s="316" t="s">
        <v>609</v>
      </c>
      <c r="G153" s="270"/>
      <c r="H153" s="315" t="s">
        <v>648</v>
      </c>
      <c r="I153" s="315" t="s">
        <v>619</v>
      </c>
      <c r="J153" s="315"/>
      <c r="K153" s="311"/>
    </row>
    <row r="154" spans="2:11" ht="15" customHeight="1">
      <c r="B154" s="290"/>
      <c r="C154" s="315" t="s">
        <v>628</v>
      </c>
      <c r="D154" s="270"/>
      <c r="E154" s="270"/>
      <c r="F154" s="316" t="s">
        <v>615</v>
      </c>
      <c r="G154" s="270"/>
      <c r="H154" s="315" t="s">
        <v>648</v>
      </c>
      <c r="I154" s="315" t="s">
        <v>611</v>
      </c>
      <c r="J154" s="315">
        <v>50</v>
      </c>
      <c r="K154" s="311"/>
    </row>
    <row r="155" spans="2:11" ht="15" customHeight="1">
      <c r="B155" s="290"/>
      <c r="C155" s="315" t="s">
        <v>636</v>
      </c>
      <c r="D155" s="270"/>
      <c r="E155" s="270"/>
      <c r="F155" s="316" t="s">
        <v>615</v>
      </c>
      <c r="G155" s="270"/>
      <c r="H155" s="315" t="s">
        <v>648</v>
      </c>
      <c r="I155" s="315" t="s">
        <v>611</v>
      </c>
      <c r="J155" s="315">
        <v>50</v>
      </c>
      <c r="K155" s="311"/>
    </row>
    <row r="156" spans="2:11" ht="15" customHeight="1">
      <c r="B156" s="290"/>
      <c r="C156" s="315" t="s">
        <v>634</v>
      </c>
      <c r="D156" s="270"/>
      <c r="E156" s="270"/>
      <c r="F156" s="316" t="s">
        <v>615</v>
      </c>
      <c r="G156" s="270"/>
      <c r="H156" s="315" t="s">
        <v>648</v>
      </c>
      <c r="I156" s="315" t="s">
        <v>611</v>
      </c>
      <c r="J156" s="315">
        <v>50</v>
      </c>
      <c r="K156" s="311"/>
    </row>
    <row r="157" spans="2:11" ht="15" customHeight="1">
      <c r="B157" s="290"/>
      <c r="C157" s="315" t="s">
        <v>108</v>
      </c>
      <c r="D157" s="270"/>
      <c r="E157" s="270"/>
      <c r="F157" s="316" t="s">
        <v>609</v>
      </c>
      <c r="G157" s="270"/>
      <c r="H157" s="315" t="s">
        <v>670</v>
      </c>
      <c r="I157" s="315" t="s">
        <v>611</v>
      </c>
      <c r="J157" s="315" t="s">
        <v>671</v>
      </c>
      <c r="K157" s="311"/>
    </row>
    <row r="158" spans="2:11" ht="15" customHeight="1">
      <c r="B158" s="290"/>
      <c r="C158" s="315" t="s">
        <v>672</v>
      </c>
      <c r="D158" s="270"/>
      <c r="E158" s="270"/>
      <c r="F158" s="316" t="s">
        <v>609</v>
      </c>
      <c r="G158" s="270"/>
      <c r="H158" s="315" t="s">
        <v>673</v>
      </c>
      <c r="I158" s="315" t="s">
        <v>643</v>
      </c>
      <c r="J158" s="315"/>
      <c r="K158" s="311"/>
    </row>
    <row r="159" spans="2:11" ht="15" customHeight="1">
      <c r="B159" s="317"/>
      <c r="C159" s="299"/>
      <c r="D159" s="299"/>
      <c r="E159" s="299"/>
      <c r="F159" s="299"/>
      <c r="G159" s="299"/>
      <c r="H159" s="299"/>
      <c r="I159" s="299"/>
      <c r="J159" s="299"/>
      <c r="K159" s="318"/>
    </row>
    <row r="160" spans="2:11" ht="18.75" customHeight="1">
      <c r="B160" s="266"/>
      <c r="C160" s="270"/>
      <c r="D160" s="270"/>
      <c r="E160" s="270"/>
      <c r="F160" s="289"/>
      <c r="G160" s="270"/>
      <c r="H160" s="270"/>
      <c r="I160" s="270"/>
      <c r="J160" s="270"/>
      <c r="K160" s="266"/>
    </row>
    <row r="161" spans="2:11" ht="18.75" customHeight="1">
      <c r="B161" s="276"/>
      <c r="C161" s="276"/>
      <c r="D161" s="276"/>
      <c r="E161" s="276"/>
      <c r="F161" s="276"/>
      <c r="G161" s="276"/>
      <c r="H161" s="276"/>
      <c r="I161" s="276"/>
      <c r="J161" s="276"/>
      <c r="K161" s="276"/>
    </row>
    <row r="162" spans="2:11" ht="7.5" customHeight="1">
      <c r="B162" s="258"/>
      <c r="C162" s="259"/>
      <c r="D162" s="259"/>
      <c r="E162" s="259"/>
      <c r="F162" s="259"/>
      <c r="G162" s="259"/>
      <c r="H162" s="259"/>
      <c r="I162" s="259"/>
      <c r="J162" s="259"/>
      <c r="K162" s="260"/>
    </row>
    <row r="163" spans="2:11" ht="45" customHeight="1">
      <c r="B163" s="261"/>
      <c r="C163" s="385" t="s">
        <v>674</v>
      </c>
      <c r="D163" s="385"/>
      <c r="E163" s="385"/>
      <c r="F163" s="385"/>
      <c r="G163" s="385"/>
      <c r="H163" s="385"/>
      <c r="I163" s="385"/>
      <c r="J163" s="385"/>
      <c r="K163" s="262"/>
    </row>
    <row r="164" spans="2:11" ht="17.25" customHeight="1">
      <c r="B164" s="261"/>
      <c r="C164" s="282" t="s">
        <v>603</v>
      </c>
      <c r="D164" s="282"/>
      <c r="E164" s="282"/>
      <c r="F164" s="282" t="s">
        <v>604</v>
      </c>
      <c r="G164" s="319"/>
      <c r="H164" s="320" t="s">
        <v>118</v>
      </c>
      <c r="I164" s="320" t="s">
        <v>59</v>
      </c>
      <c r="J164" s="282" t="s">
        <v>605</v>
      </c>
      <c r="K164" s="262"/>
    </row>
    <row r="165" spans="2:11" ht="17.25" customHeight="1">
      <c r="B165" s="263"/>
      <c r="C165" s="284" t="s">
        <v>606</v>
      </c>
      <c r="D165" s="284"/>
      <c r="E165" s="284"/>
      <c r="F165" s="285" t="s">
        <v>607</v>
      </c>
      <c r="G165" s="321"/>
      <c r="H165" s="322"/>
      <c r="I165" s="322"/>
      <c r="J165" s="284" t="s">
        <v>608</v>
      </c>
      <c r="K165" s="264"/>
    </row>
    <row r="166" spans="2:11" ht="5.25" customHeight="1">
      <c r="B166" s="290"/>
      <c r="C166" s="287"/>
      <c r="D166" s="287"/>
      <c r="E166" s="287"/>
      <c r="F166" s="287"/>
      <c r="G166" s="288"/>
      <c r="H166" s="287"/>
      <c r="I166" s="287"/>
      <c r="J166" s="287"/>
      <c r="K166" s="311"/>
    </row>
    <row r="167" spans="2:11" ht="15" customHeight="1">
      <c r="B167" s="290"/>
      <c r="C167" s="270" t="s">
        <v>612</v>
      </c>
      <c r="D167" s="270"/>
      <c r="E167" s="270"/>
      <c r="F167" s="289" t="s">
        <v>609</v>
      </c>
      <c r="G167" s="270"/>
      <c r="H167" s="270" t="s">
        <v>648</v>
      </c>
      <c r="I167" s="270" t="s">
        <v>611</v>
      </c>
      <c r="J167" s="270">
        <v>120</v>
      </c>
      <c r="K167" s="311"/>
    </row>
    <row r="168" spans="2:11" ht="15" customHeight="1">
      <c r="B168" s="290"/>
      <c r="C168" s="270" t="s">
        <v>657</v>
      </c>
      <c r="D168" s="270"/>
      <c r="E168" s="270"/>
      <c r="F168" s="289" t="s">
        <v>609</v>
      </c>
      <c r="G168" s="270"/>
      <c r="H168" s="270" t="s">
        <v>658</v>
      </c>
      <c r="I168" s="270" t="s">
        <v>611</v>
      </c>
      <c r="J168" s="270" t="s">
        <v>659</v>
      </c>
      <c r="K168" s="311"/>
    </row>
    <row r="169" spans="2:11" ht="15" customHeight="1">
      <c r="B169" s="290"/>
      <c r="C169" s="270" t="s">
        <v>558</v>
      </c>
      <c r="D169" s="270"/>
      <c r="E169" s="270"/>
      <c r="F169" s="289" t="s">
        <v>609</v>
      </c>
      <c r="G169" s="270"/>
      <c r="H169" s="270" t="s">
        <v>675</v>
      </c>
      <c r="I169" s="270" t="s">
        <v>611</v>
      </c>
      <c r="J169" s="270" t="s">
        <v>659</v>
      </c>
      <c r="K169" s="311"/>
    </row>
    <row r="170" spans="2:11" ht="15" customHeight="1">
      <c r="B170" s="290"/>
      <c r="C170" s="270" t="s">
        <v>614</v>
      </c>
      <c r="D170" s="270"/>
      <c r="E170" s="270"/>
      <c r="F170" s="289" t="s">
        <v>615</v>
      </c>
      <c r="G170" s="270"/>
      <c r="H170" s="270" t="s">
        <v>675</v>
      </c>
      <c r="I170" s="270" t="s">
        <v>611</v>
      </c>
      <c r="J170" s="270">
        <v>50</v>
      </c>
      <c r="K170" s="311"/>
    </row>
    <row r="171" spans="2:11" ht="15" customHeight="1">
      <c r="B171" s="290"/>
      <c r="C171" s="270" t="s">
        <v>617</v>
      </c>
      <c r="D171" s="270"/>
      <c r="E171" s="270"/>
      <c r="F171" s="289" t="s">
        <v>609</v>
      </c>
      <c r="G171" s="270"/>
      <c r="H171" s="270" t="s">
        <v>675</v>
      </c>
      <c r="I171" s="270" t="s">
        <v>619</v>
      </c>
      <c r="J171" s="270"/>
      <c r="K171" s="311"/>
    </row>
    <row r="172" spans="2:11" ht="15" customHeight="1">
      <c r="B172" s="290"/>
      <c r="C172" s="270" t="s">
        <v>628</v>
      </c>
      <c r="D172" s="270"/>
      <c r="E172" s="270"/>
      <c r="F172" s="289" t="s">
        <v>615</v>
      </c>
      <c r="G172" s="270"/>
      <c r="H172" s="270" t="s">
        <v>675</v>
      </c>
      <c r="I172" s="270" t="s">
        <v>611</v>
      </c>
      <c r="J172" s="270">
        <v>50</v>
      </c>
      <c r="K172" s="311"/>
    </row>
    <row r="173" spans="2:11" ht="15" customHeight="1">
      <c r="B173" s="290"/>
      <c r="C173" s="270" t="s">
        <v>636</v>
      </c>
      <c r="D173" s="270"/>
      <c r="E173" s="270"/>
      <c r="F173" s="289" t="s">
        <v>615</v>
      </c>
      <c r="G173" s="270"/>
      <c r="H173" s="270" t="s">
        <v>675</v>
      </c>
      <c r="I173" s="270" t="s">
        <v>611</v>
      </c>
      <c r="J173" s="270">
        <v>50</v>
      </c>
      <c r="K173" s="311"/>
    </row>
    <row r="174" spans="2:11" ht="15" customHeight="1">
      <c r="B174" s="290"/>
      <c r="C174" s="270" t="s">
        <v>634</v>
      </c>
      <c r="D174" s="270"/>
      <c r="E174" s="270"/>
      <c r="F174" s="289" t="s">
        <v>615</v>
      </c>
      <c r="G174" s="270"/>
      <c r="H174" s="270" t="s">
        <v>675</v>
      </c>
      <c r="I174" s="270" t="s">
        <v>611</v>
      </c>
      <c r="J174" s="270">
        <v>50</v>
      </c>
      <c r="K174" s="311"/>
    </row>
    <row r="175" spans="2:11" ht="15" customHeight="1">
      <c r="B175" s="290"/>
      <c r="C175" s="270" t="s">
        <v>117</v>
      </c>
      <c r="D175" s="270"/>
      <c r="E175" s="270"/>
      <c r="F175" s="289" t="s">
        <v>609</v>
      </c>
      <c r="G175" s="270"/>
      <c r="H175" s="270" t="s">
        <v>676</v>
      </c>
      <c r="I175" s="270" t="s">
        <v>677</v>
      </c>
      <c r="J175" s="270"/>
      <c r="K175" s="311"/>
    </row>
    <row r="176" spans="2:11" ht="15" customHeight="1">
      <c r="B176" s="290"/>
      <c r="C176" s="270" t="s">
        <v>59</v>
      </c>
      <c r="D176" s="270"/>
      <c r="E176" s="270"/>
      <c r="F176" s="289" t="s">
        <v>609</v>
      </c>
      <c r="G176" s="270"/>
      <c r="H176" s="270" t="s">
        <v>678</v>
      </c>
      <c r="I176" s="270" t="s">
        <v>679</v>
      </c>
      <c r="J176" s="270">
        <v>1</v>
      </c>
      <c r="K176" s="311"/>
    </row>
    <row r="177" spans="2:11" ht="15" customHeight="1">
      <c r="B177" s="290"/>
      <c r="C177" s="270" t="s">
        <v>55</v>
      </c>
      <c r="D177" s="270"/>
      <c r="E177" s="270"/>
      <c r="F177" s="289" t="s">
        <v>609</v>
      </c>
      <c r="G177" s="270"/>
      <c r="H177" s="270" t="s">
        <v>680</v>
      </c>
      <c r="I177" s="270" t="s">
        <v>611</v>
      </c>
      <c r="J177" s="270">
        <v>20</v>
      </c>
      <c r="K177" s="311"/>
    </row>
    <row r="178" spans="2:11" ht="15" customHeight="1">
      <c r="B178" s="290"/>
      <c r="C178" s="270" t="s">
        <v>118</v>
      </c>
      <c r="D178" s="270"/>
      <c r="E178" s="270"/>
      <c r="F178" s="289" t="s">
        <v>609</v>
      </c>
      <c r="G178" s="270"/>
      <c r="H178" s="270" t="s">
        <v>681</v>
      </c>
      <c r="I178" s="270" t="s">
        <v>611</v>
      </c>
      <c r="J178" s="270">
        <v>255</v>
      </c>
      <c r="K178" s="311"/>
    </row>
    <row r="179" spans="2:11" ht="15" customHeight="1">
      <c r="B179" s="290"/>
      <c r="C179" s="270" t="s">
        <v>119</v>
      </c>
      <c r="D179" s="270"/>
      <c r="E179" s="270"/>
      <c r="F179" s="289" t="s">
        <v>609</v>
      </c>
      <c r="G179" s="270"/>
      <c r="H179" s="270" t="s">
        <v>574</v>
      </c>
      <c r="I179" s="270" t="s">
        <v>611</v>
      </c>
      <c r="J179" s="270">
        <v>10</v>
      </c>
      <c r="K179" s="311"/>
    </row>
    <row r="180" spans="2:11" ht="15" customHeight="1">
      <c r="B180" s="290"/>
      <c r="C180" s="270" t="s">
        <v>120</v>
      </c>
      <c r="D180" s="270"/>
      <c r="E180" s="270"/>
      <c r="F180" s="289" t="s">
        <v>609</v>
      </c>
      <c r="G180" s="270"/>
      <c r="H180" s="270" t="s">
        <v>682</v>
      </c>
      <c r="I180" s="270" t="s">
        <v>643</v>
      </c>
      <c r="J180" s="270"/>
      <c r="K180" s="311"/>
    </row>
    <row r="181" spans="2:11" ht="15" customHeight="1">
      <c r="B181" s="290"/>
      <c r="C181" s="270" t="s">
        <v>683</v>
      </c>
      <c r="D181" s="270"/>
      <c r="E181" s="270"/>
      <c r="F181" s="289" t="s">
        <v>609</v>
      </c>
      <c r="G181" s="270"/>
      <c r="H181" s="270" t="s">
        <v>684</v>
      </c>
      <c r="I181" s="270" t="s">
        <v>643</v>
      </c>
      <c r="J181" s="270"/>
      <c r="K181" s="311"/>
    </row>
    <row r="182" spans="2:11" ht="15" customHeight="1">
      <c r="B182" s="290"/>
      <c r="C182" s="270" t="s">
        <v>672</v>
      </c>
      <c r="D182" s="270"/>
      <c r="E182" s="270"/>
      <c r="F182" s="289" t="s">
        <v>609</v>
      </c>
      <c r="G182" s="270"/>
      <c r="H182" s="270" t="s">
        <v>685</v>
      </c>
      <c r="I182" s="270" t="s">
        <v>643</v>
      </c>
      <c r="J182" s="270"/>
      <c r="K182" s="311"/>
    </row>
    <row r="183" spans="2:11" ht="15" customHeight="1">
      <c r="B183" s="290"/>
      <c r="C183" s="270" t="s">
        <v>122</v>
      </c>
      <c r="D183" s="270"/>
      <c r="E183" s="270"/>
      <c r="F183" s="289" t="s">
        <v>615</v>
      </c>
      <c r="G183" s="270"/>
      <c r="H183" s="270" t="s">
        <v>686</v>
      </c>
      <c r="I183" s="270" t="s">
        <v>611</v>
      </c>
      <c r="J183" s="270">
        <v>50</v>
      </c>
      <c r="K183" s="311"/>
    </row>
    <row r="184" spans="2:11" ht="15" customHeight="1">
      <c r="B184" s="290"/>
      <c r="C184" s="270" t="s">
        <v>687</v>
      </c>
      <c r="D184" s="270"/>
      <c r="E184" s="270"/>
      <c r="F184" s="289" t="s">
        <v>615</v>
      </c>
      <c r="G184" s="270"/>
      <c r="H184" s="270" t="s">
        <v>688</v>
      </c>
      <c r="I184" s="270" t="s">
        <v>689</v>
      </c>
      <c r="J184" s="270"/>
      <c r="K184" s="311"/>
    </row>
    <row r="185" spans="2:11" ht="15" customHeight="1">
      <c r="B185" s="290"/>
      <c r="C185" s="270" t="s">
        <v>690</v>
      </c>
      <c r="D185" s="270"/>
      <c r="E185" s="270"/>
      <c r="F185" s="289" t="s">
        <v>615</v>
      </c>
      <c r="G185" s="270"/>
      <c r="H185" s="270" t="s">
        <v>691</v>
      </c>
      <c r="I185" s="270" t="s">
        <v>689</v>
      </c>
      <c r="J185" s="270"/>
      <c r="K185" s="311"/>
    </row>
    <row r="186" spans="2:11" ht="15" customHeight="1">
      <c r="B186" s="290"/>
      <c r="C186" s="270" t="s">
        <v>692</v>
      </c>
      <c r="D186" s="270"/>
      <c r="E186" s="270"/>
      <c r="F186" s="289" t="s">
        <v>615</v>
      </c>
      <c r="G186" s="270"/>
      <c r="H186" s="270" t="s">
        <v>693</v>
      </c>
      <c r="I186" s="270" t="s">
        <v>689</v>
      </c>
      <c r="J186" s="270"/>
      <c r="K186" s="311"/>
    </row>
    <row r="187" spans="2:11" ht="15" customHeight="1">
      <c r="B187" s="290"/>
      <c r="C187" s="323" t="s">
        <v>694</v>
      </c>
      <c r="D187" s="270"/>
      <c r="E187" s="270"/>
      <c r="F187" s="289" t="s">
        <v>615</v>
      </c>
      <c r="G187" s="270"/>
      <c r="H187" s="270" t="s">
        <v>695</v>
      </c>
      <c r="I187" s="270" t="s">
        <v>696</v>
      </c>
      <c r="J187" s="324" t="s">
        <v>697</v>
      </c>
      <c r="K187" s="311"/>
    </row>
    <row r="188" spans="2:11" ht="15" customHeight="1">
      <c r="B188" s="290"/>
      <c r="C188" s="275" t="s">
        <v>44</v>
      </c>
      <c r="D188" s="270"/>
      <c r="E188" s="270"/>
      <c r="F188" s="289" t="s">
        <v>609</v>
      </c>
      <c r="G188" s="270"/>
      <c r="H188" s="266" t="s">
        <v>698</v>
      </c>
      <c r="I188" s="270" t="s">
        <v>699</v>
      </c>
      <c r="J188" s="270"/>
      <c r="K188" s="311"/>
    </row>
    <row r="189" spans="2:11" ht="15" customHeight="1">
      <c r="B189" s="290"/>
      <c r="C189" s="275" t="s">
        <v>700</v>
      </c>
      <c r="D189" s="270"/>
      <c r="E189" s="270"/>
      <c r="F189" s="289" t="s">
        <v>609</v>
      </c>
      <c r="G189" s="270"/>
      <c r="H189" s="270" t="s">
        <v>701</v>
      </c>
      <c r="I189" s="270" t="s">
        <v>643</v>
      </c>
      <c r="J189" s="270"/>
      <c r="K189" s="311"/>
    </row>
    <row r="190" spans="2:11" ht="15" customHeight="1">
      <c r="B190" s="290"/>
      <c r="C190" s="275" t="s">
        <v>702</v>
      </c>
      <c r="D190" s="270"/>
      <c r="E190" s="270"/>
      <c r="F190" s="289" t="s">
        <v>609</v>
      </c>
      <c r="G190" s="270"/>
      <c r="H190" s="270" t="s">
        <v>703</v>
      </c>
      <c r="I190" s="270" t="s">
        <v>643</v>
      </c>
      <c r="J190" s="270"/>
      <c r="K190" s="311"/>
    </row>
    <row r="191" spans="2:11" ht="15" customHeight="1">
      <c r="B191" s="290"/>
      <c r="C191" s="275" t="s">
        <v>704</v>
      </c>
      <c r="D191" s="270"/>
      <c r="E191" s="270"/>
      <c r="F191" s="289" t="s">
        <v>615</v>
      </c>
      <c r="G191" s="270"/>
      <c r="H191" s="270" t="s">
        <v>705</v>
      </c>
      <c r="I191" s="270" t="s">
        <v>643</v>
      </c>
      <c r="J191" s="270"/>
      <c r="K191" s="311"/>
    </row>
    <row r="192" spans="2:11" ht="15" customHeight="1">
      <c r="B192" s="317"/>
      <c r="C192" s="325"/>
      <c r="D192" s="299"/>
      <c r="E192" s="299"/>
      <c r="F192" s="299"/>
      <c r="G192" s="299"/>
      <c r="H192" s="299"/>
      <c r="I192" s="299"/>
      <c r="J192" s="299"/>
      <c r="K192" s="318"/>
    </row>
    <row r="193" spans="2:11" ht="18.75" customHeight="1">
      <c r="B193" s="266"/>
      <c r="C193" s="270"/>
      <c r="D193" s="270"/>
      <c r="E193" s="270"/>
      <c r="F193" s="289"/>
      <c r="G193" s="270"/>
      <c r="H193" s="270"/>
      <c r="I193" s="270"/>
      <c r="J193" s="270"/>
      <c r="K193" s="266"/>
    </row>
    <row r="194" spans="2:11" ht="18.75" customHeight="1">
      <c r="B194" s="266"/>
      <c r="C194" s="270"/>
      <c r="D194" s="270"/>
      <c r="E194" s="270"/>
      <c r="F194" s="289"/>
      <c r="G194" s="270"/>
      <c r="H194" s="270"/>
      <c r="I194" s="270"/>
      <c r="J194" s="270"/>
      <c r="K194" s="266"/>
    </row>
    <row r="195" spans="2:11" ht="18.75" customHeight="1">
      <c r="B195" s="276"/>
      <c r="C195" s="276"/>
      <c r="D195" s="276"/>
      <c r="E195" s="276"/>
      <c r="F195" s="276"/>
      <c r="G195" s="276"/>
      <c r="H195" s="276"/>
      <c r="I195" s="276"/>
      <c r="J195" s="276"/>
      <c r="K195" s="276"/>
    </row>
    <row r="196" spans="2:11">
      <c r="B196" s="258"/>
      <c r="C196" s="259"/>
      <c r="D196" s="259"/>
      <c r="E196" s="259"/>
      <c r="F196" s="259"/>
      <c r="G196" s="259"/>
      <c r="H196" s="259"/>
      <c r="I196" s="259"/>
      <c r="J196" s="259"/>
      <c r="K196" s="260"/>
    </row>
    <row r="197" spans="2:11" ht="22.2">
      <c r="B197" s="261"/>
      <c r="C197" s="385" t="s">
        <v>706</v>
      </c>
      <c r="D197" s="385"/>
      <c r="E197" s="385"/>
      <c r="F197" s="385"/>
      <c r="G197" s="385"/>
      <c r="H197" s="385"/>
      <c r="I197" s="385"/>
      <c r="J197" s="385"/>
      <c r="K197" s="262"/>
    </row>
    <row r="198" spans="2:11" ht="25.5" customHeight="1">
      <c r="B198" s="261"/>
      <c r="C198" s="326" t="s">
        <v>707</v>
      </c>
      <c r="D198" s="326"/>
      <c r="E198" s="326"/>
      <c r="F198" s="326" t="s">
        <v>708</v>
      </c>
      <c r="G198" s="327"/>
      <c r="H198" s="384" t="s">
        <v>709</v>
      </c>
      <c r="I198" s="384"/>
      <c r="J198" s="384"/>
      <c r="K198" s="262"/>
    </row>
    <row r="199" spans="2:11" ht="5.25" customHeight="1">
      <c r="B199" s="290"/>
      <c r="C199" s="287"/>
      <c r="D199" s="287"/>
      <c r="E199" s="287"/>
      <c r="F199" s="287"/>
      <c r="G199" s="270"/>
      <c r="H199" s="287"/>
      <c r="I199" s="287"/>
      <c r="J199" s="287"/>
      <c r="K199" s="311"/>
    </row>
    <row r="200" spans="2:11" ht="15" customHeight="1">
      <c r="B200" s="290"/>
      <c r="C200" s="270" t="s">
        <v>699</v>
      </c>
      <c r="D200" s="270"/>
      <c r="E200" s="270"/>
      <c r="F200" s="289" t="s">
        <v>45</v>
      </c>
      <c r="G200" s="270"/>
      <c r="H200" s="382" t="s">
        <v>710</v>
      </c>
      <c r="I200" s="382"/>
      <c r="J200" s="382"/>
      <c r="K200" s="311"/>
    </row>
    <row r="201" spans="2:11" ht="15" customHeight="1">
      <c r="B201" s="290"/>
      <c r="C201" s="296"/>
      <c r="D201" s="270"/>
      <c r="E201" s="270"/>
      <c r="F201" s="289" t="s">
        <v>46</v>
      </c>
      <c r="G201" s="270"/>
      <c r="H201" s="382" t="s">
        <v>711</v>
      </c>
      <c r="I201" s="382"/>
      <c r="J201" s="382"/>
      <c r="K201" s="311"/>
    </row>
    <row r="202" spans="2:11" ht="15" customHeight="1">
      <c r="B202" s="290"/>
      <c r="C202" s="296"/>
      <c r="D202" s="270"/>
      <c r="E202" s="270"/>
      <c r="F202" s="289" t="s">
        <v>49</v>
      </c>
      <c r="G202" s="270"/>
      <c r="H202" s="382" t="s">
        <v>712</v>
      </c>
      <c r="I202" s="382"/>
      <c r="J202" s="382"/>
      <c r="K202" s="311"/>
    </row>
    <row r="203" spans="2:11" ht="15" customHeight="1">
      <c r="B203" s="290"/>
      <c r="C203" s="270"/>
      <c r="D203" s="270"/>
      <c r="E203" s="270"/>
      <c r="F203" s="289" t="s">
        <v>47</v>
      </c>
      <c r="G203" s="270"/>
      <c r="H203" s="382" t="s">
        <v>713</v>
      </c>
      <c r="I203" s="382"/>
      <c r="J203" s="382"/>
      <c r="K203" s="311"/>
    </row>
    <row r="204" spans="2:11" ht="15" customHeight="1">
      <c r="B204" s="290"/>
      <c r="C204" s="270"/>
      <c r="D204" s="270"/>
      <c r="E204" s="270"/>
      <c r="F204" s="289" t="s">
        <v>48</v>
      </c>
      <c r="G204" s="270"/>
      <c r="H204" s="382" t="s">
        <v>714</v>
      </c>
      <c r="I204" s="382"/>
      <c r="J204" s="382"/>
      <c r="K204" s="311"/>
    </row>
    <row r="205" spans="2:11" ht="15" customHeight="1">
      <c r="B205" s="290"/>
      <c r="C205" s="270"/>
      <c r="D205" s="270"/>
      <c r="E205" s="270"/>
      <c r="F205" s="289"/>
      <c r="G205" s="270"/>
      <c r="H205" s="270"/>
      <c r="I205" s="270"/>
      <c r="J205" s="270"/>
      <c r="K205" s="311"/>
    </row>
    <row r="206" spans="2:11" ht="15" customHeight="1">
      <c r="B206" s="290"/>
      <c r="C206" s="270" t="s">
        <v>655</v>
      </c>
      <c r="D206" s="270"/>
      <c r="E206" s="270"/>
      <c r="F206" s="289" t="s">
        <v>81</v>
      </c>
      <c r="G206" s="270"/>
      <c r="H206" s="382" t="s">
        <v>715</v>
      </c>
      <c r="I206" s="382"/>
      <c r="J206" s="382"/>
      <c r="K206" s="311"/>
    </row>
    <row r="207" spans="2:11" ht="15" customHeight="1">
      <c r="B207" s="290"/>
      <c r="C207" s="296"/>
      <c r="D207" s="270"/>
      <c r="E207" s="270"/>
      <c r="F207" s="289" t="s">
        <v>555</v>
      </c>
      <c r="G207" s="270"/>
      <c r="H207" s="382" t="s">
        <v>556</v>
      </c>
      <c r="I207" s="382"/>
      <c r="J207" s="382"/>
      <c r="K207" s="311"/>
    </row>
    <row r="208" spans="2:11" ht="15" customHeight="1">
      <c r="B208" s="290"/>
      <c r="C208" s="270"/>
      <c r="D208" s="270"/>
      <c r="E208" s="270"/>
      <c r="F208" s="289" t="s">
        <v>553</v>
      </c>
      <c r="G208" s="270"/>
      <c r="H208" s="382" t="s">
        <v>716</v>
      </c>
      <c r="I208" s="382"/>
      <c r="J208" s="382"/>
      <c r="K208" s="311"/>
    </row>
    <row r="209" spans="2:11" ht="15" customHeight="1">
      <c r="B209" s="328"/>
      <c r="C209" s="296"/>
      <c r="D209" s="296"/>
      <c r="E209" s="296"/>
      <c r="F209" s="289" t="s">
        <v>94</v>
      </c>
      <c r="G209" s="275"/>
      <c r="H209" s="383" t="s">
        <v>95</v>
      </c>
      <c r="I209" s="383"/>
      <c r="J209" s="383"/>
      <c r="K209" s="329"/>
    </row>
    <row r="210" spans="2:11" ht="15" customHeight="1">
      <c r="B210" s="328"/>
      <c r="C210" s="296"/>
      <c r="D210" s="296"/>
      <c r="E210" s="296"/>
      <c r="F210" s="289" t="s">
        <v>444</v>
      </c>
      <c r="G210" s="275"/>
      <c r="H210" s="383" t="s">
        <v>501</v>
      </c>
      <c r="I210" s="383"/>
      <c r="J210" s="383"/>
      <c r="K210" s="329"/>
    </row>
    <row r="211" spans="2:11" ht="15" customHeight="1">
      <c r="B211" s="328"/>
      <c r="C211" s="296"/>
      <c r="D211" s="296"/>
      <c r="E211" s="296"/>
      <c r="F211" s="330"/>
      <c r="G211" s="275"/>
      <c r="H211" s="331"/>
      <c r="I211" s="331"/>
      <c r="J211" s="331"/>
      <c r="K211" s="329"/>
    </row>
    <row r="212" spans="2:11" ht="15" customHeight="1">
      <c r="B212" s="328"/>
      <c r="C212" s="270" t="s">
        <v>679</v>
      </c>
      <c r="D212" s="296"/>
      <c r="E212" s="296"/>
      <c r="F212" s="289">
        <v>1</v>
      </c>
      <c r="G212" s="275"/>
      <c r="H212" s="383" t="s">
        <v>717</v>
      </c>
      <c r="I212" s="383"/>
      <c r="J212" s="383"/>
      <c r="K212" s="329"/>
    </row>
    <row r="213" spans="2:11" ht="15" customHeight="1">
      <c r="B213" s="328"/>
      <c r="C213" s="296"/>
      <c r="D213" s="296"/>
      <c r="E213" s="296"/>
      <c r="F213" s="289">
        <v>2</v>
      </c>
      <c r="G213" s="275"/>
      <c r="H213" s="383" t="s">
        <v>718</v>
      </c>
      <c r="I213" s="383"/>
      <c r="J213" s="383"/>
      <c r="K213" s="329"/>
    </row>
    <row r="214" spans="2:11" ht="15" customHeight="1">
      <c r="B214" s="328"/>
      <c r="C214" s="296"/>
      <c r="D214" s="296"/>
      <c r="E214" s="296"/>
      <c r="F214" s="289">
        <v>3</v>
      </c>
      <c r="G214" s="275"/>
      <c r="H214" s="383" t="s">
        <v>719</v>
      </c>
      <c r="I214" s="383"/>
      <c r="J214" s="383"/>
      <c r="K214" s="329"/>
    </row>
    <row r="215" spans="2:11" ht="15" customHeight="1">
      <c r="B215" s="328"/>
      <c r="C215" s="296"/>
      <c r="D215" s="296"/>
      <c r="E215" s="296"/>
      <c r="F215" s="289">
        <v>4</v>
      </c>
      <c r="G215" s="275"/>
      <c r="H215" s="383" t="s">
        <v>720</v>
      </c>
      <c r="I215" s="383"/>
      <c r="J215" s="383"/>
      <c r="K215" s="329"/>
    </row>
    <row r="216" spans="2:11" ht="12.75" customHeight="1">
      <c r="B216" s="332"/>
      <c r="C216" s="333"/>
      <c r="D216" s="333"/>
      <c r="E216" s="333"/>
      <c r="F216" s="333"/>
      <c r="G216" s="333"/>
      <c r="H216" s="333"/>
      <c r="I216" s="333"/>
      <c r="J216" s="333"/>
      <c r="K216" s="334"/>
    </row>
  </sheetData>
  <sheetProtection formatCells="0" formatColumns="0" formatRows="0" insertColumns="0" insertRows="0" insertHyperlinks="0" deleteColumns="0" deleteRows="0" sort="0" autoFilter="0" pivotTables="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13</vt:i4>
      </vt:variant>
    </vt:vector>
  </HeadingPairs>
  <TitlesOfParts>
    <vt:vector size="20" baseType="lpstr">
      <vt:lpstr>Rekapitulace stavby</vt:lpstr>
      <vt:lpstr>1. - SO 01 Odtěžení sedim...</vt:lpstr>
      <vt:lpstr>2. - SO 02 Oprava opevněn...</vt:lpstr>
      <vt:lpstr>3. - SO 03 Oprava spárová...</vt:lpstr>
      <vt:lpstr>4. - SO 04 Vegetační úpravy</vt:lpstr>
      <vt:lpstr>VON - Vedlejší a ostatní ...</vt:lpstr>
      <vt:lpstr>Pokyny pro vyplnění</vt:lpstr>
      <vt:lpstr>'1. - SO 01 Odtěžení sedim...'!Názvy_tisku</vt:lpstr>
      <vt:lpstr>'2. - SO 02 Oprava opevněn...'!Názvy_tisku</vt:lpstr>
      <vt:lpstr>'3. - SO 03 Oprava spárová...'!Názvy_tisku</vt:lpstr>
      <vt:lpstr>'4. - SO 04 Vegetační úpravy'!Názvy_tisku</vt:lpstr>
      <vt:lpstr>'Rekapitulace stavby'!Názvy_tisku</vt:lpstr>
      <vt:lpstr>'VON - Vedlejší a ostatní ...'!Názvy_tisku</vt:lpstr>
      <vt:lpstr>'1. - SO 01 Odtěžení sedim...'!Oblast_tisku</vt:lpstr>
      <vt:lpstr>'2. - SO 02 Oprava opevněn...'!Oblast_tisku</vt:lpstr>
      <vt:lpstr>'3. - SO 03 Oprava spárová...'!Oblast_tisku</vt:lpstr>
      <vt:lpstr>'4. - SO 04 Vegetační úpravy'!Oblast_tisku</vt:lpstr>
      <vt:lpstr>'Pokyny pro vyplnění'!Oblast_tisku</vt:lpstr>
      <vt:lpstr>'Rekapitulace stavby'!Oblast_tisku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Eva Morkesová</dc:creator>
  <cp:lastModifiedBy>Ing. Eva Morkesová</cp:lastModifiedBy>
  <dcterms:created xsi:type="dcterms:W3CDTF">2018-04-10T10:19:53Z</dcterms:created>
  <dcterms:modified xsi:type="dcterms:W3CDTF">2018-04-11T07:36:04Z</dcterms:modified>
</cp:coreProperties>
</file>