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08. Instalace sloupků zásuvkové skříně (SO 02 Kurkovo jezírko)\"/>
    </mc:Choice>
  </mc:AlternateContent>
  <workbookProtection workbookAlgorithmName="SHA-512" workbookHashValue="H+dvDK6y3Lt8gjX7+GmJrd7s2Vj61cEQi7gHiRTlmpVtP/1uiBpW0yCzkJhadUQ6jtoHU1+mC73whyKV4maQ7g==" workbookSaltValue="gKQQPUcmDN8g5tLqZ9qbfw==" workbookSpinCount="100000" lockStructure="1"/>
  <bookViews>
    <workbookView xWindow="18195" yWindow="1605" windowWidth="18180" windowHeight="18465"/>
  </bookViews>
  <sheets>
    <sheet name="Pokyny pro vyplnění" sheetId="11" r:id="rId1"/>
    <sheet name="Stavba" sheetId="1" r:id="rId2"/>
    <sheet name="VzorPolozky" sheetId="10" state="hidden" r:id="rId3"/>
    <sheet name="01 02 Pol" sheetId="13" r:id="rId4"/>
  </sheets>
  <externalReferences>
    <externalReference r:id="rId5"/>
  </externalReferences>
  <definedNames>
    <definedName name="CelkemDPHVypocet" localSheetId="1">Stavba!$H$41</definedName>
    <definedName name="CenaCelkem">Stavba!$G$29</definedName>
    <definedName name="CenaCelkemBezDPH">Stavba!$G$28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Pol'!$A$1:$W$292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Stavba!$F$41</definedName>
    <definedName name="ZakladDPHZakl">Stavba!$G$25</definedName>
    <definedName name="ZakladDPHZaklVypocet" localSheetId="1">Stavba!$G$41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05" i="13" l="1"/>
  <c r="G201" i="13"/>
  <c r="BA74" i="13" l="1"/>
  <c r="BA36" i="13"/>
  <c r="BA10" i="13"/>
  <c r="G9" i="13"/>
  <c r="I9" i="13"/>
  <c r="K9" i="13"/>
  <c r="O9" i="13"/>
  <c r="Q9" i="13"/>
  <c r="V9" i="13"/>
  <c r="G22" i="13"/>
  <c r="M22" i="13" s="1"/>
  <c r="I22" i="13"/>
  <c r="K22" i="13"/>
  <c r="O22" i="13"/>
  <c r="Q22" i="13"/>
  <c r="V22" i="13"/>
  <c r="G35" i="13"/>
  <c r="M35" i="13" s="1"/>
  <c r="I35" i="13"/>
  <c r="K35" i="13"/>
  <c r="O35" i="13"/>
  <c r="Q35" i="13"/>
  <c r="V35" i="13"/>
  <c r="G47" i="13"/>
  <c r="M47" i="13" s="1"/>
  <c r="I47" i="13"/>
  <c r="K47" i="13"/>
  <c r="O47" i="13"/>
  <c r="Q47" i="13"/>
  <c r="V47" i="13"/>
  <c r="G61" i="13"/>
  <c r="M61" i="13" s="1"/>
  <c r="I61" i="13"/>
  <c r="K61" i="13"/>
  <c r="O61" i="13"/>
  <c r="Q61" i="13"/>
  <c r="V61" i="13"/>
  <c r="G73" i="13"/>
  <c r="M73" i="13" s="1"/>
  <c r="I73" i="13"/>
  <c r="K73" i="13"/>
  <c r="O73" i="13"/>
  <c r="Q73" i="13"/>
  <c r="V73" i="13"/>
  <c r="G79" i="13"/>
  <c r="M79" i="13" s="1"/>
  <c r="I79" i="13"/>
  <c r="K79" i="13"/>
  <c r="O79" i="13"/>
  <c r="Q79" i="13"/>
  <c r="V79" i="13"/>
  <c r="G82" i="13"/>
  <c r="M82" i="13" s="1"/>
  <c r="I82" i="13"/>
  <c r="K82" i="13"/>
  <c r="O82" i="13"/>
  <c r="Q82" i="13"/>
  <c r="V82" i="13"/>
  <c r="G93" i="13"/>
  <c r="M93" i="13" s="1"/>
  <c r="I93" i="13"/>
  <c r="K93" i="13"/>
  <c r="O93" i="13"/>
  <c r="Q93" i="13"/>
  <c r="V93" i="13"/>
  <c r="G97" i="13"/>
  <c r="M97" i="13" s="1"/>
  <c r="I97" i="13"/>
  <c r="K97" i="13"/>
  <c r="O97" i="13"/>
  <c r="Q97" i="13"/>
  <c r="V97" i="13"/>
  <c r="G100" i="13"/>
  <c r="M100" i="13" s="1"/>
  <c r="I100" i="13"/>
  <c r="K100" i="13"/>
  <c r="O100" i="13"/>
  <c r="Q100" i="13"/>
  <c r="V100" i="13"/>
  <c r="G103" i="13"/>
  <c r="I103" i="13"/>
  <c r="K103" i="13"/>
  <c r="O103" i="13"/>
  <c r="Q103" i="13"/>
  <c r="V103" i="13"/>
  <c r="G106" i="13"/>
  <c r="M106" i="13" s="1"/>
  <c r="I106" i="13"/>
  <c r="K106" i="13"/>
  <c r="O106" i="13"/>
  <c r="Q106" i="13"/>
  <c r="V106" i="13"/>
  <c r="G110" i="13"/>
  <c r="G109" i="13" s="1"/>
  <c r="I110" i="13"/>
  <c r="I109" i="13" s="1"/>
  <c r="K110" i="13"/>
  <c r="K109" i="13" s="1"/>
  <c r="O110" i="13"/>
  <c r="O109" i="13" s="1"/>
  <c r="Q110" i="13"/>
  <c r="Q109" i="13" s="1"/>
  <c r="V110" i="13"/>
  <c r="V109" i="13" s="1"/>
  <c r="G115" i="13"/>
  <c r="M115" i="13" s="1"/>
  <c r="I115" i="13"/>
  <c r="K115" i="13"/>
  <c r="O115" i="13"/>
  <c r="Q115" i="13"/>
  <c r="V115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M123" i="13" s="1"/>
  <c r="I123" i="13"/>
  <c r="K123" i="13"/>
  <c r="O123" i="13"/>
  <c r="Q123" i="13"/>
  <c r="V123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44" i="13"/>
  <c r="M144" i="13" s="1"/>
  <c r="I144" i="13"/>
  <c r="K144" i="13"/>
  <c r="O144" i="13"/>
  <c r="Q144" i="13"/>
  <c r="V144" i="13"/>
  <c r="G153" i="13"/>
  <c r="M153" i="13" s="1"/>
  <c r="I153" i="13"/>
  <c r="K153" i="13"/>
  <c r="O153" i="13"/>
  <c r="Q153" i="13"/>
  <c r="V153" i="13"/>
  <c r="G156" i="13"/>
  <c r="M156" i="13" s="1"/>
  <c r="I156" i="13"/>
  <c r="K156" i="13"/>
  <c r="O156" i="13"/>
  <c r="Q156" i="13"/>
  <c r="V156" i="13"/>
  <c r="G160" i="13"/>
  <c r="M160" i="13" s="1"/>
  <c r="I160" i="13"/>
  <c r="K160" i="13"/>
  <c r="O160" i="13"/>
  <c r="Q160" i="13"/>
  <c r="V160" i="13"/>
  <c r="G164" i="13"/>
  <c r="M164" i="13" s="1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4" i="13"/>
  <c r="M184" i="13" s="1"/>
  <c r="I184" i="13"/>
  <c r="K184" i="13"/>
  <c r="O184" i="13"/>
  <c r="Q184" i="13"/>
  <c r="V184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3" i="13"/>
  <c r="M193" i="13" s="1"/>
  <c r="I193" i="13"/>
  <c r="K193" i="13"/>
  <c r="O193" i="13"/>
  <c r="Q193" i="13"/>
  <c r="V193" i="13"/>
  <c r="G198" i="13"/>
  <c r="M198" i="13" s="1"/>
  <c r="I198" i="13"/>
  <c r="K198" i="13"/>
  <c r="O198" i="13"/>
  <c r="Q198" i="13"/>
  <c r="V198" i="13"/>
  <c r="M201" i="13"/>
  <c r="I201" i="13"/>
  <c r="K201" i="13"/>
  <c r="O201" i="13"/>
  <c r="Q201" i="13"/>
  <c r="V201" i="13"/>
  <c r="M205" i="13"/>
  <c r="I205" i="13"/>
  <c r="K205" i="13"/>
  <c r="O205" i="13"/>
  <c r="Q205" i="13"/>
  <c r="V205" i="13"/>
  <c r="G209" i="13"/>
  <c r="M209" i="13" s="1"/>
  <c r="I209" i="13"/>
  <c r="K209" i="13"/>
  <c r="O209" i="13"/>
  <c r="Q209" i="13"/>
  <c r="V209" i="13"/>
  <c r="G212" i="13"/>
  <c r="M212" i="13" s="1"/>
  <c r="I212" i="13"/>
  <c r="K212" i="13"/>
  <c r="O212" i="13"/>
  <c r="Q212" i="13"/>
  <c r="V212" i="13"/>
  <c r="G215" i="13"/>
  <c r="M215" i="13" s="1"/>
  <c r="I215" i="13"/>
  <c r="K215" i="13"/>
  <c r="O215" i="13"/>
  <c r="Q215" i="13"/>
  <c r="V215" i="13"/>
  <c r="G218" i="13"/>
  <c r="M218" i="13" s="1"/>
  <c r="I218" i="13"/>
  <c r="K218" i="13"/>
  <c r="O218" i="13"/>
  <c r="Q218" i="13"/>
  <c r="V218" i="13"/>
  <c r="G221" i="13"/>
  <c r="M221" i="13" s="1"/>
  <c r="I221" i="13"/>
  <c r="K221" i="13"/>
  <c r="O221" i="13"/>
  <c r="Q221" i="13"/>
  <c r="V221" i="13"/>
  <c r="G224" i="13"/>
  <c r="M224" i="13" s="1"/>
  <c r="I224" i="13"/>
  <c r="K224" i="13"/>
  <c r="O224" i="13"/>
  <c r="Q224" i="13"/>
  <c r="V224" i="13"/>
  <c r="G227" i="13"/>
  <c r="M227" i="13" s="1"/>
  <c r="I227" i="13"/>
  <c r="K227" i="13"/>
  <c r="O227" i="13"/>
  <c r="Q227" i="13"/>
  <c r="V227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G237" i="13"/>
  <c r="M237" i="13" s="1"/>
  <c r="I237" i="13"/>
  <c r="K237" i="13"/>
  <c r="O237" i="13"/>
  <c r="Q237" i="13"/>
  <c r="V237" i="13"/>
  <c r="G241" i="13"/>
  <c r="M241" i="13" s="1"/>
  <c r="I241" i="13"/>
  <c r="K241" i="13"/>
  <c r="O241" i="13"/>
  <c r="Q241" i="13"/>
  <c r="V241" i="13"/>
  <c r="G244" i="13"/>
  <c r="M244" i="13" s="1"/>
  <c r="I244" i="13"/>
  <c r="K244" i="13"/>
  <c r="O244" i="13"/>
  <c r="Q244" i="13"/>
  <c r="V244" i="13"/>
  <c r="G255" i="13"/>
  <c r="M255" i="13" s="1"/>
  <c r="I255" i="13"/>
  <c r="K255" i="13"/>
  <c r="O255" i="13"/>
  <c r="Q255" i="13"/>
  <c r="V255" i="13"/>
  <c r="G266" i="13"/>
  <c r="M266" i="13" s="1"/>
  <c r="I266" i="13"/>
  <c r="K266" i="13"/>
  <c r="O266" i="13"/>
  <c r="Q266" i="13"/>
  <c r="V266" i="13"/>
  <c r="G270" i="13"/>
  <c r="M270" i="13" s="1"/>
  <c r="I270" i="13"/>
  <c r="K270" i="13"/>
  <c r="O270" i="13"/>
  <c r="Q270" i="13"/>
  <c r="V270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8" i="13"/>
  <c r="M278" i="13" s="1"/>
  <c r="I278" i="13"/>
  <c r="K278" i="13"/>
  <c r="O278" i="13"/>
  <c r="Q278" i="13"/>
  <c r="V278" i="13"/>
  <c r="G282" i="13"/>
  <c r="M282" i="13" s="1"/>
  <c r="I282" i="13"/>
  <c r="K282" i="13"/>
  <c r="O282" i="13"/>
  <c r="Q282" i="13"/>
  <c r="V282" i="13"/>
  <c r="G284" i="13"/>
  <c r="M284" i="13" s="1"/>
  <c r="I284" i="13"/>
  <c r="K284" i="13"/>
  <c r="O284" i="13"/>
  <c r="Q284" i="13"/>
  <c r="V284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O288" i="13"/>
  <c r="Q288" i="13"/>
  <c r="V288" i="13"/>
  <c r="AE291" i="13"/>
  <c r="F40" i="1" s="1"/>
  <c r="I20" i="1"/>
  <c r="I17" i="1"/>
  <c r="H41" i="1"/>
  <c r="V281" i="13" l="1"/>
  <c r="G96" i="13"/>
  <c r="V96" i="13"/>
  <c r="AF291" i="13"/>
  <c r="G40" i="1" s="1"/>
  <c r="O281" i="13"/>
  <c r="G281" i="13"/>
  <c r="I19" i="1" s="1"/>
  <c r="I240" i="13"/>
  <c r="O240" i="13"/>
  <c r="K114" i="13"/>
  <c r="I8" i="13"/>
  <c r="V114" i="13"/>
  <c r="I114" i="13"/>
  <c r="K96" i="13"/>
  <c r="Q8" i="13"/>
  <c r="G8" i="13"/>
  <c r="I16" i="1" s="1"/>
  <c r="I281" i="13"/>
  <c r="K240" i="13"/>
  <c r="Q114" i="13"/>
  <c r="O96" i="13"/>
  <c r="I96" i="13"/>
  <c r="O8" i="13"/>
  <c r="F39" i="1"/>
  <c r="F41" i="1" s="1"/>
  <c r="K281" i="13"/>
  <c r="Q281" i="13"/>
  <c r="Q240" i="13"/>
  <c r="V240" i="13"/>
  <c r="O114" i="13"/>
  <c r="G114" i="13"/>
  <c r="M110" i="13"/>
  <c r="M109" i="13" s="1"/>
  <c r="Q96" i="13"/>
  <c r="V8" i="13"/>
  <c r="K8" i="13"/>
  <c r="M281" i="13"/>
  <c r="M114" i="13"/>
  <c r="M240" i="13"/>
  <c r="M96" i="13"/>
  <c r="G240" i="13"/>
  <c r="M9" i="13"/>
  <c r="M8" i="13" s="1"/>
  <c r="M103" i="13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18" i="1" l="1"/>
  <c r="G39" i="1"/>
  <c r="G41" i="1" s="1"/>
  <c r="G291" i="13"/>
  <c r="I39" i="1" l="1"/>
  <c r="I21" i="1"/>
  <c r="G25" i="1" s="1"/>
  <c r="H40" i="1" l="1"/>
  <c r="I40" i="1" s="1"/>
  <c r="A27" i="1"/>
  <c r="J39" i="1"/>
  <c r="G28" i="1" l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<sst xmlns="http://schemas.openxmlformats.org/spreadsheetml/2006/main" count="914" uniqueCount="370">
  <si>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</si>
  <si>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</si>
  <si>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</si>
  <si>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</si>
  <si>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</si>
  <si>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</si>
  <si>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</si>
  <si>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</si>
  <si>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</si>
  <si>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</si>
  <si>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</si>
  <si>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</si>
  <si>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</si>
  <si>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</si>
  <si>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</si>
  <si>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</si>
  <si>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</si>
  <si>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</si>
  <si>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</si>
  <si>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</si>
  <si>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</si>
  <si>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</si>
  <si>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</si>
  <si>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</si>
  <si>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</si>
  <si>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</si>
  <si>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</si>
  <si>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</si>
  <si>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</si>
  <si>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</si>
  <si>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</si>
  <si>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</si>
  <si>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</si>
  <si>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</si>
  <si>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</si>
  <si>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</si>
  <si>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</si>
  <si>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</si>
  <si>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</si>
  <si>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</si>
  <si>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</si>
  <si>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</si>
  <si>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</si>
  <si>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V.Pohorský</t>
  </si>
  <si>
    <t>2017_009</t>
  </si>
  <si>
    <t>Instalace sloupků zásuvkové skříně včetně svodů, datových a signálních kabelů Kladruby nad Labem</t>
  </si>
  <si>
    <t>Národní hřebčín Kladruby nad Labem</t>
  </si>
  <si>
    <t>1</t>
  </si>
  <si>
    <t>Kladruby nad Labem</t>
  </si>
  <si>
    <t>53314</t>
  </si>
  <si>
    <t>72048972</t>
  </si>
  <si>
    <t>CZ72048972</t>
  </si>
  <si>
    <t>PLP Projektstav s.r.o.</t>
  </si>
  <si>
    <t>Rosice 336</t>
  </si>
  <si>
    <t>Rosice</t>
  </si>
  <si>
    <t>53834</t>
  </si>
  <si>
    <t>28793480</t>
  </si>
  <si>
    <t>CZ28793480</t>
  </si>
  <si>
    <t>Stavba</t>
  </si>
  <si>
    <t>01</t>
  </si>
  <si>
    <t>Instalace sloupků</t>
  </si>
  <si>
    <t>02</t>
  </si>
  <si>
    <t>Kurkáč</t>
  </si>
  <si>
    <t>Celkem za stavbu</t>
  </si>
  <si>
    <t>CZK</t>
  </si>
  <si>
    <t>Zemní práce</t>
  </si>
  <si>
    <t>2</t>
  </si>
  <si>
    <t>Základy a zvláštní zakládání</t>
  </si>
  <si>
    <t>94</t>
  </si>
  <si>
    <t>Lešení a stavební výtahy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</si>
  <si>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</si>
  <si>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</si>
  <si>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</si>
  <si>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</si>
  <si>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</si>
  <si>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</si>
  <si>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</si>
  <si>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</si>
  <si>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</si>
  <si>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</si>
  <si>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</si>
  <si>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</si>
  <si>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</si>
  <si>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</si>
  <si>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</si>
  <si>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</si>
  <si>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</si>
  <si>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</si>
  <si>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</si>
  <si>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</si>
  <si>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</si>
  <si>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</si>
  <si>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</si>
  <si>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</si>
  <si>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</si>
  <si>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</si>
  <si>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</si>
  <si>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</si>
  <si>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</si>
  <si>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</si>
  <si>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</si>
  <si>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</si>
  <si>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</si>
  <si>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</si>
  <si>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</si>
  <si>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</si>
  <si>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</si>
  <si>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17/ II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</si>
  <si>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</si>
  <si>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</si>
  <si>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</si>
  <si>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VV</t>
  </si>
  <si>
    <t>SPU</t>
  </si>
  <si>
    <t>174101101R00</t>
  </si>
  <si>
    <t>Zásyp sypaninou se zhutněním jam, šachet, rýh nebo kolem objektů v těchto vykopávkách</t>
  </si>
  <si>
    <t>z jakékoliv horniny s uložením výkopku po vrstvách,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</si>
  <si>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</si>
  <si>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</si>
  <si>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</si>
  <si>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</si>
  <si>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</si>
  <si>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</si>
  <si>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</si>
  <si>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</si>
  <si>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>183403153R00</t>
  </si>
  <si>
    <t>Obdělávání půdy hrabáním, v rovině nebo na svahu 1:5</t>
  </si>
  <si>
    <t>979084113R00</t>
  </si>
  <si>
    <t xml:space="preserve">Vodorovná doprava suti a vybouraných hmot vodorovná doprava vybouraných hmot po suchu,  </t>
  </si>
  <si>
    <t>t</t>
  </si>
  <si>
    <t>821-1</t>
  </si>
  <si>
    <t>se složením a hrubým urovnáním nebo s přeložením na jiný dopravní prostředek kromě lodi, vč. příplatku za každých dalších i započatých 1000 m přes 1000 m,</t>
  </si>
  <si>
    <t>00572461R</t>
  </si>
  <si>
    <t>směs travní letištní, pro silnou zátěž</t>
  </si>
  <si>
    <t>kg</t>
  </si>
  <si>
    <t>SPCM</t>
  </si>
  <si>
    <t>POL3_</t>
  </si>
  <si>
    <t>m</t>
  </si>
  <si>
    <t>345717553R</t>
  </si>
  <si>
    <t>příchytka typ nasouvací; PVC samozhášivé, světle šedá RAL 7035; rozměr pro tuhou trubku vnějšího rozměru 32 mm</t>
  </si>
  <si>
    <t>kus</t>
  </si>
  <si>
    <t>Indiv</t>
  </si>
  <si>
    <t>34572306R</t>
  </si>
  <si>
    <t>páska stahovací 200x4,5; PA</t>
  </si>
  <si>
    <t>ks</t>
  </si>
  <si>
    <t>58337310R</t>
  </si>
  <si>
    <t>štěrkopísek frakce 0,0 až 4,0 mm; třída B</t>
  </si>
  <si>
    <t>58337344R</t>
  </si>
  <si>
    <t>štěrkopísek frakce 0,0 až 32,0 mm; třída B</t>
  </si>
  <si>
    <t>213151121R00</t>
  </si>
  <si>
    <t>Montáž vsakovacích nádrží položení geotextílie</t>
  </si>
  <si>
    <t>827-1</t>
  </si>
  <si>
    <t>274313611R00</t>
  </si>
  <si>
    <t>Beton základových pasů prostý třídy C 16/20</t>
  </si>
  <si>
    <t>801-1</t>
  </si>
  <si>
    <t>274361821R00</t>
  </si>
  <si>
    <t>Výztuž základových pasů z betonářské oceli 10 505 (R)</t>
  </si>
  <si>
    <t>67352004R</t>
  </si>
  <si>
    <t>geotextilie PET; funkce drenážní, separační, ochranná, filtrační; plošná hmotnost 300 g/m2</t>
  </si>
  <si>
    <t>949942101R00</t>
  </si>
  <si>
    <t>Hydraulická zvedací plošina včetně obsluhy instalovaná na automobilovém podvozku, výšky zdvihu do 27 m</t>
  </si>
  <si>
    <t>h</t>
  </si>
  <si>
    <t>800-3</t>
  </si>
  <si>
    <t>včetně obsluhy instalovaná na automobilovém podvozku,</t>
  </si>
  <si>
    <t>388997111R00</t>
  </si>
  <si>
    <t>Chránička kabelu CWS z PVC prům. 110/2,2 mm tř. 3</t>
  </si>
  <si>
    <t>210100001T00</t>
  </si>
  <si>
    <t>Výchozí revize elektro</t>
  </si>
  <si>
    <t>Vlastní</t>
  </si>
  <si>
    <t>210100101T00</t>
  </si>
  <si>
    <t>Ostatní pomocný materiál</t>
  </si>
  <si>
    <t>210190002T00</t>
  </si>
  <si>
    <t>Montáž podzemních rozvodnic, těsných s odvodněním</t>
  </si>
  <si>
    <t>210190015T00</t>
  </si>
  <si>
    <t>Montáž rozvodnic + zapojení</t>
  </si>
  <si>
    <t>210220401R00</t>
  </si>
  <si>
    <t xml:space="preserve">Vedení uzemňovací označení svodu štítky, smaltovaný, z umělé hmoty,  </t>
  </si>
  <si>
    <t>210290650T00</t>
  </si>
  <si>
    <t>Ukončení kabelu včetně upevnění</t>
  </si>
  <si>
    <t xml:space="preserve">ks    </t>
  </si>
  <si>
    <t>210901071RT1</t>
  </si>
  <si>
    <t>Vodiče, šňůry a kabely hliníkové kabel silový AYKY 1 kV, 4 x 35 mm2, volně uložený včetně dodávky materiálu - kabel s Al jádrem 1-AYKY 4B x 35 mm2</t>
  </si>
  <si>
    <t>210901070T00</t>
  </si>
  <si>
    <t>kabel silový AYKY 1 kV, 4 x 25 mm2, volně uložený včetně dodávky kabelu AYKY 4bx25</t>
  </si>
  <si>
    <t xml:space="preserve">m     </t>
  </si>
  <si>
    <t>905      R02</t>
  </si>
  <si>
    <t>Hzs-revize provoz.souboru a st.obj., Uprava stavajiciho rozvadece</t>
  </si>
  <si>
    <t>RTS 14/ I</t>
  </si>
  <si>
    <t>Montáž chráničky kabelu do výkopu, vč. chráničky Kopoflex DN 40 mm</t>
  </si>
  <si>
    <t>34142155R</t>
  </si>
  <si>
    <t>vodič CYA (H07V-K); silový, propojovací jednožilový; pevné uložení vnitřní; jádro Cu lanované holé; počet žil 1; jmen.průřez jádra 2,50 mm2; vnější průměr max 4,2 mm; izolace PVC; tl. izolace 0,8 mm; odolný proti šíření plamene</t>
  </si>
  <si>
    <t>34142188R</t>
  </si>
  <si>
    <t>vodič CYA; silový, propojovací jednožilový; jádro Cu lanované holé; počet žil 1; jmen.průřez jádra 10,00 mm2; vnější průměr max 7,6 mm; izolace PVC; tl. izolace 1,0 mm; odolný proti šíření plamene</t>
  </si>
  <si>
    <t>RTS 17/ I</t>
  </si>
  <si>
    <t>34169189R</t>
  </si>
  <si>
    <t>kabel MK; sdělovací; Cu jádra lanovaná holá; 19 x 0,15 mm; počet žil 2; vnější průměr 6,4 mm; jmen.průřez jádra 0,35 mm2; teplota použití 5 až 60 °C; odolný proti šíření plamene; barva pláště šedá</t>
  </si>
  <si>
    <t>34561142R</t>
  </si>
  <si>
    <t>příslušenství svornic můstek propoj. pro ochranný vodič 15/Z</t>
  </si>
  <si>
    <t>34561147R</t>
  </si>
  <si>
    <t>příslušenství svornic můstek propoj. pro neutráílní vodič 15/N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</si>
  <si>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</si>
  <si>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</si>
  <si>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POP</t>
  </si>
  <si>
    <t>35822001015R</t>
  </si>
  <si>
    <t>jistič modulární do 80 A; jmen.proud 16,00 A; charakt. B; počet pólů 1; tepl.okolí -25 do + 55 °C; IP 20</t>
  </si>
  <si>
    <t>35822002313R</t>
  </si>
  <si>
    <t>jistič modulární do 80 A; jmen.proud 16,00 A; charakt. B; počet pólů 3; tepl.okolí -25 do + 55 °C; IP 20</t>
  </si>
  <si>
    <t>35822002315R</t>
  </si>
  <si>
    <t>jistič modulární do 80 A; jmen.proud 25,00 A; charakt. B; počet pólů 3; tepl.okolí -25 do + 55 °C; IP 20</t>
  </si>
  <si>
    <t>35822002316R</t>
  </si>
  <si>
    <t>jistič modulární do 80 A; jmen.proud 32,00 A; charakt. B; počet pólů 3; tepl.okolí -25 do + 55 °C; IP 20</t>
  </si>
  <si>
    <t>35822002318R</t>
  </si>
  <si>
    <t>jistič modulární do 80 A; jmen.proud 50,00 A; charakt. B; počet pólů 3; tepl.okolí -25 do + 55 °C; IP 20</t>
  </si>
  <si>
    <t>35824721R</t>
  </si>
  <si>
    <t>pojistka válcová vel. 14x51 mm; charakt. gG; jmen.proud 50 A</t>
  </si>
  <si>
    <t>4*3</t>
  </si>
  <si>
    <t>371201303R</t>
  </si>
  <si>
    <t>kabel UTP Elite, Cat5E, venkovní PE+PVC, odolný proti UV záření</t>
  </si>
  <si>
    <t>371202010R</t>
  </si>
  <si>
    <t>zásuvka datová vodotěsná a prachotěsná RJ45, montáž na omítku, včetně jednoduché krabice</t>
  </si>
  <si>
    <t>371202031R</t>
  </si>
  <si>
    <t>rozvodná krabice s 8 pájecími svorkami, provedení do omítky, plastová</t>
  </si>
  <si>
    <t>371205050R</t>
  </si>
  <si>
    <t>konektor krimpovací CAT 5e, pro vytváření síťové kabeláže pomocí kroucené dvojlinky - provedení drát (UTP), nestíněný, baleno po 10-ti kusech</t>
  </si>
  <si>
    <t>460010011R00</t>
  </si>
  <si>
    <t>Vytýčení trasy nn vedení v přehled.terénu, v obci</t>
  </si>
  <si>
    <t>km</t>
  </si>
  <si>
    <t>460420022RT3</t>
  </si>
  <si>
    <t>Zřízení kabelového lože v rýze š. do 65 cm z písku, lože tloušťky 20 cm</t>
  </si>
  <si>
    <t>460490012R00</t>
  </si>
  <si>
    <t>Fólie výstražná z PVC, šířka 33 cm</t>
  </si>
  <si>
    <t>460921102R00</t>
  </si>
  <si>
    <t>Zaměření a zobrazení kabel. trasy na pevný bod</t>
  </si>
  <si>
    <t>35441120R</t>
  </si>
  <si>
    <t>pásek uzemňovací provedení pozinkovaný; 30 x 4 mm</t>
  </si>
  <si>
    <t>35441996R</t>
  </si>
  <si>
    <t>svorka zemnicí páska-drát; provedení Fe/Zn</t>
  </si>
  <si>
    <t>354420912R</t>
  </si>
  <si>
    <t>tyč zemnící se svorkou; provedení Fe/Zn; délka 2 000 mm</t>
  </si>
  <si>
    <t>358253502R</t>
  </si>
  <si>
    <t>vložka pojistková nožová vel. 000; charakt. aM; jmen.proud 50 A; jmen.napětí 500 V a.c.</t>
  </si>
  <si>
    <t>013250T00</t>
  </si>
  <si>
    <t>Geodetické zaměření stavby - gem. plán</t>
  </si>
  <si>
    <t>013254T00</t>
  </si>
  <si>
    <t xml:space="preserve">Dokumentace skutečného provedení </t>
  </si>
  <si>
    <t>043194T00</t>
  </si>
  <si>
    <t xml:space="preserve">Fotodokumentace prováděného díla </t>
  </si>
  <si>
    <t xml:space="preserve">Kč    </t>
  </si>
  <si>
    <t>045002T00</t>
  </si>
  <si>
    <t>Koordinační a kompletační  činnosti</t>
  </si>
  <si>
    <t>SUM</t>
  </si>
  <si>
    <t>END</t>
  </si>
  <si>
    <t xml:space="preserve">NN + společné : </t>
  </si>
  <si>
    <t>SLOUP - ZS1 : 0,5*1*63</t>
  </si>
  <si>
    <t>SLOUP - ZS2 : 0,5*1*3</t>
  </si>
  <si>
    <t>SLOUP - ZS3 : 0,5*1*32</t>
  </si>
  <si>
    <t>SLOUP - ZS4 : 0,5*1*29</t>
  </si>
  <si>
    <t>SLOUP - ZS5 : 0,5*1*4</t>
  </si>
  <si>
    <t>SLOUP - ZS6 : 0,5*1*63</t>
  </si>
  <si>
    <t>SLOUP - ZS7 : 0,5*1*32</t>
  </si>
  <si>
    <t>Sdělovací : 0,5*1*(92-60+73-29)</t>
  </si>
  <si>
    <t>SLOUP - ZS1 : 0,5*0,7*63</t>
  </si>
  <si>
    <t>SLOUP - ZS2 : 0,5*0,7*3</t>
  </si>
  <si>
    <t>SLOUP - ZS3 : 0,5*0,7*32</t>
  </si>
  <si>
    <t>SLOUP - ZS4 : 0,5*0,7*29</t>
  </si>
  <si>
    <t>SLOUP - ZS5 : 0,5*0,7*4</t>
  </si>
  <si>
    <t>SLOUP - ZS6 : 0,5*0,7*63</t>
  </si>
  <si>
    <t>SLOUP - ZS7 : 0,5*0,7*32</t>
  </si>
  <si>
    <t>Sdělovací : 0,5*0,7*(92-60+73-29)</t>
  </si>
  <si>
    <t>Drenáže pro sloupky : 0,5*1,5*1,5*7</t>
  </si>
  <si>
    <t>SLOUP - ZS1 : 0,5*0,3*63</t>
  </si>
  <si>
    <t>SLOUP - ZS2 : 0,5*0,3*3</t>
  </si>
  <si>
    <t>SLOUP - ZS3 : 0,5*0,3*32</t>
  </si>
  <si>
    <t>SLOUP - ZS4 : 0,5*0,3*29</t>
  </si>
  <si>
    <t>SLOUP - ZS5 : 0,5*0,3*4</t>
  </si>
  <si>
    <t>SLOUP - ZS6 : 0,5*0,3*63</t>
  </si>
  <si>
    <t>SLOUP - ZS7 : 0,5*0,3*32</t>
  </si>
  <si>
    <t>Sdělovací : 0,5*0,3*(92-60+73-29)</t>
  </si>
  <si>
    <t>SLOUP - ZS1 : 3*63</t>
  </si>
  <si>
    <t>SLOUP - ZS2 : 3*3</t>
  </si>
  <si>
    <t>SLOUP - ZS3 : 3*32</t>
  </si>
  <si>
    <t>SLOUP - ZS4 : 3*29</t>
  </si>
  <si>
    <t>SLOUP - ZS5 : 3*4</t>
  </si>
  <si>
    <t>SLOUP - ZS6 : 3*63</t>
  </si>
  <si>
    <t>SLOUP - ZS7 : 3*32</t>
  </si>
  <si>
    <t>Sdělovací : 3*(92-60+73-29)</t>
  </si>
  <si>
    <t>okolo sloupků : 4*4*7</t>
  </si>
  <si>
    <t>Písky : 77,01</t>
  </si>
  <si>
    <t>Štěrky : 23,625</t>
  </si>
  <si>
    <t>Odvoz zeminy : (174,65-113,575)*1,6</t>
  </si>
  <si>
    <t>1000*0,2</t>
  </si>
  <si>
    <t>SLOUP - ZS1 : 0,5*0,3*63*1,7</t>
  </si>
  <si>
    <t>SLOUP - ZS2 : 0,5*0,3*3*1,7</t>
  </si>
  <si>
    <t>SLOUP - ZS3 : 0,5*0,3*32*1,7</t>
  </si>
  <si>
    <t>SLOUP - ZS4 : 0,5*0,3*29*1,7</t>
  </si>
  <si>
    <t>SLOUP - ZS5 : 0,5*0,3*4*1,7</t>
  </si>
  <si>
    <t>SLOUP - ZS6 : 0,5*0,3*63*1,7</t>
  </si>
  <si>
    <t>SLOUP - ZS7 : 0,5*0,3*32*1,7</t>
  </si>
  <si>
    <t>Sdělovací : 0,5*0,3*(92-60+73-29)*1,7</t>
  </si>
  <si>
    <t>Drenáže pro sloupky : 1,5*1,5*1,5*7</t>
  </si>
  <si>
    <t>Vsak : 1,5*1,5*4*1,1*7</t>
  </si>
  <si>
    <t>Slopky 1-7 : 0,5*0,3*1*2*7</t>
  </si>
  <si>
    <t>2,36*0,1</t>
  </si>
  <si>
    <t>3*10</t>
  </si>
  <si>
    <t>2*8</t>
  </si>
  <si>
    <t>8</t>
  </si>
  <si>
    <t>ZS1-ZS7 : 7</t>
  </si>
  <si>
    <t>7</t>
  </si>
  <si>
    <t>4*6</t>
  </si>
  <si>
    <t>7*60</t>
  </si>
  <si>
    <t>SLOUP - ZS1 : (63+3+10)*1,05</t>
  </si>
  <si>
    <t>SLOUP - ZS2 : 0</t>
  </si>
  <si>
    <t>SLOUP - ZS3 : 0</t>
  </si>
  <si>
    <t>SLOUP - ZS4 : 0</t>
  </si>
  <si>
    <t>SLOUP - ZS5 : 0</t>
  </si>
  <si>
    <t>SLOUP - ZS6 : (63+3+10)*1,05</t>
  </si>
  <si>
    <t>SLOUP - ZS7 : 0</t>
  </si>
  <si>
    <t>SLOUP - ZS1 : 0</t>
  </si>
  <si>
    <t>SLOUP - ZS2 : (3+3+10)*1,05</t>
  </si>
  <si>
    <t>SLOUP - ZS3 : (4+3+10)*1,05</t>
  </si>
  <si>
    <t>SLOUP - ZS4 : (29+3+10)*1,05</t>
  </si>
  <si>
    <t>SLOUP - ZS5 : (4+3+10)*1,05</t>
  </si>
  <si>
    <t>SLOUP - ZS6 : 0</t>
  </si>
  <si>
    <t>SLOUP - ZS7 : (32+3+10)*1,05</t>
  </si>
  <si>
    <t>7*6</t>
  </si>
  <si>
    <t>622300181RT002</t>
  </si>
  <si>
    <t>Mikrofonní kabel : 185,85</t>
  </si>
  <si>
    <t>UTP Kabel : 185,85</t>
  </si>
  <si>
    <t>ZÁSUVKY 230V : 7*20*3*1,5</t>
  </si>
  <si>
    <t>ZÁSUVKY 400V : 7*2*5*2</t>
  </si>
  <si>
    <t>7*5</t>
  </si>
  <si>
    <t>ZS3 - ZS7 : (73+3+3)*1,05</t>
  </si>
  <si>
    <t>ZS3 - ZS6 : (92+3+3)*1,05</t>
  </si>
  <si>
    <t>ZS1-ZS7 : 7*2</t>
  </si>
  <si>
    <t>345711304R</t>
  </si>
  <si>
    <t>trubka ocelová, závitová, elektroinstalační; mat. lakovaná ocel; vnitřní pr.= 28,2 mm; typ závitu M 32x1,5; mech.odolnost vysoká; mezní hodnota zatížení 4000 N/5 cm; teplot.rozsah -45 až 250 °C; vnější pr.= 32,0 mm; délka l = 3 m; použití: pro mechanickou ochranu vodičů a kabelů, z jedné strany osazena spojkou</t>
  </si>
  <si>
    <t>7*3</t>
  </si>
  <si>
    <t>4*7</t>
  </si>
  <si>
    <t>35711717R</t>
  </si>
  <si>
    <t>skříň rozvodná kabelová rozvodná; přípojková (do 50mm2); celoplastový z termosetu; konstrukce pro upevnění na opěrný bod venkov.vedení; sad 1; pojistk.spodek nožový 00 (160A); způsob připojení přímé připojení plného vodiče do do konstrukční svorky</t>
  </si>
  <si>
    <t>ZS7 : 1</t>
  </si>
  <si>
    <t>35711724R</t>
  </si>
  <si>
    <t>skříň rozvodná kabelová rozvodná; přípojková(do 35mm2); typ výzbroje 2 sady poj.spodků vel.00; celoplastový z termosetu; konstrukce pro upevnění na sloup; sad 2; pojistk.spodek nožový 00 (160A); způsob připojení konstrukční svorky a přístroje</t>
  </si>
  <si>
    <t>ZS1, ZS2 : 1</t>
  </si>
  <si>
    <t>ZS3, ZS4 : 1</t>
  </si>
  <si>
    <t>ZS5, ZS6 : 1</t>
  </si>
  <si>
    <t>ZS1-ZS7 : 7*8</t>
  </si>
  <si>
    <t>ZS3, ZS6, ZS7 : 3</t>
  </si>
  <si>
    <t>ZS3, ZS6, ZS7 : 3*2</t>
  </si>
  <si>
    <t>0,5</t>
  </si>
  <si>
    <t>SLOUP - ZS1 : 63</t>
  </si>
  <si>
    <t>SLOUP - ZS2 : 3</t>
  </si>
  <si>
    <t>SLOUP - ZS3 : 32</t>
  </si>
  <si>
    <t>SLOUP - ZS4 : 29</t>
  </si>
  <si>
    <t>SLOUP - ZS5 : 4</t>
  </si>
  <si>
    <t>SLOUP - ZS6 : 63</t>
  </si>
  <si>
    <t>SLOUP - ZS7 : 32</t>
  </si>
  <si>
    <t>Sdělovací : (92-60+73-29)</t>
  </si>
  <si>
    <t xml:space="preserve">Silové vedené : </t>
  </si>
  <si>
    <t>Sdělovací : (92+73)</t>
  </si>
  <si>
    <t>Silové vedené : 226</t>
  </si>
  <si>
    <t>7*10*0,95</t>
  </si>
  <si>
    <t>Energetický sloupek výsuvný, vč. přechodu na ohebný vodič zapojení výsuvné části</t>
  </si>
  <si>
    <t>Drenáž pro sloupky : 1,5*1,5*4*1,1*7</t>
  </si>
  <si>
    <t>Drenáž pro sloupky : 1,5*1,5*1,5*7</t>
  </si>
  <si>
    <t>Drenáž pro sloupky : 2/2*7</t>
  </si>
  <si>
    <t>vč. betonové desky jako výplně pochozího víka</t>
  </si>
  <si>
    <t>Zásuvka vestavná 3P 16A 250V IP65</t>
  </si>
  <si>
    <t>Zásuvka vestavná IP65, 32A, 400 V 5pólová</t>
  </si>
  <si>
    <t>35811134R</t>
  </si>
  <si>
    <t>35811177R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</si>
</sst>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00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3" fontId="0" fillId="0" borderId="0" xfId="0" applyNumberFormat="1" applyFill="1" applyBorder="1" applyAlignment="1"/>
    <xf numFmtId="49" fontId="17" fillId="0" borderId="18" xfId="0" applyNumberFormat="1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top" shrinkToFit="1"/>
    </xf>
    <xf numFmtId="164" fontId="17" fillId="0" borderId="18" xfId="0" applyNumberFormat="1" applyFont="1" applyBorder="1" applyAlignment="1">
      <alignment vertical="top" shrinkToFit="1"/>
    </xf>
    <xf numFmtId="4" fontId="17" fillId="0" borderId="18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17" fillId="0" borderId="18" xfId="0" applyNumberFormat="1" applyFont="1" applyFill="1" applyBorder="1" applyAlignment="1" applyProtection="1">
      <alignment vertical="top" shrinkToFit="1"/>
      <protection locked="0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center" vertical="top" wrapText="1" shrinkToFit="1"/>
    </xf>
    <xf numFmtId="0" fontId="18" fillId="0" borderId="0" xfId="0" applyFont="1" applyAlignment="1">
      <alignment vertical="top" wrapText="1" shrinkToFit="1"/>
    </xf>
    <xf numFmtId="4" fontId="17" fillId="0" borderId="0" xfId="0" applyNumberFormat="1" applyFont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P_ONDR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/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password="C787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9.1406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3"/>
      <c r="B2" s="74" t="s">
        <v>22</v>
      </c>
      <c r="C2" s="75"/>
      <c r="D2" s="76" t="s">
        <v>44</v>
      </c>
      <c r="E2" s="200" t="s">
        <v>45</v>
      </c>
      <c r="F2" s="201"/>
      <c r="G2" s="201"/>
      <c r="H2" s="201"/>
      <c r="I2" s="201"/>
      <c r="J2" s="202"/>
      <c r="O2" s="2"/>
    </row>
    <row r="3" spans="1:15" ht="27" hidden="1" customHeight="1" x14ac:dyDescent="0.2">
      <c r="A3" s="3"/>
      <c r="B3" s="77"/>
      <c r="C3" s="75"/>
      <c r="D3" s="78"/>
      <c r="E3" s="203"/>
      <c r="F3" s="204"/>
      <c r="G3" s="204"/>
      <c r="H3" s="204"/>
      <c r="I3" s="204"/>
      <c r="J3" s="205"/>
    </row>
    <row r="4" spans="1:15" ht="23.25" customHeight="1" x14ac:dyDescent="0.2">
      <c r="A4" s="3"/>
      <c r="B4" s="79"/>
      <c r="C4" s="80"/>
      <c r="D4" s="81"/>
      <c r="E4" s="214"/>
      <c r="F4" s="214"/>
      <c r="G4" s="214"/>
      <c r="H4" s="214"/>
      <c r="I4" s="214"/>
      <c r="J4" s="215"/>
    </row>
    <row r="5" spans="1:15" ht="24" customHeight="1" x14ac:dyDescent="0.2">
      <c r="A5" s="3"/>
      <c r="B5" s="42" t="s">
        <v>42</v>
      </c>
      <c r="C5" s="4"/>
      <c r="D5" s="82" t="s">
        <v>46</v>
      </c>
      <c r="E5" s="25"/>
      <c r="F5" s="25"/>
      <c r="G5" s="25"/>
      <c r="H5" s="26" t="s">
        <v>40</v>
      </c>
      <c r="I5" s="82" t="s">
        <v>50</v>
      </c>
      <c r="J5" s="10"/>
    </row>
    <row r="6" spans="1:15" ht="15.75" customHeight="1" x14ac:dyDescent="0.2">
      <c r="A6" s="3"/>
      <c r="B6" s="37"/>
      <c r="C6" s="25"/>
      <c r="D6" s="82" t="s">
        <v>47</v>
      </c>
      <c r="E6" s="25"/>
      <c r="F6" s="25"/>
      <c r="G6" s="25"/>
      <c r="H6" s="26" t="s">
        <v>34</v>
      </c>
      <c r="I6" s="82" t="s">
        <v>51</v>
      </c>
      <c r="J6" s="10"/>
    </row>
    <row r="7" spans="1:15" ht="15.75" customHeight="1" x14ac:dyDescent="0.2">
      <c r="A7" s="3"/>
      <c r="B7" s="38"/>
      <c r="C7" s="84" t="s">
        <v>49</v>
      </c>
      <c r="D7" s="83" t="s">
        <v>48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52</v>
      </c>
      <c r="E8" s="4"/>
      <c r="F8" s="4"/>
      <c r="G8" s="41"/>
      <c r="H8" s="26" t="s">
        <v>40</v>
      </c>
      <c r="I8" s="82" t="s">
        <v>56</v>
      </c>
      <c r="J8" s="10"/>
    </row>
    <row r="9" spans="1:15" ht="15.75" hidden="1" customHeight="1" x14ac:dyDescent="0.2">
      <c r="A9" s="3"/>
      <c r="B9" s="3"/>
      <c r="C9" s="4"/>
      <c r="D9" s="85" t="s">
        <v>53</v>
      </c>
      <c r="E9" s="4"/>
      <c r="F9" s="4"/>
      <c r="G9" s="41"/>
      <c r="H9" s="26" t="s">
        <v>34</v>
      </c>
      <c r="I9" s="82" t="s">
        <v>57</v>
      </c>
      <c r="J9" s="10"/>
    </row>
    <row r="10" spans="1:15" ht="15.75" hidden="1" customHeight="1" x14ac:dyDescent="0.2">
      <c r="A10" s="3"/>
      <c r="B10" s="47"/>
      <c r="C10" s="84" t="s">
        <v>55</v>
      </c>
      <c r="D10" s="86" t="s">
        <v>54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07"/>
      <c r="E11" s="207"/>
      <c r="F11" s="207"/>
      <c r="G11" s="207"/>
      <c r="H11" s="26" t="s">
        <v>40</v>
      </c>
      <c r="I11" s="88"/>
      <c r="J11" s="10"/>
    </row>
    <row r="12" spans="1:15" ht="15.75" customHeight="1" x14ac:dyDescent="0.2">
      <c r="A12" s="3"/>
      <c r="B12" s="37"/>
      <c r="C12" s="25"/>
      <c r="D12" s="212"/>
      <c r="E12" s="212"/>
      <c r="F12" s="212"/>
      <c r="G12" s="212"/>
      <c r="H12" s="26" t="s">
        <v>34</v>
      </c>
      <c r="I12" s="88"/>
      <c r="J12" s="10"/>
    </row>
    <row r="13" spans="1:15" ht="15.75" customHeight="1" x14ac:dyDescent="0.2">
      <c r="A13" s="3"/>
      <c r="B13" s="38"/>
      <c r="C13" s="87"/>
      <c r="D13" s="213"/>
      <c r="E13" s="213"/>
      <c r="F13" s="213"/>
      <c r="G13" s="213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 t="s">
        <v>43</v>
      </c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06"/>
      <c r="F15" s="206"/>
      <c r="G15" s="208"/>
      <c r="H15" s="208"/>
      <c r="I15" s="208" t="s">
        <v>29</v>
      </c>
      <c r="J15" s="209"/>
    </row>
    <row r="16" spans="1:15" ht="23.25" customHeight="1" x14ac:dyDescent="0.2">
      <c r="A16" s="120" t="s">
        <v>24</v>
      </c>
      <c r="B16" s="52" t="s">
        <v>24</v>
      </c>
      <c r="C16" s="53"/>
      <c r="D16" s="54"/>
      <c r="E16" s="197"/>
      <c r="F16" s="198"/>
      <c r="G16" s="197"/>
      <c r="H16" s="198"/>
      <c r="I16" s="197">
        <f>'01 02 Pol'!G8+'01 02 Pol'!G96+'01 02 Pol'!G109</f>
        <v>0</v>
      </c>
      <c r="J16" s="199"/>
    </row>
    <row r="17" spans="1:10" ht="23.25" customHeight="1" x14ac:dyDescent="0.2">
      <c r="A17" s="120" t="s">
        <v>25</v>
      </c>
      <c r="B17" s="52" t="s">
        <v>25</v>
      </c>
      <c r="C17" s="53"/>
      <c r="D17" s="54"/>
      <c r="E17" s="197"/>
      <c r="F17" s="198"/>
      <c r="G17" s="197"/>
      <c r="H17" s="198"/>
      <c r="I17" s="197">
        <f>SUMIF(F48:F53,A17,I48:I53)</f>
        <v>0</v>
      </c>
      <c r="J17" s="199"/>
    </row>
    <row r="18" spans="1:10" ht="23.25" customHeight="1" x14ac:dyDescent="0.2">
      <c r="A18" s="120" t="s">
        <v>26</v>
      </c>
      <c r="B18" s="52" t="s">
        <v>26</v>
      </c>
      <c r="C18" s="53"/>
      <c r="D18" s="54"/>
      <c r="E18" s="197"/>
      <c r="F18" s="198"/>
      <c r="G18" s="197"/>
      <c r="H18" s="198"/>
      <c r="I18" s="197">
        <f>'01 02 Pol'!G114+'01 02 Pol'!G240</f>
        <v>0</v>
      </c>
      <c r="J18" s="199"/>
    </row>
    <row r="19" spans="1:10" ht="23.25" customHeight="1" x14ac:dyDescent="0.2">
      <c r="A19" s="120" t="s">
        <v>74</v>
      </c>
      <c r="B19" s="52" t="s">
        <v>27</v>
      </c>
      <c r="C19" s="53"/>
      <c r="D19" s="54"/>
      <c r="E19" s="197"/>
      <c r="F19" s="198"/>
      <c r="G19" s="197"/>
      <c r="H19" s="198"/>
      <c r="I19" s="197">
        <f>'01 02 Pol'!G281</f>
        <v>0</v>
      </c>
      <c r="J19" s="199"/>
    </row>
    <row r="20" spans="1:10" ht="23.25" customHeight="1" x14ac:dyDescent="0.2">
      <c r="A20" s="120" t="s">
        <v>75</v>
      </c>
      <c r="B20" s="52" t="s">
        <v>28</v>
      </c>
      <c r="C20" s="53"/>
      <c r="D20" s="54"/>
      <c r="E20" s="197"/>
      <c r="F20" s="198"/>
      <c r="G20" s="197"/>
      <c r="H20" s="198"/>
      <c r="I20" s="197">
        <f>SUMIF(F48:F53,A20,I48:I53)</f>
        <v>0</v>
      </c>
      <c r="J20" s="199"/>
    </row>
    <row r="21" spans="1:10" ht="23.25" customHeight="1" x14ac:dyDescent="0.2">
      <c r="A21" s="3"/>
      <c r="B21" s="69" t="s">
        <v>29</v>
      </c>
      <c r="C21" s="70"/>
      <c r="D21" s="71"/>
      <c r="E21" s="210"/>
      <c r="F21" s="211"/>
      <c r="G21" s="210"/>
      <c r="H21" s="211"/>
      <c r="I21" s="210">
        <f>SUM(I16:J20)</f>
        <v>0</v>
      </c>
      <c r="J21" s="218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12</v>
      </c>
      <c r="C23" s="53"/>
      <c r="D23" s="54"/>
      <c r="E23" s="55">
        <v>15</v>
      </c>
      <c r="F23" s="56" t="s">
        <v>0</v>
      </c>
      <c r="G23" s="216">
        <v>0</v>
      </c>
      <c r="H23" s="217"/>
      <c r="I23" s="217"/>
      <c r="J23" s="57" t="str">
        <f t="shared" ref="J23:J28" si="0">Mena</f>
        <v>CZK</v>
      </c>
    </row>
    <row r="24" spans="1:10" ht="23.25" hidden="1" customHeight="1" x14ac:dyDescent="0.2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224">
        <f>I23*E23/100</f>
        <v>0</v>
      </c>
      <c r="H24" s="225"/>
      <c r="I24" s="225"/>
      <c r="J24" s="57" t="str">
        <f t="shared" si="0"/>
        <v>CZK</v>
      </c>
    </row>
    <row r="25" spans="1:10" ht="23.25" customHeight="1" x14ac:dyDescent="0.2">
      <c r="A25" s="3"/>
      <c r="B25" s="52" t="s">
        <v>14</v>
      </c>
      <c r="C25" s="53"/>
      <c r="D25" s="54"/>
      <c r="E25" s="55">
        <v>21</v>
      </c>
      <c r="F25" s="56" t="s">
        <v>0</v>
      </c>
      <c r="G25" s="216">
        <f>I21</f>
        <v>0</v>
      </c>
      <c r="H25" s="217"/>
      <c r="I25" s="217"/>
      <c r="J25" s="57" t="str">
        <f t="shared" si="0"/>
        <v>CZK</v>
      </c>
    </row>
    <row r="26" spans="1:10" ht="23.25" hidden="1" customHeight="1" x14ac:dyDescent="0.2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194">
        <f>I25*E25/100</f>
        <v>0</v>
      </c>
      <c r="H26" s="195"/>
      <c r="I26" s="195"/>
      <c r="J26" s="51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3" t="s">
        <v>4</v>
      </c>
      <c r="C27" s="19"/>
      <c r="D27" s="22"/>
      <c r="E27" s="19"/>
      <c r="F27" s="20"/>
      <c r="G27" s="196">
        <f>CenaCelkemBezDPH-(ZakladDPHSni+ZakladDPHZakl)</f>
        <v>0</v>
      </c>
      <c r="H27" s="196"/>
      <c r="I27" s="196"/>
      <c r="J27" s="58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3" t="s">
        <v>23</v>
      </c>
      <c r="C28" s="114"/>
      <c r="D28" s="114"/>
      <c r="E28" s="115"/>
      <c r="F28" s="116"/>
      <c r="G28" s="227">
        <f>A27</f>
        <v>0</v>
      </c>
      <c r="H28" s="227"/>
      <c r="I28" s="227"/>
      <c r="J28" s="117" t="str">
        <f t="shared" si="0"/>
        <v>CZK</v>
      </c>
    </row>
    <row r="29" spans="1:10" ht="27.75" hidden="1" customHeight="1" thickBot="1" x14ac:dyDescent="0.25">
      <c r="A29" s="3"/>
      <c r="B29" s="113" t="s">
        <v>35</v>
      </c>
      <c r="C29" s="118"/>
      <c r="D29" s="118"/>
      <c r="E29" s="118"/>
      <c r="F29" s="118"/>
      <c r="G29" s="226">
        <f>ZakladDPHSni+DPHSni+ZakladDPHZakl+DPHZakl+Zaokrouhleni</f>
        <v>0</v>
      </c>
      <c r="H29" s="226"/>
      <c r="I29" s="226"/>
      <c r="J29" s="119" t="s">
        <v>64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43525</v>
      </c>
      <c r="I32" s="35"/>
      <c r="J32" s="11"/>
    </row>
    <row r="33" spans="1:12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2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2" ht="12.75" customHeight="1" x14ac:dyDescent="0.2">
      <c r="A35" s="3"/>
      <c r="B35" s="3"/>
      <c r="C35" s="4"/>
      <c r="D35" s="223" t="s">
        <v>2</v>
      </c>
      <c r="E35" s="223"/>
      <c r="F35" s="4"/>
      <c r="G35" s="41"/>
      <c r="H35" s="12" t="s">
        <v>3</v>
      </c>
      <c r="I35" s="41"/>
      <c r="J35" s="11"/>
    </row>
    <row r="36" spans="1:12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2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2"/>
    </row>
    <row r="38" spans="1:12" ht="25.5" customHeight="1" x14ac:dyDescent="0.2">
      <c r="A38" s="90" t="s">
        <v>37</v>
      </c>
      <c r="B38" s="94" t="s">
        <v>17</v>
      </c>
      <c r="C38" s="95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2" ht="25.5" hidden="1" customHeight="1" x14ac:dyDescent="0.2">
      <c r="A39" s="90">
        <v>1</v>
      </c>
      <c r="B39" s="101" t="s">
        <v>58</v>
      </c>
      <c r="C39" s="219"/>
      <c r="D39" s="220"/>
      <c r="E39" s="220"/>
      <c r="F39" s="102" t="e">
        <f>#REF!+'01 02 Pol'!AE291</f>
        <v>#REF!</v>
      </c>
      <c r="G39" s="103" t="e">
        <f>#REF!+'01 02 Pol'!AF291</f>
        <v>#REF!</v>
      </c>
      <c r="H39" s="104"/>
      <c r="I39" s="105" t="e">
        <f>F39+G39+H39</f>
        <v>#REF!</v>
      </c>
      <c r="J39" s="106" t="str">
        <f>IF(CenaCelkemVypocet=0,"",I39/CenaCelkemVypocet*100)</f>
        <v/>
      </c>
    </row>
    <row r="40" spans="1:12" ht="25.5" customHeight="1" x14ac:dyDescent="0.2">
      <c r="A40" s="90">
        <v>3</v>
      </c>
      <c r="B40" s="107" t="s">
        <v>61</v>
      </c>
      <c r="C40" s="219" t="s">
        <v>62</v>
      </c>
      <c r="D40" s="220"/>
      <c r="E40" s="220"/>
      <c r="F40" s="108">
        <f>'01 02 Pol'!AE291</f>
        <v>0</v>
      </c>
      <c r="G40" s="104">
        <f>'01 02 Pol'!AF291</f>
        <v>0</v>
      </c>
      <c r="H40" s="104">
        <f>(ZakladDPHZakl/100)*21</f>
        <v>0</v>
      </c>
      <c r="I40" s="105">
        <f>F40+G40+H40</f>
        <v>0</v>
      </c>
      <c r="J40" s="106"/>
    </row>
    <row r="41" spans="1:12" ht="25.5" customHeight="1" x14ac:dyDescent="0.2">
      <c r="A41" s="90"/>
      <c r="B41" s="221" t="s">
        <v>63</v>
      </c>
      <c r="C41" s="222"/>
      <c r="D41" s="222"/>
      <c r="E41" s="222"/>
      <c r="F41" s="109" t="e">
        <f>SUMIF(A39:A40,"=1",F39:F40)</f>
        <v>#REF!</v>
      </c>
      <c r="G41" s="110" t="e">
        <f>SUMIF(A39:A40,"=1",G39:G40)</f>
        <v>#REF!</v>
      </c>
      <c r="H41" s="110">
        <f>SUMIF(A39:A40,"=1",H39:H40)</f>
        <v>0</v>
      </c>
      <c r="I41" s="111"/>
      <c r="J41" s="112"/>
    </row>
    <row r="45" spans="1:12" ht="15.75" x14ac:dyDescent="0.25">
      <c r="A45" s="164"/>
      <c r="B45" s="165"/>
      <c r="C45" s="164"/>
      <c r="D45" s="164"/>
      <c r="E45" s="164"/>
      <c r="F45" s="164"/>
      <c r="G45" s="166"/>
      <c r="H45" s="164"/>
      <c r="I45" s="166"/>
      <c r="J45" s="166"/>
      <c r="K45" s="164"/>
      <c r="L45" s="164"/>
    </row>
    <row r="46" spans="1:12" x14ac:dyDescent="0.2">
      <c r="A46" s="164"/>
      <c r="B46" s="164"/>
      <c r="C46" s="164"/>
      <c r="D46" s="164"/>
      <c r="E46" s="164"/>
      <c r="F46" s="164"/>
      <c r="G46" s="166"/>
      <c r="H46" s="164"/>
      <c r="I46" s="166"/>
      <c r="J46" s="166"/>
      <c r="K46" s="164"/>
      <c r="L46" s="164"/>
    </row>
    <row r="47" spans="1:12" ht="25.5" customHeight="1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4"/>
      <c r="L47" s="164"/>
    </row>
    <row r="48" spans="1:12" ht="25.5" customHeight="1" x14ac:dyDescent="0.2">
      <c r="A48" s="168"/>
      <c r="B48" s="169"/>
      <c r="C48" s="228"/>
      <c r="D48" s="228"/>
      <c r="E48" s="228"/>
      <c r="F48" s="170"/>
      <c r="G48" s="171"/>
      <c r="H48" s="171"/>
      <c r="I48" s="171"/>
      <c r="J48" s="172"/>
      <c r="K48" s="164"/>
      <c r="L48" s="164"/>
    </row>
    <row r="49" spans="1:12" ht="25.5" customHeight="1" x14ac:dyDescent="0.2">
      <c r="A49" s="168"/>
      <c r="B49" s="169"/>
      <c r="C49" s="228"/>
      <c r="D49" s="228"/>
      <c r="E49" s="228"/>
      <c r="F49" s="170"/>
      <c r="G49" s="171"/>
      <c r="H49" s="171"/>
      <c r="I49" s="171"/>
      <c r="J49" s="172"/>
      <c r="K49" s="164"/>
      <c r="L49" s="164"/>
    </row>
    <row r="50" spans="1:12" ht="25.5" customHeight="1" x14ac:dyDescent="0.2">
      <c r="A50" s="168"/>
      <c r="B50" s="169"/>
      <c r="C50" s="228"/>
      <c r="D50" s="228"/>
      <c r="E50" s="228"/>
      <c r="F50" s="170"/>
      <c r="G50" s="171"/>
      <c r="H50" s="171"/>
      <c r="I50" s="171"/>
      <c r="J50" s="172"/>
      <c r="K50" s="164"/>
      <c r="L50" s="164"/>
    </row>
    <row r="51" spans="1:12" ht="25.5" customHeight="1" x14ac:dyDescent="0.2">
      <c r="A51" s="168"/>
      <c r="B51" s="169"/>
      <c r="C51" s="228"/>
      <c r="D51" s="228"/>
      <c r="E51" s="228"/>
      <c r="F51" s="170"/>
      <c r="G51" s="171"/>
      <c r="H51" s="171"/>
      <c r="I51" s="171"/>
      <c r="J51" s="172"/>
      <c r="K51" s="164"/>
      <c r="L51" s="164"/>
    </row>
    <row r="52" spans="1:12" ht="25.5" customHeight="1" x14ac:dyDescent="0.2">
      <c r="A52" s="168"/>
      <c r="B52" s="169"/>
      <c r="C52" s="228"/>
      <c r="D52" s="228"/>
      <c r="E52" s="228"/>
      <c r="F52" s="170"/>
      <c r="G52" s="171"/>
      <c r="H52" s="171"/>
      <c r="I52" s="171"/>
      <c r="J52" s="172"/>
      <c r="K52" s="164"/>
      <c r="L52" s="164"/>
    </row>
    <row r="53" spans="1:12" ht="25.5" customHeight="1" x14ac:dyDescent="0.2">
      <c r="A53" s="168"/>
      <c r="B53" s="169"/>
      <c r="C53" s="228"/>
      <c r="D53" s="228"/>
      <c r="E53" s="228"/>
      <c r="F53" s="170"/>
      <c r="G53" s="171"/>
      <c r="H53" s="171"/>
      <c r="I53" s="171"/>
      <c r="J53" s="172"/>
      <c r="K53" s="164"/>
      <c r="L53" s="164"/>
    </row>
    <row r="54" spans="1:12" ht="25.5" customHeight="1" x14ac:dyDescent="0.2">
      <c r="A54" s="173"/>
      <c r="B54" s="168"/>
      <c r="C54" s="168"/>
      <c r="D54" s="168"/>
      <c r="E54" s="168"/>
      <c r="F54" s="170"/>
      <c r="G54" s="171"/>
      <c r="H54" s="171"/>
      <c r="I54" s="171"/>
      <c r="J54" s="172"/>
      <c r="K54" s="164"/>
      <c r="L54" s="164"/>
    </row>
    <row r="55" spans="1:12" x14ac:dyDescent="0.2">
      <c r="A55" s="164"/>
      <c r="B55" s="164"/>
      <c r="C55" s="164"/>
      <c r="D55" s="164"/>
      <c r="E55" s="164"/>
      <c r="F55" s="174"/>
      <c r="G55" s="175"/>
      <c r="H55" s="174"/>
      <c r="I55" s="175"/>
      <c r="J55" s="176"/>
      <c r="K55" s="164"/>
      <c r="L55" s="164"/>
    </row>
    <row r="56" spans="1:12" x14ac:dyDescent="0.2">
      <c r="A56" s="164"/>
      <c r="B56" s="164"/>
      <c r="C56" s="164"/>
      <c r="D56" s="164"/>
      <c r="E56" s="164"/>
      <c r="F56" s="174"/>
      <c r="G56" s="175"/>
      <c r="H56" s="174"/>
      <c r="I56" s="175"/>
      <c r="J56" s="176"/>
      <c r="K56" s="164"/>
      <c r="L56" s="164"/>
    </row>
    <row r="57" spans="1:12" x14ac:dyDescent="0.2">
      <c r="A57" s="164"/>
      <c r="B57" s="164"/>
      <c r="C57" s="164"/>
      <c r="D57" s="164"/>
      <c r="E57" s="164"/>
      <c r="F57" s="174"/>
      <c r="G57" s="175"/>
      <c r="H57" s="174"/>
      <c r="I57" s="175"/>
      <c r="J57" s="176"/>
      <c r="K57" s="164"/>
      <c r="L57" s="164"/>
    </row>
    <row r="58" spans="1:12" x14ac:dyDescent="0.2">
      <c r="A58" s="164"/>
      <c r="B58" s="164"/>
      <c r="C58" s="164"/>
      <c r="D58" s="164"/>
      <c r="E58" s="164"/>
      <c r="F58" s="164"/>
      <c r="G58" s="166"/>
      <c r="H58" s="164"/>
      <c r="I58" s="166"/>
      <c r="J58" s="166"/>
      <c r="K58" s="164"/>
      <c r="L58" s="164"/>
    </row>
    <row r="59" spans="1:12" x14ac:dyDescent="0.2">
      <c r="A59" s="164"/>
      <c r="B59" s="164"/>
      <c r="C59" s="164"/>
      <c r="D59" s="164"/>
      <c r="E59" s="164"/>
      <c r="F59" s="164"/>
      <c r="G59" s="166"/>
      <c r="H59" s="164"/>
      <c r="I59" s="166"/>
      <c r="J59" s="166"/>
      <c r="K59" s="164"/>
      <c r="L59" s="164"/>
    </row>
  </sheetData>
  <sheetProtection algorithmName="SHA-512" hashValue="kSq0YNH4Iglt1ibOFfJ2LpINu7iQ0Qps7BOeyli5jhincNv3Qd98RLX+QQ7lbRZFK+PAEYMjWF1RdhCDQ/SArQ==" saltValue="t84loEkE1prsgw4Pwz7GIQ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53:E53"/>
    <mergeCell ref="C48:E48"/>
    <mergeCell ref="C49:E49"/>
    <mergeCell ref="C50:E50"/>
    <mergeCell ref="C51:E51"/>
    <mergeCell ref="C52:E52"/>
    <mergeCell ref="C39:E39"/>
    <mergeCell ref="C40:E40"/>
    <mergeCell ref="B41:E41"/>
    <mergeCell ref="D35:E35"/>
    <mergeCell ref="G24:I24"/>
    <mergeCell ref="G29:I29"/>
    <mergeCell ref="G25:I25"/>
    <mergeCell ref="G28:I28"/>
    <mergeCell ref="G23:I23"/>
    <mergeCell ref="E19:F19"/>
    <mergeCell ref="E20:F20"/>
    <mergeCell ref="I20:J20"/>
    <mergeCell ref="I21:J21"/>
    <mergeCell ref="G19:H19"/>
    <mergeCell ref="G20:H20"/>
    <mergeCell ref="I19:J19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73" t="s">
        <v>7</v>
      </c>
      <c r="B2" s="72"/>
      <c r="C2" s="231"/>
      <c r="D2" s="231"/>
      <c r="E2" s="231"/>
      <c r="F2" s="231"/>
      <c r="G2" s="232"/>
    </row>
    <row r="3" spans="1:7" ht="24.95" customHeight="1" x14ac:dyDescent="0.2">
      <c r="A3" s="73" t="s">
        <v>8</v>
      </c>
      <c r="B3" s="72"/>
      <c r="C3" s="231"/>
      <c r="D3" s="231"/>
      <c r="E3" s="231"/>
      <c r="F3" s="231"/>
      <c r="G3" s="232"/>
    </row>
    <row r="4" spans="1:7" ht="24.95" customHeight="1" x14ac:dyDescent="0.2">
      <c r="A4" s="73" t="s">
        <v>9</v>
      </c>
      <c r="B4" s="72"/>
      <c r="C4" s="231"/>
      <c r="D4" s="231"/>
      <c r="E4" s="231"/>
      <c r="F4" s="231"/>
      <c r="G4" s="232"/>
    </row>
    <row r="5" spans="1:7" x14ac:dyDescent="0.2">
      <c r="B5" s="6"/>
      <c r="C5" s="7"/>
      <c r="D5" s="8"/>
    </row>
  </sheetData>
  <sheetProtection password="C78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35" t="s">
        <v>76</v>
      </c>
      <c r="B1" s="235"/>
      <c r="C1" s="235"/>
      <c r="D1" s="235"/>
      <c r="E1" s="235"/>
      <c r="F1" s="235"/>
      <c r="G1" s="235"/>
      <c r="AG1" t="s">
        <v>77</v>
      </c>
    </row>
    <row r="2" spans="1:60" ht="24.95" customHeight="1" x14ac:dyDescent="0.2">
      <c r="A2" s="122" t="s">
        <v>7</v>
      </c>
      <c r="B2" s="72" t="s">
        <v>44</v>
      </c>
      <c r="C2" s="236" t="s">
        <v>45</v>
      </c>
      <c r="D2" s="237"/>
      <c r="E2" s="237"/>
      <c r="F2" s="237"/>
      <c r="G2" s="238"/>
      <c r="AG2" t="s">
        <v>78</v>
      </c>
    </row>
    <row r="3" spans="1:60" ht="24.95" customHeight="1" x14ac:dyDescent="0.2">
      <c r="A3" s="122" t="s">
        <v>8</v>
      </c>
      <c r="B3" s="72" t="s">
        <v>59</v>
      </c>
      <c r="C3" s="236" t="s">
        <v>60</v>
      </c>
      <c r="D3" s="237"/>
      <c r="E3" s="237"/>
      <c r="F3" s="237"/>
      <c r="G3" s="238"/>
      <c r="AC3" s="89" t="s">
        <v>78</v>
      </c>
      <c r="AG3" t="s">
        <v>79</v>
      </c>
    </row>
    <row r="4" spans="1:60" ht="24.95" customHeight="1" x14ac:dyDescent="0.2">
      <c r="A4" s="123" t="s">
        <v>9</v>
      </c>
      <c r="B4" s="124" t="s">
        <v>61</v>
      </c>
      <c r="C4" s="239" t="s">
        <v>62</v>
      </c>
      <c r="D4" s="240"/>
      <c r="E4" s="240"/>
      <c r="F4" s="240"/>
      <c r="G4" s="241"/>
      <c r="AG4" t="s">
        <v>80</v>
      </c>
    </row>
    <row r="5" spans="1:60" x14ac:dyDescent="0.2">
      <c r="D5" s="121"/>
    </row>
    <row r="6" spans="1:60" ht="38.25" x14ac:dyDescent="0.2">
      <c r="A6" s="126" t="s">
        <v>81</v>
      </c>
      <c r="B6" s="128" t="s">
        <v>82</v>
      </c>
      <c r="C6" s="128" t="s">
        <v>83</v>
      </c>
      <c r="D6" s="127" t="s">
        <v>84</v>
      </c>
      <c r="E6" s="126" t="s">
        <v>85</v>
      </c>
      <c r="F6" s="125" t="s">
        <v>86</v>
      </c>
      <c r="G6" s="126" t="s">
        <v>29</v>
      </c>
      <c r="H6" s="129" t="s">
        <v>30</v>
      </c>
      <c r="I6" s="129" t="s">
        <v>87</v>
      </c>
      <c r="J6" s="129" t="s">
        <v>31</v>
      </c>
      <c r="K6" s="129" t="s">
        <v>88</v>
      </c>
      <c r="L6" s="129" t="s">
        <v>89</v>
      </c>
      <c r="M6" s="129" t="s">
        <v>90</v>
      </c>
      <c r="N6" s="129" t="s">
        <v>91</v>
      </c>
      <c r="O6" s="129" t="s">
        <v>92</v>
      </c>
      <c r="P6" s="129" t="s">
        <v>93</v>
      </c>
      <c r="Q6" s="129" t="s">
        <v>94</v>
      </c>
      <c r="R6" s="129" t="s">
        <v>95</v>
      </c>
      <c r="S6" s="129" t="s">
        <v>96</v>
      </c>
      <c r="T6" s="129" t="s">
        <v>97</v>
      </c>
      <c r="U6" s="129" t="s">
        <v>98</v>
      </c>
      <c r="V6" s="129" t="s">
        <v>99</v>
      </c>
      <c r="W6" s="129" t="s">
        <v>100</v>
      </c>
    </row>
    <row r="7" spans="1:60" hidden="1" x14ac:dyDescent="0.2">
      <c r="A7" s="5"/>
      <c r="B7" s="6"/>
      <c r="C7" s="6"/>
      <c r="D7" s="8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60" x14ac:dyDescent="0.2">
      <c r="A8" s="143" t="s">
        <v>101</v>
      </c>
      <c r="B8" s="144" t="s">
        <v>47</v>
      </c>
      <c r="C8" s="158" t="s">
        <v>65</v>
      </c>
      <c r="D8" s="145"/>
      <c r="E8" s="146"/>
      <c r="F8" s="147"/>
      <c r="G8" s="147">
        <f>SUMIF(AG9:AG95,"&lt;&gt;NOR",G9:G95)</f>
        <v>0</v>
      </c>
      <c r="H8" s="147"/>
      <c r="I8" s="147">
        <f>SUM(I9:I95)</f>
        <v>0</v>
      </c>
      <c r="J8" s="147"/>
      <c r="K8" s="147">
        <f>SUM(K9:K95)</f>
        <v>0</v>
      </c>
      <c r="L8" s="147"/>
      <c r="M8" s="147">
        <f>SUM(M9:M95)</f>
        <v>0</v>
      </c>
      <c r="N8" s="147"/>
      <c r="O8" s="147">
        <f>SUM(O9:O95)</f>
        <v>100.84</v>
      </c>
      <c r="P8" s="147"/>
      <c r="Q8" s="147">
        <f>SUM(Q9:Q95)</f>
        <v>0</v>
      </c>
      <c r="R8" s="147"/>
      <c r="S8" s="147"/>
      <c r="T8" s="148"/>
      <c r="U8" s="142"/>
      <c r="V8" s="142">
        <f>SUM(V9:V95)</f>
        <v>240.49</v>
      </c>
      <c r="W8" s="142"/>
      <c r="AG8" t="s">
        <v>102</v>
      </c>
    </row>
    <row r="9" spans="1:60" outlineLevel="1" x14ac:dyDescent="0.2">
      <c r="A9" s="149">
        <v>1</v>
      </c>
      <c r="B9" s="150" t="s">
        <v>103</v>
      </c>
      <c r="C9" s="159" t="s">
        <v>104</v>
      </c>
      <c r="D9" s="151" t="s">
        <v>105</v>
      </c>
      <c r="E9" s="152">
        <v>174.625</v>
      </c>
      <c r="F9" s="153"/>
      <c r="G9" s="154">
        <f>ROUND(E9*F9,2)</f>
        <v>0</v>
      </c>
      <c r="H9" s="153"/>
      <c r="I9" s="154">
        <f>ROUND(E9*H9,2)</f>
        <v>0</v>
      </c>
      <c r="J9" s="153"/>
      <c r="K9" s="154">
        <f>ROUND(E9*J9,2)</f>
        <v>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 t="s">
        <v>106</v>
      </c>
      <c r="S9" s="154" t="s">
        <v>107</v>
      </c>
      <c r="T9" s="155" t="s">
        <v>107</v>
      </c>
      <c r="U9" s="139">
        <v>0.23</v>
      </c>
      <c r="V9" s="139">
        <f>ROUND(E9*U9,2)</f>
        <v>40.159999999999997</v>
      </c>
      <c r="W9" s="139"/>
      <c r="X9" s="130"/>
      <c r="Y9" s="130"/>
      <c r="Z9" s="130"/>
      <c r="AA9" s="130"/>
      <c r="AB9" s="130"/>
      <c r="AC9" s="130"/>
      <c r="AD9" s="130"/>
      <c r="AE9" s="130"/>
      <c r="AF9" s="130"/>
      <c r="AG9" s="130" t="s">
        <v>108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ht="22.5" outlineLevel="1" x14ac:dyDescent="0.2">
      <c r="A10" s="137"/>
      <c r="B10" s="138"/>
      <c r="C10" s="242" t="s">
        <v>109</v>
      </c>
      <c r="D10" s="243"/>
      <c r="E10" s="243"/>
      <c r="F10" s="243"/>
      <c r="G10" s="243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0"/>
      <c r="Y10" s="130"/>
      <c r="Z10" s="130"/>
      <c r="AA10" s="130"/>
      <c r="AB10" s="130"/>
      <c r="AC10" s="130"/>
      <c r="AD10" s="130"/>
      <c r="AE10" s="130"/>
      <c r="AF10" s="130"/>
      <c r="AG10" s="130" t="s">
        <v>110</v>
      </c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56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37"/>
      <c r="B11" s="138"/>
      <c r="C11" s="160" t="s">
        <v>251</v>
      </c>
      <c r="D11" s="140"/>
      <c r="E11" s="141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0"/>
      <c r="Y11" s="130"/>
      <c r="Z11" s="130"/>
      <c r="AA11" s="130"/>
      <c r="AB11" s="130"/>
      <c r="AC11" s="130"/>
      <c r="AD11" s="130"/>
      <c r="AE11" s="130"/>
      <c r="AF11" s="130"/>
      <c r="AG11" s="130" t="s">
        <v>111</v>
      </c>
      <c r="AH11" s="130">
        <v>0</v>
      </c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7"/>
      <c r="B12" s="138"/>
      <c r="C12" s="160" t="s">
        <v>252</v>
      </c>
      <c r="D12" s="140"/>
      <c r="E12" s="141">
        <v>31.5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0"/>
      <c r="Y12" s="130"/>
      <c r="Z12" s="130"/>
      <c r="AA12" s="130"/>
      <c r="AB12" s="130"/>
      <c r="AC12" s="130"/>
      <c r="AD12" s="130"/>
      <c r="AE12" s="130"/>
      <c r="AF12" s="130"/>
      <c r="AG12" s="130" t="s">
        <v>111</v>
      </c>
      <c r="AH12" s="130">
        <v>0</v>
      </c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37"/>
      <c r="B13" s="138"/>
      <c r="C13" s="160" t="s">
        <v>253</v>
      </c>
      <c r="D13" s="140"/>
      <c r="E13" s="141">
        <v>1.5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0"/>
      <c r="Y13" s="130"/>
      <c r="Z13" s="130"/>
      <c r="AA13" s="130"/>
      <c r="AB13" s="130"/>
      <c r="AC13" s="130"/>
      <c r="AD13" s="130"/>
      <c r="AE13" s="130"/>
      <c r="AF13" s="130"/>
      <c r="AG13" s="130" t="s">
        <v>111</v>
      </c>
      <c r="AH13" s="130">
        <v>0</v>
      </c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37"/>
      <c r="B14" s="138"/>
      <c r="C14" s="160" t="s">
        <v>254</v>
      </c>
      <c r="D14" s="140"/>
      <c r="E14" s="141">
        <v>16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0"/>
      <c r="Y14" s="130"/>
      <c r="Z14" s="130"/>
      <c r="AA14" s="130"/>
      <c r="AB14" s="130"/>
      <c r="AC14" s="130"/>
      <c r="AD14" s="130"/>
      <c r="AE14" s="130"/>
      <c r="AF14" s="130"/>
      <c r="AG14" s="130" t="s">
        <v>111</v>
      </c>
      <c r="AH14" s="130">
        <v>0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37"/>
      <c r="B15" s="138"/>
      <c r="C15" s="160" t="s">
        <v>255</v>
      </c>
      <c r="D15" s="140"/>
      <c r="E15" s="141">
        <v>14.5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0"/>
      <c r="Y15" s="130"/>
      <c r="Z15" s="130"/>
      <c r="AA15" s="130"/>
      <c r="AB15" s="130"/>
      <c r="AC15" s="130"/>
      <c r="AD15" s="130"/>
      <c r="AE15" s="130"/>
      <c r="AF15" s="130"/>
      <c r="AG15" s="130" t="s">
        <v>111</v>
      </c>
      <c r="AH15" s="130">
        <v>0</v>
      </c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37"/>
      <c r="B16" s="138"/>
      <c r="C16" s="160" t="s">
        <v>256</v>
      </c>
      <c r="D16" s="140"/>
      <c r="E16" s="141">
        <v>2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0"/>
      <c r="Y16" s="130"/>
      <c r="Z16" s="130"/>
      <c r="AA16" s="130"/>
      <c r="AB16" s="130"/>
      <c r="AC16" s="130"/>
      <c r="AD16" s="130"/>
      <c r="AE16" s="130"/>
      <c r="AF16" s="130"/>
      <c r="AG16" s="130" t="s">
        <v>111</v>
      </c>
      <c r="AH16" s="130">
        <v>0</v>
      </c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37"/>
      <c r="B17" s="138"/>
      <c r="C17" s="160" t="s">
        <v>257</v>
      </c>
      <c r="D17" s="140"/>
      <c r="E17" s="141">
        <v>31.5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0"/>
      <c r="Y17" s="130"/>
      <c r="Z17" s="130"/>
      <c r="AA17" s="130"/>
      <c r="AB17" s="130"/>
      <c r="AC17" s="130"/>
      <c r="AD17" s="130"/>
      <c r="AE17" s="130"/>
      <c r="AF17" s="130"/>
      <c r="AG17" s="130" t="s">
        <v>111</v>
      </c>
      <c r="AH17" s="130">
        <v>0</v>
      </c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37"/>
      <c r="B18" s="138"/>
      <c r="C18" s="160" t="s">
        <v>258</v>
      </c>
      <c r="D18" s="140"/>
      <c r="E18" s="141">
        <v>16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0"/>
      <c r="Y18" s="130"/>
      <c r="Z18" s="130"/>
      <c r="AA18" s="130"/>
      <c r="AB18" s="130"/>
      <c r="AC18" s="130"/>
      <c r="AD18" s="130"/>
      <c r="AE18" s="130"/>
      <c r="AF18" s="130"/>
      <c r="AG18" s="130" t="s">
        <v>111</v>
      </c>
      <c r="AH18" s="130">
        <v>0</v>
      </c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37"/>
      <c r="B19" s="138"/>
      <c r="C19" s="160" t="s">
        <v>259</v>
      </c>
      <c r="D19" s="140"/>
      <c r="E19" s="141">
        <v>38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0"/>
      <c r="Y19" s="130"/>
      <c r="Z19" s="130"/>
      <c r="AA19" s="130"/>
      <c r="AB19" s="130"/>
      <c r="AC19" s="130"/>
      <c r="AD19" s="130"/>
      <c r="AE19" s="130"/>
      <c r="AF19" s="130"/>
      <c r="AG19" s="130" t="s">
        <v>111</v>
      </c>
      <c r="AH19" s="130">
        <v>0</v>
      </c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outlineLevel="1" x14ac:dyDescent="0.2">
      <c r="A20" s="137"/>
      <c r="B20" s="138"/>
      <c r="C20" s="160" t="s">
        <v>363</v>
      </c>
      <c r="D20" s="140"/>
      <c r="E20" s="141">
        <v>23.625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0"/>
      <c r="Y20" s="130"/>
      <c r="Z20" s="130"/>
      <c r="AA20" s="130"/>
      <c r="AB20" s="130"/>
      <c r="AC20" s="130"/>
      <c r="AD20" s="130"/>
      <c r="AE20" s="130"/>
      <c r="AF20" s="130"/>
      <c r="AG20" s="130" t="s">
        <v>111</v>
      </c>
      <c r="AH20" s="130">
        <v>0</v>
      </c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outlineLevel="1" x14ac:dyDescent="0.2">
      <c r="A21" s="137"/>
      <c r="B21" s="138"/>
      <c r="C21" s="233"/>
      <c r="D21" s="234"/>
      <c r="E21" s="234"/>
      <c r="F21" s="234"/>
      <c r="G21" s="234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0"/>
      <c r="Y21" s="130"/>
      <c r="Z21" s="130"/>
      <c r="AA21" s="130"/>
      <c r="AB21" s="130"/>
      <c r="AC21" s="130"/>
      <c r="AD21" s="130"/>
      <c r="AE21" s="130"/>
      <c r="AF21" s="130"/>
      <c r="AG21" s="130" t="s">
        <v>112</v>
      </c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2.5" outlineLevel="1" x14ac:dyDescent="0.2">
      <c r="A22" s="149">
        <v>2</v>
      </c>
      <c r="B22" s="150" t="s">
        <v>113</v>
      </c>
      <c r="C22" s="159" t="s">
        <v>114</v>
      </c>
      <c r="D22" s="151" t="s">
        <v>105</v>
      </c>
      <c r="E22" s="152">
        <v>113.575</v>
      </c>
      <c r="F22" s="153"/>
      <c r="G22" s="154">
        <f>ROUND(E22*F22,2)</f>
        <v>0</v>
      </c>
      <c r="H22" s="153"/>
      <c r="I22" s="154">
        <f>ROUND(E22*H22,2)</f>
        <v>0</v>
      </c>
      <c r="J22" s="153"/>
      <c r="K22" s="154">
        <f>ROUND(E22*J22,2)</f>
        <v>0</v>
      </c>
      <c r="L22" s="154">
        <v>21</v>
      </c>
      <c r="M22" s="154">
        <f>G22*(1+L22/100)</f>
        <v>0</v>
      </c>
      <c r="N22" s="154">
        <v>0</v>
      </c>
      <c r="O22" s="154">
        <f>ROUND(E22*N22,2)</f>
        <v>0</v>
      </c>
      <c r="P22" s="154">
        <v>0</v>
      </c>
      <c r="Q22" s="154">
        <f>ROUND(E22*P22,2)</f>
        <v>0</v>
      </c>
      <c r="R22" s="154" t="s">
        <v>106</v>
      </c>
      <c r="S22" s="154" t="s">
        <v>107</v>
      </c>
      <c r="T22" s="155" t="s">
        <v>107</v>
      </c>
      <c r="U22" s="139">
        <v>0.20200000000000001</v>
      </c>
      <c r="V22" s="139">
        <f>ROUND(E22*U22,2)</f>
        <v>22.94</v>
      </c>
      <c r="W22" s="139"/>
      <c r="X22" s="130"/>
      <c r="Y22" s="130"/>
      <c r="Z22" s="130"/>
      <c r="AA22" s="130"/>
      <c r="AB22" s="130"/>
      <c r="AC22" s="130"/>
      <c r="AD22" s="130"/>
      <c r="AE22" s="130"/>
      <c r="AF22" s="130"/>
      <c r="AG22" s="130" t="s">
        <v>108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37"/>
      <c r="B23" s="138"/>
      <c r="C23" s="242" t="s">
        <v>115</v>
      </c>
      <c r="D23" s="243"/>
      <c r="E23" s="243"/>
      <c r="F23" s="243"/>
      <c r="G23" s="243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0"/>
      <c r="Y23" s="130"/>
      <c r="Z23" s="130"/>
      <c r="AA23" s="130"/>
      <c r="AB23" s="130"/>
      <c r="AC23" s="130"/>
      <c r="AD23" s="130"/>
      <c r="AE23" s="130"/>
      <c r="AF23" s="130"/>
      <c r="AG23" s="130" t="s">
        <v>110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37"/>
      <c r="B24" s="138"/>
      <c r="C24" s="160" t="s">
        <v>251</v>
      </c>
      <c r="D24" s="140"/>
      <c r="E24" s="141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0"/>
      <c r="Y24" s="130"/>
      <c r="Z24" s="130"/>
      <c r="AA24" s="130"/>
      <c r="AB24" s="130"/>
      <c r="AC24" s="130"/>
      <c r="AD24" s="130"/>
      <c r="AE24" s="130"/>
      <c r="AF24" s="130"/>
      <c r="AG24" s="130" t="s">
        <v>111</v>
      </c>
      <c r="AH24" s="130">
        <v>0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outlineLevel="1" x14ac:dyDescent="0.2">
      <c r="A25" s="137"/>
      <c r="B25" s="138"/>
      <c r="C25" s="160" t="s">
        <v>260</v>
      </c>
      <c r="D25" s="140"/>
      <c r="E25" s="141">
        <v>22.05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0"/>
      <c r="Y25" s="130"/>
      <c r="Z25" s="130"/>
      <c r="AA25" s="130"/>
      <c r="AB25" s="130"/>
      <c r="AC25" s="130"/>
      <c r="AD25" s="130"/>
      <c r="AE25" s="130"/>
      <c r="AF25" s="130"/>
      <c r="AG25" s="130" t="s">
        <v>111</v>
      </c>
      <c r="AH25" s="130">
        <v>0</v>
      </c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1" x14ac:dyDescent="0.2">
      <c r="A26" s="137"/>
      <c r="B26" s="138"/>
      <c r="C26" s="160" t="s">
        <v>261</v>
      </c>
      <c r="D26" s="140"/>
      <c r="E26" s="141">
        <v>1.05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0"/>
      <c r="Y26" s="130"/>
      <c r="Z26" s="130"/>
      <c r="AA26" s="130"/>
      <c r="AB26" s="130"/>
      <c r="AC26" s="130"/>
      <c r="AD26" s="130"/>
      <c r="AE26" s="130"/>
      <c r="AF26" s="130"/>
      <c r="AG26" s="130" t="s">
        <v>111</v>
      </c>
      <c r="AH26" s="130">
        <v>0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37"/>
      <c r="B27" s="138"/>
      <c r="C27" s="160" t="s">
        <v>262</v>
      </c>
      <c r="D27" s="140"/>
      <c r="E27" s="141">
        <v>11.2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0"/>
      <c r="Y27" s="130"/>
      <c r="Z27" s="130"/>
      <c r="AA27" s="130"/>
      <c r="AB27" s="130"/>
      <c r="AC27" s="130"/>
      <c r="AD27" s="130"/>
      <c r="AE27" s="130"/>
      <c r="AF27" s="130"/>
      <c r="AG27" s="130" t="s">
        <v>111</v>
      </c>
      <c r="AH27" s="130">
        <v>0</v>
      </c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37"/>
      <c r="B28" s="138"/>
      <c r="C28" s="160" t="s">
        <v>263</v>
      </c>
      <c r="D28" s="140"/>
      <c r="E28" s="141">
        <v>10.15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0"/>
      <c r="Y28" s="130"/>
      <c r="Z28" s="130"/>
      <c r="AA28" s="130"/>
      <c r="AB28" s="130"/>
      <c r="AC28" s="130"/>
      <c r="AD28" s="130"/>
      <c r="AE28" s="130"/>
      <c r="AF28" s="130"/>
      <c r="AG28" s="130" t="s">
        <v>111</v>
      </c>
      <c r="AH28" s="130">
        <v>0</v>
      </c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37"/>
      <c r="B29" s="138"/>
      <c r="C29" s="160" t="s">
        <v>264</v>
      </c>
      <c r="D29" s="140"/>
      <c r="E29" s="141">
        <v>1.4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0"/>
      <c r="Y29" s="130"/>
      <c r="Z29" s="130"/>
      <c r="AA29" s="130"/>
      <c r="AB29" s="130"/>
      <c r="AC29" s="130"/>
      <c r="AD29" s="130"/>
      <c r="AE29" s="130"/>
      <c r="AF29" s="130"/>
      <c r="AG29" s="130" t="s">
        <v>111</v>
      </c>
      <c r="AH29" s="130">
        <v>0</v>
      </c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37"/>
      <c r="B30" s="138"/>
      <c r="C30" s="160" t="s">
        <v>265</v>
      </c>
      <c r="D30" s="140"/>
      <c r="E30" s="141">
        <v>22.05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0"/>
      <c r="Y30" s="130"/>
      <c r="Z30" s="130"/>
      <c r="AA30" s="130"/>
      <c r="AB30" s="130"/>
      <c r="AC30" s="130"/>
      <c r="AD30" s="130"/>
      <c r="AE30" s="130"/>
      <c r="AF30" s="130"/>
      <c r="AG30" s="130" t="s">
        <v>111</v>
      </c>
      <c r="AH30" s="130">
        <v>0</v>
      </c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37"/>
      <c r="B31" s="138"/>
      <c r="C31" s="160" t="s">
        <v>266</v>
      </c>
      <c r="D31" s="140"/>
      <c r="E31" s="141">
        <v>11.2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0"/>
      <c r="Y31" s="130"/>
      <c r="Z31" s="130"/>
      <c r="AA31" s="130"/>
      <c r="AB31" s="130"/>
      <c r="AC31" s="130"/>
      <c r="AD31" s="130"/>
      <c r="AE31" s="130"/>
      <c r="AF31" s="130"/>
      <c r="AG31" s="130" t="s">
        <v>111</v>
      </c>
      <c r="AH31" s="130">
        <v>0</v>
      </c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37"/>
      <c r="B32" s="138"/>
      <c r="C32" s="160" t="s">
        <v>267</v>
      </c>
      <c r="D32" s="140"/>
      <c r="E32" s="141">
        <v>26.6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0"/>
      <c r="Y32" s="130"/>
      <c r="Z32" s="130"/>
      <c r="AA32" s="130"/>
      <c r="AB32" s="130"/>
      <c r="AC32" s="130"/>
      <c r="AD32" s="130"/>
      <c r="AE32" s="130"/>
      <c r="AF32" s="130"/>
      <c r="AG32" s="130" t="s">
        <v>111</v>
      </c>
      <c r="AH32" s="130">
        <v>0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1" x14ac:dyDescent="0.2">
      <c r="A33" s="137"/>
      <c r="B33" s="138"/>
      <c r="C33" s="160" t="s">
        <v>268</v>
      </c>
      <c r="D33" s="140"/>
      <c r="E33" s="141">
        <v>7.875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0"/>
      <c r="Y33" s="130"/>
      <c r="Z33" s="130"/>
      <c r="AA33" s="130"/>
      <c r="AB33" s="130"/>
      <c r="AC33" s="130"/>
      <c r="AD33" s="130"/>
      <c r="AE33" s="130"/>
      <c r="AF33" s="130"/>
      <c r="AG33" s="130" t="s">
        <v>111</v>
      </c>
      <c r="AH33" s="130">
        <v>0</v>
      </c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37"/>
      <c r="B34" s="138"/>
      <c r="C34" s="233"/>
      <c r="D34" s="234"/>
      <c r="E34" s="234"/>
      <c r="F34" s="234"/>
      <c r="G34" s="234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0"/>
      <c r="Y34" s="130"/>
      <c r="Z34" s="130"/>
      <c r="AA34" s="130"/>
      <c r="AB34" s="130"/>
      <c r="AC34" s="130"/>
      <c r="AD34" s="130"/>
      <c r="AE34" s="130"/>
      <c r="AF34" s="130"/>
      <c r="AG34" s="130" t="s">
        <v>112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49">
        <v>3</v>
      </c>
      <c r="B35" s="150" t="s">
        <v>116</v>
      </c>
      <c r="C35" s="159" t="s">
        <v>117</v>
      </c>
      <c r="D35" s="151" t="s">
        <v>105</v>
      </c>
      <c r="E35" s="152">
        <v>45.3</v>
      </c>
      <c r="F35" s="153"/>
      <c r="G35" s="154">
        <f>ROUND(E35*F35,2)</f>
        <v>0</v>
      </c>
      <c r="H35" s="153"/>
      <c r="I35" s="154">
        <f>ROUND(E35*H35,2)</f>
        <v>0</v>
      </c>
      <c r="J35" s="153"/>
      <c r="K35" s="154">
        <f>ROUND(E35*J35,2)</f>
        <v>0</v>
      </c>
      <c r="L35" s="154">
        <v>21</v>
      </c>
      <c r="M35" s="154">
        <f>G35*(1+L35/100)</f>
        <v>0</v>
      </c>
      <c r="N35" s="154">
        <v>0</v>
      </c>
      <c r="O35" s="154">
        <f>ROUND(E35*N35,2)</f>
        <v>0</v>
      </c>
      <c r="P35" s="154">
        <v>0</v>
      </c>
      <c r="Q35" s="154">
        <f>ROUND(E35*P35,2)</f>
        <v>0</v>
      </c>
      <c r="R35" s="154" t="s">
        <v>106</v>
      </c>
      <c r="S35" s="154" t="s">
        <v>107</v>
      </c>
      <c r="T35" s="155" t="s">
        <v>107</v>
      </c>
      <c r="U35" s="139">
        <v>2.1949999999999998</v>
      </c>
      <c r="V35" s="139">
        <f>ROUND(E35*U35,2)</f>
        <v>99.43</v>
      </c>
      <c r="W35" s="139"/>
      <c r="X35" s="130"/>
      <c r="Y35" s="130"/>
      <c r="Z35" s="130"/>
      <c r="AA35" s="130"/>
      <c r="AB35" s="130"/>
      <c r="AC35" s="130"/>
      <c r="AD35" s="130"/>
      <c r="AE35" s="130"/>
      <c r="AF35" s="130"/>
      <c r="AG35" s="130" t="s">
        <v>108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ht="22.5" outlineLevel="1" x14ac:dyDescent="0.2">
      <c r="A36" s="137"/>
      <c r="B36" s="138"/>
      <c r="C36" s="242" t="s">
        <v>118</v>
      </c>
      <c r="D36" s="243"/>
      <c r="E36" s="243"/>
      <c r="F36" s="243"/>
      <c r="G36" s="243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0"/>
      <c r="Y36" s="130"/>
      <c r="Z36" s="130"/>
      <c r="AA36" s="130"/>
      <c r="AB36" s="130"/>
      <c r="AC36" s="130"/>
      <c r="AD36" s="130"/>
      <c r="AE36" s="130"/>
      <c r="AF36" s="130"/>
      <c r="AG36" s="130" t="s">
        <v>110</v>
      </c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56" t="str">
        <f>C36</f>
        <v>sypaninou z vhodných hornin tř. 1 - 4 nebo materiálem, uloženým ve vzdálenosti do 30 m od vnějšího kraje objektu, pro jakoukoliv míru zhutnění,</v>
      </c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37"/>
      <c r="B37" s="138"/>
      <c r="C37" s="160" t="s">
        <v>251</v>
      </c>
      <c r="D37" s="140"/>
      <c r="E37" s="141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0"/>
      <c r="Y37" s="130"/>
      <c r="Z37" s="130"/>
      <c r="AA37" s="130"/>
      <c r="AB37" s="130"/>
      <c r="AC37" s="130"/>
      <c r="AD37" s="130"/>
      <c r="AE37" s="130"/>
      <c r="AF37" s="130"/>
      <c r="AG37" s="130" t="s">
        <v>111</v>
      </c>
      <c r="AH37" s="130">
        <v>0</v>
      </c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37"/>
      <c r="B38" s="138"/>
      <c r="C38" s="160" t="s">
        <v>269</v>
      </c>
      <c r="D38" s="140"/>
      <c r="E38" s="141">
        <v>9.4499999999999993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0"/>
      <c r="Y38" s="130"/>
      <c r="Z38" s="130"/>
      <c r="AA38" s="130"/>
      <c r="AB38" s="130"/>
      <c r="AC38" s="130"/>
      <c r="AD38" s="130"/>
      <c r="AE38" s="130"/>
      <c r="AF38" s="130"/>
      <c r="AG38" s="130" t="s">
        <v>111</v>
      </c>
      <c r="AH38" s="130">
        <v>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37"/>
      <c r="B39" s="138"/>
      <c r="C39" s="160" t="s">
        <v>270</v>
      </c>
      <c r="D39" s="140"/>
      <c r="E39" s="141">
        <v>0.45</v>
      </c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0"/>
      <c r="Y39" s="130"/>
      <c r="Z39" s="130"/>
      <c r="AA39" s="130"/>
      <c r="AB39" s="130"/>
      <c r="AC39" s="130"/>
      <c r="AD39" s="130"/>
      <c r="AE39" s="130"/>
      <c r="AF39" s="130"/>
      <c r="AG39" s="130" t="s">
        <v>111</v>
      </c>
      <c r="AH39" s="130">
        <v>0</v>
      </c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37"/>
      <c r="B40" s="138"/>
      <c r="C40" s="160" t="s">
        <v>271</v>
      </c>
      <c r="D40" s="140"/>
      <c r="E40" s="141">
        <v>4.8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0"/>
      <c r="Y40" s="130"/>
      <c r="Z40" s="130"/>
      <c r="AA40" s="130"/>
      <c r="AB40" s="130"/>
      <c r="AC40" s="130"/>
      <c r="AD40" s="130"/>
      <c r="AE40" s="130"/>
      <c r="AF40" s="130"/>
      <c r="AG40" s="130" t="s">
        <v>111</v>
      </c>
      <c r="AH40" s="130">
        <v>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37"/>
      <c r="B41" s="138"/>
      <c r="C41" s="160" t="s">
        <v>272</v>
      </c>
      <c r="D41" s="140"/>
      <c r="E41" s="141">
        <v>4.3499999999999996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0"/>
      <c r="Y41" s="130"/>
      <c r="Z41" s="130"/>
      <c r="AA41" s="130"/>
      <c r="AB41" s="130"/>
      <c r="AC41" s="130"/>
      <c r="AD41" s="130"/>
      <c r="AE41" s="130"/>
      <c r="AF41" s="130"/>
      <c r="AG41" s="130" t="s">
        <v>111</v>
      </c>
      <c r="AH41" s="130">
        <v>0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37"/>
      <c r="B42" s="138"/>
      <c r="C42" s="160" t="s">
        <v>273</v>
      </c>
      <c r="D42" s="140"/>
      <c r="E42" s="141">
        <v>0.6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0"/>
      <c r="Y42" s="130"/>
      <c r="Z42" s="130"/>
      <c r="AA42" s="130"/>
      <c r="AB42" s="130"/>
      <c r="AC42" s="130"/>
      <c r="AD42" s="130"/>
      <c r="AE42" s="130"/>
      <c r="AF42" s="130"/>
      <c r="AG42" s="130" t="s">
        <v>111</v>
      </c>
      <c r="AH42" s="130">
        <v>0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37"/>
      <c r="B43" s="138"/>
      <c r="C43" s="160" t="s">
        <v>274</v>
      </c>
      <c r="D43" s="140"/>
      <c r="E43" s="141">
        <v>9.4499999999999993</v>
      </c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0"/>
      <c r="Y43" s="130"/>
      <c r="Z43" s="130"/>
      <c r="AA43" s="130"/>
      <c r="AB43" s="130"/>
      <c r="AC43" s="130"/>
      <c r="AD43" s="130"/>
      <c r="AE43" s="130"/>
      <c r="AF43" s="130"/>
      <c r="AG43" s="130" t="s">
        <v>111</v>
      </c>
      <c r="AH43" s="130">
        <v>0</v>
      </c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37"/>
      <c r="B44" s="138"/>
      <c r="C44" s="160" t="s">
        <v>275</v>
      </c>
      <c r="D44" s="140"/>
      <c r="E44" s="141">
        <v>4.8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0"/>
      <c r="Y44" s="130"/>
      <c r="Z44" s="130"/>
      <c r="AA44" s="130"/>
      <c r="AB44" s="130"/>
      <c r="AC44" s="130"/>
      <c r="AD44" s="130"/>
      <c r="AE44" s="130"/>
      <c r="AF44" s="130"/>
      <c r="AG44" s="130" t="s">
        <v>111</v>
      </c>
      <c r="AH44" s="130">
        <v>0</v>
      </c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outlineLevel="1" x14ac:dyDescent="0.2">
      <c r="A45" s="137"/>
      <c r="B45" s="138"/>
      <c r="C45" s="160" t="s">
        <v>276</v>
      </c>
      <c r="D45" s="140"/>
      <c r="E45" s="141">
        <v>11.4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0"/>
      <c r="Y45" s="130"/>
      <c r="Z45" s="130"/>
      <c r="AA45" s="130"/>
      <c r="AB45" s="130"/>
      <c r="AC45" s="130"/>
      <c r="AD45" s="130"/>
      <c r="AE45" s="130"/>
      <c r="AF45" s="130"/>
      <c r="AG45" s="130" t="s">
        <v>111</v>
      </c>
      <c r="AH45" s="130">
        <v>0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37"/>
      <c r="B46" s="138"/>
      <c r="C46" s="233"/>
      <c r="D46" s="234"/>
      <c r="E46" s="234"/>
      <c r="F46" s="234"/>
      <c r="G46" s="234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0"/>
      <c r="Y46" s="130"/>
      <c r="Z46" s="130"/>
      <c r="AA46" s="130"/>
      <c r="AB46" s="130"/>
      <c r="AC46" s="130"/>
      <c r="AD46" s="130"/>
      <c r="AE46" s="130"/>
      <c r="AF46" s="130"/>
      <c r="AG46" s="130" t="s">
        <v>112</v>
      </c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49">
        <v>4</v>
      </c>
      <c r="B47" s="150" t="s">
        <v>119</v>
      </c>
      <c r="C47" s="159" t="s">
        <v>120</v>
      </c>
      <c r="D47" s="151" t="s">
        <v>121</v>
      </c>
      <c r="E47" s="152">
        <v>1025</v>
      </c>
      <c r="F47" s="153"/>
      <c r="G47" s="154">
        <f>ROUND(E47*F47,2)</f>
        <v>0</v>
      </c>
      <c r="H47" s="153"/>
      <c r="I47" s="154">
        <f>ROUND(E47*H47,2)</f>
        <v>0</v>
      </c>
      <c r="J47" s="153"/>
      <c r="K47" s="154">
        <f>ROUND(E47*J47,2)</f>
        <v>0</v>
      </c>
      <c r="L47" s="154">
        <v>21</v>
      </c>
      <c r="M47" s="154">
        <f>G47*(1+L47/100)</f>
        <v>0</v>
      </c>
      <c r="N47" s="154">
        <v>0</v>
      </c>
      <c r="O47" s="154">
        <f>ROUND(E47*N47,2)</f>
        <v>0</v>
      </c>
      <c r="P47" s="154">
        <v>0</v>
      </c>
      <c r="Q47" s="154">
        <f>ROUND(E47*P47,2)</f>
        <v>0</v>
      </c>
      <c r="R47" s="154" t="s">
        <v>122</v>
      </c>
      <c r="S47" s="154" t="s">
        <v>107</v>
      </c>
      <c r="T47" s="155" t="s">
        <v>107</v>
      </c>
      <c r="U47" s="139">
        <v>0.06</v>
      </c>
      <c r="V47" s="139">
        <f>ROUND(E47*U47,2)</f>
        <v>61.5</v>
      </c>
      <c r="W47" s="139"/>
      <c r="X47" s="130"/>
      <c r="Y47" s="130"/>
      <c r="Z47" s="130"/>
      <c r="AA47" s="130"/>
      <c r="AB47" s="130"/>
      <c r="AC47" s="130"/>
      <c r="AD47" s="130"/>
      <c r="AE47" s="130"/>
      <c r="AF47" s="130"/>
      <c r="AG47" s="130" t="s">
        <v>108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outlineLevel="1" x14ac:dyDescent="0.2">
      <c r="A48" s="137"/>
      <c r="B48" s="138"/>
      <c r="C48" s="242" t="s">
        <v>123</v>
      </c>
      <c r="D48" s="243"/>
      <c r="E48" s="243"/>
      <c r="F48" s="243"/>
      <c r="G48" s="243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0"/>
      <c r="Y48" s="130"/>
      <c r="Z48" s="130"/>
      <c r="AA48" s="130"/>
      <c r="AB48" s="130"/>
      <c r="AC48" s="130"/>
      <c r="AD48" s="130"/>
      <c r="AE48" s="130"/>
      <c r="AF48" s="130"/>
      <c r="AG48" s="130" t="s">
        <v>110</v>
      </c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outlineLevel="1" x14ac:dyDescent="0.2">
      <c r="A49" s="137"/>
      <c r="B49" s="138"/>
      <c r="C49" s="160" t="s">
        <v>251</v>
      </c>
      <c r="D49" s="140"/>
      <c r="E49" s="141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0"/>
      <c r="Y49" s="130"/>
      <c r="Z49" s="130"/>
      <c r="AA49" s="130"/>
      <c r="AB49" s="130"/>
      <c r="AC49" s="130"/>
      <c r="AD49" s="130"/>
      <c r="AE49" s="130"/>
      <c r="AF49" s="130"/>
      <c r="AG49" s="130" t="s">
        <v>111</v>
      </c>
      <c r="AH49" s="130">
        <v>0</v>
      </c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outlineLevel="1" x14ac:dyDescent="0.2">
      <c r="A50" s="137"/>
      <c r="B50" s="138"/>
      <c r="C50" s="160" t="s">
        <v>277</v>
      </c>
      <c r="D50" s="140"/>
      <c r="E50" s="141">
        <v>189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0"/>
      <c r="Y50" s="130"/>
      <c r="Z50" s="130"/>
      <c r="AA50" s="130"/>
      <c r="AB50" s="130"/>
      <c r="AC50" s="130"/>
      <c r="AD50" s="130"/>
      <c r="AE50" s="130"/>
      <c r="AF50" s="130"/>
      <c r="AG50" s="130" t="s">
        <v>111</v>
      </c>
      <c r="AH50" s="130">
        <v>0</v>
      </c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outlineLevel="1" x14ac:dyDescent="0.2">
      <c r="A51" s="137"/>
      <c r="B51" s="138"/>
      <c r="C51" s="160" t="s">
        <v>278</v>
      </c>
      <c r="D51" s="140"/>
      <c r="E51" s="141">
        <v>9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0"/>
      <c r="Y51" s="130"/>
      <c r="Z51" s="130"/>
      <c r="AA51" s="130"/>
      <c r="AB51" s="130"/>
      <c r="AC51" s="130"/>
      <c r="AD51" s="130"/>
      <c r="AE51" s="130"/>
      <c r="AF51" s="130"/>
      <c r="AG51" s="130" t="s">
        <v>111</v>
      </c>
      <c r="AH51" s="130">
        <v>0</v>
      </c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37"/>
      <c r="B52" s="138"/>
      <c r="C52" s="160" t="s">
        <v>279</v>
      </c>
      <c r="D52" s="140"/>
      <c r="E52" s="141">
        <v>96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0"/>
      <c r="Y52" s="130"/>
      <c r="Z52" s="130"/>
      <c r="AA52" s="130"/>
      <c r="AB52" s="130"/>
      <c r="AC52" s="130"/>
      <c r="AD52" s="130"/>
      <c r="AE52" s="130"/>
      <c r="AF52" s="130"/>
      <c r="AG52" s="130" t="s">
        <v>111</v>
      </c>
      <c r="AH52" s="130">
        <v>0</v>
      </c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outlineLevel="1" x14ac:dyDescent="0.2">
      <c r="A53" s="137"/>
      <c r="B53" s="138"/>
      <c r="C53" s="160" t="s">
        <v>280</v>
      </c>
      <c r="D53" s="140"/>
      <c r="E53" s="141">
        <v>87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0"/>
      <c r="Y53" s="130"/>
      <c r="Z53" s="130"/>
      <c r="AA53" s="130"/>
      <c r="AB53" s="130"/>
      <c r="AC53" s="130"/>
      <c r="AD53" s="130"/>
      <c r="AE53" s="130"/>
      <c r="AF53" s="130"/>
      <c r="AG53" s="130" t="s">
        <v>111</v>
      </c>
      <c r="AH53" s="130">
        <v>0</v>
      </c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37"/>
      <c r="B54" s="138"/>
      <c r="C54" s="160" t="s">
        <v>281</v>
      </c>
      <c r="D54" s="140"/>
      <c r="E54" s="141">
        <v>12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0"/>
      <c r="Y54" s="130"/>
      <c r="Z54" s="130"/>
      <c r="AA54" s="130"/>
      <c r="AB54" s="130"/>
      <c r="AC54" s="130"/>
      <c r="AD54" s="130"/>
      <c r="AE54" s="130"/>
      <c r="AF54" s="130"/>
      <c r="AG54" s="130" t="s">
        <v>111</v>
      </c>
      <c r="AH54" s="130">
        <v>0</v>
      </c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outlineLevel="1" x14ac:dyDescent="0.2">
      <c r="A55" s="137"/>
      <c r="B55" s="138"/>
      <c r="C55" s="160" t="s">
        <v>282</v>
      </c>
      <c r="D55" s="140"/>
      <c r="E55" s="141">
        <v>189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0"/>
      <c r="Y55" s="130"/>
      <c r="Z55" s="130"/>
      <c r="AA55" s="130"/>
      <c r="AB55" s="130"/>
      <c r="AC55" s="130"/>
      <c r="AD55" s="130"/>
      <c r="AE55" s="130"/>
      <c r="AF55" s="130"/>
      <c r="AG55" s="130" t="s">
        <v>111</v>
      </c>
      <c r="AH55" s="130">
        <v>0</v>
      </c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outlineLevel="1" x14ac:dyDescent="0.2">
      <c r="A56" s="137"/>
      <c r="B56" s="138"/>
      <c r="C56" s="160" t="s">
        <v>283</v>
      </c>
      <c r="D56" s="140"/>
      <c r="E56" s="141">
        <v>96</v>
      </c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0"/>
      <c r="Y56" s="130"/>
      <c r="Z56" s="130"/>
      <c r="AA56" s="130"/>
      <c r="AB56" s="130"/>
      <c r="AC56" s="130"/>
      <c r="AD56" s="130"/>
      <c r="AE56" s="130"/>
      <c r="AF56" s="130"/>
      <c r="AG56" s="130" t="s">
        <v>111</v>
      </c>
      <c r="AH56" s="130">
        <v>0</v>
      </c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outlineLevel="1" x14ac:dyDescent="0.2">
      <c r="A57" s="137"/>
      <c r="B57" s="138"/>
      <c r="C57" s="160" t="s">
        <v>284</v>
      </c>
      <c r="D57" s="140"/>
      <c r="E57" s="141">
        <v>228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0"/>
      <c r="Y57" s="130"/>
      <c r="Z57" s="130"/>
      <c r="AA57" s="130"/>
      <c r="AB57" s="130"/>
      <c r="AC57" s="130"/>
      <c r="AD57" s="130"/>
      <c r="AE57" s="130"/>
      <c r="AF57" s="130"/>
      <c r="AG57" s="130" t="s">
        <v>111</v>
      </c>
      <c r="AH57" s="130">
        <v>0</v>
      </c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outlineLevel="1" x14ac:dyDescent="0.2">
      <c r="A58" s="137"/>
      <c r="B58" s="138"/>
      <c r="C58" s="160" t="s">
        <v>285</v>
      </c>
      <c r="D58" s="140"/>
      <c r="E58" s="141">
        <v>112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0"/>
      <c r="Y58" s="130"/>
      <c r="Z58" s="130"/>
      <c r="AA58" s="130"/>
      <c r="AB58" s="130"/>
      <c r="AC58" s="130"/>
      <c r="AD58" s="130"/>
      <c r="AE58" s="130"/>
      <c r="AF58" s="130"/>
      <c r="AG58" s="130" t="s">
        <v>111</v>
      </c>
      <c r="AH58" s="130">
        <v>0</v>
      </c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outlineLevel="1" x14ac:dyDescent="0.2">
      <c r="A59" s="137"/>
      <c r="B59" s="138"/>
      <c r="C59" s="160" t="s">
        <v>364</v>
      </c>
      <c r="D59" s="140"/>
      <c r="E59" s="141">
        <v>7</v>
      </c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0"/>
      <c r="Y59" s="130"/>
      <c r="Z59" s="130"/>
      <c r="AA59" s="130"/>
      <c r="AB59" s="130"/>
      <c r="AC59" s="130"/>
      <c r="AD59" s="130"/>
      <c r="AE59" s="130"/>
      <c r="AF59" s="130"/>
      <c r="AG59" s="130" t="s">
        <v>111</v>
      </c>
      <c r="AH59" s="130">
        <v>0</v>
      </c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outlineLevel="1" x14ac:dyDescent="0.2">
      <c r="A60" s="137"/>
      <c r="B60" s="138"/>
      <c r="C60" s="233"/>
      <c r="D60" s="234"/>
      <c r="E60" s="234"/>
      <c r="F60" s="234"/>
      <c r="G60" s="234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0"/>
      <c r="Y60" s="130"/>
      <c r="Z60" s="130"/>
      <c r="AA60" s="130"/>
      <c r="AB60" s="130"/>
      <c r="AC60" s="130"/>
      <c r="AD60" s="130"/>
      <c r="AE60" s="130"/>
      <c r="AF60" s="130"/>
      <c r="AG60" s="130" t="s">
        <v>112</v>
      </c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outlineLevel="1" x14ac:dyDescent="0.2">
      <c r="A61" s="149">
        <v>5</v>
      </c>
      <c r="B61" s="150" t="s">
        <v>124</v>
      </c>
      <c r="C61" s="159" t="s">
        <v>125</v>
      </c>
      <c r="D61" s="151" t="s">
        <v>121</v>
      </c>
      <c r="E61" s="152">
        <v>1018</v>
      </c>
      <c r="F61" s="153"/>
      <c r="G61" s="154">
        <f>ROUND(E61*F61,2)</f>
        <v>0</v>
      </c>
      <c r="H61" s="153"/>
      <c r="I61" s="154">
        <f>ROUND(E61*H61,2)</f>
        <v>0</v>
      </c>
      <c r="J61" s="153"/>
      <c r="K61" s="154">
        <f>ROUND(E61*J61,2)</f>
        <v>0</v>
      </c>
      <c r="L61" s="154">
        <v>21</v>
      </c>
      <c r="M61" s="154">
        <f>G61*(1+L61/100)</f>
        <v>0</v>
      </c>
      <c r="N61" s="154">
        <v>0</v>
      </c>
      <c r="O61" s="154">
        <f>ROUND(E61*N61,2)</f>
        <v>0</v>
      </c>
      <c r="P61" s="154">
        <v>0</v>
      </c>
      <c r="Q61" s="154">
        <f>ROUND(E61*P61,2)</f>
        <v>0</v>
      </c>
      <c r="R61" s="154" t="s">
        <v>122</v>
      </c>
      <c r="S61" s="154" t="s">
        <v>107</v>
      </c>
      <c r="T61" s="155" t="s">
        <v>107</v>
      </c>
      <c r="U61" s="139">
        <v>1.4999999999999999E-2</v>
      </c>
      <c r="V61" s="139">
        <f>ROUND(E61*U61,2)</f>
        <v>15.27</v>
      </c>
      <c r="W61" s="139"/>
      <c r="X61" s="130"/>
      <c r="Y61" s="130"/>
      <c r="Z61" s="130"/>
      <c r="AA61" s="130"/>
      <c r="AB61" s="130"/>
      <c r="AC61" s="130"/>
      <c r="AD61" s="130"/>
      <c r="AE61" s="130"/>
      <c r="AF61" s="130"/>
      <c r="AG61" s="130" t="s">
        <v>108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outlineLevel="1" x14ac:dyDescent="0.2">
      <c r="A62" s="137"/>
      <c r="B62" s="138"/>
      <c r="C62" s="160" t="s">
        <v>251</v>
      </c>
      <c r="D62" s="140"/>
      <c r="E62" s="141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0"/>
      <c r="Y62" s="130"/>
      <c r="Z62" s="130"/>
      <c r="AA62" s="130"/>
      <c r="AB62" s="130"/>
      <c r="AC62" s="130"/>
      <c r="AD62" s="130"/>
      <c r="AE62" s="130"/>
      <c r="AF62" s="130"/>
      <c r="AG62" s="130" t="s">
        <v>111</v>
      </c>
      <c r="AH62" s="130">
        <v>0</v>
      </c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outlineLevel="1" x14ac:dyDescent="0.2">
      <c r="A63" s="137"/>
      <c r="B63" s="138"/>
      <c r="C63" s="160" t="s">
        <v>277</v>
      </c>
      <c r="D63" s="140"/>
      <c r="E63" s="141">
        <v>189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0"/>
      <c r="Y63" s="130"/>
      <c r="Z63" s="130"/>
      <c r="AA63" s="130"/>
      <c r="AB63" s="130"/>
      <c r="AC63" s="130"/>
      <c r="AD63" s="130"/>
      <c r="AE63" s="130"/>
      <c r="AF63" s="130"/>
      <c r="AG63" s="130" t="s">
        <v>111</v>
      </c>
      <c r="AH63" s="130">
        <v>0</v>
      </c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1" x14ac:dyDescent="0.2">
      <c r="A64" s="137"/>
      <c r="B64" s="138"/>
      <c r="C64" s="160" t="s">
        <v>278</v>
      </c>
      <c r="D64" s="140"/>
      <c r="E64" s="141">
        <v>9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0"/>
      <c r="Y64" s="130"/>
      <c r="Z64" s="130"/>
      <c r="AA64" s="130"/>
      <c r="AB64" s="130"/>
      <c r="AC64" s="130"/>
      <c r="AD64" s="130"/>
      <c r="AE64" s="130"/>
      <c r="AF64" s="130"/>
      <c r="AG64" s="130" t="s">
        <v>111</v>
      </c>
      <c r="AH64" s="130">
        <v>0</v>
      </c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1" x14ac:dyDescent="0.2">
      <c r="A65" s="137"/>
      <c r="B65" s="138"/>
      <c r="C65" s="160" t="s">
        <v>279</v>
      </c>
      <c r="D65" s="140"/>
      <c r="E65" s="141">
        <v>96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0"/>
      <c r="Y65" s="130"/>
      <c r="Z65" s="130"/>
      <c r="AA65" s="130"/>
      <c r="AB65" s="130"/>
      <c r="AC65" s="130"/>
      <c r="AD65" s="130"/>
      <c r="AE65" s="130"/>
      <c r="AF65" s="130"/>
      <c r="AG65" s="130" t="s">
        <v>111</v>
      </c>
      <c r="AH65" s="130">
        <v>0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outlineLevel="1" x14ac:dyDescent="0.2">
      <c r="A66" s="137"/>
      <c r="B66" s="138"/>
      <c r="C66" s="160" t="s">
        <v>280</v>
      </c>
      <c r="D66" s="140"/>
      <c r="E66" s="141">
        <v>87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0"/>
      <c r="Y66" s="130"/>
      <c r="Z66" s="130"/>
      <c r="AA66" s="130"/>
      <c r="AB66" s="130"/>
      <c r="AC66" s="130"/>
      <c r="AD66" s="130"/>
      <c r="AE66" s="130"/>
      <c r="AF66" s="130"/>
      <c r="AG66" s="130" t="s">
        <v>111</v>
      </c>
      <c r="AH66" s="130">
        <v>0</v>
      </c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</row>
    <row r="67" spans="1:60" outlineLevel="1" x14ac:dyDescent="0.2">
      <c r="A67" s="137"/>
      <c r="B67" s="138"/>
      <c r="C67" s="160" t="s">
        <v>281</v>
      </c>
      <c r="D67" s="140"/>
      <c r="E67" s="141">
        <v>12</v>
      </c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0"/>
      <c r="Y67" s="130"/>
      <c r="Z67" s="130"/>
      <c r="AA67" s="130"/>
      <c r="AB67" s="130"/>
      <c r="AC67" s="130"/>
      <c r="AD67" s="130"/>
      <c r="AE67" s="130"/>
      <c r="AF67" s="130"/>
      <c r="AG67" s="130" t="s">
        <v>111</v>
      </c>
      <c r="AH67" s="130">
        <v>0</v>
      </c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outlineLevel="1" x14ac:dyDescent="0.2">
      <c r="A68" s="137"/>
      <c r="B68" s="138"/>
      <c r="C68" s="160" t="s">
        <v>282</v>
      </c>
      <c r="D68" s="140"/>
      <c r="E68" s="141">
        <v>189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0"/>
      <c r="Y68" s="130"/>
      <c r="Z68" s="130"/>
      <c r="AA68" s="130"/>
      <c r="AB68" s="130"/>
      <c r="AC68" s="130"/>
      <c r="AD68" s="130"/>
      <c r="AE68" s="130"/>
      <c r="AF68" s="130"/>
      <c r="AG68" s="130" t="s">
        <v>111</v>
      </c>
      <c r="AH68" s="130">
        <v>0</v>
      </c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outlineLevel="1" x14ac:dyDescent="0.2">
      <c r="A69" s="137"/>
      <c r="B69" s="138"/>
      <c r="C69" s="160" t="s">
        <v>283</v>
      </c>
      <c r="D69" s="140"/>
      <c r="E69" s="141">
        <v>96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0"/>
      <c r="Y69" s="130"/>
      <c r="Z69" s="130"/>
      <c r="AA69" s="130"/>
      <c r="AB69" s="130"/>
      <c r="AC69" s="130"/>
      <c r="AD69" s="130"/>
      <c r="AE69" s="130"/>
      <c r="AF69" s="130"/>
      <c r="AG69" s="130" t="s">
        <v>111</v>
      </c>
      <c r="AH69" s="130">
        <v>0</v>
      </c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outlineLevel="1" x14ac:dyDescent="0.2">
      <c r="A70" s="137"/>
      <c r="B70" s="138"/>
      <c r="C70" s="160" t="s">
        <v>284</v>
      </c>
      <c r="D70" s="140"/>
      <c r="E70" s="141">
        <v>228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0"/>
      <c r="Y70" s="130"/>
      <c r="Z70" s="130"/>
      <c r="AA70" s="130"/>
      <c r="AB70" s="130"/>
      <c r="AC70" s="130"/>
      <c r="AD70" s="130"/>
      <c r="AE70" s="130"/>
      <c r="AF70" s="130"/>
      <c r="AG70" s="130" t="s">
        <v>111</v>
      </c>
      <c r="AH70" s="130">
        <v>0</v>
      </c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outlineLevel="1" x14ac:dyDescent="0.2">
      <c r="A71" s="137"/>
      <c r="B71" s="138"/>
      <c r="C71" s="160" t="s">
        <v>285</v>
      </c>
      <c r="D71" s="140"/>
      <c r="E71" s="141">
        <v>112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0"/>
      <c r="Y71" s="130"/>
      <c r="Z71" s="130"/>
      <c r="AA71" s="130"/>
      <c r="AB71" s="130"/>
      <c r="AC71" s="130"/>
      <c r="AD71" s="130"/>
      <c r="AE71" s="130"/>
      <c r="AF71" s="130"/>
      <c r="AG71" s="130" t="s">
        <v>111</v>
      </c>
      <c r="AH71" s="130">
        <v>0</v>
      </c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</row>
    <row r="72" spans="1:60" outlineLevel="1" x14ac:dyDescent="0.2">
      <c r="A72" s="137"/>
      <c r="B72" s="138"/>
      <c r="C72" s="233"/>
      <c r="D72" s="234"/>
      <c r="E72" s="234"/>
      <c r="F72" s="234"/>
      <c r="G72" s="234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0"/>
      <c r="Y72" s="130"/>
      <c r="Z72" s="130"/>
      <c r="AA72" s="130"/>
      <c r="AB72" s="130"/>
      <c r="AC72" s="130"/>
      <c r="AD72" s="130"/>
      <c r="AE72" s="130"/>
      <c r="AF72" s="130"/>
      <c r="AG72" s="130" t="s">
        <v>112</v>
      </c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ht="22.5" outlineLevel="1" x14ac:dyDescent="0.2">
      <c r="A73" s="149">
        <v>6</v>
      </c>
      <c r="B73" s="150" t="s">
        <v>126</v>
      </c>
      <c r="C73" s="159" t="s">
        <v>127</v>
      </c>
      <c r="D73" s="151" t="s">
        <v>128</v>
      </c>
      <c r="E73" s="152">
        <v>198.35499999999999</v>
      </c>
      <c r="F73" s="153"/>
      <c r="G73" s="154">
        <f>ROUND(E73*F73,2)</f>
        <v>0</v>
      </c>
      <c r="H73" s="153"/>
      <c r="I73" s="154">
        <f>ROUND(E73*H73,2)</f>
        <v>0</v>
      </c>
      <c r="J73" s="153"/>
      <c r="K73" s="154">
        <f>ROUND(E73*J73,2)</f>
        <v>0</v>
      </c>
      <c r="L73" s="154">
        <v>21</v>
      </c>
      <c r="M73" s="154">
        <f>G73*(1+L73/100)</f>
        <v>0</v>
      </c>
      <c r="N73" s="154">
        <v>0</v>
      </c>
      <c r="O73" s="154">
        <f>ROUND(E73*N73,2)</f>
        <v>0</v>
      </c>
      <c r="P73" s="154">
        <v>0</v>
      </c>
      <c r="Q73" s="154">
        <f>ROUND(E73*P73,2)</f>
        <v>0</v>
      </c>
      <c r="R73" s="154" t="s">
        <v>129</v>
      </c>
      <c r="S73" s="154" t="s">
        <v>107</v>
      </c>
      <c r="T73" s="155" t="s">
        <v>107</v>
      </c>
      <c r="U73" s="139">
        <v>6.0000000000000001E-3</v>
      </c>
      <c r="V73" s="139">
        <f>ROUND(E73*U73,2)</f>
        <v>1.19</v>
      </c>
      <c r="W73" s="139"/>
      <c r="X73" s="130"/>
      <c r="Y73" s="130"/>
      <c r="Z73" s="130"/>
      <c r="AA73" s="130"/>
      <c r="AB73" s="130"/>
      <c r="AC73" s="130"/>
      <c r="AD73" s="130"/>
      <c r="AE73" s="130"/>
      <c r="AF73" s="130"/>
      <c r="AG73" s="130" t="s">
        <v>108</v>
      </c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</row>
    <row r="74" spans="1:60" ht="22.5" outlineLevel="1" x14ac:dyDescent="0.2">
      <c r="A74" s="137"/>
      <c r="B74" s="138"/>
      <c r="C74" s="242" t="s">
        <v>130</v>
      </c>
      <c r="D74" s="243"/>
      <c r="E74" s="243"/>
      <c r="F74" s="243"/>
      <c r="G74" s="243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0"/>
      <c r="Y74" s="130"/>
      <c r="Z74" s="130"/>
      <c r="AA74" s="130"/>
      <c r="AB74" s="130"/>
      <c r="AC74" s="130"/>
      <c r="AD74" s="130"/>
      <c r="AE74" s="130"/>
      <c r="AF74" s="130"/>
      <c r="AG74" s="130" t="s">
        <v>110</v>
      </c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56" t="str">
        <f>C74</f>
        <v>se složením a hrubým urovnáním nebo s přeložením na jiný dopravní prostředek kromě lodi, vč. příplatku za každých dalších i započatých 1000 m přes 1000 m,</v>
      </c>
      <c r="BB74" s="130"/>
      <c r="BC74" s="130"/>
      <c r="BD74" s="130"/>
      <c r="BE74" s="130"/>
      <c r="BF74" s="130"/>
      <c r="BG74" s="130"/>
      <c r="BH74" s="130"/>
    </row>
    <row r="75" spans="1:60" outlineLevel="1" x14ac:dyDescent="0.2">
      <c r="A75" s="137"/>
      <c r="B75" s="138"/>
      <c r="C75" s="160" t="s">
        <v>286</v>
      </c>
      <c r="D75" s="140"/>
      <c r="E75" s="141">
        <v>77.010000000000005</v>
      </c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0"/>
      <c r="Y75" s="130"/>
      <c r="Z75" s="130"/>
      <c r="AA75" s="130"/>
      <c r="AB75" s="130"/>
      <c r="AC75" s="130"/>
      <c r="AD75" s="130"/>
      <c r="AE75" s="130"/>
      <c r="AF75" s="130"/>
      <c r="AG75" s="130" t="s">
        <v>111</v>
      </c>
      <c r="AH75" s="130">
        <v>0</v>
      </c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</row>
    <row r="76" spans="1:60" outlineLevel="1" x14ac:dyDescent="0.2">
      <c r="A76" s="137"/>
      <c r="B76" s="138"/>
      <c r="C76" s="160" t="s">
        <v>287</v>
      </c>
      <c r="D76" s="140"/>
      <c r="E76" s="141">
        <v>23.625</v>
      </c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0"/>
      <c r="Y76" s="130"/>
      <c r="Z76" s="130"/>
      <c r="AA76" s="130"/>
      <c r="AB76" s="130"/>
      <c r="AC76" s="130"/>
      <c r="AD76" s="130"/>
      <c r="AE76" s="130"/>
      <c r="AF76" s="130"/>
      <c r="AG76" s="130" t="s">
        <v>111</v>
      </c>
      <c r="AH76" s="130">
        <v>0</v>
      </c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</row>
    <row r="77" spans="1:60" outlineLevel="1" x14ac:dyDescent="0.2">
      <c r="A77" s="137"/>
      <c r="B77" s="138"/>
      <c r="C77" s="160" t="s">
        <v>288</v>
      </c>
      <c r="D77" s="140"/>
      <c r="E77" s="141">
        <v>97.72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0"/>
      <c r="Y77" s="130"/>
      <c r="Z77" s="130"/>
      <c r="AA77" s="130"/>
      <c r="AB77" s="130"/>
      <c r="AC77" s="130"/>
      <c r="AD77" s="130"/>
      <c r="AE77" s="130"/>
      <c r="AF77" s="130"/>
      <c r="AG77" s="130" t="s">
        <v>111</v>
      </c>
      <c r="AH77" s="130">
        <v>0</v>
      </c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</row>
    <row r="78" spans="1:60" outlineLevel="1" x14ac:dyDescent="0.2">
      <c r="A78" s="137"/>
      <c r="B78" s="138"/>
      <c r="C78" s="233"/>
      <c r="D78" s="234"/>
      <c r="E78" s="234"/>
      <c r="F78" s="234"/>
      <c r="G78" s="234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0"/>
      <c r="Y78" s="130"/>
      <c r="Z78" s="130"/>
      <c r="AA78" s="130"/>
      <c r="AB78" s="130"/>
      <c r="AC78" s="130"/>
      <c r="AD78" s="130"/>
      <c r="AE78" s="130"/>
      <c r="AF78" s="130"/>
      <c r="AG78" s="130" t="s">
        <v>112</v>
      </c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</row>
    <row r="79" spans="1:60" outlineLevel="1" x14ac:dyDescent="0.2">
      <c r="A79" s="149">
        <v>7</v>
      </c>
      <c r="B79" s="150" t="s">
        <v>131</v>
      </c>
      <c r="C79" s="159" t="s">
        <v>132</v>
      </c>
      <c r="D79" s="151" t="s">
        <v>133</v>
      </c>
      <c r="E79" s="152">
        <v>200</v>
      </c>
      <c r="F79" s="153"/>
      <c r="G79" s="154">
        <f>ROUND(E79*F79,2)</f>
        <v>0</v>
      </c>
      <c r="H79" s="153"/>
      <c r="I79" s="154">
        <f>ROUND(E79*H79,2)</f>
        <v>0</v>
      </c>
      <c r="J79" s="153"/>
      <c r="K79" s="154">
        <f>ROUND(E79*J79,2)</f>
        <v>0</v>
      </c>
      <c r="L79" s="154">
        <v>21</v>
      </c>
      <c r="M79" s="154">
        <f>G79*(1+L79/100)</f>
        <v>0</v>
      </c>
      <c r="N79" s="154">
        <v>1E-3</v>
      </c>
      <c r="O79" s="154">
        <f>ROUND(E79*N79,2)</f>
        <v>0.2</v>
      </c>
      <c r="P79" s="154">
        <v>0</v>
      </c>
      <c r="Q79" s="154">
        <f>ROUND(E79*P79,2)</f>
        <v>0</v>
      </c>
      <c r="R79" s="154" t="s">
        <v>134</v>
      </c>
      <c r="S79" s="154" t="s">
        <v>107</v>
      </c>
      <c r="T79" s="155" t="s">
        <v>107</v>
      </c>
      <c r="U79" s="139">
        <v>0</v>
      </c>
      <c r="V79" s="139">
        <f>ROUND(E79*U79,2)</f>
        <v>0</v>
      </c>
      <c r="W79" s="139"/>
      <c r="X79" s="130"/>
      <c r="Y79" s="130"/>
      <c r="Z79" s="130"/>
      <c r="AA79" s="130"/>
      <c r="AB79" s="130"/>
      <c r="AC79" s="130"/>
      <c r="AD79" s="130"/>
      <c r="AE79" s="130"/>
      <c r="AF79" s="130"/>
      <c r="AG79" s="130" t="s">
        <v>135</v>
      </c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</row>
    <row r="80" spans="1:60" outlineLevel="1" x14ac:dyDescent="0.2">
      <c r="A80" s="137"/>
      <c r="B80" s="138"/>
      <c r="C80" s="160" t="s">
        <v>289</v>
      </c>
      <c r="D80" s="140"/>
      <c r="E80" s="141">
        <v>200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0"/>
      <c r="Y80" s="130"/>
      <c r="Z80" s="130"/>
      <c r="AA80" s="130"/>
      <c r="AB80" s="130"/>
      <c r="AC80" s="130"/>
      <c r="AD80" s="130"/>
      <c r="AE80" s="130"/>
      <c r="AF80" s="130"/>
      <c r="AG80" s="130" t="s">
        <v>111</v>
      </c>
      <c r="AH80" s="130">
        <v>0</v>
      </c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</row>
    <row r="81" spans="1:60" outlineLevel="1" x14ac:dyDescent="0.2">
      <c r="A81" s="137"/>
      <c r="B81" s="138"/>
      <c r="C81" s="233"/>
      <c r="D81" s="234"/>
      <c r="E81" s="234"/>
      <c r="F81" s="234"/>
      <c r="G81" s="234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0"/>
      <c r="Y81" s="130"/>
      <c r="Z81" s="130"/>
      <c r="AA81" s="130"/>
      <c r="AB81" s="130"/>
      <c r="AC81" s="130"/>
      <c r="AD81" s="130"/>
      <c r="AE81" s="130"/>
      <c r="AF81" s="130"/>
      <c r="AG81" s="130" t="s">
        <v>112</v>
      </c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</row>
    <row r="82" spans="1:60" outlineLevel="1" x14ac:dyDescent="0.2">
      <c r="A82" s="149">
        <v>8</v>
      </c>
      <c r="B82" s="150" t="s">
        <v>144</v>
      </c>
      <c r="C82" s="159" t="s">
        <v>145</v>
      </c>
      <c r="D82" s="151" t="s">
        <v>128</v>
      </c>
      <c r="E82" s="152">
        <v>77.010000000000005</v>
      </c>
      <c r="F82" s="153"/>
      <c r="G82" s="154">
        <f>ROUND(E82*F82,2)</f>
        <v>0</v>
      </c>
      <c r="H82" s="153"/>
      <c r="I82" s="154">
        <f>ROUND(E82*H82,2)</f>
        <v>0</v>
      </c>
      <c r="J82" s="153"/>
      <c r="K82" s="154">
        <f>ROUND(E82*J82,2)</f>
        <v>0</v>
      </c>
      <c r="L82" s="154">
        <v>21</v>
      </c>
      <c r="M82" s="154">
        <f>G82*(1+L82/100)</f>
        <v>0</v>
      </c>
      <c r="N82" s="154">
        <v>1</v>
      </c>
      <c r="O82" s="154">
        <f>ROUND(E82*N82,2)</f>
        <v>77.010000000000005</v>
      </c>
      <c r="P82" s="154">
        <v>0</v>
      </c>
      <c r="Q82" s="154">
        <f>ROUND(E82*P82,2)</f>
        <v>0</v>
      </c>
      <c r="R82" s="154" t="s">
        <v>134</v>
      </c>
      <c r="S82" s="154" t="s">
        <v>107</v>
      </c>
      <c r="T82" s="155" t="s">
        <v>107</v>
      </c>
      <c r="U82" s="139">
        <v>0</v>
      </c>
      <c r="V82" s="139">
        <f>ROUND(E82*U82,2)</f>
        <v>0</v>
      </c>
      <c r="W82" s="139"/>
      <c r="X82" s="130"/>
      <c r="Y82" s="130"/>
      <c r="Z82" s="130"/>
      <c r="AA82" s="130"/>
      <c r="AB82" s="130"/>
      <c r="AC82" s="130"/>
      <c r="AD82" s="130"/>
      <c r="AE82" s="130"/>
      <c r="AF82" s="130"/>
      <c r="AG82" s="130" t="s">
        <v>135</v>
      </c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</row>
    <row r="83" spans="1:60" outlineLevel="1" x14ac:dyDescent="0.2">
      <c r="A83" s="137"/>
      <c r="B83" s="138"/>
      <c r="C83" s="160" t="s">
        <v>251</v>
      </c>
      <c r="D83" s="140"/>
      <c r="E83" s="141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0"/>
      <c r="Y83" s="130"/>
      <c r="Z83" s="130"/>
      <c r="AA83" s="130"/>
      <c r="AB83" s="130"/>
      <c r="AC83" s="130"/>
      <c r="AD83" s="130"/>
      <c r="AE83" s="130"/>
      <c r="AF83" s="130"/>
      <c r="AG83" s="130" t="s">
        <v>111</v>
      </c>
      <c r="AH83" s="130">
        <v>0</v>
      </c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</row>
    <row r="84" spans="1:60" outlineLevel="1" x14ac:dyDescent="0.2">
      <c r="A84" s="137"/>
      <c r="B84" s="138"/>
      <c r="C84" s="160" t="s">
        <v>290</v>
      </c>
      <c r="D84" s="140"/>
      <c r="E84" s="141">
        <v>16.065000000000001</v>
      </c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0"/>
      <c r="Y84" s="130"/>
      <c r="Z84" s="130"/>
      <c r="AA84" s="130"/>
      <c r="AB84" s="130"/>
      <c r="AC84" s="130"/>
      <c r="AD84" s="130"/>
      <c r="AE84" s="130"/>
      <c r="AF84" s="130"/>
      <c r="AG84" s="130" t="s">
        <v>111</v>
      </c>
      <c r="AH84" s="130">
        <v>0</v>
      </c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</row>
    <row r="85" spans="1:60" outlineLevel="1" x14ac:dyDescent="0.2">
      <c r="A85" s="137"/>
      <c r="B85" s="138"/>
      <c r="C85" s="160" t="s">
        <v>291</v>
      </c>
      <c r="D85" s="140"/>
      <c r="E85" s="141">
        <v>0.76500000000000001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0"/>
      <c r="Y85" s="130"/>
      <c r="Z85" s="130"/>
      <c r="AA85" s="130"/>
      <c r="AB85" s="130"/>
      <c r="AC85" s="130"/>
      <c r="AD85" s="130"/>
      <c r="AE85" s="130"/>
      <c r="AF85" s="130"/>
      <c r="AG85" s="130" t="s">
        <v>111</v>
      </c>
      <c r="AH85" s="130">
        <v>0</v>
      </c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</row>
    <row r="86" spans="1:60" outlineLevel="1" x14ac:dyDescent="0.2">
      <c r="A86" s="137"/>
      <c r="B86" s="138"/>
      <c r="C86" s="160" t="s">
        <v>292</v>
      </c>
      <c r="D86" s="140"/>
      <c r="E86" s="141">
        <v>8.16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0"/>
      <c r="Y86" s="130"/>
      <c r="Z86" s="130"/>
      <c r="AA86" s="130"/>
      <c r="AB86" s="130"/>
      <c r="AC86" s="130"/>
      <c r="AD86" s="130"/>
      <c r="AE86" s="130"/>
      <c r="AF86" s="130"/>
      <c r="AG86" s="130" t="s">
        <v>111</v>
      </c>
      <c r="AH86" s="130">
        <v>0</v>
      </c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</row>
    <row r="87" spans="1:60" outlineLevel="1" x14ac:dyDescent="0.2">
      <c r="A87" s="137"/>
      <c r="B87" s="138"/>
      <c r="C87" s="160" t="s">
        <v>293</v>
      </c>
      <c r="D87" s="140"/>
      <c r="E87" s="141">
        <v>7.3949999999999996</v>
      </c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0"/>
      <c r="Y87" s="130"/>
      <c r="Z87" s="130"/>
      <c r="AA87" s="130"/>
      <c r="AB87" s="130"/>
      <c r="AC87" s="130"/>
      <c r="AD87" s="130"/>
      <c r="AE87" s="130"/>
      <c r="AF87" s="130"/>
      <c r="AG87" s="130" t="s">
        <v>111</v>
      </c>
      <c r="AH87" s="130">
        <v>0</v>
      </c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88" spans="1:60" outlineLevel="1" x14ac:dyDescent="0.2">
      <c r="A88" s="137"/>
      <c r="B88" s="138"/>
      <c r="C88" s="160" t="s">
        <v>294</v>
      </c>
      <c r="D88" s="140"/>
      <c r="E88" s="141">
        <v>1.02</v>
      </c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0"/>
      <c r="Y88" s="130"/>
      <c r="Z88" s="130"/>
      <c r="AA88" s="130"/>
      <c r="AB88" s="130"/>
      <c r="AC88" s="130"/>
      <c r="AD88" s="130"/>
      <c r="AE88" s="130"/>
      <c r="AF88" s="130"/>
      <c r="AG88" s="130" t="s">
        <v>111</v>
      </c>
      <c r="AH88" s="130">
        <v>0</v>
      </c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</row>
    <row r="89" spans="1:60" outlineLevel="1" x14ac:dyDescent="0.2">
      <c r="A89" s="137"/>
      <c r="B89" s="138"/>
      <c r="C89" s="160" t="s">
        <v>295</v>
      </c>
      <c r="D89" s="140"/>
      <c r="E89" s="141">
        <v>16.065000000000001</v>
      </c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0"/>
      <c r="Y89" s="130"/>
      <c r="Z89" s="130"/>
      <c r="AA89" s="130"/>
      <c r="AB89" s="130"/>
      <c r="AC89" s="130"/>
      <c r="AD89" s="130"/>
      <c r="AE89" s="130"/>
      <c r="AF89" s="130"/>
      <c r="AG89" s="130" t="s">
        <v>111</v>
      </c>
      <c r="AH89" s="130">
        <v>0</v>
      </c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</row>
    <row r="90" spans="1:60" outlineLevel="1" x14ac:dyDescent="0.2">
      <c r="A90" s="137"/>
      <c r="B90" s="138"/>
      <c r="C90" s="160" t="s">
        <v>296</v>
      </c>
      <c r="D90" s="140"/>
      <c r="E90" s="141">
        <v>8.16</v>
      </c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0"/>
      <c r="Y90" s="130"/>
      <c r="Z90" s="130"/>
      <c r="AA90" s="130"/>
      <c r="AB90" s="130"/>
      <c r="AC90" s="130"/>
      <c r="AD90" s="130"/>
      <c r="AE90" s="130"/>
      <c r="AF90" s="130"/>
      <c r="AG90" s="130" t="s">
        <v>111</v>
      </c>
      <c r="AH90" s="130">
        <v>0</v>
      </c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</row>
    <row r="91" spans="1:60" outlineLevel="1" x14ac:dyDescent="0.2">
      <c r="A91" s="137"/>
      <c r="B91" s="138"/>
      <c r="C91" s="160" t="s">
        <v>297</v>
      </c>
      <c r="D91" s="140"/>
      <c r="E91" s="141">
        <v>19.38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0"/>
      <c r="Y91" s="130"/>
      <c r="Z91" s="130"/>
      <c r="AA91" s="130"/>
      <c r="AB91" s="130"/>
      <c r="AC91" s="130"/>
      <c r="AD91" s="130"/>
      <c r="AE91" s="130"/>
      <c r="AF91" s="130"/>
      <c r="AG91" s="130" t="s">
        <v>111</v>
      </c>
      <c r="AH91" s="130">
        <v>0</v>
      </c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</row>
    <row r="92" spans="1:60" outlineLevel="1" x14ac:dyDescent="0.2">
      <c r="A92" s="137"/>
      <c r="B92" s="138"/>
      <c r="C92" s="233"/>
      <c r="D92" s="234"/>
      <c r="E92" s="234"/>
      <c r="F92" s="234"/>
      <c r="G92" s="234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0"/>
      <c r="Y92" s="130"/>
      <c r="Z92" s="130"/>
      <c r="AA92" s="130"/>
      <c r="AB92" s="130"/>
      <c r="AC92" s="130"/>
      <c r="AD92" s="130"/>
      <c r="AE92" s="130"/>
      <c r="AF92" s="130"/>
      <c r="AG92" s="130" t="s">
        <v>112</v>
      </c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</row>
    <row r="93" spans="1:60" outlineLevel="1" x14ac:dyDescent="0.2">
      <c r="A93" s="149">
        <v>9</v>
      </c>
      <c r="B93" s="150" t="s">
        <v>146</v>
      </c>
      <c r="C93" s="159" t="s">
        <v>147</v>
      </c>
      <c r="D93" s="151" t="s">
        <v>128</v>
      </c>
      <c r="E93" s="152">
        <v>23.625</v>
      </c>
      <c r="F93" s="153"/>
      <c r="G93" s="154">
        <f>ROUND(E93*F93,2)</f>
        <v>0</v>
      </c>
      <c r="H93" s="153"/>
      <c r="I93" s="154">
        <f>ROUND(E93*H93,2)</f>
        <v>0</v>
      </c>
      <c r="J93" s="153"/>
      <c r="K93" s="154">
        <f>ROUND(E93*J93,2)</f>
        <v>0</v>
      </c>
      <c r="L93" s="154">
        <v>21</v>
      </c>
      <c r="M93" s="154">
        <f>G93*(1+L93/100)</f>
        <v>0</v>
      </c>
      <c r="N93" s="154">
        <v>1</v>
      </c>
      <c r="O93" s="154">
        <f>ROUND(E93*N93,2)</f>
        <v>23.63</v>
      </c>
      <c r="P93" s="154">
        <v>0</v>
      </c>
      <c r="Q93" s="154">
        <f>ROUND(E93*P93,2)</f>
        <v>0</v>
      </c>
      <c r="R93" s="154" t="s">
        <v>134</v>
      </c>
      <c r="S93" s="154" t="s">
        <v>107</v>
      </c>
      <c r="T93" s="155" t="s">
        <v>107</v>
      </c>
      <c r="U93" s="139">
        <v>0</v>
      </c>
      <c r="V93" s="139">
        <f>ROUND(E93*U93,2)</f>
        <v>0</v>
      </c>
      <c r="W93" s="139"/>
      <c r="X93" s="130"/>
      <c r="Y93" s="130"/>
      <c r="Z93" s="130"/>
      <c r="AA93" s="130"/>
      <c r="AB93" s="130"/>
      <c r="AC93" s="130"/>
      <c r="AD93" s="130"/>
      <c r="AE93" s="130"/>
      <c r="AF93" s="130"/>
      <c r="AG93" s="130" t="s">
        <v>135</v>
      </c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</row>
    <row r="94" spans="1:60" outlineLevel="1" x14ac:dyDescent="0.2">
      <c r="A94" s="137"/>
      <c r="B94" s="138"/>
      <c r="C94" s="160" t="s">
        <v>298</v>
      </c>
      <c r="D94" s="140"/>
      <c r="E94" s="141">
        <v>23.625</v>
      </c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0"/>
      <c r="Y94" s="130"/>
      <c r="Z94" s="130"/>
      <c r="AA94" s="130"/>
      <c r="AB94" s="130"/>
      <c r="AC94" s="130"/>
      <c r="AD94" s="130"/>
      <c r="AE94" s="130"/>
      <c r="AF94" s="130"/>
      <c r="AG94" s="130" t="s">
        <v>111</v>
      </c>
      <c r="AH94" s="130">
        <v>0</v>
      </c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</row>
    <row r="95" spans="1:60" outlineLevel="1" x14ac:dyDescent="0.2">
      <c r="A95" s="137"/>
      <c r="B95" s="138"/>
      <c r="C95" s="233"/>
      <c r="D95" s="234"/>
      <c r="E95" s="234"/>
      <c r="F95" s="234"/>
      <c r="G95" s="234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0"/>
      <c r="Y95" s="130"/>
      <c r="Z95" s="130"/>
      <c r="AA95" s="130"/>
      <c r="AB95" s="130"/>
      <c r="AC95" s="130"/>
      <c r="AD95" s="130"/>
      <c r="AE95" s="130"/>
      <c r="AF95" s="130"/>
      <c r="AG95" s="130" t="s">
        <v>112</v>
      </c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60" x14ac:dyDescent="0.2">
      <c r="A96" s="143" t="s">
        <v>101</v>
      </c>
      <c r="B96" s="144" t="s">
        <v>66</v>
      </c>
      <c r="C96" s="158" t="s">
        <v>67</v>
      </c>
      <c r="D96" s="145"/>
      <c r="E96" s="146"/>
      <c r="F96" s="147"/>
      <c r="G96" s="147">
        <f>SUMIF(AG97:AG108,"&lt;&gt;NOR",G97:G108)</f>
        <v>0</v>
      </c>
      <c r="H96" s="147"/>
      <c r="I96" s="147">
        <f>SUM(I97:I108)</f>
        <v>0</v>
      </c>
      <c r="J96" s="147"/>
      <c r="K96" s="147">
        <f>SUM(K97:K108)</f>
        <v>0</v>
      </c>
      <c r="L96" s="147"/>
      <c r="M96" s="147">
        <f>SUM(M97:M108)</f>
        <v>0</v>
      </c>
      <c r="N96" s="147"/>
      <c r="O96" s="147">
        <f>SUM(O97:O108)</f>
        <v>5.56</v>
      </c>
      <c r="P96" s="147"/>
      <c r="Q96" s="147">
        <f>SUM(Q97:Q108)</f>
        <v>0</v>
      </c>
      <c r="R96" s="147"/>
      <c r="S96" s="147"/>
      <c r="T96" s="148"/>
      <c r="U96" s="142"/>
      <c r="V96" s="142">
        <f>SUM(V97:V108)</f>
        <v>10.71</v>
      </c>
      <c r="W96" s="142"/>
      <c r="AG96" t="s">
        <v>102</v>
      </c>
    </row>
    <row r="97" spans="1:60" outlineLevel="1" x14ac:dyDescent="0.2">
      <c r="A97" s="149">
        <v>10</v>
      </c>
      <c r="B97" s="150" t="s">
        <v>148</v>
      </c>
      <c r="C97" s="159" t="s">
        <v>149</v>
      </c>
      <c r="D97" s="151" t="s">
        <v>121</v>
      </c>
      <c r="E97" s="152">
        <v>69.3</v>
      </c>
      <c r="F97" s="153"/>
      <c r="G97" s="154">
        <f>ROUND(E97*F97,2)</f>
        <v>0</v>
      </c>
      <c r="H97" s="153"/>
      <c r="I97" s="154">
        <f>ROUND(E97*H97,2)</f>
        <v>0</v>
      </c>
      <c r="J97" s="153"/>
      <c r="K97" s="154">
        <f>ROUND(E97*J97,2)</f>
        <v>0</v>
      </c>
      <c r="L97" s="154">
        <v>21</v>
      </c>
      <c r="M97" s="154">
        <f>G97*(1+L97/100)</f>
        <v>0</v>
      </c>
      <c r="N97" s="154">
        <v>4.0000000000000003E-5</v>
      </c>
      <c r="O97" s="154">
        <f>ROUND(E97*N97,2)</f>
        <v>0</v>
      </c>
      <c r="P97" s="154">
        <v>0</v>
      </c>
      <c r="Q97" s="154">
        <f>ROUND(E97*P97,2)</f>
        <v>0</v>
      </c>
      <c r="R97" s="154" t="s">
        <v>150</v>
      </c>
      <c r="S97" s="154" t="s">
        <v>107</v>
      </c>
      <c r="T97" s="155" t="s">
        <v>107</v>
      </c>
      <c r="U97" s="139">
        <v>0.06</v>
      </c>
      <c r="V97" s="139">
        <f>ROUND(E97*U97,2)</f>
        <v>4.16</v>
      </c>
      <c r="W97" s="139"/>
      <c r="X97" s="130"/>
      <c r="Y97" s="130"/>
      <c r="Z97" s="130"/>
      <c r="AA97" s="130"/>
      <c r="AB97" s="130"/>
      <c r="AC97" s="130"/>
      <c r="AD97" s="130"/>
      <c r="AE97" s="130"/>
      <c r="AF97" s="130"/>
      <c r="AG97" s="130" t="s">
        <v>108</v>
      </c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</row>
    <row r="98" spans="1:60" outlineLevel="1" x14ac:dyDescent="0.2">
      <c r="A98" s="137"/>
      <c r="B98" s="138"/>
      <c r="C98" s="160" t="s">
        <v>299</v>
      </c>
      <c r="D98" s="140"/>
      <c r="E98" s="141">
        <v>69.3</v>
      </c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0"/>
      <c r="Y98" s="130"/>
      <c r="Z98" s="130"/>
      <c r="AA98" s="130"/>
      <c r="AB98" s="130"/>
      <c r="AC98" s="130"/>
      <c r="AD98" s="130"/>
      <c r="AE98" s="130"/>
      <c r="AF98" s="130"/>
      <c r="AG98" s="130" t="s">
        <v>111</v>
      </c>
      <c r="AH98" s="130">
        <v>0</v>
      </c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</row>
    <row r="99" spans="1:60" outlineLevel="1" x14ac:dyDescent="0.2">
      <c r="A99" s="137"/>
      <c r="B99" s="138"/>
      <c r="C99" s="233"/>
      <c r="D99" s="234"/>
      <c r="E99" s="234"/>
      <c r="F99" s="234"/>
      <c r="G99" s="234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0"/>
      <c r="Y99" s="130"/>
      <c r="Z99" s="130"/>
      <c r="AA99" s="130"/>
      <c r="AB99" s="130"/>
      <c r="AC99" s="130"/>
      <c r="AD99" s="130"/>
      <c r="AE99" s="130"/>
      <c r="AF99" s="130"/>
      <c r="AG99" s="130" t="s">
        <v>112</v>
      </c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</row>
    <row r="100" spans="1:60" outlineLevel="1" x14ac:dyDescent="0.2">
      <c r="A100" s="149">
        <v>11</v>
      </c>
      <c r="B100" s="150" t="s">
        <v>151</v>
      </c>
      <c r="C100" s="159" t="s">
        <v>152</v>
      </c>
      <c r="D100" s="151" t="s">
        <v>105</v>
      </c>
      <c r="E100" s="152">
        <v>2.1</v>
      </c>
      <c r="F100" s="153"/>
      <c r="G100" s="154">
        <f>ROUND(E100*F100,2)</f>
        <v>0</v>
      </c>
      <c r="H100" s="153"/>
      <c r="I100" s="154">
        <f>ROUND(E100*H100,2)</f>
        <v>0</v>
      </c>
      <c r="J100" s="153"/>
      <c r="K100" s="154">
        <f>ROUND(E100*J100,2)</f>
        <v>0</v>
      </c>
      <c r="L100" s="154">
        <v>21</v>
      </c>
      <c r="M100" s="154">
        <f>G100*(1+L100/100)</f>
        <v>0</v>
      </c>
      <c r="N100" s="154">
        <v>2.5249999999999999</v>
      </c>
      <c r="O100" s="154">
        <f>ROUND(E100*N100,2)</f>
        <v>5.3</v>
      </c>
      <c r="P100" s="154">
        <v>0</v>
      </c>
      <c r="Q100" s="154">
        <f>ROUND(E100*P100,2)</f>
        <v>0</v>
      </c>
      <c r="R100" s="154" t="s">
        <v>153</v>
      </c>
      <c r="S100" s="154" t="s">
        <v>107</v>
      </c>
      <c r="T100" s="155" t="s">
        <v>107</v>
      </c>
      <c r="U100" s="139">
        <v>0.47699999999999998</v>
      </c>
      <c r="V100" s="139">
        <f>ROUND(E100*U100,2)</f>
        <v>1</v>
      </c>
      <c r="W100" s="139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 t="s">
        <v>108</v>
      </c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</row>
    <row r="101" spans="1:60" outlineLevel="1" x14ac:dyDescent="0.2">
      <c r="A101" s="137"/>
      <c r="B101" s="138"/>
      <c r="C101" s="160" t="s">
        <v>300</v>
      </c>
      <c r="D101" s="140"/>
      <c r="E101" s="141">
        <v>2.1</v>
      </c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 t="s">
        <v>111</v>
      </c>
      <c r="AH101" s="130">
        <v>0</v>
      </c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</row>
    <row r="102" spans="1:60" outlineLevel="1" x14ac:dyDescent="0.2">
      <c r="A102" s="137"/>
      <c r="B102" s="138"/>
      <c r="C102" s="233"/>
      <c r="D102" s="234"/>
      <c r="E102" s="234"/>
      <c r="F102" s="234"/>
      <c r="G102" s="234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 t="s">
        <v>112</v>
      </c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</row>
    <row r="103" spans="1:60" outlineLevel="1" x14ac:dyDescent="0.2">
      <c r="A103" s="149">
        <v>12</v>
      </c>
      <c r="B103" s="150" t="s">
        <v>154</v>
      </c>
      <c r="C103" s="159" t="s">
        <v>155</v>
      </c>
      <c r="D103" s="151" t="s">
        <v>128</v>
      </c>
      <c r="E103" s="152">
        <v>0.23599999999999999</v>
      </c>
      <c r="F103" s="153"/>
      <c r="G103" s="154">
        <f>ROUND(E103*F103,2)</f>
        <v>0</v>
      </c>
      <c r="H103" s="153"/>
      <c r="I103" s="154">
        <f>ROUND(E103*H103,2)</f>
        <v>0</v>
      </c>
      <c r="J103" s="153"/>
      <c r="K103" s="154">
        <f>ROUND(E103*J103,2)</f>
        <v>0</v>
      </c>
      <c r="L103" s="154">
        <v>21</v>
      </c>
      <c r="M103" s="154">
        <f>G103*(1+L103/100)</f>
        <v>0</v>
      </c>
      <c r="N103" s="154">
        <v>1.0211600000000001</v>
      </c>
      <c r="O103" s="154">
        <f>ROUND(E103*N103,2)</f>
        <v>0.24</v>
      </c>
      <c r="P103" s="154">
        <v>0</v>
      </c>
      <c r="Q103" s="154">
        <f>ROUND(E103*P103,2)</f>
        <v>0</v>
      </c>
      <c r="R103" s="154" t="s">
        <v>153</v>
      </c>
      <c r="S103" s="154" t="s">
        <v>107</v>
      </c>
      <c r="T103" s="155" t="s">
        <v>107</v>
      </c>
      <c r="U103" s="139">
        <v>23.530999999999999</v>
      </c>
      <c r="V103" s="139">
        <f>ROUND(E103*U103,2)</f>
        <v>5.55</v>
      </c>
      <c r="W103" s="139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 t="s">
        <v>108</v>
      </c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</row>
    <row r="104" spans="1:60" outlineLevel="1" x14ac:dyDescent="0.2">
      <c r="A104" s="137"/>
      <c r="B104" s="138"/>
      <c r="C104" s="160" t="s">
        <v>301</v>
      </c>
      <c r="D104" s="140"/>
      <c r="E104" s="141">
        <v>0.23599999999999999</v>
      </c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 t="s">
        <v>111</v>
      </c>
      <c r="AH104" s="130">
        <v>0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</row>
    <row r="105" spans="1:60" outlineLevel="1" x14ac:dyDescent="0.2">
      <c r="A105" s="137"/>
      <c r="B105" s="138"/>
      <c r="C105" s="233"/>
      <c r="D105" s="234"/>
      <c r="E105" s="234"/>
      <c r="F105" s="234"/>
      <c r="G105" s="234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 t="s">
        <v>112</v>
      </c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</row>
    <row r="106" spans="1:60" ht="22.5" outlineLevel="1" x14ac:dyDescent="0.2">
      <c r="A106" s="149">
        <v>13</v>
      </c>
      <c r="B106" s="150" t="s">
        <v>156</v>
      </c>
      <c r="C106" s="159" t="s">
        <v>157</v>
      </c>
      <c r="D106" s="151" t="s">
        <v>121</v>
      </c>
      <c r="E106" s="152">
        <v>69.3</v>
      </c>
      <c r="F106" s="153"/>
      <c r="G106" s="154">
        <f>ROUND(E106*F106,2)</f>
        <v>0</v>
      </c>
      <c r="H106" s="153"/>
      <c r="I106" s="154">
        <f>ROUND(E106*H106,2)</f>
        <v>0</v>
      </c>
      <c r="J106" s="153"/>
      <c r="K106" s="154">
        <f>ROUND(E106*J106,2)</f>
        <v>0</v>
      </c>
      <c r="L106" s="154">
        <v>21</v>
      </c>
      <c r="M106" s="154">
        <f>G106*(1+L106/100)</f>
        <v>0</v>
      </c>
      <c r="N106" s="154">
        <v>2.9999999999999997E-4</v>
      </c>
      <c r="O106" s="154">
        <f>ROUND(E106*N106,2)</f>
        <v>0.02</v>
      </c>
      <c r="P106" s="154">
        <v>0</v>
      </c>
      <c r="Q106" s="154">
        <f>ROUND(E106*P106,2)</f>
        <v>0</v>
      </c>
      <c r="R106" s="154" t="s">
        <v>134</v>
      </c>
      <c r="S106" s="154" t="s">
        <v>107</v>
      </c>
      <c r="T106" s="155" t="s">
        <v>107</v>
      </c>
      <c r="U106" s="139">
        <v>0</v>
      </c>
      <c r="V106" s="139">
        <f>ROUND(E106*U106,2)</f>
        <v>0</v>
      </c>
      <c r="W106" s="139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 t="s">
        <v>135</v>
      </c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</row>
    <row r="107" spans="1:60" outlineLevel="1" x14ac:dyDescent="0.2">
      <c r="A107" s="137"/>
      <c r="B107" s="138"/>
      <c r="C107" s="160" t="s">
        <v>362</v>
      </c>
      <c r="D107" s="140"/>
      <c r="E107" s="141">
        <v>69.3</v>
      </c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 t="s">
        <v>111</v>
      </c>
      <c r="AH107" s="130">
        <v>0</v>
      </c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</row>
    <row r="108" spans="1:60" outlineLevel="1" x14ac:dyDescent="0.2">
      <c r="A108" s="137"/>
      <c r="B108" s="138"/>
      <c r="C108" s="233"/>
      <c r="D108" s="234"/>
      <c r="E108" s="234"/>
      <c r="F108" s="234"/>
      <c r="G108" s="234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 t="s">
        <v>112</v>
      </c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</row>
    <row r="109" spans="1:60" x14ac:dyDescent="0.2">
      <c r="A109" s="143" t="s">
        <v>101</v>
      </c>
      <c r="B109" s="144" t="s">
        <v>68</v>
      </c>
      <c r="C109" s="158" t="s">
        <v>69</v>
      </c>
      <c r="D109" s="145"/>
      <c r="E109" s="146"/>
      <c r="F109" s="147"/>
      <c r="G109" s="147">
        <f>SUMIF(AG110:AG113,"&lt;&gt;NOR",G110:G113)</f>
        <v>0</v>
      </c>
      <c r="H109" s="147"/>
      <c r="I109" s="147">
        <f>SUM(I110:I113)</f>
        <v>0</v>
      </c>
      <c r="J109" s="147"/>
      <c r="K109" s="147">
        <f>SUM(K110:K113)</f>
        <v>0</v>
      </c>
      <c r="L109" s="147"/>
      <c r="M109" s="147">
        <f>SUM(M110:M113)</f>
        <v>0</v>
      </c>
      <c r="N109" s="147"/>
      <c r="O109" s="147">
        <f>SUM(O110:O113)</f>
        <v>0</v>
      </c>
      <c r="P109" s="147"/>
      <c r="Q109" s="147">
        <f>SUM(Q110:Q113)</f>
        <v>0</v>
      </c>
      <c r="R109" s="147"/>
      <c r="S109" s="147"/>
      <c r="T109" s="148"/>
      <c r="U109" s="142"/>
      <c r="V109" s="142">
        <f>SUM(V110:V113)</f>
        <v>60</v>
      </c>
      <c r="W109" s="142"/>
      <c r="AG109" t="s">
        <v>102</v>
      </c>
    </row>
    <row r="110" spans="1:60" ht="22.5" outlineLevel="1" x14ac:dyDescent="0.2">
      <c r="A110" s="149">
        <v>14</v>
      </c>
      <c r="B110" s="150" t="s">
        <v>158</v>
      </c>
      <c r="C110" s="159" t="s">
        <v>159</v>
      </c>
      <c r="D110" s="151" t="s">
        <v>160</v>
      </c>
      <c r="E110" s="152">
        <v>30</v>
      </c>
      <c r="F110" s="153"/>
      <c r="G110" s="154">
        <f>ROUND(E110*F110,2)</f>
        <v>0</v>
      </c>
      <c r="H110" s="153"/>
      <c r="I110" s="154">
        <f>ROUND(E110*H110,2)</f>
        <v>0</v>
      </c>
      <c r="J110" s="153"/>
      <c r="K110" s="154">
        <f>ROUND(E110*J110,2)</f>
        <v>0</v>
      </c>
      <c r="L110" s="154">
        <v>21</v>
      </c>
      <c r="M110" s="154">
        <f>G110*(1+L110/100)</f>
        <v>0</v>
      </c>
      <c r="N110" s="154">
        <v>0</v>
      </c>
      <c r="O110" s="154">
        <f>ROUND(E110*N110,2)</f>
        <v>0</v>
      </c>
      <c r="P110" s="154">
        <v>0</v>
      </c>
      <c r="Q110" s="154">
        <f>ROUND(E110*P110,2)</f>
        <v>0</v>
      </c>
      <c r="R110" s="154" t="s">
        <v>161</v>
      </c>
      <c r="S110" s="154" t="s">
        <v>107</v>
      </c>
      <c r="T110" s="155" t="s">
        <v>107</v>
      </c>
      <c r="U110" s="139">
        <v>2</v>
      </c>
      <c r="V110" s="139">
        <f>ROUND(E110*U110,2)</f>
        <v>60</v>
      </c>
      <c r="W110" s="139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 t="s">
        <v>108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</row>
    <row r="111" spans="1:60" outlineLevel="1" x14ac:dyDescent="0.2">
      <c r="A111" s="137"/>
      <c r="B111" s="138"/>
      <c r="C111" s="242" t="s">
        <v>162</v>
      </c>
      <c r="D111" s="243"/>
      <c r="E111" s="243"/>
      <c r="F111" s="243"/>
      <c r="G111" s="243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 t="s">
        <v>110</v>
      </c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</row>
    <row r="112" spans="1:60" outlineLevel="1" x14ac:dyDescent="0.2">
      <c r="A112" s="137"/>
      <c r="B112" s="138"/>
      <c r="C112" s="160" t="s">
        <v>302</v>
      </c>
      <c r="D112" s="140"/>
      <c r="E112" s="141">
        <v>30</v>
      </c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 t="s">
        <v>111</v>
      </c>
      <c r="AH112" s="130">
        <v>0</v>
      </c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</row>
    <row r="113" spans="1:60" outlineLevel="1" x14ac:dyDescent="0.2">
      <c r="A113" s="137"/>
      <c r="B113" s="138"/>
      <c r="C113" s="233"/>
      <c r="D113" s="234"/>
      <c r="E113" s="234"/>
      <c r="F113" s="234"/>
      <c r="G113" s="234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 t="s">
        <v>112</v>
      </c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</row>
    <row r="114" spans="1:60" x14ac:dyDescent="0.2">
      <c r="A114" s="143" t="s">
        <v>101</v>
      </c>
      <c r="B114" s="144" t="s">
        <v>70</v>
      </c>
      <c r="C114" s="158" t="s">
        <v>71</v>
      </c>
      <c r="D114" s="145"/>
      <c r="E114" s="146"/>
      <c r="F114" s="147"/>
      <c r="G114" s="147">
        <f>SUMIF(AG115:AG239,"&lt;&gt;NOR",G115:G239)</f>
        <v>0</v>
      </c>
      <c r="H114" s="147"/>
      <c r="I114" s="147">
        <f>SUM(I115:I239)</f>
        <v>0</v>
      </c>
      <c r="J114" s="147"/>
      <c r="K114" s="147">
        <f>SUM(K115:K239)</f>
        <v>0</v>
      </c>
      <c r="L114" s="147"/>
      <c r="M114" s="147">
        <f>SUM(M115:M239)</f>
        <v>0</v>
      </c>
      <c r="N114" s="147"/>
      <c r="O114" s="147">
        <f>SUM(O115:O239)</f>
        <v>4.93</v>
      </c>
      <c r="P114" s="147"/>
      <c r="Q114" s="147">
        <f>SUM(Q115:Q239)</f>
        <v>0</v>
      </c>
      <c r="R114" s="147"/>
      <c r="S114" s="147"/>
      <c r="T114" s="148"/>
      <c r="U114" s="142"/>
      <c r="V114" s="142">
        <f>SUM(V115:V239)</f>
        <v>122.56</v>
      </c>
      <c r="W114" s="142"/>
      <c r="AG114" t="s">
        <v>102</v>
      </c>
    </row>
    <row r="115" spans="1:60" outlineLevel="1" x14ac:dyDescent="0.2">
      <c r="A115" s="149">
        <v>15</v>
      </c>
      <c r="B115" s="150" t="s">
        <v>163</v>
      </c>
      <c r="C115" s="159" t="s">
        <v>164</v>
      </c>
      <c r="D115" s="151" t="s">
        <v>136</v>
      </c>
      <c r="E115" s="152">
        <v>24</v>
      </c>
      <c r="F115" s="153"/>
      <c r="G115" s="154">
        <f>ROUND(E115*F115,2)</f>
        <v>0</v>
      </c>
      <c r="H115" s="153"/>
      <c r="I115" s="154">
        <f>ROUND(E115*H115,2)</f>
        <v>0</v>
      </c>
      <c r="J115" s="153"/>
      <c r="K115" s="154">
        <f>ROUND(E115*J115,2)</f>
        <v>0</v>
      </c>
      <c r="L115" s="154">
        <v>21</v>
      </c>
      <c r="M115" s="154">
        <f>G115*(1+L115/100)</f>
        <v>0</v>
      </c>
      <c r="N115" s="154">
        <v>1.16E-3</v>
      </c>
      <c r="O115" s="154">
        <f>ROUND(E115*N115,2)</f>
        <v>0.03</v>
      </c>
      <c r="P115" s="154">
        <v>0</v>
      </c>
      <c r="Q115" s="154">
        <f>ROUND(E115*P115,2)</f>
        <v>0</v>
      </c>
      <c r="R115" s="154"/>
      <c r="S115" s="154" t="s">
        <v>107</v>
      </c>
      <c r="T115" s="155" t="s">
        <v>107</v>
      </c>
      <c r="U115" s="139">
        <v>0.10100000000000001</v>
      </c>
      <c r="V115" s="139">
        <f>ROUND(E115*U115,2)</f>
        <v>2.42</v>
      </c>
      <c r="W115" s="139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 t="s">
        <v>108</v>
      </c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</row>
    <row r="116" spans="1:60" outlineLevel="1" x14ac:dyDescent="0.2">
      <c r="A116" s="137"/>
      <c r="B116" s="138"/>
      <c r="C116" s="160" t="s">
        <v>303</v>
      </c>
      <c r="D116" s="140"/>
      <c r="E116" s="141">
        <v>16</v>
      </c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 t="s">
        <v>111</v>
      </c>
      <c r="AH116" s="130">
        <v>0</v>
      </c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</row>
    <row r="117" spans="1:60" outlineLevel="1" x14ac:dyDescent="0.2">
      <c r="A117" s="137"/>
      <c r="B117" s="138"/>
      <c r="C117" s="160" t="s">
        <v>304</v>
      </c>
      <c r="D117" s="140"/>
      <c r="E117" s="141">
        <v>8</v>
      </c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 t="s">
        <v>111</v>
      </c>
      <c r="AH117" s="130">
        <v>0</v>
      </c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</row>
    <row r="118" spans="1:60" outlineLevel="1" x14ac:dyDescent="0.2">
      <c r="A118" s="137"/>
      <c r="B118" s="138"/>
      <c r="C118" s="233"/>
      <c r="D118" s="234"/>
      <c r="E118" s="234"/>
      <c r="F118" s="234"/>
      <c r="G118" s="234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 t="s">
        <v>112</v>
      </c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</row>
    <row r="119" spans="1:60" outlineLevel="1" x14ac:dyDescent="0.2">
      <c r="A119" s="149">
        <v>16</v>
      </c>
      <c r="B119" s="150" t="s">
        <v>165</v>
      </c>
      <c r="C119" s="159" t="s">
        <v>166</v>
      </c>
      <c r="D119" s="151" t="s">
        <v>139</v>
      </c>
      <c r="E119" s="152">
        <v>1</v>
      </c>
      <c r="F119" s="153"/>
      <c r="G119" s="154">
        <f>ROUND(E119*F119,2)</f>
        <v>0</v>
      </c>
      <c r="H119" s="153"/>
      <c r="I119" s="154">
        <f>ROUND(E119*H119,2)</f>
        <v>0</v>
      </c>
      <c r="J119" s="153"/>
      <c r="K119" s="154">
        <f>ROUND(E119*J119,2)</f>
        <v>0</v>
      </c>
      <c r="L119" s="154">
        <v>21</v>
      </c>
      <c r="M119" s="154">
        <f>G119*(1+L119/100)</f>
        <v>0</v>
      </c>
      <c r="N119" s="154">
        <v>0</v>
      </c>
      <c r="O119" s="154">
        <f>ROUND(E119*N119,2)</f>
        <v>0</v>
      </c>
      <c r="P119" s="154">
        <v>0</v>
      </c>
      <c r="Q119" s="154">
        <f>ROUND(E119*P119,2)</f>
        <v>0</v>
      </c>
      <c r="R119" s="154"/>
      <c r="S119" s="154" t="s">
        <v>167</v>
      </c>
      <c r="T119" s="155" t="s">
        <v>140</v>
      </c>
      <c r="U119" s="139">
        <v>4.0058299999999996</v>
      </c>
      <c r="V119" s="139">
        <f>ROUND(E119*U119,2)</f>
        <v>4.01</v>
      </c>
      <c r="W119" s="139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 t="s">
        <v>108</v>
      </c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</row>
    <row r="120" spans="1:60" outlineLevel="1" x14ac:dyDescent="0.2">
      <c r="A120" s="137"/>
      <c r="B120" s="138"/>
      <c r="C120" s="244"/>
      <c r="D120" s="245"/>
      <c r="E120" s="245"/>
      <c r="F120" s="245"/>
      <c r="G120" s="245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 t="s">
        <v>112</v>
      </c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</row>
    <row r="121" spans="1:60" outlineLevel="1" x14ac:dyDescent="0.2">
      <c r="A121" s="149">
        <v>17</v>
      </c>
      <c r="B121" s="150" t="s">
        <v>168</v>
      </c>
      <c r="C121" s="159" t="s">
        <v>169</v>
      </c>
      <c r="D121" s="151" t="s">
        <v>139</v>
      </c>
      <c r="E121" s="152">
        <v>1</v>
      </c>
      <c r="F121" s="153"/>
      <c r="G121" s="154">
        <f>ROUND(E121*F121,2)</f>
        <v>0</v>
      </c>
      <c r="H121" s="153"/>
      <c r="I121" s="154">
        <f>ROUND(E121*H121,2)</f>
        <v>0</v>
      </c>
      <c r="J121" s="153"/>
      <c r="K121" s="154">
        <f>ROUND(E121*J121,2)</f>
        <v>0</v>
      </c>
      <c r="L121" s="154">
        <v>21</v>
      </c>
      <c r="M121" s="154">
        <f>G121*(1+L121/100)</f>
        <v>0</v>
      </c>
      <c r="N121" s="154">
        <v>0</v>
      </c>
      <c r="O121" s="154">
        <f>ROUND(E121*N121,2)</f>
        <v>0</v>
      </c>
      <c r="P121" s="154">
        <v>0</v>
      </c>
      <c r="Q121" s="154">
        <f>ROUND(E121*P121,2)</f>
        <v>0</v>
      </c>
      <c r="R121" s="154"/>
      <c r="S121" s="154" t="s">
        <v>167</v>
      </c>
      <c r="T121" s="155" t="s">
        <v>167</v>
      </c>
      <c r="U121" s="139">
        <v>4.0058299999999996</v>
      </c>
      <c r="V121" s="139">
        <f>ROUND(E121*U121,2)</f>
        <v>4.01</v>
      </c>
      <c r="W121" s="139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 t="s">
        <v>108</v>
      </c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</row>
    <row r="122" spans="1:60" outlineLevel="1" x14ac:dyDescent="0.2">
      <c r="A122" s="137"/>
      <c r="B122" s="138"/>
      <c r="C122" s="244"/>
      <c r="D122" s="245"/>
      <c r="E122" s="245"/>
      <c r="F122" s="245"/>
      <c r="G122" s="245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 t="s">
        <v>112</v>
      </c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</row>
    <row r="123" spans="1:60" outlineLevel="1" x14ac:dyDescent="0.2">
      <c r="A123" s="149">
        <v>18</v>
      </c>
      <c r="B123" s="150" t="s">
        <v>170</v>
      </c>
      <c r="C123" s="159" t="s">
        <v>171</v>
      </c>
      <c r="D123" s="151" t="s">
        <v>139</v>
      </c>
      <c r="E123" s="152">
        <v>7</v>
      </c>
      <c r="F123" s="153"/>
      <c r="G123" s="154">
        <f>ROUND(E123*F123,2)</f>
        <v>0</v>
      </c>
      <c r="H123" s="153"/>
      <c r="I123" s="154">
        <f>ROUND(E123*H123,2)</f>
        <v>0</v>
      </c>
      <c r="J123" s="153"/>
      <c r="K123" s="154">
        <f>ROUND(E123*J123,2)</f>
        <v>0</v>
      </c>
      <c r="L123" s="154">
        <v>21</v>
      </c>
      <c r="M123" s="154">
        <f>G123*(1+L123/100)</f>
        <v>0</v>
      </c>
      <c r="N123" s="154">
        <v>0.01</v>
      </c>
      <c r="O123" s="154">
        <f>ROUND(E123*N123,2)</f>
        <v>7.0000000000000007E-2</v>
      </c>
      <c r="P123" s="154">
        <v>0</v>
      </c>
      <c r="Q123" s="154">
        <f>ROUND(E123*P123,2)</f>
        <v>0</v>
      </c>
      <c r="R123" s="154"/>
      <c r="S123" s="154" t="s">
        <v>167</v>
      </c>
      <c r="T123" s="155" t="s">
        <v>167</v>
      </c>
      <c r="U123" s="139">
        <v>1</v>
      </c>
      <c r="V123" s="139">
        <f>ROUND(E123*U123,2)</f>
        <v>7</v>
      </c>
      <c r="W123" s="139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 t="s">
        <v>108</v>
      </c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</row>
    <row r="124" spans="1:60" outlineLevel="1" x14ac:dyDescent="0.2">
      <c r="A124" s="137"/>
      <c r="B124" s="138"/>
      <c r="C124" s="160" t="s">
        <v>305</v>
      </c>
      <c r="D124" s="140"/>
      <c r="E124" s="141">
        <v>7</v>
      </c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 t="s">
        <v>111</v>
      </c>
      <c r="AH124" s="130">
        <v>0</v>
      </c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</row>
    <row r="125" spans="1:60" outlineLevel="1" x14ac:dyDescent="0.2">
      <c r="A125" s="137"/>
      <c r="B125" s="138"/>
      <c r="C125" s="233"/>
      <c r="D125" s="234"/>
      <c r="E125" s="234"/>
      <c r="F125" s="234"/>
      <c r="G125" s="234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 t="s">
        <v>112</v>
      </c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</row>
    <row r="126" spans="1:60" outlineLevel="1" x14ac:dyDescent="0.2">
      <c r="A126" s="149">
        <v>19</v>
      </c>
      <c r="B126" s="150" t="s">
        <v>172</v>
      </c>
      <c r="C126" s="159" t="s">
        <v>173</v>
      </c>
      <c r="D126" s="151" t="s">
        <v>139</v>
      </c>
      <c r="E126" s="152">
        <v>7</v>
      </c>
      <c r="F126" s="153"/>
      <c r="G126" s="154">
        <f>ROUND(E126*F126,2)</f>
        <v>0</v>
      </c>
      <c r="H126" s="153"/>
      <c r="I126" s="154">
        <f>ROUND(E126*H126,2)</f>
        <v>0</v>
      </c>
      <c r="J126" s="153"/>
      <c r="K126" s="154">
        <f>ROUND(E126*J126,2)</f>
        <v>0</v>
      </c>
      <c r="L126" s="154">
        <v>21</v>
      </c>
      <c r="M126" s="154">
        <f>G126*(1+L126/100)</f>
        <v>0</v>
      </c>
      <c r="N126" s="154">
        <v>0</v>
      </c>
      <c r="O126" s="154">
        <f>ROUND(E126*N126,2)</f>
        <v>0</v>
      </c>
      <c r="P126" s="154">
        <v>0</v>
      </c>
      <c r="Q126" s="154">
        <f>ROUND(E126*P126,2)</f>
        <v>0</v>
      </c>
      <c r="R126" s="154"/>
      <c r="S126" s="154" t="s">
        <v>167</v>
      </c>
      <c r="T126" s="155" t="s">
        <v>167</v>
      </c>
      <c r="U126" s="139">
        <v>1</v>
      </c>
      <c r="V126" s="139">
        <f>ROUND(E126*U126,2)</f>
        <v>7</v>
      </c>
      <c r="W126" s="139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 t="s">
        <v>108</v>
      </c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</row>
    <row r="127" spans="1:60" outlineLevel="1" x14ac:dyDescent="0.2">
      <c r="A127" s="137"/>
      <c r="B127" s="138"/>
      <c r="C127" s="244"/>
      <c r="D127" s="245"/>
      <c r="E127" s="245"/>
      <c r="F127" s="245"/>
      <c r="G127" s="245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 t="s">
        <v>112</v>
      </c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</row>
    <row r="128" spans="1:60" outlineLevel="1" x14ac:dyDescent="0.2">
      <c r="A128" s="149">
        <v>20</v>
      </c>
      <c r="B128" s="150" t="s">
        <v>174</v>
      </c>
      <c r="C128" s="159" t="s">
        <v>175</v>
      </c>
      <c r="D128" s="151" t="s">
        <v>139</v>
      </c>
      <c r="E128" s="152">
        <v>7</v>
      </c>
      <c r="F128" s="153"/>
      <c r="G128" s="154">
        <f>ROUND(E128*F128,2)</f>
        <v>0</v>
      </c>
      <c r="H128" s="153"/>
      <c r="I128" s="154">
        <f>ROUND(E128*H128,2)</f>
        <v>0</v>
      </c>
      <c r="J128" s="153"/>
      <c r="K128" s="154">
        <f>ROUND(E128*J128,2)</f>
        <v>0</v>
      </c>
      <c r="L128" s="154">
        <v>21</v>
      </c>
      <c r="M128" s="154">
        <f>G128*(1+L128/100)</f>
        <v>0</v>
      </c>
      <c r="N128" s="154">
        <v>0</v>
      </c>
      <c r="O128" s="154">
        <f>ROUND(E128*N128,2)</f>
        <v>0</v>
      </c>
      <c r="P128" s="154">
        <v>0</v>
      </c>
      <c r="Q128" s="154">
        <f>ROUND(E128*P128,2)</f>
        <v>0</v>
      </c>
      <c r="R128" s="154" t="s">
        <v>70</v>
      </c>
      <c r="S128" s="154" t="s">
        <v>107</v>
      </c>
      <c r="T128" s="155" t="s">
        <v>107</v>
      </c>
      <c r="U128" s="139">
        <v>0.11</v>
      </c>
      <c r="V128" s="139">
        <f>ROUND(E128*U128,2)</f>
        <v>0.77</v>
      </c>
      <c r="W128" s="139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 t="s">
        <v>108</v>
      </c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</row>
    <row r="129" spans="1:60" outlineLevel="1" x14ac:dyDescent="0.2">
      <c r="A129" s="137"/>
      <c r="B129" s="138"/>
      <c r="C129" s="160" t="s">
        <v>306</v>
      </c>
      <c r="D129" s="140"/>
      <c r="E129" s="141">
        <v>7</v>
      </c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 t="s">
        <v>111</v>
      </c>
      <c r="AH129" s="130">
        <v>0</v>
      </c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</row>
    <row r="130" spans="1:60" outlineLevel="1" x14ac:dyDescent="0.2">
      <c r="A130" s="137"/>
      <c r="B130" s="138"/>
      <c r="C130" s="233"/>
      <c r="D130" s="234"/>
      <c r="E130" s="234"/>
      <c r="F130" s="234"/>
      <c r="G130" s="234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 t="s">
        <v>112</v>
      </c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</row>
    <row r="131" spans="1:60" outlineLevel="1" x14ac:dyDescent="0.2">
      <c r="A131" s="149">
        <v>21</v>
      </c>
      <c r="B131" s="150" t="s">
        <v>176</v>
      </c>
      <c r="C131" s="159" t="s">
        <v>177</v>
      </c>
      <c r="D131" s="151" t="s">
        <v>178</v>
      </c>
      <c r="E131" s="152">
        <v>444</v>
      </c>
      <c r="F131" s="153"/>
      <c r="G131" s="154">
        <f>ROUND(E131*F131,2)</f>
        <v>0</v>
      </c>
      <c r="H131" s="153"/>
      <c r="I131" s="154">
        <f>ROUND(E131*H131,2)</f>
        <v>0</v>
      </c>
      <c r="J131" s="153"/>
      <c r="K131" s="154">
        <f>ROUND(E131*J131,2)</f>
        <v>0</v>
      </c>
      <c r="L131" s="154">
        <v>21</v>
      </c>
      <c r="M131" s="154">
        <f>G131*(1+L131/100)</f>
        <v>0</v>
      </c>
      <c r="N131" s="154">
        <v>4.0000000000000001E-3</v>
      </c>
      <c r="O131" s="154">
        <f>ROUND(E131*N131,2)</f>
        <v>1.78</v>
      </c>
      <c r="P131" s="154">
        <v>0</v>
      </c>
      <c r="Q131" s="154">
        <f>ROUND(E131*P131,2)</f>
        <v>0</v>
      </c>
      <c r="R131" s="154"/>
      <c r="S131" s="154" t="s">
        <v>167</v>
      </c>
      <c r="T131" s="155" t="s">
        <v>167</v>
      </c>
      <c r="U131" s="139">
        <v>0</v>
      </c>
      <c r="V131" s="139">
        <f>ROUND(E131*U131,2)</f>
        <v>0</v>
      </c>
      <c r="W131" s="139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 t="s">
        <v>108</v>
      </c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</row>
    <row r="132" spans="1:60" outlineLevel="1" x14ac:dyDescent="0.2">
      <c r="A132" s="137"/>
      <c r="B132" s="138"/>
      <c r="C132" s="160" t="s">
        <v>307</v>
      </c>
      <c r="D132" s="140"/>
      <c r="E132" s="141">
        <v>24</v>
      </c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 t="s">
        <v>111</v>
      </c>
      <c r="AH132" s="130">
        <v>0</v>
      </c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</row>
    <row r="133" spans="1:60" outlineLevel="1" x14ac:dyDescent="0.2">
      <c r="A133" s="137"/>
      <c r="B133" s="138"/>
      <c r="C133" s="160" t="s">
        <v>308</v>
      </c>
      <c r="D133" s="140"/>
      <c r="E133" s="141">
        <v>420</v>
      </c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 t="s">
        <v>111</v>
      </c>
      <c r="AH133" s="130">
        <v>0</v>
      </c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</row>
    <row r="134" spans="1:60" outlineLevel="1" x14ac:dyDescent="0.2">
      <c r="A134" s="137"/>
      <c r="B134" s="138"/>
      <c r="C134" s="233"/>
      <c r="D134" s="234"/>
      <c r="E134" s="234"/>
      <c r="F134" s="234"/>
      <c r="G134" s="234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 t="s">
        <v>112</v>
      </c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</row>
    <row r="135" spans="1:60" ht="22.5" outlineLevel="1" x14ac:dyDescent="0.2">
      <c r="A135" s="149">
        <v>22</v>
      </c>
      <c r="B135" s="150" t="s">
        <v>179</v>
      </c>
      <c r="C135" s="159" t="s">
        <v>180</v>
      </c>
      <c r="D135" s="151" t="s">
        <v>136</v>
      </c>
      <c r="E135" s="152">
        <v>159.6</v>
      </c>
      <c r="F135" s="153"/>
      <c r="G135" s="154">
        <f>ROUND(E135*F135,2)</f>
        <v>0</v>
      </c>
      <c r="H135" s="153"/>
      <c r="I135" s="154">
        <f>ROUND(E135*H135,2)</f>
        <v>0</v>
      </c>
      <c r="J135" s="153"/>
      <c r="K135" s="154">
        <f>ROUND(E135*J135,2)</f>
        <v>0</v>
      </c>
      <c r="L135" s="154">
        <v>21</v>
      </c>
      <c r="M135" s="154">
        <f>G135*(1+L135/100)</f>
        <v>0</v>
      </c>
      <c r="N135" s="154">
        <v>1.1900000000000001E-3</v>
      </c>
      <c r="O135" s="154">
        <f>ROUND(E135*N135,2)</f>
        <v>0.19</v>
      </c>
      <c r="P135" s="154">
        <v>0</v>
      </c>
      <c r="Q135" s="154">
        <f>ROUND(E135*P135,2)</f>
        <v>0</v>
      </c>
      <c r="R135" s="154" t="s">
        <v>70</v>
      </c>
      <c r="S135" s="154" t="s">
        <v>107</v>
      </c>
      <c r="T135" s="155" t="s">
        <v>107</v>
      </c>
      <c r="U135" s="139">
        <v>6.7330000000000001E-2</v>
      </c>
      <c r="V135" s="139">
        <f>ROUND(E135*U135,2)</f>
        <v>10.75</v>
      </c>
      <c r="W135" s="139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 t="s">
        <v>108</v>
      </c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</row>
    <row r="136" spans="1:60" outlineLevel="1" x14ac:dyDescent="0.2">
      <c r="A136" s="137"/>
      <c r="B136" s="138"/>
      <c r="C136" s="160" t="s">
        <v>309</v>
      </c>
      <c r="D136" s="140"/>
      <c r="E136" s="141">
        <v>79.8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 t="s">
        <v>111</v>
      </c>
      <c r="AH136" s="130">
        <v>0</v>
      </c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</row>
    <row r="137" spans="1:60" outlineLevel="1" x14ac:dyDescent="0.2">
      <c r="A137" s="137"/>
      <c r="B137" s="138"/>
      <c r="C137" s="160" t="s">
        <v>310</v>
      </c>
      <c r="D137" s="140"/>
      <c r="E137" s="141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 t="s">
        <v>111</v>
      </c>
      <c r="AH137" s="130">
        <v>0</v>
      </c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</row>
    <row r="138" spans="1:60" outlineLevel="1" x14ac:dyDescent="0.2">
      <c r="A138" s="137"/>
      <c r="B138" s="138"/>
      <c r="C138" s="160" t="s">
        <v>311</v>
      </c>
      <c r="D138" s="140"/>
      <c r="E138" s="141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 t="s">
        <v>111</v>
      </c>
      <c r="AH138" s="130">
        <v>0</v>
      </c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</row>
    <row r="139" spans="1:60" outlineLevel="1" x14ac:dyDescent="0.2">
      <c r="A139" s="137"/>
      <c r="B139" s="138"/>
      <c r="C139" s="160" t="s">
        <v>312</v>
      </c>
      <c r="D139" s="140"/>
      <c r="E139" s="141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 t="s">
        <v>111</v>
      </c>
      <c r="AH139" s="130">
        <v>0</v>
      </c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</row>
    <row r="140" spans="1:60" outlineLevel="1" x14ac:dyDescent="0.2">
      <c r="A140" s="137"/>
      <c r="B140" s="138"/>
      <c r="C140" s="160" t="s">
        <v>313</v>
      </c>
      <c r="D140" s="140"/>
      <c r="E140" s="141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 t="s">
        <v>111</v>
      </c>
      <c r="AH140" s="130">
        <v>0</v>
      </c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</row>
    <row r="141" spans="1:60" outlineLevel="1" x14ac:dyDescent="0.2">
      <c r="A141" s="137"/>
      <c r="B141" s="138"/>
      <c r="C141" s="160" t="s">
        <v>314</v>
      </c>
      <c r="D141" s="140"/>
      <c r="E141" s="141">
        <v>79.8</v>
      </c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 t="s">
        <v>111</v>
      </c>
      <c r="AH141" s="130">
        <v>0</v>
      </c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</row>
    <row r="142" spans="1:60" outlineLevel="1" x14ac:dyDescent="0.2">
      <c r="A142" s="137"/>
      <c r="B142" s="138"/>
      <c r="C142" s="160" t="s">
        <v>315</v>
      </c>
      <c r="D142" s="140"/>
      <c r="E142" s="141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 t="s">
        <v>111</v>
      </c>
      <c r="AH142" s="130">
        <v>0</v>
      </c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</row>
    <row r="143" spans="1:60" outlineLevel="1" x14ac:dyDescent="0.2">
      <c r="A143" s="137"/>
      <c r="B143" s="138"/>
      <c r="C143" s="233"/>
      <c r="D143" s="234"/>
      <c r="E143" s="234"/>
      <c r="F143" s="234"/>
      <c r="G143" s="234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 t="s">
        <v>112</v>
      </c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</row>
    <row r="144" spans="1:60" ht="22.5" outlineLevel="1" x14ac:dyDescent="0.2">
      <c r="A144" s="149">
        <v>23</v>
      </c>
      <c r="B144" s="150" t="s">
        <v>181</v>
      </c>
      <c r="C144" s="159" t="s">
        <v>182</v>
      </c>
      <c r="D144" s="151" t="s">
        <v>183</v>
      </c>
      <c r="E144" s="152">
        <v>143.85</v>
      </c>
      <c r="F144" s="153"/>
      <c r="G144" s="154">
        <f>ROUND(E144*F144,2)</f>
        <v>0</v>
      </c>
      <c r="H144" s="153"/>
      <c r="I144" s="154">
        <f>ROUND(E144*H144,2)</f>
        <v>0</v>
      </c>
      <c r="J144" s="153"/>
      <c r="K144" s="154">
        <f>ROUND(E144*J144,2)</f>
        <v>0</v>
      </c>
      <c r="L144" s="154">
        <v>21</v>
      </c>
      <c r="M144" s="154">
        <f>G144*(1+L144/100)</f>
        <v>0</v>
      </c>
      <c r="N144" s="154">
        <v>1.4999999999999999E-2</v>
      </c>
      <c r="O144" s="154">
        <f>ROUND(E144*N144,2)</f>
        <v>2.16</v>
      </c>
      <c r="P144" s="154">
        <v>0</v>
      </c>
      <c r="Q144" s="154">
        <f>ROUND(E144*P144,2)</f>
        <v>0</v>
      </c>
      <c r="R144" s="154"/>
      <c r="S144" s="154" t="s">
        <v>167</v>
      </c>
      <c r="T144" s="155" t="s">
        <v>167</v>
      </c>
      <c r="U144" s="139">
        <v>0</v>
      </c>
      <c r="V144" s="139">
        <f>ROUND(E144*U144,2)</f>
        <v>0</v>
      </c>
      <c r="W144" s="139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 t="s">
        <v>108</v>
      </c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</row>
    <row r="145" spans="1:60" outlineLevel="1" x14ac:dyDescent="0.2">
      <c r="A145" s="137"/>
      <c r="B145" s="138"/>
      <c r="C145" s="160" t="s">
        <v>316</v>
      </c>
      <c r="D145" s="140"/>
      <c r="E145" s="141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 t="s">
        <v>111</v>
      </c>
      <c r="AH145" s="130">
        <v>0</v>
      </c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</row>
    <row r="146" spans="1:60" outlineLevel="1" x14ac:dyDescent="0.2">
      <c r="A146" s="137"/>
      <c r="B146" s="138"/>
      <c r="C146" s="160" t="s">
        <v>317</v>
      </c>
      <c r="D146" s="140"/>
      <c r="E146" s="141">
        <v>16.8</v>
      </c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 t="s">
        <v>111</v>
      </c>
      <c r="AH146" s="130">
        <v>0</v>
      </c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</row>
    <row r="147" spans="1:60" outlineLevel="1" x14ac:dyDescent="0.2">
      <c r="A147" s="137"/>
      <c r="B147" s="138"/>
      <c r="C147" s="160" t="s">
        <v>318</v>
      </c>
      <c r="D147" s="140"/>
      <c r="E147" s="141">
        <v>17.850000000000001</v>
      </c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 t="s">
        <v>111</v>
      </c>
      <c r="AH147" s="130">
        <v>0</v>
      </c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</row>
    <row r="148" spans="1:60" outlineLevel="1" x14ac:dyDescent="0.2">
      <c r="A148" s="137"/>
      <c r="B148" s="138"/>
      <c r="C148" s="160" t="s">
        <v>319</v>
      </c>
      <c r="D148" s="140"/>
      <c r="E148" s="141">
        <v>44.1</v>
      </c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 t="s">
        <v>111</v>
      </c>
      <c r="AH148" s="130">
        <v>0</v>
      </c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</row>
    <row r="149" spans="1:60" outlineLevel="1" x14ac:dyDescent="0.2">
      <c r="A149" s="137"/>
      <c r="B149" s="138"/>
      <c r="C149" s="160" t="s">
        <v>320</v>
      </c>
      <c r="D149" s="140"/>
      <c r="E149" s="141">
        <v>17.850000000000001</v>
      </c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 t="s">
        <v>111</v>
      </c>
      <c r="AH149" s="130">
        <v>0</v>
      </c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</row>
    <row r="150" spans="1:60" outlineLevel="1" x14ac:dyDescent="0.2">
      <c r="A150" s="137"/>
      <c r="B150" s="138"/>
      <c r="C150" s="160" t="s">
        <v>321</v>
      </c>
      <c r="D150" s="140"/>
      <c r="E150" s="141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 t="s">
        <v>111</v>
      </c>
      <c r="AH150" s="130">
        <v>0</v>
      </c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</row>
    <row r="151" spans="1:60" outlineLevel="1" x14ac:dyDescent="0.2">
      <c r="A151" s="137"/>
      <c r="B151" s="138"/>
      <c r="C151" s="160" t="s">
        <v>322</v>
      </c>
      <c r="D151" s="140"/>
      <c r="E151" s="141">
        <v>47.25</v>
      </c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 t="s">
        <v>111</v>
      </c>
      <c r="AH151" s="130">
        <v>0</v>
      </c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</row>
    <row r="152" spans="1:60" outlineLevel="1" x14ac:dyDescent="0.2">
      <c r="A152" s="137"/>
      <c r="B152" s="138"/>
      <c r="C152" s="233"/>
      <c r="D152" s="234"/>
      <c r="E152" s="234"/>
      <c r="F152" s="234"/>
      <c r="G152" s="234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 t="s">
        <v>112</v>
      </c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</row>
    <row r="153" spans="1:60" outlineLevel="1" x14ac:dyDescent="0.2">
      <c r="A153" s="149">
        <v>24</v>
      </c>
      <c r="B153" s="150" t="s">
        <v>184</v>
      </c>
      <c r="C153" s="159" t="s">
        <v>185</v>
      </c>
      <c r="D153" s="151" t="s">
        <v>160</v>
      </c>
      <c r="E153" s="152">
        <v>42</v>
      </c>
      <c r="F153" s="153"/>
      <c r="G153" s="154">
        <f>ROUND(E153*F153,2)</f>
        <v>0</v>
      </c>
      <c r="H153" s="153"/>
      <c r="I153" s="154">
        <f>ROUND(E153*H153,2)</f>
        <v>0</v>
      </c>
      <c r="J153" s="153"/>
      <c r="K153" s="154">
        <f>ROUND(E153*J153,2)</f>
        <v>0</v>
      </c>
      <c r="L153" s="154">
        <v>21</v>
      </c>
      <c r="M153" s="154">
        <f>G153*(1+L153/100)</f>
        <v>0</v>
      </c>
      <c r="N153" s="154">
        <v>0</v>
      </c>
      <c r="O153" s="154">
        <f>ROUND(E153*N153,2)</f>
        <v>0</v>
      </c>
      <c r="P153" s="154">
        <v>0</v>
      </c>
      <c r="Q153" s="154">
        <f>ROUND(E153*P153,2)</f>
        <v>0</v>
      </c>
      <c r="R153" s="154"/>
      <c r="S153" s="154" t="s">
        <v>107</v>
      </c>
      <c r="T153" s="155" t="s">
        <v>186</v>
      </c>
      <c r="U153" s="139">
        <v>1</v>
      </c>
      <c r="V153" s="139">
        <f>ROUND(E153*U153,2)</f>
        <v>42</v>
      </c>
      <c r="W153" s="139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 t="s">
        <v>108</v>
      </c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</row>
    <row r="154" spans="1:60" outlineLevel="1" x14ac:dyDescent="0.2">
      <c r="A154" s="137"/>
      <c r="B154" s="138"/>
      <c r="C154" s="160" t="s">
        <v>323</v>
      </c>
      <c r="D154" s="140"/>
      <c r="E154" s="141">
        <v>42</v>
      </c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 t="s">
        <v>111</v>
      </c>
      <c r="AH154" s="130">
        <v>0</v>
      </c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</row>
    <row r="155" spans="1:60" outlineLevel="1" x14ac:dyDescent="0.2">
      <c r="A155" s="137"/>
      <c r="B155" s="138"/>
      <c r="C155" s="233"/>
      <c r="D155" s="234"/>
      <c r="E155" s="234"/>
      <c r="F155" s="234"/>
      <c r="G155" s="234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 t="s">
        <v>112</v>
      </c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</row>
    <row r="156" spans="1:60" outlineLevel="1" x14ac:dyDescent="0.2">
      <c r="A156" s="149">
        <v>25</v>
      </c>
      <c r="B156" s="150" t="s">
        <v>324</v>
      </c>
      <c r="C156" s="159" t="s">
        <v>187</v>
      </c>
      <c r="D156" s="151" t="s">
        <v>136</v>
      </c>
      <c r="E156" s="152">
        <v>371.7</v>
      </c>
      <c r="F156" s="153"/>
      <c r="G156" s="154">
        <f>ROUND(E156*F156,2)</f>
        <v>0</v>
      </c>
      <c r="H156" s="153"/>
      <c r="I156" s="154">
        <f>ROUND(E156*H156,2)</f>
        <v>0</v>
      </c>
      <c r="J156" s="153"/>
      <c r="K156" s="154">
        <f>ROUND(E156*J156,2)</f>
        <v>0</v>
      </c>
      <c r="L156" s="154">
        <v>21</v>
      </c>
      <c r="M156" s="154">
        <f>G156*(1+L156/100)</f>
        <v>0</v>
      </c>
      <c r="N156" s="154">
        <v>2.0000000000000001E-4</v>
      </c>
      <c r="O156" s="154">
        <f>ROUND(E156*N156,2)</f>
        <v>7.0000000000000007E-2</v>
      </c>
      <c r="P156" s="154">
        <v>0</v>
      </c>
      <c r="Q156" s="154">
        <f>ROUND(E156*P156,2)</f>
        <v>0</v>
      </c>
      <c r="R156" s="154"/>
      <c r="S156" s="154" t="s">
        <v>167</v>
      </c>
      <c r="T156" s="155" t="s">
        <v>107</v>
      </c>
      <c r="U156" s="139">
        <v>0.12</v>
      </c>
      <c r="V156" s="139">
        <f>ROUND(E156*U156,2)</f>
        <v>44.6</v>
      </c>
      <c r="W156" s="139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 t="s">
        <v>108</v>
      </c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</row>
    <row r="157" spans="1:60" outlineLevel="1" x14ac:dyDescent="0.2">
      <c r="A157" s="137"/>
      <c r="B157" s="138"/>
      <c r="C157" s="160" t="s">
        <v>325</v>
      </c>
      <c r="D157" s="140"/>
      <c r="E157" s="141">
        <v>185.85</v>
      </c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 t="s">
        <v>111</v>
      </c>
      <c r="AH157" s="130">
        <v>0</v>
      </c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</row>
    <row r="158" spans="1:60" outlineLevel="1" x14ac:dyDescent="0.2">
      <c r="A158" s="137"/>
      <c r="B158" s="138"/>
      <c r="C158" s="160" t="s">
        <v>326</v>
      </c>
      <c r="D158" s="140"/>
      <c r="E158" s="141">
        <v>185.85</v>
      </c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 t="s">
        <v>111</v>
      </c>
      <c r="AH158" s="130">
        <v>0</v>
      </c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</row>
    <row r="159" spans="1:60" outlineLevel="1" x14ac:dyDescent="0.2">
      <c r="A159" s="137"/>
      <c r="B159" s="138"/>
      <c r="C159" s="233"/>
      <c r="D159" s="234"/>
      <c r="E159" s="234"/>
      <c r="F159" s="234"/>
      <c r="G159" s="234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 t="s">
        <v>112</v>
      </c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</row>
    <row r="160" spans="1:60" ht="33.75" outlineLevel="1" x14ac:dyDescent="0.2">
      <c r="A160" s="149">
        <v>26</v>
      </c>
      <c r="B160" s="150" t="s">
        <v>188</v>
      </c>
      <c r="C160" s="159" t="s">
        <v>189</v>
      </c>
      <c r="D160" s="151" t="s">
        <v>136</v>
      </c>
      <c r="E160" s="152">
        <v>770</v>
      </c>
      <c r="F160" s="153"/>
      <c r="G160" s="154">
        <f>ROUND(E160*F160,2)</f>
        <v>0</v>
      </c>
      <c r="H160" s="153"/>
      <c r="I160" s="154">
        <f>ROUND(E160*H160,2)</f>
        <v>0</v>
      </c>
      <c r="J160" s="153"/>
      <c r="K160" s="154">
        <f>ROUND(E160*J160,2)</f>
        <v>0</v>
      </c>
      <c r="L160" s="154">
        <v>21</v>
      </c>
      <c r="M160" s="154">
        <f>G160*(1+L160/100)</f>
        <v>0</v>
      </c>
      <c r="N160" s="154">
        <v>3.0000000000000001E-5</v>
      </c>
      <c r="O160" s="154">
        <f>ROUND(E160*N160,2)</f>
        <v>0.02</v>
      </c>
      <c r="P160" s="154">
        <v>0</v>
      </c>
      <c r="Q160" s="154">
        <f>ROUND(E160*P160,2)</f>
        <v>0</v>
      </c>
      <c r="R160" s="154" t="s">
        <v>134</v>
      </c>
      <c r="S160" s="154" t="s">
        <v>107</v>
      </c>
      <c r="T160" s="155" t="s">
        <v>107</v>
      </c>
      <c r="U160" s="139">
        <v>0</v>
      </c>
      <c r="V160" s="139">
        <f>ROUND(E160*U160,2)</f>
        <v>0</v>
      </c>
      <c r="W160" s="139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 t="s">
        <v>135</v>
      </c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</row>
    <row r="161" spans="1:60" outlineLevel="1" x14ac:dyDescent="0.2">
      <c r="A161" s="137"/>
      <c r="B161" s="138"/>
      <c r="C161" s="160" t="s">
        <v>327</v>
      </c>
      <c r="D161" s="140"/>
      <c r="E161" s="141">
        <v>630</v>
      </c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 t="s">
        <v>111</v>
      </c>
      <c r="AH161" s="130">
        <v>0</v>
      </c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</row>
    <row r="162" spans="1:60" outlineLevel="1" x14ac:dyDescent="0.2">
      <c r="A162" s="137"/>
      <c r="B162" s="138"/>
      <c r="C162" s="160" t="s">
        <v>328</v>
      </c>
      <c r="D162" s="140"/>
      <c r="E162" s="141">
        <v>140</v>
      </c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 t="s">
        <v>111</v>
      </c>
      <c r="AH162" s="130">
        <v>0</v>
      </c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</row>
    <row r="163" spans="1:60" outlineLevel="1" x14ac:dyDescent="0.2">
      <c r="A163" s="137"/>
      <c r="B163" s="138"/>
      <c r="C163" s="233"/>
      <c r="D163" s="234"/>
      <c r="E163" s="234"/>
      <c r="F163" s="234"/>
      <c r="G163" s="234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 t="s">
        <v>112</v>
      </c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</row>
    <row r="164" spans="1:60" ht="33.75" outlineLevel="1" x14ac:dyDescent="0.2">
      <c r="A164" s="149">
        <v>27</v>
      </c>
      <c r="B164" s="150" t="s">
        <v>190</v>
      </c>
      <c r="C164" s="159" t="s">
        <v>191</v>
      </c>
      <c r="D164" s="151" t="s">
        <v>136</v>
      </c>
      <c r="E164" s="152">
        <v>35</v>
      </c>
      <c r="F164" s="153"/>
      <c r="G164" s="154">
        <f>ROUND(E164*F164,2)</f>
        <v>0</v>
      </c>
      <c r="H164" s="153"/>
      <c r="I164" s="154">
        <f>ROUND(E164*H164,2)</f>
        <v>0</v>
      </c>
      <c r="J164" s="153"/>
      <c r="K164" s="154">
        <f>ROUND(E164*J164,2)</f>
        <v>0</v>
      </c>
      <c r="L164" s="154">
        <v>21</v>
      </c>
      <c r="M164" s="154">
        <f>G164*(1+L164/100)</f>
        <v>0</v>
      </c>
      <c r="N164" s="154">
        <v>1.2E-4</v>
      </c>
      <c r="O164" s="154">
        <f>ROUND(E164*N164,2)</f>
        <v>0</v>
      </c>
      <c r="P164" s="154">
        <v>0</v>
      </c>
      <c r="Q164" s="154">
        <f>ROUND(E164*P164,2)</f>
        <v>0</v>
      </c>
      <c r="R164" s="154" t="s">
        <v>134</v>
      </c>
      <c r="S164" s="154" t="s">
        <v>107</v>
      </c>
      <c r="T164" s="155" t="s">
        <v>192</v>
      </c>
      <c r="U164" s="139">
        <v>0</v>
      </c>
      <c r="V164" s="139">
        <f>ROUND(E164*U164,2)</f>
        <v>0</v>
      </c>
      <c r="W164" s="139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 t="s">
        <v>135</v>
      </c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</row>
    <row r="165" spans="1:60" outlineLevel="1" x14ac:dyDescent="0.2">
      <c r="A165" s="137"/>
      <c r="B165" s="138"/>
      <c r="C165" s="160" t="s">
        <v>329</v>
      </c>
      <c r="D165" s="140"/>
      <c r="E165" s="141">
        <v>35</v>
      </c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 t="s">
        <v>111</v>
      </c>
      <c r="AH165" s="130">
        <v>0</v>
      </c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</row>
    <row r="166" spans="1:60" outlineLevel="1" x14ac:dyDescent="0.2">
      <c r="A166" s="137"/>
      <c r="B166" s="138"/>
      <c r="C166" s="233"/>
      <c r="D166" s="234"/>
      <c r="E166" s="234"/>
      <c r="F166" s="234"/>
      <c r="G166" s="234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 t="s">
        <v>112</v>
      </c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</row>
    <row r="167" spans="1:60" ht="33.75" outlineLevel="1" x14ac:dyDescent="0.2">
      <c r="A167" s="149">
        <v>28</v>
      </c>
      <c r="B167" s="150" t="s">
        <v>193</v>
      </c>
      <c r="C167" s="159" t="s">
        <v>194</v>
      </c>
      <c r="D167" s="151" t="s">
        <v>136</v>
      </c>
      <c r="E167" s="152">
        <v>185.85</v>
      </c>
      <c r="F167" s="153"/>
      <c r="G167" s="154">
        <f>ROUND(E167*F167,2)</f>
        <v>0</v>
      </c>
      <c r="H167" s="153"/>
      <c r="I167" s="154">
        <f>ROUND(E167*H167,2)</f>
        <v>0</v>
      </c>
      <c r="J167" s="153"/>
      <c r="K167" s="154">
        <f>ROUND(E167*J167,2)</f>
        <v>0</v>
      </c>
      <c r="L167" s="154">
        <v>21</v>
      </c>
      <c r="M167" s="154">
        <f>G167*(1+L167/100)</f>
        <v>0</v>
      </c>
      <c r="N167" s="154">
        <v>4.0000000000000003E-5</v>
      </c>
      <c r="O167" s="154">
        <f>ROUND(E167*N167,2)</f>
        <v>0.01</v>
      </c>
      <c r="P167" s="154">
        <v>0</v>
      </c>
      <c r="Q167" s="154">
        <f>ROUND(E167*P167,2)</f>
        <v>0</v>
      </c>
      <c r="R167" s="154" t="s">
        <v>134</v>
      </c>
      <c r="S167" s="154" t="s">
        <v>107</v>
      </c>
      <c r="T167" s="155" t="s">
        <v>107</v>
      </c>
      <c r="U167" s="139">
        <v>0</v>
      </c>
      <c r="V167" s="139">
        <f>ROUND(E167*U167,2)</f>
        <v>0</v>
      </c>
      <c r="W167" s="139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 t="s">
        <v>135</v>
      </c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</row>
    <row r="168" spans="1:60" outlineLevel="1" x14ac:dyDescent="0.2">
      <c r="A168" s="137"/>
      <c r="B168" s="138"/>
      <c r="C168" s="160" t="s">
        <v>330</v>
      </c>
      <c r="D168" s="140"/>
      <c r="E168" s="141">
        <v>82.95</v>
      </c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 t="s">
        <v>111</v>
      </c>
      <c r="AH168" s="130">
        <v>0</v>
      </c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</row>
    <row r="169" spans="1:60" outlineLevel="1" x14ac:dyDescent="0.2">
      <c r="A169" s="137"/>
      <c r="B169" s="138"/>
      <c r="C169" s="160" t="s">
        <v>331</v>
      </c>
      <c r="D169" s="140"/>
      <c r="E169" s="141">
        <v>102.9</v>
      </c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 t="s">
        <v>111</v>
      </c>
      <c r="AH169" s="130">
        <v>0</v>
      </c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</row>
    <row r="170" spans="1:60" outlineLevel="1" x14ac:dyDescent="0.2">
      <c r="A170" s="137"/>
      <c r="B170" s="138"/>
      <c r="C170" s="233"/>
      <c r="D170" s="234"/>
      <c r="E170" s="234"/>
      <c r="F170" s="234"/>
      <c r="G170" s="234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 t="s">
        <v>112</v>
      </c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</row>
    <row r="171" spans="1:60" outlineLevel="1" x14ac:dyDescent="0.2">
      <c r="A171" s="149">
        <v>29</v>
      </c>
      <c r="B171" s="150" t="s">
        <v>195</v>
      </c>
      <c r="C171" s="159" t="s">
        <v>196</v>
      </c>
      <c r="D171" s="151" t="s">
        <v>139</v>
      </c>
      <c r="E171" s="152">
        <v>14</v>
      </c>
      <c r="F171" s="153"/>
      <c r="G171" s="154">
        <f>ROUND(E171*F171,2)</f>
        <v>0</v>
      </c>
      <c r="H171" s="153"/>
      <c r="I171" s="154">
        <f>ROUND(E171*H171,2)</f>
        <v>0</v>
      </c>
      <c r="J171" s="153"/>
      <c r="K171" s="154">
        <f>ROUND(E171*J171,2)</f>
        <v>0</v>
      </c>
      <c r="L171" s="154">
        <v>21</v>
      </c>
      <c r="M171" s="154">
        <f>G171*(1+L171/100)</f>
        <v>0</v>
      </c>
      <c r="N171" s="154">
        <v>0</v>
      </c>
      <c r="O171" s="154">
        <f>ROUND(E171*N171,2)</f>
        <v>0</v>
      </c>
      <c r="P171" s="154">
        <v>0</v>
      </c>
      <c r="Q171" s="154">
        <f>ROUND(E171*P171,2)</f>
        <v>0</v>
      </c>
      <c r="R171" s="154" t="s">
        <v>134</v>
      </c>
      <c r="S171" s="154" t="s">
        <v>107</v>
      </c>
      <c r="T171" s="155" t="s">
        <v>107</v>
      </c>
      <c r="U171" s="139">
        <v>0</v>
      </c>
      <c r="V171" s="139">
        <f>ROUND(E171*U171,2)</f>
        <v>0</v>
      </c>
      <c r="W171" s="139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 t="s">
        <v>135</v>
      </c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</row>
    <row r="172" spans="1:60" outlineLevel="1" x14ac:dyDescent="0.2">
      <c r="A172" s="137"/>
      <c r="B172" s="138"/>
      <c r="C172" s="160" t="s">
        <v>332</v>
      </c>
      <c r="D172" s="140"/>
      <c r="E172" s="141">
        <v>14</v>
      </c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 t="s">
        <v>111</v>
      </c>
      <c r="AH172" s="130">
        <v>0</v>
      </c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</row>
    <row r="173" spans="1:60" outlineLevel="1" x14ac:dyDescent="0.2">
      <c r="A173" s="137"/>
      <c r="B173" s="138"/>
      <c r="C173" s="233"/>
      <c r="D173" s="234"/>
      <c r="E173" s="234"/>
      <c r="F173" s="234"/>
      <c r="G173" s="234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 t="s">
        <v>112</v>
      </c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</row>
    <row r="174" spans="1:60" outlineLevel="1" x14ac:dyDescent="0.2">
      <c r="A174" s="149">
        <v>30</v>
      </c>
      <c r="B174" s="150" t="s">
        <v>197</v>
      </c>
      <c r="C174" s="159" t="s">
        <v>198</v>
      </c>
      <c r="D174" s="151" t="s">
        <v>139</v>
      </c>
      <c r="E174" s="152">
        <v>14</v>
      </c>
      <c r="F174" s="153"/>
      <c r="G174" s="154">
        <f>ROUND(E174*F174,2)</f>
        <v>0</v>
      </c>
      <c r="H174" s="153"/>
      <c r="I174" s="154">
        <f>ROUND(E174*H174,2)</f>
        <v>0</v>
      </c>
      <c r="J174" s="153"/>
      <c r="K174" s="154">
        <f>ROUND(E174*J174,2)</f>
        <v>0</v>
      </c>
      <c r="L174" s="154">
        <v>21</v>
      </c>
      <c r="M174" s="154">
        <f>G174*(1+L174/100)</f>
        <v>0</v>
      </c>
      <c r="N174" s="154">
        <v>0</v>
      </c>
      <c r="O174" s="154">
        <f>ROUND(E174*N174,2)</f>
        <v>0</v>
      </c>
      <c r="P174" s="154">
        <v>0</v>
      </c>
      <c r="Q174" s="154">
        <f>ROUND(E174*P174,2)</f>
        <v>0</v>
      </c>
      <c r="R174" s="154" t="s">
        <v>134</v>
      </c>
      <c r="S174" s="154" t="s">
        <v>107</v>
      </c>
      <c r="T174" s="155" t="s">
        <v>107</v>
      </c>
      <c r="U174" s="139">
        <v>0</v>
      </c>
      <c r="V174" s="139">
        <f>ROUND(E174*U174,2)</f>
        <v>0</v>
      </c>
      <c r="W174" s="139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 t="s">
        <v>135</v>
      </c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</row>
    <row r="175" spans="1:60" outlineLevel="1" x14ac:dyDescent="0.2">
      <c r="A175" s="137"/>
      <c r="B175" s="138"/>
      <c r="C175" s="160" t="s">
        <v>332</v>
      </c>
      <c r="D175" s="140"/>
      <c r="E175" s="141">
        <v>14</v>
      </c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 t="s">
        <v>111</v>
      </c>
      <c r="AH175" s="130">
        <v>0</v>
      </c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</row>
    <row r="176" spans="1:60" outlineLevel="1" x14ac:dyDescent="0.2">
      <c r="A176" s="137"/>
      <c r="B176" s="138"/>
      <c r="C176" s="233"/>
      <c r="D176" s="234"/>
      <c r="E176" s="234"/>
      <c r="F176" s="234"/>
      <c r="G176" s="234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 t="s">
        <v>112</v>
      </c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</row>
    <row r="177" spans="1:60" ht="45" outlineLevel="1" x14ac:dyDescent="0.2">
      <c r="A177" s="149">
        <v>31</v>
      </c>
      <c r="B177" s="150" t="s">
        <v>333</v>
      </c>
      <c r="C177" s="159" t="s">
        <v>334</v>
      </c>
      <c r="D177" s="151" t="s">
        <v>136</v>
      </c>
      <c r="E177" s="152">
        <v>21</v>
      </c>
      <c r="F177" s="153"/>
      <c r="G177" s="154">
        <f>ROUND(E177*F177,2)</f>
        <v>0</v>
      </c>
      <c r="H177" s="153"/>
      <c r="I177" s="154">
        <f>ROUND(E177*H177,2)</f>
        <v>0</v>
      </c>
      <c r="J177" s="153"/>
      <c r="K177" s="154">
        <f>ROUND(E177*J177,2)</f>
        <v>0</v>
      </c>
      <c r="L177" s="154">
        <v>21</v>
      </c>
      <c r="M177" s="154">
        <f>G177*(1+L177/100)</f>
        <v>0</v>
      </c>
      <c r="N177" s="154">
        <v>1.2600000000000001E-3</v>
      </c>
      <c r="O177" s="154">
        <f>ROUND(E177*N177,2)</f>
        <v>0.03</v>
      </c>
      <c r="P177" s="154">
        <v>0</v>
      </c>
      <c r="Q177" s="154">
        <f>ROUND(E177*P177,2)</f>
        <v>0</v>
      </c>
      <c r="R177" s="154" t="s">
        <v>134</v>
      </c>
      <c r="S177" s="154" t="s">
        <v>107</v>
      </c>
      <c r="T177" s="155" t="s">
        <v>140</v>
      </c>
      <c r="U177" s="139">
        <v>0</v>
      </c>
      <c r="V177" s="139">
        <f>ROUND(E177*U177,2)</f>
        <v>0</v>
      </c>
      <c r="W177" s="139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 t="s">
        <v>135</v>
      </c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</row>
    <row r="178" spans="1:60" outlineLevel="1" x14ac:dyDescent="0.2">
      <c r="A178" s="137"/>
      <c r="B178" s="138"/>
      <c r="C178" s="160" t="s">
        <v>335</v>
      </c>
      <c r="D178" s="140"/>
      <c r="E178" s="141">
        <v>21</v>
      </c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 t="s">
        <v>111</v>
      </c>
      <c r="AH178" s="130">
        <v>0</v>
      </c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</row>
    <row r="179" spans="1:60" outlineLevel="1" x14ac:dyDescent="0.2">
      <c r="A179" s="137"/>
      <c r="B179" s="138"/>
      <c r="C179" s="233"/>
      <c r="D179" s="234"/>
      <c r="E179" s="234"/>
      <c r="F179" s="234"/>
      <c r="G179" s="234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 t="s">
        <v>112</v>
      </c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</row>
    <row r="180" spans="1:60" ht="45" outlineLevel="1" x14ac:dyDescent="0.2">
      <c r="A180" s="149">
        <v>32</v>
      </c>
      <c r="B180" s="150" t="s">
        <v>199</v>
      </c>
      <c r="C180" s="159" t="s">
        <v>200</v>
      </c>
      <c r="D180" s="151" t="s">
        <v>136</v>
      </c>
      <c r="E180" s="152">
        <v>24</v>
      </c>
      <c r="F180" s="153"/>
      <c r="G180" s="154">
        <f>ROUND(E180*F180,2)</f>
        <v>0</v>
      </c>
      <c r="H180" s="153"/>
      <c r="I180" s="154">
        <f>ROUND(E180*H180,2)</f>
        <v>0</v>
      </c>
      <c r="J180" s="153"/>
      <c r="K180" s="154">
        <f>ROUND(E180*J180,2)</f>
        <v>0</v>
      </c>
      <c r="L180" s="154">
        <v>21</v>
      </c>
      <c r="M180" s="154">
        <f>G180*(1+L180/100)</f>
        <v>0</v>
      </c>
      <c r="N180" s="154">
        <v>6.8999999999999997E-4</v>
      </c>
      <c r="O180" s="154">
        <f>ROUND(E180*N180,2)</f>
        <v>0.02</v>
      </c>
      <c r="P180" s="154">
        <v>0</v>
      </c>
      <c r="Q180" s="154">
        <f>ROUND(E180*P180,2)</f>
        <v>0</v>
      </c>
      <c r="R180" s="154" t="s">
        <v>134</v>
      </c>
      <c r="S180" s="154" t="s">
        <v>107</v>
      </c>
      <c r="T180" s="155" t="s">
        <v>107</v>
      </c>
      <c r="U180" s="139">
        <v>0</v>
      </c>
      <c r="V180" s="139">
        <f>ROUND(E180*U180,2)</f>
        <v>0</v>
      </c>
      <c r="W180" s="139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 t="s">
        <v>135</v>
      </c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</row>
    <row r="181" spans="1:60" outlineLevel="1" x14ac:dyDescent="0.2">
      <c r="A181" s="137"/>
      <c r="B181" s="138"/>
      <c r="C181" s="160" t="s">
        <v>303</v>
      </c>
      <c r="D181" s="140"/>
      <c r="E181" s="141">
        <v>16</v>
      </c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 t="s">
        <v>111</v>
      </c>
      <c r="AH181" s="130">
        <v>0</v>
      </c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</row>
    <row r="182" spans="1:60" outlineLevel="1" x14ac:dyDescent="0.2">
      <c r="A182" s="137"/>
      <c r="B182" s="138"/>
      <c r="C182" s="160" t="s">
        <v>304</v>
      </c>
      <c r="D182" s="140"/>
      <c r="E182" s="141">
        <v>8</v>
      </c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 t="s">
        <v>111</v>
      </c>
      <c r="AH182" s="130">
        <v>0</v>
      </c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</row>
    <row r="183" spans="1:60" outlineLevel="1" x14ac:dyDescent="0.2">
      <c r="A183" s="137"/>
      <c r="B183" s="138"/>
      <c r="C183" s="233"/>
      <c r="D183" s="234"/>
      <c r="E183" s="234"/>
      <c r="F183" s="234"/>
      <c r="G183" s="234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 t="s">
        <v>112</v>
      </c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</row>
    <row r="184" spans="1:60" ht="22.5" outlineLevel="1" x14ac:dyDescent="0.2">
      <c r="A184" s="149">
        <v>33</v>
      </c>
      <c r="B184" s="150" t="s">
        <v>137</v>
      </c>
      <c r="C184" s="159" t="s">
        <v>138</v>
      </c>
      <c r="D184" s="151" t="s">
        <v>139</v>
      </c>
      <c r="E184" s="152">
        <v>28</v>
      </c>
      <c r="F184" s="153"/>
      <c r="G184" s="154">
        <f>ROUND(E184*F184,2)</f>
        <v>0</v>
      </c>
      <c r="H184" s="153"/>
      <c r="I184" s="154">
        <f>ROUND(E184*H184,2)</f>
        <v>0</v>
      </c>
      <c r="J184" s="153"/>
      <c r="K184" s="154">
        <f>ROUND(E184*J184,2)</f>
        <v>0</v>
      </c>
      <c r="L184" s="154">
        <v>21</v>
      </c>
      <c r="M184" s="154">
        <f>G184*(1+L184/100)</f>
        <v>0</v>
      </c>
      <c r="N184" s="154">
        <v>0</v>
      </c>
      <c r="O184" s="154">
        <f>ROUND(E184*N184,2)</f>
        <v>0</v>
      </c>
      <c r="P184" s="154">
        <v>0</v>
      </c>
      <c r="Q184" s="154">
        <f>ROUND(E184*P184,2)</f>
        <v>0</v>
      </c>
      <c r="R184" s="154" t="s">
        <v>134</v>
      </c>
      <c r="S184" s="154" t="s">
        <v>107</v>
      </c>
      <c r="T184" s="155" t="s">
        <v>140</v>
      </c>
      <c r="U184" s="139">
        <v>0</v>
      </c>
      <c r="V184" s="139">
        <f>ROUND(E184*U184,2)</f>
        <v>0</v>
      </c>
      <c r="W184" s="139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 t="s">
        <v>135</v>
      </c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</row>
    <row r="185" spans="1:60" outlineLevel="1" x14ac:dyDescent="0.2">
      <c r="A185" s="137"/>
      <c r="B185" s="138"/>
      <c r="C185" s="160" t="s">
        <v>336</v>
      </c>
      <c r="D185" s="140"/>
      <c r="E185" s="141">
        <v>28</v>
      </c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 t="s">
        <v>111</v>
      </c>
      <c r="AH185" s="130">
        <v>0</v>
      </c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</row>
    <row r="186" spans="1:60" outlineLevel="1" x14ac:dyDescent="0.2">
      <c r="A186" s="137"/>
      <c r="B186" s="138"/>
      <c r="C186" s="233"/>
      <c r="D186" s="234"/>
      <c r="E186" s="234"/>
      <c r="F186" s="234"/>
      <c r="G186" s="234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 t="s">
        <v>112</v>
      </c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</row>
    <row r="187" spans="1:60" outlineLevel="1" x14ac:dyDescent="0.2">
      <c r="A187" s="149">
        <v>34</v>
      </c>
      <c r="B187" s="150" t="s">
        <v>141</v>
      </c>
      <c r="C187" s="159" t="s">
        <v>142</v>
      </c>
      <c r="D187" s="151" t="s">
        <v>143</v>
      </c>
      <c r="E187" s="152">
        <v>28</v>
      </c>
      <c r="F187" s="153"/>
      <c r="G187" s="154">
        <f>ROUND(E187*F187,2)</f>
        <v>0</v>
      </c>
      <c r="H187" s="153"/>
      <c r="I187" s="154">
        <f>ROUND(E187*H187,2)</f>
        <v>0</v>
      </c>
      <c r="J187" s="153"/>
      <c r="K187" s="154">
        <f>ROUND(E187*J187,2)</f>
        <v>0</v>
      </c>
      <c r="L187" s="154">
        <v>21</v>
      </c>
      <c r="M187" s="154">
        <f>G187*(1+L187/100)</f>
        <v>0</v>
      </c>
      <c r="N187" s="154">
        <v>0</v>
      </c>
      <c r="O187" s="154">
        <f>ROUND(E187*N187,2)</f>
        <v>0</v>
      </c>
      <c r="P187" s="154">
        <v>0</v>
      </c>
      <c r="Q187" s="154">
        <f>ROUND(E187*P187,2)</f>
        <v>0</v>
      </c>
      <c r="R187" s="154" t="s">
        <v>134</v>
      </c>
      <c r="S187" s="154" t="s">
        <v>107</v>
      </c>
      <c r="T187" s="155" t="s">
        <v>140</v>
      </c>
      <c r="U187" s="139">
        <v>0</v>
      </c>
      <c r="V187" s="139">
        <f>ROUND(E187*U187,2)</f>
        <v>0</v>
      </c>
      <c r="W187" s="139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 t="s">
        <v>135</v>
      </c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</row>
    <row r="188" spans="1:60" outlineLevel="1" x14ac:dyDescent="0.2">
      <c r="A188" s="137"/>
      <c r="B188" s="138"/>
      <c r="C188" s="160" t="s">
        <v>336</v>
      </c>
      <c r="D188" s="140"/>
      <c r="E188" s="141">
        <v>28</v>
      </c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 t="s">
        <v>111</v>
      </c>
      <c r="AH188" s="130">
        <v>0</v>
      </c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</row>
    <row r="189" spans="1:60" outlineLevel="1" x14ac:dyDescent="0.2">
      <c r="A189" s="137"/>
      <c r="B189" s="138"/>
      <c r="C189" s="233"/>
      <c r="D189" s="234"/>
      <c r="E189" s="234"/>
      <c r="F189" s="234"/>
      <c r="G189" s="234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 t="s">
        <v>112</v>
      </c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</row>
    <row r="190" spans="1:60" ht="33.75" outlineLevel="1" x14ac:dyDescent="0.2">
      <c r="A190" s="149">
        <v>35</v>
      </c>
      <c r="B190" s="150" t="s">
        <v>337</v>
      </c>
      <c r="C190" s="159" t="s">
        <v>338</v>
      </c>
      <c r="D190" s="151" t="s">
        <v>139</v>
      </c>
      <c r="E190" s="152">
        <v>1</v>
      </c>
      <c r="F190" s="153"/>
      <c r="G190" s="154">
        <f>ROUND(E190*F190,2)</f>
        <v>0</v>
      </c>
      <c r="H190" s="153"/>
      <c r="I190" s="154">
        <f>ROUND(E190*H190,2)</f>
        <v>0</v>
      </c>
      <c r="J190" s="153"/>
      <c r="K190" s="154">
        <f>ROUND(E190*J190,2)</f>
        <v>0</v>
      </c>
      <c r="L190" s="154">
        <v>21</v>
      </c>
      <c r="M190" s="154">
        <f>G190*(1+L190/100)</f>
        <v>0</v>
      </c>
      <c r="N190" s="154">
        <v>4.0000000000000001E-3</v>
      </c>
      <c r="O190" s="154">
        <f>ROUND(E190*N190,2)</f>
        <v>0</v>
      </c>
      <c r="P190" s="154">
        <v>0</v>
      </c>
      <c r="Q190" s="154">
        <f>ROUND(E190*P190,2)</f>
        <v>0</v>
      </c>
      <c r="R190" s="154" t="s">
        <v>134</v>
      </c>
      <c r="S190" s="154" t="s">
        <v>107</v>
      </c>
      <c r="T190" s="155" t="s">
        <v>107</v>
      </c>
      <c r="U190" s="139">
        <v>0</v>
      </c>
      <c r="V190" s="139">
        <f>ROUND(E190*U190,2)</f>
        <v>0</v>
      </c>
      <c r="W190" s="139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 t="s">
        <v>135</v>
      </c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</row>
    <row r="191" spans="1:60" outlineLevel="1" x14ac:dyDescent="0.2">
      <c r="A191" s="137"/>
      <c r="B191" s="138"/>
      <c r="C191" s="160" t="s">
        <v>339</v>
      </c>
      <c r="D191" s="140"/>
      <c r="E191" s="141">
        <v>1</v>
      </c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 t="s">
        <v>111</v>
      </c>
      <c r="AH191" s="130">
        <v>0</v>
      </c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</row>
    <row r="192" spans="1:60" outlineLevel="1" x14ac:dyDescent="0.2">
      <c r="A192" s="137"/>
      <c r="B192" s="138"/>
      <c r="C192" s="233"/>
      <c r="D192" s="234"/>
      <c r="E192" s="234"/>
      <c r="F192" s="234"/>
      <c r="G192" s="234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 t="s">
        <v>112</v>
      </c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</row>
    <row r="193" spans="1:60" ht="33.75" outlineLevel="1" x14ac:dyDescent="0.2">
      <c r="A193" s="149">
        <v>36</v>
      </c>
      <c r="B193" s="150" t="s">
        <v>340</v>
      </c>
      <c r="C193" s="159" t="s">
        <v>341</v>
      </c>
      <c r="D193" s="151" t="s">
        <v>139</v>
      </c>
      <c r="E193" s="152">
        <v>3</v>
      </c>
      <c r="F193" s="153"/>
      <c r="G193" s="154">
        <f>ROUND(E193*F193,2)</f>
        <v>0</v>
      </c>
      <c r="H193" s="153"/>
      <c r="I193" s="154">
        <f>ROUND(E193*H193,2)</f>
        <v>0</v>
      </c>
      <c r="J193" s="153"/>
      <c r="K193" s="154">
        <f>ROUND(E193*J193,2)</f>
        <v>0</v>
      </c>
      <c r="L193" s="154">
        <v>21</v>
      </c>
      <c r="M193" s="154">
        <f>G193*(1+L193/100)</f>
        <v>0</v>
      </c>
      <c r="N193" s="154">
        <v>3.5000000000000001E-3</v>
      </c>
      <c r="O193" s="154">
        <f>ROUND(E193*N193,2)</f>
        <v>0.01</v>
      </c>
      <c r="P193" s="154">
        <v>0</v>
      </c>
      <c r="Q193" s="154">
        <f>ROUND(E193*P193,2)</f>
        <v>0</v>
      </c>
      <c r="R193" s="154" t="s">
        <v>134</v>
      </c>
      <c r="S193" s="154" t="s">
        <v>107</v>
      </c>
      <c r="T193" s="155" t="s">
        <v>107</v>
      </c>
      <c r="U193" s="139">
        <v>0</v>
      </c>
      <c r="V193" s="139">
        <f>ROUND(E193*U193,2)</f>
        <v>0</v>
      </c>
      <c r="W193" s="139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 t="s">
        <v>135</v>
      </c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</row>
    <row r="194" spans="1:60" outlineLevel="1" x14ac:dyDescent="0.2">
      <c r="A194" s="137"/>
      <c r="B194" s="138"/>
      <c r="C194" s="160" t="s">
        <v>342</v>
      </c>
      <c r="D194" s="140"/>
      <c r="E194" s="141">
        <v>1</v>
      </c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 t="s">
        <v>111</v>
      </c>
      <c r="AH194" s="130">
        <v>0</v>
      </c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</row>
    <row r="195" spans="1:60" outlineLevel="1" x14ac:dyDescent="0.2">
      <c r="A195" s="137"/>
      <c r="B195" s="138"/>
      <c r="C195" s="160" t="s">
        <v>343</v>
      </c>
      <c r="D195" s="140"/>
      <c r="E195" s="141">
        <v>1</v>
      </c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 t="s">
        <v>111</v>
      </c>
      <c r="AH195" s="130">
        <v>0</v>
      </c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</row>
    <row r="196" spans="1:60" outlineLevel="1" x14ac:dyDescent="0.2">
      <c r="A196" s="137"/>
      <c r="B196" s="138"/>
      <c r="C196" s="160" t="s">
        <v>344</v>
      </c>
      <c r="D196" s="140"/>
      <c r="E196" s="141">
        <v>1</v>
      </c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 t="s">
        <v>111</v>
      </c>
      <c r="AH196" s="130">
        <v>0</v>
      </c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</row>
    <row r="197" spans="1:60" outlineLevel="1" x14ac:dyDescent="0.2">
      <c r="A197" s="137"/>
      <c r="B197" s="138"/>
      <c r="C197" s="233"/>
      <c r="D197" s="234"/>
      <c r="E197" s="234"/>
      <c r="F197" s="234"/>
      <c r="G197" s="234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 t="s">
        <v>112</v>
      </c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</row>
    <row r="198" spans="1:60" outlineLevel="1" x14ac:dyDescent="0.2">
      <c r="A198" s="149">
        <v>37</v>
      </c>
      <c r="B198" s="150"/>
      <c r="C198" s="159" t="s">
        <v>361</v>
      </c>
      <c r="D198" s="151" t="s">
        <v>139</v>
      </c>
      <c r="E198" s="152">
        <v>7</v>
      </c>
      <c r="F198" s="153"/>
      <c r="G198" s="154">
        <f>ROUND(E198*F198,2)</f>
        <v>0</v>
      </c>
      <c r="H198" s="153"/>
      <c r="I198" s="154">
        <f>ROUND(E198*H198,2)</f>
        <v>0</v>
      </c>
      <c r="J198" s="153"/>
      <c r="K198" s="154">
        <f>ROUND(E198*J198,2)</f>
        <v>0</v>
      </c>
      <c r="L198" s="154">
        <v>21</v>
      </c>
      <c r="M198" s="154">
        <f>G198*(1+L198/100)</f>
        <v>0</v>
      </c>
      <c r="N198" s="154">
        <v>7.3800000000000004E-2</v>
      </c>
      <c r="O198" s="154">
        <f>ROUND(E198*N198,2)</f>
        <v>0.52</v>
      </c>
      <c r="P198" s="154">
        <v>0</v>
      </c>
      <c r="Q198" s="154">
        <f>ROUND(E198*P198,2)</f>
        <v>0</v>
      </c>
      <c r="R198" s="154"/>
      <c r="S198" s="154" t="s">
        <v>167</v>
      </c>
      <c r="T198" s="155" t="s">
        <v>167</v>
      </c>
      <c r="U198" s="139">
        <v>0</v>
      </c>
      <c r="V198" s="139">
        <f>ROUND(E198*U198,2)</f>
        <v>0</v>
      </c>
      <c r="W198" s="139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 t="s">
        <v>135</v>
      </c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</row>
    <row r="199" spans="1:60" outlineLevel="1" x14ac:dyDescent="0.2">
      <c r="A199" s="137"/>
      <c r="B199" s="138"/>
      <c r="C199" s="177" t="s">
        <v>365</v>
      </c>
      <c r="D199" s="178"/>
      <c r="E199" s="179"/>
      <c r="F199" s="182"/>
      <c r="G199" s="180"/>
      <c r="H199" s="181"/>
      <c r="I199" s="139"/>
      <c r="J199" s="181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</row>
    <row r="200" spans="1:60" outlineLevel="1" x14ac:dyDescent="0.2">
      <c r="A200" s="137"/>
      <c r="B200" s="138"/>
      <c r="C200" s="244"/>
      <c r="D200" s="245"/>
      <c r="E200" s="245"/>
      <c r="F200" s="245"/>
      <c r="G200" s="245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 t="s">
        <v>112</v>
      </c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</row>
    <row r="201" spans="1:60" outlineLevel="1" x14ac:dyDescent="0.2">
      <c r="A201" s="149">
        <v>38</v>
      </c>
      <c r="B201" s="150" t="s">
        <v>369</v>
      </c>
      <c r="C201" s="183" t="s">
        <v>366</v>
      </c>
      <c r="D201" s="151" t="s">
        <v>139</v>
      </c>
      <c r="E201" s="152">
        <v>56</v>
      </c>
      <c r="F201" s="153"/>
      <c r="G201" s="154">
        <f>ROUND(E201*F201,2)</f>
        <v>0</v>
      </c>
      <c r="H201" s="153"/>
      <c r="I201" s="154">
        <f>ROUND(E201*H201,2)</f>
        <v>0</v>
      </c>
      <c r="J201" s="153"/>
      <c r="K201" s="154">
        <f>ROUND(E201*J201,2)</f>
        <v>0</v>
      </c>
      <c r="L201" s="154">
        <v>21</v>
      </c>
      <c r="M201" s="154">
        <f>G201*(1+L201/100)</f>
        <v>0</v>
      </c>
      <c r="N201" s="154">
        <v>1.4999999999999999E-4</v>
      </c>
      <c r="O201" s="154">
        <f>ROUND(E201*N201,2)</f>
        <v>0.01</v>
      </c>
      <c r="P201" s="154">
        <v>0</v>
      </c>
      <c r="Q201" s="154">
        <f>ROUND(E201*P201,2)</f>
        <v>0</v>
      </c>
      <c r="R201" s="154"/>
      <c r="S201" s="154" t="s">
        <v>167</v>
      </c>
      <c r="T201" s="155" t="s">
        <v>167</v>
      </c>
      <c r="U201" s="139">
        <v>0</v>
      </c>
      <c r="V201" s="139">
        <f>ROUND(E201*U201,2)</f>
        <v>0</v>
      </c>
      <c r="W201" s="139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 t="s">
        <v>135</v>
      </c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</row>
    <row r="202" spans="1:60" outlineLevel="1" x14ac:dyDescent="0.2">
      <c r="A202" s="184"/>
      <c r="B202" s="185"/>
      <c r="C202" s="246" t="s">
        <v>345</v>
      </c>
      <c r="D202" s="247"/>
      <c r="E202" s="247"/>
      <c r="F202" s="247"/>
      <c r="G202" s="247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 t="s">
        <v>201</v>
      </c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</row>
    <row r="203" spans="1:60" outlineLevel="1" x14ac:dyDescent="0.2">
      <c r="A203" s="184"/>
      <c r="B203" s="185"/>
      <c r="C203" s="186" t="s">
        <v>305</v>
      </c>
      <c r="D203" s="187"/>
      <c r="E203" s="188">
        <v>7</v>
      </c>
      <c r="F203" s="189"/>
      <c r="G203" s="18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 t="s">
        <v>111</v>
      </c>
      <c r="AH203" s="130">
        <v>0</v>
      </c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</row>
    <row r="204" spans="1:60" outlineLevel="1" x14ac:dyDescent="0.2">
      <c r="A204" s="184"/>
      <c r="B204" s="185"/>
      <c r="C204" s="248"/>
      <c r="D204" s="249"/>
      <c r="E204" s="249"/>
      <c r="F204" s="249"/>
      <c r="G204" s="24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 t="s">
        <v>112</v>
      </c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</row>
    <row r="205" spans="1:60" outlineLevel="1" x14ac:dyDescent="0.2">
      <c r="A205" s="149">
        <v>39</v>
      </c>
      <c r="B205" s="150" t="s">
        <v>368</v>
      </c>
      <c r="C205" s="159" t="s">
        <v>367</v>
      </c>
      <c r="D205" s="151" t="s">
        <v>139</v>
      </c>
      <c r="E205" s="152">
        <v>14</v>
      </c>
      <c r="F205" s="153"/>
      <c r="G205" s="154">
        <f>ROUND(E205*F205,2)</f>
        <v>0</v>
      </c>
      <c r="H205" s="153"/>
      <c r="I205" s="154">
        <f>ROUND(E205*H205,2)</f>
        <v>0</v>
      </c>
      <c r="J205" s="153"/>
      <c r="K205" s="154">
        <f>ROUND(E205*J205,2)</f>
        <v>0</v>
      </c>
      <c r="L205" s="154">
        <v>21</v>
      </c>
      <c r="M205" s="154">
        <f>G205*(1+L205/100)</f>
        <v>0</v>
      </c>
      <c r="N205" s="154">
        <v>1.4999999999999999E-4</v>
      </c>
      <c r="O205" s="154">
        <f>ROUND(E205*N205,2)</f>
        <v>0</v>
      </c>
      <c r="P205" s="154">
        <v>0</v>
      </c>
      <c r="Q205" s="154">
        <f>ROUND(E205*P205,2)</f>
        <v>0</v>
      </c>
      <c r="R205" s="154"/>
      <c r="S205" s="154" t="s">
        <v>167</v>
      </c>
      <c r="T205" s="155" t="s">
        <v>167</v>
      </c>
      <c r="U205" s="139">
        <v>0</v>
      </c>
      <c r="V205" s="139">
        <f>ROUND(E205*U205,2)</f>
        <v>0</v>
      </c>
      <c r="W205" s="139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 t="s">
        <v>135</v>
      </c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</row>
    <row r="206" spans="1:60" outlineLevel="1" x14ac:dyDescent="0.2">
      <c r="A206" s="184"/>
      <c r="B206" s="185"/>
      <c r="C206" s="246" t="s">
        <v>332</v>
      </c>
      <c r="D206" s="247"/>
      <c r="E206" s="247"/>
      <c r="F206" s="247"/>
      <c r="G206" s="247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 t="s">
        <v>201</v>
      </c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</row>
    <row r="207" spans="1:60" outlineLevel="1" x14ac:dyDescent="0.2">
      <c r="A207" s="184"/>
      <c r="B207" s="185"/>
      <c r="C207" s="186" t="s">
        <v>305</v>
      </c>
      <c r="D207" s="187"/>
      <c r="E207" s="188">
        <v>7</v>
      </c>
      <c r="F207" s="189"/>
      <c r="G207" s="18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 t="s">
        <v>111</v>
      </c>
      <c r="AH207" s="130">
        <v>0</v>
      </c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</row>
    <row r="208" spans="1:60" outlineLevel="1" x14ac:dyDescent="0.2">
      <c r="A208" s="137"/>
      <c r="B208" s="138"/>
      <c r="C208" s="233"/>
      <c r="D208" s="234"/>
      <c r="E208" s="234"/>
      <c r="F208" s="234"/>
      <c r="G208" s="234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 t="s">
        <v>112</v>
      </c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</row>
    <row r="209" spans="1:60" ht="22.5" outlineLevel="1" x14ac:dyDescent="0.2">
      <c r="A209" s="149">
        <v>41</v>
      </c>
      <c r="B209" s="150" t="s">
        <v>202</v>
      </c>
      <c r="C209" s="159" t="s">
        <v>203</v>
      </c>
      <c r="D209" s="151" t="s">
        <v>139</v>
      </c>
      <c r="E209" s="152">
        <v>56</v>
      </c>
      <c r="F209" s="153"/>
      <c r="G209" s="154">
        <f>ROUND(E209*F209,2)</f>
        <v>0</v>
      </c>
      <c r="H209" s="153"/>
      <c r="I209" s="154">
        <f>ROUND(E209*H209,2)</f>
        <v>0</v>
      </c>
      <c r="J209" s="153"/>
      <c r="K209" s="154">
        <f>ROUND(E209*J209,2)</f>
        <v>0</v>
      </c>
      <c r="L209" s="154">
        <v>21</v>
      </c>
      <c r="M209" s="154">
        <f>G209*(1+L209/100)</f>
        <v>0</v>
      </c>
      <c r="N209" s="154">
        <v>1.8000000000000001E-4</v>
      </c>
      <c r="O209" s="154">
        <f>ROUND(E209*N209,2)</f>
        <v>0.01</v>
      </c>
      <c r="P209" s="154">
        <v>0</v>
      </c>
      <c r="Q209" s="154">
        <f>ROUND(E209*P209,2)</f>
        <v>0</v>
      </c>
      <c r="R209" s="154" t="s">
        <v>134</v>
      </c>
      <c r="S209" s="154" t="s">
        <v>107</v>
      </c>
      <c r="T209" s="155" t="s">
        <v>107</v>
      </c>
      <c r="U209" s="139">
        <v>0</v>
      </c>
      <c r="V209" s="139">
        <f>ROUND(E209*U209,2)</f>
        <v>0</v>
      </c>
      <c r="W209" s="139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 t="s">
        <v>135</v>
      </c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</row>
    <row r="210" spans="1:60" outlineLevel="1" x14ac:dyDescent="0.2">
      <c r="A210" s="137"/>
      <c r="B210" s="138"/>
      <c r="C210" s="160" t="s">
        <v>345</v>
      </c>
      <c r="D210" s="140"/>
      <c r="E210" s="141">
        <v>56</v>
      </c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 t="s">
        <v>111</v>
      </c>
      <c r="AH210" s="130">
        <v>0</v>
      </c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</row>
    <row r="211" spans="1:60" outlineLevel="1" x14ac:dyDescent="0.2">
      <c r="A211" s="137"/>
      <c r="B211" s="138"/>
      <c r="C211" s="233"/>
      <c r="D211" s="234"/>
      <c r="E211" s="234"/>
      <c r="F211" s="234"/>
      <c r="G211" s="234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 t="s">
        <v>112</v>
      </c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</row>
    <row r="212" spans="1:60" ht="22.5" outlineLevel="1" x14ac:dyDescent="0.2">
      <c r="A212" s="149">
        <v>42</v>
      </c>
      <c r="B212" s="150" t="s">
        <v>204</v>
      </c>
      <c r="C212" s="159" t="s">
        <v>205</v>
      </c>
      <c r="D212" s="151" t="s">
        <v>139</v>
      </c>
      <c r="E212" s="152">
        <v>7</v>
      </c>
      <c r="F212" s="153"/>
      <c r="G212" s="154">
        <f>ROUND(E212*F212,2)</f>
        <v>0</v>
      </c>
      <c r="H212" s="153"/>
      <c r="I212" s="154">
        <f>ROUND(E212*H212,2)</f>
        <v>0</v>
      </c>
      <c r="J212" s="153"/>
      <c r="K212" s="154">
        <f>ROUND(E212*J212,2)</f>
        <v>0</v>
      </c>
      <c r="L212" s="154">
        <v>21</v>
      </c>
      <c r="M212" s="154">
        <f>G212*(1+L212/100)</f>
        <v>0</v>
      </c>
      <c r="N212" s="154">
        <v>5.0000000000000001E-4</v>
      </c>
      <c r="O212" s="154">
        <f>ROUND(E212*N212,2)</f>
        <v>0</v>
      </c>
      <c r="P212" s="154">
        <v>0</v>
      </c>
      <c r="Q212" s="154">
        <f>ROUND(E212*P212,2)</f>
        <v>0</v>
      </c>
      <c r="R212" s="154" t="s">
        <v>134</v>
      </c>
      <c r="S212" s="154" t="s">
        <v>107</v>
      </c>
      <c r="T212" s="155" t="s">
        <v>107</v>
      </c>
      <c r="U212" s="139">
        <v>0</v>
      </c>
      <c r="V212" s="139">
        <f>ROUND(E212*U212,2)</f>
        <v>0</v>
      </c>
      <c r="W212" s="139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 t="s">
        <v>135</v>
      </c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</row>
    <row r="213" spans="1:60" outlineLevel="1" x14ac:dyDescent="0.2">
      <c r="A213" s="137"/>
      <c r="B213" s="138"/>
      <c r="C213" s="160" t="s">
        <v>305</v>
      </c>
      <c r="D213" s="140"/>
      <c r="E213" s="141">
        <v>7</v>
      </c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 t="s">
        <v>111</v>
      </c>
      <c r="AH213" s="130">
        <v>0</v>
      </c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</row>
    <row r="214" spans="1:60" outlineLevel="1" x14ac:dyDescent="0.2">
      <c r="A214" s="137"/>
      <c r="B214" s="138"/>
      <c r="C214" s="233"/>
      <c r="D214" s="234"/>
      <c r="E214" s="234"/>
      <c r="F214" s="234"/>
      <c r="G214" s="234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 t="s">
        <v>112</v>
      </c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</row>
    <row r="215" spans="1:60" ht="22.5" outlineLevel="1" x14ac:dyDescent="0.2">
      <c r="A215" s="149">
        <v>43</v>
      </c>
      <c r="B215" s="150" t="s">
        <v>206</v>
      </c>
      <c r="C215" s="159" t="s">
        <v>207</v>
      </c>
      <c r="D215" s="151" t="s">
        <v>139</v>
      </c>
      <c r="E215" s="152">
        <v>7</v>
      </c>
      <c r="F215" s="153"/>
      <c r="G215" s="154">
        <f>ROUND(E215*F215,2)</f>
        <v>0</v>
      </c>
      <c r="H215" s="153"/>
      <c r="I215" s="154">
        <f>ROUND(E215*H215,2)</f>
        <v>0</v>
      </c>
      <c r="J215" s="153"/>
      <c r="K215" s="154">
        <f>ROUND(E215*J215,2)</f>
        <v>0</v>
      </c>
      <c r="L215" s="154">
        <v>21</v>
      </c>
      <c r="M215" s="154">
        <f>G215*(1+L215/100)</f>
        <v>0</v>
      </c>
      <c r="N215" s="154">
        <v>5.0000000000000001E-4</v>
      </c>
      <c r="O215" s="154">
        <f>ROUND(E215*N215,2)</f>
        <v>0</v>
      </c>
      <c r="P215" s="154">
        <v>0</v>
      </c>
      <c r="Q215" s="154">
        <f>ROUND(E215*P215,2)</f>
        <v>0</v>
      </c>
      <c r="R215" s="154" t="s">
        <v>134</v>
      </c>
      <c r="S215" s="154" t="s">
        <v>107</v>
      </c>
      <c r="T215" s="155" t="s">
        <v>107</v>
      </c>
      <c r="U215" s="139">
        <v>0</v>
      </c>
      <c r="V215" s="139">
        <f>ROUND(E215*U215,2)</f>
        <v>0</v>
      </c>
      <c r="W215" s="139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 t="s">
        <v>135</v>
      </c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</row>
    <row r="216" spans="1:60" outlineLevel="1" x14ac:dyDescent="0.2">
      <c r="A216" s="137"/>
      <c r="B216" s="138"/>
      <c r="C216" s="160" t="s">
        <v>305</v>
      </c>
      <c r="D216" s="140"/>
      <c r="E216" s="141">
        <v>7</v>
      </c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 t="s">
        <v>111</v>
      </c>
      <c r="AH216" s="130">
        <v>0</v>
      </c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</row>
    <row r="217" spans="1:60" outlineLevel="1" x14ac:dyDescent="0.2">
      <c r="A217" s="137"/>
      <c r="B217" s="138"/>
      <c r="C217" s="233"/>
      <c r="D217" s="234"/>
      <c r="E217" s="234"/>
      <c r="F217" s="234"/>
      <c r="G217" s="234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 t="s">
        <v>112</v>
      </c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</row>
    <row r="218" spans="1:60" ht="22.5" outlineLevel="1" x14ac:dyDescent="0.2">
      <c r="A218" s="149">
        <v>44</v>
      </c>
      <c r="B218" s="150" t="s">
        <v>208</v>
      </c>
      <c r="C218" s="159" t="s">
        <v>209</v>
      </c>
      <c r="D218" s="151" t="s">
        <v>139</v>
      </c>
      <c r="E218" s="152">
        <v>7</v>
      </c>
      <c r="F218" s="153"/>
      <c r="G218" s="154">
        <f>ROUND(E218*F218,2)</f>
        <v>0</v>
      </c>
      <c r="H218" s="153"/>
      <c r="I218" s="154">
        <f>ROUND(E218*H218,2)</f>
        <v>0</v>
      </c>
      <c r="J218" s="153"/>
      <c r="K218" s="154">
        <f>ROUND(E218*J218,2)</f>
        <v>0</v>
      </c>
      <c r="L218" s="154">
        <v>21</v>
      </c>
      <c r="M218" s="154">
        <f>G218*(1+L218/100)</f>
        <v>0</v>
      </c>
      <c r="N218" s="154">
        <v>5.0000000000000001E-4</v>
      </c>
      <c r="O218" s="154">
        <f>ROUND(E218*N218,2)</f>
        <v>0</v>
      </c>
      <c r="P218" s="154">
        <v>0</v>
      </c>
      <c r="Q218" s="154">
        <f>ROUND(E218*P218,2)</f>
        <v>0</v>
      </c>
      <c r="R218" s="154" t="s">
        <v>134</v>
      </c>
      <c r="S218" s="154" t="s">
        <v>107</v>
      </c>
      <c r="T218" s="155" t="s">
        <v>107</v>
      </c>
      <c r="U218" s="139">
        <v>0</v>
      </c>
      <c r="V218" s="139">
        <f>ROUND(E218*U218,2)</f>
        <v>0</v>
      </c>
      <c r="W218" s="139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 t="s">
        <v>135</v>
      </c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</row>
    <row r="219" spans="1:60" outlineLevel="1" x14ac:dyDescent="0.2">
      <c r="A219" s="137"/>
      <c r="B219" s="138"/>
      <c r="C219" s="160" t="s">
        <v>305</v>
      </c>
      <c r="D219" s="140"/>
      <c r="E219" s="141">
        <v>7</v>
      </c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 t="s">
        <v>111</v>
      </c>
      <c r="AH219" s="130">
        <v>0</v>
      </c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</row>
    <row r="220" spans="1:60" outlineLevel="1" x14ac:dyDescent="0.2">
      <c r="A220" s="137"/>
      <c r="B220" s="138"/>
      <c r="C220" s="233"/>
      <c r="D220" s="234"/>
      <c r="E220" s="234"/>
      <c r="F220" s="234"/>
      <c r="G220" s="234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 t="s">
        <v>112</v>
      </c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</row>
    <row r="221" spans="1:60" ht="22.5" outlineLevel="1" x14ac:dyDescent="0.2">
      <c r="A221" s="149">
        <v>45</v>
      </c>
      <c r="B221" s="150" t="s">
        <v>210</v>
      </c>
      <c r="C221" s="159" t="s">
        <v>211</v>
      </c>
      <c r="D221" s="151" t="s">
        <v>139</v>
      </c>
      <c r="E221" s="152">
        <v>7</v>
      </c>
      <c r="F221" s="153"/>
      <c r="G221" s="154">
        <f>ROUND(E221*F221,2)</f>
        <v>0</v>
      </c>
      <c r="H221" s="153"/>
      <c r="I221" s="154">
        <f>ROUND(E221*H221,2)</f>
        <v>0</v>
      </c>
      <c r="J221" s="153"/>
      <c r="K221" s="154">
        <f>ROUND(E221*J221,2)</f>
        <v>0</v>
      </c>
      <c r="L221" s="154">
        <v>21</v>
      </c>
      <c r="M221" s="154">
        <f>G221*(1+L221/100)</f>
        <v>0</v>
      </c>
      <c r="N221" s="154">
        <v>5.0000000000000001E-4</v>
      </c>
      <c r="O221" s="154">
        <f>ROUND(E221*N221,2)</f>
        <v>0</v>
      </c>
      <c r="P221" s="154">
        <v>0</v>
      </c>
      <c r="Q221" s="154">
        <f>ROUND(E221*P221,2)</f>
        <v>0</v>
      </c>
      <c r="R221" s="154" t="s">
        <v>134</v>
      </c>
      <c r="S221" s="154" t="s">
        <v>107</v>
      </c>
      <c r="T221" s="155" t="s">
        <v>107</v>
      </c>
      <c r="U221" s="139">
        <v>0</v>
      </c>
      <c r="V221" s="139">
        <f>ROUND(E221*U221,2)</f>
        <v>0</v>
      </c>
      <c r="W221" s="139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 t="s">
        <v>135</v>
      </c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</row>
    <row r="222" spans="1:60" outlineLevel="1" x14ac:dyDescent="0.2">
      <c r="A222" s="137"/>
      <c r="B222" s="138"/>
      <c r="C222" s="160" t="s">
        <v>305</v>
      </c>
      <c r="D222" s="140"/>
      <c r="E222" s="141">
        <v>7</v>
      </c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 t="s">
        <v>111</v>
      </c>
      <c r="AH222" s="130">
        <v>0</v>
      </c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</row>
    <row r="223" spans="1:60" outlineLevel="1" x14ac:dyDescent="0.2">
      <c r="A223" s="137"/>
      <c r="B223" s="138"/>
      <c r="C223" s="233"/>
      <c r="D223" s="234"/>
      <c r="E223" s="234"/>
      <c r="F223" s="234"/>
      <c r="G223" s="234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 t="s">
        <v>112</v>
      </c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</row>
    <row r="224" spans="1:60" outlineLevel="1" x14ac:dyDescent="0.2">
      <c r="A224" s="149">
        <v>46</v>
      </c>
      <c r="B224" s="150" t="s">
        <v>212</v>
      </c>
      <c r="C224" s="159" t="s">
        <v>213</v>
      </c>
      <c r="D224" s="151" t="s">
        <v>139</v>
      </c>
      <c r="E224" s="152">
        <v>12</v>
      </c>
      <c r="F224" s="153"/>
      <c r="G224" s="154">
        <f>ROUND(E224*F224,2)</f>
        <v>0</v>
      </c>
      <c r="H224" s="153"/>
      <c r="I224" s="154">
        <f>ROUND(E224*H224,2)</f>
        <v>0</v>
      </c>
      <c r="J224" s="153"/>
      <c r="K224" s="154">
        <f>ROUND(E224*J224,2)</f>
        <v>0</v>
      </c>
      <c r="L224" s="154">
        <v>21</v>
      </c>
      <c r="M224" s="154">
        <f>G224*(1+L224/100)</f>
        <v>0</v>
      </c>
      <c r="N224" s="154">
        <v>0</v>
      </c>
      <c r="O224" s="154">
        <f>ROUND(E224*N224,2)</f>
        <v>0</v>
      </c>
      <c r="P224" s="154">
        <v>0</v>
      </c>
      <c r="Q224" s="154">
        <f>ROUND(E224*P224,2)</f>
        <v>0</v>
      </c>
      <c r="R224" s="154" t="s">
        <v>134</v>
      </c>
      <c r="S224" s="154" t="s">
        <v>107</v>
      </c>
      <c r="T224" s="155" t="s">
        <v>107</v>
      </c>
      <c r="U224" s="139">
        <v>0</v>
      </c>
      <c r="V224" s="139">
        <f>ROUND(E224*U224,2)</f>
        <v>0</v>
      </c>
      <c r="W224" s="139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 t="s">
        <v>135</v>
      </c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</row>
    <row r="225" spans="1:60" outlineLevel="1" x14ac:dyDescent="0.2">
      <c r="A225" s="137"/>
      <c r="B225" s="138"/>
      <c r="C225" s="160" t="s">
        <v>214</v>
      </c>
      <c r="D225" s="140"/>
      <c r="E225" s="141">
        <v>12</v>
      </c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 t="s">
        <v>111</v>
      </c>
      <c r="AH225" s="130">
        <v>0</v>
      </c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</row>
    <row r="226" spans="1:60" outlineLevel="1" x14ac:dyDescent="0.2">
      <c r="A226" s="137"/>
      <c r="B226" s="138"/>
      <c r="C226" s="233"/>
      <c r="D226" s="234"/>
      <c r="E226" s="234"/>
      <c r="F226" s="234"/>
      <c r="G226" s="234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 t="s">
        <v>112</v>
      </c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</row>
    <row r="227" spans="1:60" outlineLevel="1" x14ac:dyDescent="0.2">
      <c r="A227" s="149">
        <v>47</v>
      </c>
      <c r="B227" s="150" t="s">
        <v>215</v>
      </c>
      <c r="C227" s="159" t="s">
        <v>216</v>
      </c>
      <c r="D227" s="151" t="s">
        <v>136</v>
      </c>
      <c r="E227" s="152">
        <v>185.85</v>
      </c>
      <c r="F227" s="153"/>
      <c r="G227" s="154">
        <f>ROUND(E227*F227,2)</f>
        <v>0</v>
      </c>
      <c r="H227" s="153"/>
      <c r="I227" s="154">
        <f>ROUND(E227*H227,2)</f>
        <v>0</v>
      </c>
      <c r="J227" s="153"/>
      <c r="K227" s="154">
        <f>ROUND(E227*J227,2)</f>
        <v>0</v>
      </c>
      <c r="L227" s="154">
        <v>21</v>
      </c>
      <c r="M227" s="154">
        <f>G227*(1+L227/100)</f>
        <v>0</v>
      </c>
      <c r="N227" s="154">
        <v>0</v>
      </c>
      <c r="O227" s="154">
        <f>ROUND(E227*N227,2)</f>
        <v>0</v>
      </c>
      <c r="P227" s="154">
        <v>0</v>
      </c>
      <c r="Q227" s="154">
        <f>ROUND(E227*P227,2)</f>
        <v>0</v>
      </c>
      <c r="R227" s="154" t="s">
        <v>134</v>
      </c>
      <c r="S227" s="154" t="s">
        <v>107</v>
      </c>
      <c r="T227" s="155" t="s">
        <v>107</v>
      </c>
      <c r="U227" s="139">
        <v>0</v>
      </c>
      <c r="V227" s="139">
        <f>ROUND(E227*U227,2)</f>
        <v>0</v>
      </c>
      <c r="W227" s="139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 t="s">
        <v>135</v>
      </c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</row>
    <row r="228" spans="1:60" outlineLevel="1" x14ac:dyDescent="0.2">
      <c r="A228" s="137"/>
      <c r="B228" s="138"/>
      <c r="C228" s="160" t="s">
        <v>330</v>
      </c>
      <c r="D228" s="140"/>
      <c r="E228" s="141">
        <v>82.95</v>
      </c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 t="s">
        <v>111</v>
      </c>
      <c r="AH228" s="130">
        <v>0</v>
      </c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</row>
    <row r="229" spans="1:60" outlineLevel="1" x14ac:dyDescent="0.2">
      <c r="A229" s="137"/>
      <c r="B229" s="138"/>
      <c r="C229" s="160" t="s">
        <v>331</v>
      </c>
      <c r="D229" s="140"/>
      <c r="E229" s="141">
        <v>102.9</v>
      </c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 t="s">
        <v>111</v>
      </c>
      <c r="AH229" s="130">
        <v>0</v>
      </c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</row>
    <row r="230" spans="1:60" outlineLevel="1" x14ac:dyDescent="0.2">
      <c r="A230" s="137"/>
      <c r="B230" s="138"/>
      <c r="C230" s="233"/>
      <c r="D230" s="234"/>
      <c r="E230" s="234"/>
      <c r="F230" s="234"/>
      <c r="G230" s="234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 t="s">
        <v>112</v>
      </c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</row>
    <row r="231" spans="1:60" ht="22.5" outlineLevel="1" x14ac:dyDescent="0.2">
      <c r="A231" s="149">
        <v>48</v>
      </c>
      <c r="B231" s="150" t="s">
        <v>217</v>
      </c>
      <c r="C231" s="159" t="s">
        <v>218</v>
      </c>
      <c r="D231" s="151" t="s">
        <v>139</v>
      </c>
      <c r="E231" s="152">
        <v>3</v>
      </c>
      <c r="F231" s="153"/>
      <c r="G231" s="154">
        <f>ROUND(E231*F231,2)</f>
        <v>0</v>
      </c>
      <c r="H231" s="153"/>
      <c r="I231" s="154">
        <f>ROUND(E231*H231,2)</f>
        <v>0</v>
      </c>
      <c r="J231" s="153"/>
      <c r="K231" s="154">
        <f>ROUND(E231*J231,2)</f>
        <v>0</v>
      </c>
      <c r="L231" s="154">
        <v>21</v>
      </c>
      <c r="M231" s="154">
        <f>G231*(1+L231/100)</f>
        <v>0</v>
      </c>
      <c r="N231" s="154">
        <v>0</v>
      </c>
      <c r="O231" s="154">
        <f>ROUND(E231*N231,2)</f>
        <v>0</v>
      </c>
      <c r="P231" s="154">
        <v>0</v>
      </c>
      <c r="Q231" s="154">
        <f>ROUND(E231*P231,2)</f>
        <v>0</v>
      </c>
      <c r="R231" s="154" t="s">
        <v>134</v>
      </c>
      <c r="S231" s="154" t="s">
        <v>107</v>
      </c>
      <c r="T231" s="155" t="s">
        <v>107</v>
      </c>
      <c r="U231" s="139">
        <v>0</v>
      </c>
      <c r="V231" s="139">
        <f>ROUND(E231*U231,2)</f>
        <v>0</v>
      </c>
      <c r="W231" s="139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 t="s">
        <v>135</v>
      </c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</row>
    <row r="232" spans="1:60" outlineLevel="1" x14ac:dyDescent="0.2">
      <c r="A232" s="137"/>
      <c r="B232" s="138"/>
      <c r="C232" s="160" t="s">
        <v>346</v>
      </c>
      <c r="D232" s="140"/>
      <c r="E232" s="141">
        <v>3</v>
      </c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 t="s">
        <v>111</v>
      </c>
      <c r="AH232" s="130">
        <v>0</v>
      </c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</row>
    <row r="233" spans="1:60" outlineLevel="1" x14ac:dyDescent="0.2">
      <c r="A233" s="137"/>
      <c r="B233" s="138"/>
      <c r="C233" s="233"/>
      <c r="D233" s="234"/>
      <c r="E233" s="234"/>
      <c r="F233" s="234"/>
      <c r="G233" s="234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 t="s">
        <v>112</v>
      </c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</row>
    <row r="234" spans="1:60" outlineLevel="1" x14ac:dyDescent="0.2">
      <c r="A234" s="149">
        <v>49</v>
      </c>
      <c r="B234" s="150" t="s">
        <v>219</v>
      </c>
      <c r="C234" s="159" t="s">
        <v>220</v>
      </c>
      <c r="D234" s="151" t="s">
        <v>139</v>
      </c>
      <c r="E234" s="152">
        <v>3</v>
      </c>
      <c r="F234" s="153"/>
      <c r="G234" s="154">
        <f>ROUND(E234*F234,2)</f>
        <v>0</v>
      </c>
      <c r="H234" s="153"/>
      <c r="I234" s="154">
        <f>ROUND(E234*H234,2)</f>
        <v>0</v>
      </c>
      <c r="J234" s="153"/>
      <c r="K234" s="154">
        <f>ROUND(E234*J234,2)</f>
        <v>0</v>
      </c>
      <c r="L234" s="154">
        <v>21</v>
      </c>
      <c r="M234" s="154">
        <f>G234*(1+L234/100)</f>
        <v>0</v>
      </c>
      <c r="N234" s="154">
        <v>0</v>
      </c>
      <c r="O234" s="154">
        <f>ROUND(E234*N234,2)</f>
        <v>0</v>
      </c>
      <c r="P234" s="154">
        <v>0</v>
      </c>
      <c r="Q234" s="154">
        <f>ROUND(E234*P234,2)</f>
        <v>0</v>
      </c>
      <c r="R234" s="154" t="s">
        <v>134</v>
      </c>
      <c r="S234" s="154" t="s">
        <v>107</v>
      </c>
      <c r="T234" s="155" t="s">
        <v>107</v>
      </c>
      <c r="U234" s="139">
        <v>0</v>
      </c>
      <c r="V234" s="139">
        <f>ROUND(E234*U234,2)</f>
        <v>0</v>
      </c>
      <c r="W234" s="139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 t="s">
        <v>135</v>
      </c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</row>
    <row r="235" spans="1:60" outlineLevel="1" x14ac:dyDescent="0.2">
      <c r="A235" s="137"/>
      <c r="B235" s="138"/>
      <c r="C235" s="160" t="s">
        <v>346</v>
      </c>
      <c r="D235" s="140"/>
      <c r="E235" s="141">
        <v>3</v>
      </c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 t="s">
        <v>111</v>
      </c>
      <c r="AH235" s="130">
        <v>0</v>
      </c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</row>
    <row r="236" spans="1:60" outlineLevel="1" x14ac:dyDescent="0.2">
      <c r="A236" s="137"/>
      <c r="B236" s="138"/>
      <c r="C236" s="233"/>
      <c r="D236" s="234"/>
      <c r="E236" s="234"/>
      <c r="F236" s="234"/>
      <c r="G236" s="234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 t="s">
        <v>112</v>
      </c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</row>
    <row r="237" spans="1:60" ht="22.5" outlineLevel="1" x14ac:dyDescent="0.2">
      <c r="A237" s="149">
        <v>50</v>
      </c>
      <c r="B237" s="150" t="s">
        <v>221</v>
      </c>
      <c r="C237" s="159" t="s">
        <v>222</v>
      </c>
      <c r="D237" s="151" t="s">
        <v>139</v>
      </c>
      <c r="E237" s="152">
        <v>6</v>
      </c>
      <c r="F237" s="153"/>
      <c r="G237" s="154">
        <f>ROUND(E237*F237,2)</f>
        <v>0</v>
      </c>
      <c r="H237" s="153"/>
      <c r="I237" s="154">
        <f>ROUND(E237*H237,2)</f>
        <v>0</v>
      </c>
      <c r="J237" s="153"/>
      <c r="K237" s="154">
        <f>ROUND(E237*J237,2)</f>
        <v>0</v>
      </c>
      <c r="L237" s="154">
        <v>21</v>
      </c>
      <c r="M237" s="154">
        <f>G237*(1+L237/100)</f>
        <v>0</v>
      </c>
      <c r="N237" s="154">
        <v>0</v>
      </c>
      <c r="O237" s="154">
        <f>ROUND(E237*N237,2)</f>
        <v>0</v>
      </c>
      <c r="P237" s="154">
        <v>0</v>
      </c>
      <c r="Q237" s="154">
        <f>ROUND(E237*P237,2)</f>
        <v>0</v>
      </c>
      <c r="R237" s="154" t="s">
        <v>134</v>
      </c>
      <c r="S237" s="154" t="s">
        <v>107</v>
      </c>
      <c r="T237" s="155" t="s">
        <v>107</v>
      </c>
      <c r="U237" s="139">
        <v>0</v>
      </c>
      <c r="V237" s="139">
        <f>ROUND(E237*U237,2)</f>
        <v>0</v>
      </c>
      <c r="W237" s="139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 t="s">
        <v>135</v>
      </c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</row>
    <row r="238" spans="1:60" outlineLevel="1" x14ac:dyDescent="0.2">
      <c r="A238" s="137"/>
      <c r="B238" s="138"/>
      <c r="C238" s="160" t="s">
        <v>347</v>
      </c>
      <c r="D238" s="140"/>
      <c r="E238" s="141">
        <v>6</v>
      </c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 t="s">
        <v>111</v>
      </c>
      <c r="AH238" s="130">
        <v>0</v>
      </c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</row>
    <row r="239" spans="1:60" outlineLevel="1" x14ac:dyDescent="0.2">
      <c r="A239" s="137"/>
      <c r="B239" s="138"/>
      <c r="C239" s="233"/>
      <c r="D239" s="234"/>
      <c r="E239" s="234"/>
      <c r="F239" s="234"/>
      <c r="G239" s="234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 t="s">
        <v>112</v>
      </c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</row>
    <row r="240" spans="1:60" x14ac:dyDescent="0.2">
      <c r="A240" s="143" t="s">
        <v>101</v>
      </c>
      <c r="B240" s="144" t="s">
        <v>72</v>
      </c>
      <c r="C240" s="158" t="s">
        <v>73</v>
      </c>
      <c r="D240" s="145"/>
      <c r="E240" s="146"/>
      <c r="F240" s="147"/>
      <c r="G240" s="147">
        <f>SUMIF(AG241:AG280,"&lt;&gt;NOR",G241:G280)</f>
        <v>0</v>
      </c>
      <c r="H240" s="147"/>
      <c r="I240" s="147">
        <f>SUM(I241:I280)</f>
        <v>0</v>
      </c>
      <c r="J240" s="147"/>
      <c r="K240" s="147">
        <f>SUM(K241:K280)</f>
        <v>0</v>
      </c>
      <c r="L240" s="147"/>
      <c r="M240" s="147">
        <f>SUM(M241:M280)</f>
        <v>0</v>
      </c>
      <c r="N240" s="147"/>
      <c r="O240" s="147">
        <f>SUM(O241:O280)</f>
        <v>82.6</v>
      </c>
      <c r="P240" s="147"/>
      <c r="Q240" s="147">
        <f>SUM(Q241:Q280)</f>
        <v>0</v>
      </c>
      <c r="R240" s="147"/>
      <c r="S240" s="147"/>
      <c r="T240" s="148"/>
      <c r="U240" s="142"/>
      <c r="V240" s="142">
        <f>SUM(V241:V280)</f>
        <v>49.900000000000006</v>
      </c>
      <c r="W240" s="142"/>
      <c r="AG240" t="s">
        <v>102</v>
      </c>
    </row>
    <row r="241" spans="1:60" outlineLevel="1" x14ac:dyDescent="0.2">
      <c r="A241" s="149">
        <v>51</v>
      </c>
      <c r="B241" s="150" t="s">
        <v>223</v>
      </c>
      <c r="C241" s="159" t="s">
        <v>224</v>
      </c>
      <c r="D241" s="151" t="s">
        <v>225</v>
      </c>
      <c r="E241" s="152">
        <v>0.5</v>
      </c>
      <c r="F241" s="153"/>
      <c r="G241" s="154">
        <f>ROUND(E241*F241,2)</f>
        <v>0</v>
      </c>
      <c r="H241" s="153"/>
      <c r="I241" s="154">
        <f>ROUND(E241*H241,2)</f>
        <v>0</v>
      </c>
      <c r="J241" s="153"/>
      <c r="K241" s="154">
        <f>ROUND(E241*J241,2)</f>
        <v>0</v>
      </c>
      <c r="L241" s="154">
        <v>21</v>
      </c>
      <c r="M241" s="154">
        <f>G241*(1+L241/100)</f>
        <v>0</v>
      </c>
      <c r="N241" s="154">
        <v>0</v>
      </c>
      <c r="O241" s="154">
        <f>ROUND(E241*N241,2)</f>
        <v>0</v>
      </c>
      <c r="P241" s="154">
        <v>0</v>
      </c>
      <c r="Q241" s="154">
        <f>ROUND(E241*P241,2)</f>
        <v>0</v>
      </c>
      <c r="R241" s="154"/>
      <c r="S241" s="154" t="s">
        <v>107</v>
      </c>
      <c r="T241" s="155" t="s">
        <v>107</v>
      </c>
      <c r="U241" s="139">
        <v>4.5990000000000002</v>
      </c>
      <c r="V241" s="139">
        <f>ROUND(E241*U241,2)</f>
        <v>2.2999999999999998</v>
      </c>
      <c r="W241" s="139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 t="s">
        <v>108</v>
      </c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</row>
    <row r="242" spans="1:60" outlineLevel="1" x14ac:dyDescent="0.2">
      <c r="A242" s="137"/>
      <c r="B242" s="138"/>
      <c r="C242" s="160" t="s">
        <v>348</v>
      </c>
      <c r="D242" s="140"/>
      <c r="E242" s="141">
        <v>0.5</v>
      </c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 t="s">
        <v>111</v>
      </c>
      <c r="AH242" s="130">
        <v>0</v>
      </c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</row>
    <row r="243" spans="1:60" outlineLevel="1" x14ac:dyDescent="0.2">
      <c r="A243" s="137"/>
      <c r="B243" s="138"/>
      <c r="C243" s="233"/>
      <c r="D243" s="234"/>
      <c r="E243" s="234"/>
      <c r="F243" s="234"/>
      <c r="G243" s="234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 t="s">
        <v>112</v>
      </c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</row>
    <row r="244" spans="1:60" outlineLevel="1" x14ac:dyDescent="0.2">
      <c r="A244" s="149">
        <v>52</v>
      </c>
      <c r="B244" s="150" t="s">
        <v>226</v>
      </c>
      <c r="C244" s="159" t="s">
        <v>227</v>
      </c>
      <c r="D244" s="151" t="s">
        <v>136</v>
      </c>
      <c r="E244" s="152">
        <v>302</v>
      </c>
      <c r="F244" s="153"/>
      <c r="G244" s="154">
        <f>ROUND(E244*F244,2)</f>
        <v>0</v>
      </c>
      <c r="H244" s="153"/>
      <c r="I244" s="154">
        <f>ROUND(E244*H244,2)</f>
        <v>0</v>
      </c>
      <c r="J244" s="153"/>
      <c r="K244" s="154">
        <f>ROUND(E244*J244,2)</f>
        <v>0</v>
      </c>
      <c r="L244" s="154">
        <v>21</v>
      </c>
      <c r="M244" s="154">
        <f>G244*(1+L244/100)</f>
        <v>0</v>
      </c>
      <c r="N244" s="154">
        <v>0.27300000000000002</v>
      </c>
      <c r="O244" s="154">
        <f>ROUND(E244*N244,2)</f>
        <v>82.45</v>
      </c>
      <c r="P244" s="154">
        <v>0</v>
      </c>
      <c r="Q244" s="154">
        <f>ROUND(E244*P244,2)</f>
        <v>0</v>
      </c>
      <c r="R244" s="154"/>
      <c r="S244" s="154" t="s">
        <v>107</v>
      </c>
      <c r="T244" s="155" t="s">
        <v>107</v>
      </c>
      <c r="U244" s="139">
        <v>0.111</v>
      </c>
      <c r="V244" s="139">
        <f>ROUND(E244*U244,2)</f>
        <v>33.520000000000003</v>
      </c>
      <c r="W244" s="139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 t="s">
        <v>108</v>
      </c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</row>
    <row r="245" spans="1:60" outlineLevel="1" x14ac:dyDescent="0.2">
      <c r="A245" s="137"/>
      <c r="B245" s="138"/>
      <c r="C245" s="160" t="s">
        <v>251</v>
      </c>
      <c r="D245" s="140"/>
      <c r="E245" s="141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 t="s">
        <v>111</v>
      </c>
      <c r="AH245" s="130">
        <v>0</v>
      </c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</row>
    <row r="246" spans="1:60" outlineLevel="1" x14ac:dyDescent="0.2">
      <c r="A246" s="137"/>
      <c r="B246" s="138"/>
      <c r="C246" s="160" t="s">
        <v>349</v>
      </c>
      <c r="D246" s="140"/>
      <c r="E246" s="141">
        <v>63</v>
      </c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 t="s">
        <v>111</v>
      </c>
      <c r="AH246" s="130">
        <v>0</v>
      </c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</row>
    <row r="247" spans="1:60" outlineLevel="1" x14ac:dyDescent="0.2">
      <c r="A247" s="137"/>
      <c r="B247" s="138"/>
      <c r="C247" s="160" t="s">
        <v>350</v>
      </c>
      <c r="D247" s="140"/>
      <c r="E247" s="141">
        <v>3</v>
      </c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 t="s">
        <v>111</v>
      </c>
      <c r="AH247" s="130">
        <v>0</v>
      </c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</row>
    <row r="248" spans="1:60" outlineLevel="1" x14ac:dyDescent="0.2">
      <c r="A248" s="137"/>
      <c r="B248" s="138"/>
      <c r="C248" s="160" t="s">
        <v>351</v>
      </c>
      <c r="D248" s="140"/>
      <c r="E248" s="141">
        <v>32</v>
      </c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 t="s">
        <v>111</v>
      </c>
      <c r="AH248" s="130">
        <v>0</v>
      </c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</row>
    <row r="249" spans="1:60" outlineLevel="1" x14ac:dyDescent="0.2">
      <c r="A249" s="137"/>
      <c r="B249" s="138"/>
      <c r="C249" s="160" t="s">
        <v>352</v>
      </c>
      <c r="D249" s="140"/>
      <c r="E249" s="141">
        <v>29</v>
      </c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 t="s">
        <v>111</v>
      </c>
      <c r="AH249" s="130">
        <v>0</v>
      </c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</row>
    <row r="250" spans="1:60" outlineLevel="1" x14ac:dyDescent="0.2">
      <c r="A250" s="137"/>
      <c r="B250" s="138"/>
      <c r="C250" s="160" t="s">
        <v>353</v>
      </c>
      <c r="D250" s="140"/>
      <c r="E250" s="141">
        <v>4</v>
      </c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 t="s">
        <v>111</v>
      </c>
      <c r="AH250" s="130">
        <v>0</v>
      </c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</row>
    <row r="251" spans="1:60" outlineLevel="1" x14ac:dyDescent="0.2">
      <c r="A251" s="137"/>
      <c r="B251" s="138"/>
      <c r="C251" s="160" t="s">
        <v>354</v>
      </c>
      <c r="D251" s="140"/>
      <c r="E251" s="141">
        <v>63</v>
      </c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 t="s">
        <v>111</v>
      </c>
      <c r="AH251" s="130">
        <v>0</v>
      </c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</row>
    <row r="252" spans="1:60" outlineLevel="1" x14ac:dyDescent="0.2">
      <c r="A252" s="137"/>
      <c r="B252" s="138"/>
      <c r="C252" s="160" t="s">
        <v>355</v>
      </c>
      <c r="D252" s="140"/>
      <c r="E252" s="141">
        <v>32</v>
      </c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 t="s">
        <v>111</v>
      </c>
      <c r="AH252" s="130">
        <v>0</v>
      </c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</row>
    <row r="253" spans="1:60" outlineLevel="1" x14ac:dyDescent="0.2">
      <c r="A253" s="137"/>
      <c r="B253" s="138"/>
      <c r="C253" s="160" t="s">
        <v>356</v>
      </c>
      <c r="D253" s="140"/>
      <c r="E253" s="141">
        <v>76</v>
      </c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 t="s">
        <v>111</v>
      </c>
      <c r="AH253" s="130">
        <v>0</v>
      </c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</row>
    <row r="254" spans="1:60" outlineLevel="1" x14ac:dyDescent="0.2">
      <c r="A254" s="137"/>
      <c r="B254" s="138"/>
      <c r="C254" s="233"/>
      <c r="D254" s="234"/>
      <c r="E254" s="234"/>
      <c r="F254" s="234"/>
      <c r="G254" s="234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 t="s">
        <v>112</v>
      </c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</row>
    <row r="255" spans="1:60" outlineLevel="1" x14ac:dyDescent="0.2">
      <c r="A255" s="149">
        <v>53</v>
      </c>
      <c r="B255" s="150" t="s">
        <v>228</v>
      </c>
      <c r="C255" s="159" t="s">
        <v>229</v>
      </c>
      <c r="D255" s="151" t="s">
        <v>136</v>
      </c>
      <c r="E255" s="152">
        <v>391</v>
      </c>
      <c r="F255" s="153"/>
      <c r="G255" s="154">
        <f>ROUND(E255*F255,2)</f>
        <v>0</v>
      </c>
      <c r="H255" s="153"/>
      <c r="I255" s="154">
        <f>ROUND(E255*H255,2)</f>
        <v>0</v>
      </c>
      <c r="J255" s="153"/>
      <c r="K255" s="154">
        <f>ROUND(E255*J255,2)</f>
        <v>0</v>
      </c>
      <c r="L255" s="154">
        <v>21</v>
      </c>
      <c r="M255" s="154">
        <f>G255*(1+L255/100)</f>
        <v>0</v>
      </c>
      <c r="N255" s="154">
        <v>6.0000000000000002E-5</v>
      </c>
      <c r="O255" s="154">
        <f>ROUND(E255*N255,2)</f>
        <v>0.02</v>
      </c>
      <c r="P255" s="154">
        <v>0</v>
      </c>
      <c r="Q255" s="154">
        <f>ROUND(E255*P255,2)</f>
        <v>0</v>
      </c>
      <c r="R255" s="154"/>
      <c r="S255" s="154" t="s">
        <v>107</v>
      </c>
      <c r="T255" s="155" t="s">
        <v>107</v>
      </c>
      <c r="U255" s="139">
        <v>2.5999999999999999E-2</v>
      </c>
      <c r="V255" s="139">
        <f>ROUND(E255*U255,2)</f>
        <v>10.17</v>
      </c>
      <c r="W255" s="139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 t="s">
        <v>108</v>
      </c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</row>
    <row r="256" spans="1:60" outlineLevel="1" x14ac:dyDescent="0.2">
      <c r="A256" s="137"/>
      <c r="B256" s="138"/>
      <c r="C256" s="160" t="s">
        <v>357</v>
      </c>
      <c r="D256" s="140"/>
      <c r="E256" s="141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 t="s">
        <v>111</v>
      </c>
      <c r="AH256" s="130">
        <v>0</v>
      </c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</row>
    <row r="257" spans="1:60" outlineLevel="1" x14ac:dyDescent="0.2">
      <c r="A257" s="137"/>
      <c r="B257" s="138"/>
      <c r="C257" s="160" t="s">
        <v>349</v>
      </c>
      <c r="D257" s="140"/>
      <c r="E257" s="141">
        <v>63</v>
      </c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 t="s">
        <v>111</v>
      </c>
      <c r="AH257" s="130">
        <v>0</v>
      </c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</row>
    <row r="258" spans="1:60" outlineLevel="1" x14ac:dyDescent="0.2">
      <c r="A258" s="137"/>
      <c r="B258" s="138"/>
      <c r="C258" s="160" t="s">
        <v>350</v>
      </c>
      <c r="D258" s="140"/>
      <c r="E258" s="141">
        <v>3</v>
      </c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 t="s">
        <v>111</v>
      </c>
      <c r="AH258" s="130">
        <v>0</v>
      </c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</row>
    <row r="259" spans="1:60" outlineLevel="1" x14ac:dyDescent="0.2">
      <c r="A259" s="137"/>
      <c r="B259" s="138"/>
      <c r="C259" s="160" t="s">
        <v>351</v>
      </c>
      <c r="D259" s="140"/>
      <c r="E259" s="141">
        <v>32</v>
      </c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 t="s">
        <v>111</v>
      </c>
      <c r="AH259" s="130">
        <v>0</v>
      </c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</row>
    <row r="260" spans="1:60" outlineLevel="1" x14ac:dyDescent="0.2">
      <c r="A260" s="137"/>
      <c r="B260" s="138"/>
      <c r="C260" s="160" t="s">
        <v>352</v>
      </c>
      <c r="D260" s="140"/>
      <c r="E260" s="141">
        <v>29</v>
      </c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 t="s">
        <v>111</v>
      </c>
      <c r="AH260" s="130">
        <v>0</v>
      </c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</row>
    <row r="261" spans="1:60" outlineLevel="1" x14ac:dyDescent="0.2">
      <c r="A261" s="137"/>
      <c r="B261" s="138"/>
      <c r="C261" s="160" t="s">
        <v>353</v>
      </c>
      <c r="D261" s="140"/>
      <c r="E261" s="141">
        <v>4</v>
      </c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 t="s">
        <v>111</v>
      </c>
      <c r="AH261" s="130">
        <v>0</v>
      </c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</row>
    <row r="262" spans="1:60" outlineLevel="1" x14ac:dyDescent="0.2">
      <c r="A262" s="137"/>
      <c r="B262" s="138"/>
      <c r="C262" s="160" t="s">
        <v>354</v>
      </c>
      <c r="D262" s="140"/>
      <c r="E262" s="141">
        <v>63</v>
      </c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 t="s">
        <v>111</v>
      </c>
      <c r="AH262" s="130">
        <v>0</v>
      </c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</row>
    <row r="263" spans="1:60" outlineLevel="1" x14ac:dyDescent="0.2">
      <c r="A263" s="137"/>
      <c r="B263" s="138"/>
      <c r="C263" s="160" t="s">
        <v>355</v>
      </c>
      <c r="D263" s="140"/>
      <c r="E263" s="141">
        <v>32</v>
      </c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 t="s">
        <v>111</v>
      </c>
      <c r="AH263" s="130">
        <v>0</v>
      </c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</row>
    <row r="264" spans="1:60" outlineLevel="1" x14ac:dyDescent="0.2">
      <c r="A264" s="137"/>
      <c r="B264" s="138"/>
      <c r="C264" s="160" t="s">
        <v>358</v>
      </c>
      <c r="D264" s="140"/>
      <c r="E264" s="141">
        <v>165</v>
      </c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 t="s">
        <v>111</v>
      </c>
      <c r="AH264" s="130">
        <v>0</v>
      </c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</row>
    <row r="265" spans="1:60" outlineLevel="1" x14ac:dyDescent="0.2">
      <c r="A265" s="137"/>
      <c r="B265" s="138"/>
      <c r="C265" s="233"/>
      <c r="D265" s="234"/>
      <c r="E265" s="234"/>
      <c r="F265" s="234"/>
      <c r="G265" s="234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 t="s">
        <v>112</v>
      </c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</row>
    <row r="266" spans="1:60" outlineLevel="1" x14ac:dyDescent="0.2">
      <c r="A266" s="149">
        <v>54</v>
      </c>
      <c r="B266" s="150" t="s">
        <v>230</v>
      </c>
      <c r="C266" s="159" t="s">
        <v>231</v>
      </c>
      <c r="D266" s="151" t="s">
        <v>139</v>
      </c>
      <c r="E266" s="152">
        <v>391</v>
      </c>
      <c r="F266" s="153"/>
      <c r="G266" s="154">
        <f>ROUND(E266*F266,2)</f>
        <v>0</v>
      </c>
      <c r="H266" s="153"/>
      <c r="I266" s="154">
        <f>ROUND(E266*H266,2)</f>
        <v>0</v>
      </c>
      <c r="J266" s="153"/>
      <c r="K266" s="154">
        <f>ROUND(E266*J266,2)</f>
        <v>0</v>
      </c>
      <c r="L266" s="154">
        <v>21</v>
      </c>
      <c r="M266" s="154">
        <f>G266*(1+L266/100)</f>
        <v>0</v>
      </c>
      <c r="N266" s="154">
        <v>0</v>
      </c>
      <c r="O266" s="154">
        <f>ROUND(E266*N266,2)</f>
        <v>0</v>
      </c>
      <c r="P266" s="154">
        <v>0</v>
      </c>
      <c r="Q266" s="154">
        <f>ROUND(E266*P266,2)</f>
        <v>0</v>
      </c>
      <c r="R266" s="154"/>
      <c r="S266" s="154" t="s">
        <v>107</v>
      </c>
      <c r="T266" s="155" t="s">
        <v>107</v>
      </c>
      <c r="U266" s="139">
        <v>0.01</v>
      </c>
      <c r="V266" s="139">
        <f>ROUND(E266*U266,2)</f>
        <v>3.91</v>
      </c>
      <c r="W266" s="139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 t="s">
        <v>108</v>
      </c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</row>
    <row r="267" spans="1:60" outlineLevel="1" x14ac:dyDescent="0.2">
      <c r="A267" s="137"/>
      <c r="B267" s="138"/>
      <c r="C267" s="160" t="s">
        <v>359</v>
      </c>
      <c r="D267" s="140"/>
      <c r="E267" s="141">
        <v>226</v>
      </c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 t="s">
        <v>111</v>
      </c>
      <c r="AH267" s="130">
        <v>0</v>
      </c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</row>
    <row r="268" spans="1:60" outlineLevel="1" x14ac:dyDescent="0.2">
      <c r="A268" s="137"/>
      <c r="B268" s="138"/>
      <c r="C268" s="160" t="s">
        <v>358</v>
      </c>
      <c r="D268" s="140"/>
      <c r="E268" s="141">
        <v>165</v>
      </c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 t="s">
        <v>111</v>
      </c>
      <c r="AH268" s="130">
        <v>0</v>
      </c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</row>
    <row r="269" spans="1:60" outlineLevel="1" x14ac:dyDescent="0.2">
      <c r="A269" s="137"/>
      <c r="B269" s="138"/>
      <c r="C269" s="233"/>
      <c r="D269" s="234"/>
      <c r="E269" s="234"/>
      <c r="F269" s="234"/>
      <c r="G269" s="234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 t="s">
        <v>112</v>
      </c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</row>
    <row r="270" spans="1:60" outlineLevel="1" x14ac:dyDescent="0.2">
      <c r="A270" s="149">
        <v>55</v>
      </c>
      <c r="B270" s="150" t="s">
        <v>232</v>
      </c>
      <c r="C270" s="159" t="s">
        <v>233</v>
      </c>
      <c r="D270" s="151" t="s">
        <v>133</v>
      </c>
      <c r="E270" s="152">
        <v>66.5</v>
      </c>
      <c r="F270" s="153"/>
      <c r="G270" s="154">
        <f>ROUND(E270*F270,2)</f>
        <v>0</v>
      </c>
      <c r="H270" s="153"/>
      <c r="I270" s="154">
        <f>ROUND(E270*H270,2)</f>
        <v>0</v>
      </c>
      <c r="J270" s="153"/>
      <c r="K270" s="154">
        <f>ROUND(E270*J270,2)</f>
        <v>0</v>
      </c>
      <c r="L270" s="154">
        <v>21</v>
      </c>
      <c r="M270" s="154">
        <f>G270*(1+L270/100)</f>
        <v>0</v>
      </c>
      <c r="N270" s="154">
        <v>1E-3</v>
      </c>
      <c r="O270" s="154">
        <f>ROUND(E270*N270,2)</f>
        <v>7.0000000000000007E-2</v>
      </c>
      <c r="P270" s="154">
        <v>0</v>
      </c>
      <c r="Q270" s="154">
        <f>ROUND(E270*P270,2)</f>
        <v>0</v>
      </c>
      <c r="R270" s="154" t="s">
        <v>134</v>
      </c>
      <c r="S270" s="154" t="s">
        <v>107</v>
      </c>
      <c r="T270" s="155" t="s">
        <v>107</v>
      </c>
      <c r="U270" s="139">
        <v>0</v>
      </c>
      <c r="V270" s="139">
        <f>ROUND(E270*U270,2)</f>
        <v>0</v>
      </c>
      <c r="W270" s="139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 t="s">
        <v>135</v>
      </c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</row>
    <row r="271" spans="1:60" outlineLevel="1" x14ac:dyDescent="0.2">
      <c r="A271" s="137"/>
      <c r="B271" s="138"/>
      <c r="C271" s="160" t="s">
        <v>360</v>
      </c>
      <c r="D271" s="140"/>
      <c r="E271" s="141">
        <v>66.5</v>
      </c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 t="s">
        <v>111</v>
      </c>
      <c r="AH271" s="130">
        <v>0</v>
      </c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</row>
    <row r="272" spans="1:60" outlineLevel="1" x14ac:dyDescent="0.2">
      <c r="A272" s="137"/>
      <c r="B272" s="138"/>
      <c r="C272" s="233"/>
      <c r="D272" s="234"/>
      <c r="E272" s="234"/>
      <c r="F272" s="234"/>
      <c r="G272" s="234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 t="s">
        <v>112</v>
      </c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</row>
    <row r="273" spans="1:60" outlineLevel="1" x14ac:dyDescent="0.2">
      <c r="A273" s="149">
        <v>56</v>
      </c>
      <c r="B273" s="150" t="s">
        <v>234</v>
      </c>
      <c r="C273" s="159" t="s">
        <v>235</v>
      </c>
      <c r="D273" s="151" t="s">
        <v>139</v>
      </c>
      <c r="E273" s="152">
        <v>7</v>
      </c>
      <c r="F273" s="153"/>
      <c r="G273" s="154">
        <f>ROUND(E273*F273,2)</f>
        <v>0</v>
      </c>
      <c r="H273" s="153"/>
      <c r="I273" s="154">
        <f>ROUND(E273*H273,2)</f>
        <v>0</v>
      </c>
      <c r="J273" s="153"/>
      <c r="K273" s="154">
        <f>ROUND(E273*J273,2)</f>
        <v>0</v>
      </c>
      <c r="L273" s="154">
        <v>21</v>
      </c>
      <c r="M273" s="154">
        <f>G273*(1+L273/100)</f>
        <v>0</v>
      </c>
      <c r="N273" s="154">
        <v>2.9999999999999997E-4</v>
      </c>
      <c r="O273" s="154">
        <f>ROUND(E273*N273,2)</f>
        <v>0</v>
      </c>
      <c r="P273" s="154">
        <v>0</v>
      </c>
      <c r="Q273" s="154">
        <f>ROUND(E273*P273,2)</f>
        <v>0</v>
      </c>
      <c r="R273" s="154" t="s">
        <v>134</v>
      </c>
      <c r="S273" s="154" t="s">
        <v>107</v>
      </c>
      <c r="T273" s="155" t="s">
        <v>107</v>
      </c>
      <c r="U273" s="139">
        <v>0</v>
      </c>
      <c r="V273" s="139">
        <f>ROUND(E273*U273,2)</f>
        <v>0</v>
      </c>
      <c r="W273" s="139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 t="s">
        <v>135</v>
      </c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</row>
    <row r="274" spans="1:60" outlineLevel="1" x14ac:dyDescent="0.2">
      <c r="A274" s="137"/>
      <c r="B274" s="138"/>
      <c r="C274" s="160" t="s">
        <v>306</v>
      </c>
      <c r="D274" s="140"/>
      <c r="E274" s="141">
        <v>7</v>
      </c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 t="s">
        <v>111</v>
      </c>
      <c r="AH274" s="130">
        <v>0</v>
      </c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</row>
    <row r="275" spans="1:60" outlineLevel="1" x14ac:dyDescent="0.2">
      <c r="A275" s="137"/>
      <c r="B275" s="138"/>
      <c r="C275" s="233"/>
      <c r="D275" s="234"/>
      <c r="E275" s="234"/>
      <c r="F275" s="234"/>
      <c r="G275" s="234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 t="s">
        <v>112</v>
      </c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</row>
    <row r="276" spans="1:60" outlineLevel="1" x14ac:dyDescent="0.2">
      <c r="A276" s="149">
        <v>57</v>
      </c>
      <c r="B276" s="150" t="s">
        <v>236</v>
      </c>
      <c r="C276" s="159" t="s">
        <v>237</v>
      </c>
      <c r="D276" s="151" t="s">
        <v>139</v>
      </c>
      <c r="E276" s="152">
        <v>7</v>
      </c>
      <c r="F276" s="153"/>
      <c r="G276" s="154">
        <f>ROUND(E276*F276,2)</f>
        <v>0</v>
      </c>
      <c r="H276" s="153"/>
      <c r="I276" s="154">
        <f>ROUND(E276*H276,2)</f>
        <v>0</v>
      </c>
      <c r="J276" s="153"/>
      <c r="K276" s="154">
        <f>ROUND(E276*J276,2)</f>
        <v>0</v>
      </c>
      <c r="L276" s="154">
        <v>21</v>
      </c>
      <c r="M276" s="154">
        <f>G276*(1+L276/100)</f>
        <v>0</v>
      </c>
      <c r="N276" s="154">
        <v>7.8600000000000007E-3</v>
      </c>
      <c r="O276" s="154">
        <f>ROUND(E276*N276,2)</f>
        <v>0.06</v>
      </c>
      <c r="P276" s="154">
        <v>0</v>
      </c>
      <c r="Q276" s="154">
        <f>ROUND(E276*P276,2)</f>
        <v>0</v>
      </c>
      <c r="R276" s="154" t="s">
        <v>134</v>
      </c>
      <c r="S276" s="154" t="s">
        <v>107</v>
      </c>
      <c r="T276" s="155" t="s">
        <v>107</v>
      </c>
      <c r="U276" s="139">
        <v>0</v>
      </c>
      <c r="V276" s="139">
        <f>ROUND(E276*U276,2)</f>
        <v>0</v>
      </c>
      <c r="W276" s="139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 t="s">
        <v>135</v>
      </c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</row>
    <row r="277" spans="1:60" outlineLevel="1" x14ac:dyDescent="0.2">
      <c r="A277" s="137"/>
      <c r="B277" s="138"/>
      <c r="C277" s="244"/>
      <c r="D277" s="245"/>
      <c r="E277" s="245"/>
      <c r="F277" s="245"/>
      <c r="G277" s="245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 t="s">
        <v>112</v>
      </c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</row>
    <row r="278" spans="1:60" outlineLevel="1" x14ac:dyDescent="0.2">
      <c r="A278" s="149">
        <v>58</v>
      </c>
      <c r="B278" s="150" t="s">
        <v>238</v>
      </c>
      <c r="C278" s="159" t="s">
        <v>239</v>
      </c>
      <c r="D278" s="151" t="s">
        <v>139</v>
      </c>
      <c r="E278" s="152">
        <v>21</v>
      </c>
      <c r="F278" s="153"/>
      <c r="G278" s="154">
        <f>ROUND(E278*F278,2)</f>
        <v>0</v>
      </c>
      <c r="H278" s="153"/>
      <c r="I278" s="154">
        <f>ROUND(E278*H278,2)</f>
        <v>0</v>
      </c>
      <c r="J278" s="153"/>
      <c r="K278" s="154">
        <f>ROUND(E278*J278,2)</f>
        <v>0</v>
      </c>
      <c r="L278" s="154">
        <v>21</v>
      </c>
      <c r="M278" s="154">
        <f>G278*(1+L278/100)</f>
        <v>0</v>
      </c>
      <c r="N278" s="154">
        <v>1.2999999999999999E-4</v>
      </c>
      <c r="O278" s="154">
        <f>ROUND(E278*N278,2)</f>
        <v>0</v>
      </c>
      <c r="P278" s="154">
        <v>0</v>
      </c>
      <c r="Q278" s="154">
        <f>ROUND(E278*P278,2)</f>
        <v>0</v>
      </c>
      <c r="R278" s="154" t="s">
        <v>134</v>
      </c>
      <c r="S278" s="154" t="s">
        <v>107</v>
      </c>
      <c r="T278" s="155" t="s">
        <v>107</v>
      </c>
      <c r="U278" s="139">
        <v>0</v>
      </c>
      <c r="V278" s="139">
        <f>ROUND(E278*U278,2)</f>
        <v>0</v>
      </c>
      <c r="W278" s="139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 t="s">
        <v>135</v>
      </c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</row>
    <row r="279" spans="1:60" outlineLevel="1" x14ac:dyDescent="0.2">
      <c r="A279" s="137"/>
      <c r="B279" s="138"/>
      <c r="C279" s="160" t="s">
        <v>335</v>
      </c>
      <c r="D279" s="140"/>
      <c r="E279" s="141">
        <v>21</v>
      </c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 t="s">
        <v>111</v>
      </c>
      <c r="AH279" s="130">
        <v>0</v>
      </c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</row>
    <row r="280" spans="1:60" outlineLevel="1" x14ac:dyDescent="0.2">
      <c r="A280" s="137"/>
      <c r="B280" s="138"/>
      <c r="C280" s="233"/>
      <c r="D280" s="234"/>
      <c r="E280" s="234"/>
      <c r="F280" s="234"/>
      <c r="G280" s="234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 t="s">
        <v>112</v>
      </c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</row>
    <row r="281" spans="1:60" x14ac:dyDescent="0.2">
      <c r="A281" s="143" t="s">
        <v>101</v>
      </c>
      <c r="B281" s="144" t="s">
        <v>74</v>
      </c>
      <c r="C281" s="158" t="s">
        <v>27</v>
      </c>
      <c r="D281" s="145"/>
      <c r="E281" s="146"/>
      <c r="F281" s="147"/>
      <c r="G281" s="147">
        <f>SUMIF(AG282:AG289,"&lt;&gt;NOR",G282:G289)</f>
        <v>0</v>
      </c>
      <c r="H281" s="147"/>
      <c r="I281" s="147">
        <f>SUM(I282:I289)</f>
        <v>0</v>
      </c>
      <c r="J281" s="147"/>
      <c r="K281" s="147">
        <f>SUM(K282:K289)</f>
        <v>0</v>
      </c>
      <c r="L281" s="147"/>
      <c r="M281" s="147">
        <f>SUM(M282:M289)</f>
        <v>0</v>
      </c>
      <c r="N281" s="147"/>
      <c r="O281" s="147">
        <f>SUM(O282:O289)</f>
        <v>0</v>
      </c>
      <c r="P281" s="147"/>
      <c r="Q281" s="147">
        <f>SUM(Q282:Q289)</f>
        <v>0</v>
      </c>
      <c r="R281" s="147"/>
      <c r="S281" s="147"/>
      <c r="T281" s="148"/>
      <c r="U281" s="142"/>
      <c r="V281" s="142">
        <f>SUM(V282:V289)</f>
        <v>0</v>
      </c>
      <c r="W281" s="142"/>
      <c r="AG281" t="s">
        <v>102</v>
      </c>
    </row>
    <row r="282" spans="1:60" outlineLevel="1" x14ac:dyDescent="0.2">
      <c r="A282" s="149">
        <v>59</v>
      </c>
      <c r="B282" s="150" t="s">
        <v>240</v>
      </c>
      <c r="C282" s="159" t="s">
        <v>241</v>
      </c>
      <c r="D282" s="151" t="s">
        <v>178</v>
      </c>
      <c r="E282" s="152">
        <v>1</v>
      </c>
      <c r="F282" s="153"/>
      <c r="G282" s="154">
        <f>ROUND(E282*F282,2)</f>
        <v>0</v>
      </c>
      <c r="H282" s="153"/>
      <c r="I282" s="154">
        <f>ROUND(E282*H282,2)</f>
        <v>0</v>
      </c>
      <c r="J282" s="153"/>
      <c r="K282" s="154">
        <f>ROUND(E282*J282,2)</f>
        <v>0</v>
      </c>
      <c r="L282" s="154">
        <v>21</v>
      </c>
      <c r="M282" s="154">
        <f>G282*(1+L282/100)</f>
        <v>0</v>
      </c>
      <c r="N282" s="154">
        <v>0</v>
      </c>
      <c r="O282" s="154">
        <f>ROUND(E282*N282,2)</f>
        <v>0</v>
      </c>
      <c r="P282" s="154">
        <v>0</v>
      </c>
      <c r="Q282" s="154">
        <f>ROUND(E282*P282,2)</f>
        <v>0</v>
      </c>
      <c r="R282" s="154"/>
      <c r="S282" s="154" t="s">
        <v>167</v>
      </c>
      <c r="T282" s="155" t="s">
        <v>167</v>
      </c>
      <c r="U282" s="139">
        <v>0</v>
      </c>
      <c r="V282" s="139">
        <f>ROUND(E282*U282,2)</f>
        <v>0</v>
      </c>
      <c r="W282" s="139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 t="s">
        <v>108</v>
      </c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</row>
    <row r="283" spans="1:60" outlineLevel="1" x14ac:dyDescent="0.2">
      <c r="A283" s="137"/>
      <c r="B283" s="138"/>
      <c r="C283" s="244"/>
      <c r="D283" s="245"/>
      <c r="E283" s="245"/>
      <c r="F283" s="245"/>
      <c r="G283" s="245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 t="s">
        <v>112</v>
      </c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</row>
    <row r="284" spans="1:60" outlineLevel="1" x14ac:dyDescent="0.2">
      <c r="A284" s="149">
        <v>60</v>
      </c>
      <c r="B284" s="150" t="s">
        <v>242</v>
      </c>
      <c r="C284" s="159" t="s">
        <v>243</v>
      </c>
      <c r="D284" s="151" t="s">
        <v>178</v>
      </c>
      <c r="E284" s="152">
        <v>1</v>
      </c>
      <c r="F284" s="153"/>
      <c r="G284" s="154">
        <f>ROUND(E284*F284,2)</f>
        <v>0</v>
      </c>
      <c r="H284" s="153"/>
      <c r="I284" s="154">
        <f>ROUND(E284*H284,2)</f>
        <v>0</v>
      </c>
      <c r="J284" s="153"/>
      <c r="K284" s="154">
        <f>ROUND(E284*J284,2)</f>
        <v>0</v>
      </c>
      <c r="L284" s="154">
        <v>21</v>
      </c>
      <c r="M284" s="154">
        <f>G284*(1+L284/100)</f>
        <v>0</v>
      </c>
      <c r="N284" s="154">
        <v>0</v>
      </c>
      <c r="O284" s="154">
        <f>ROUND(E284*N284,2)</f>
        <v>0</v>
      </c>
      <c r="P284" s="154">
        <v>0</v>
      </c>
      <c r="Q284" s="154">
        <f>ROUND(E284*P284,2)</f>
        <v>0</v>
      </c>
      <c r="R284" s="154"/>
      <c r="S284" s="154" t="s">
        <v>167</v>
      </c>
      <c r="T284" s="155" t="s">
        <v>140</v>
      </c>
      <c r="U284" s="139">
        <v>0</v>
      </c>
      <c r="V284" s="139">
        <f>ROUND(E284*U284,2)</f>
        <v>0</v>
      </c>
      <c r="W284" s="139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 t="s">
        <v>108</v>
      </c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</row>
    <row r="285" spans="1:60" outlineLevel="1" x14ac:dyDescent="0.2">
      <c r="A285" s="137"/>
      <c r="B285" s="138"/>
      <c r="C285" s="244"/>
      <c r="D285" s="245"/>
      <c r="E285" s="245"/>
      <c r="F285" s="245"/>
      <c r="G285" s="245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 t="s">
        <v>112</v>
      </c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</row>
    <row r="286" spans="1:60" outlineLevel="1" x14ac:dyDescent="0.2">
      <c r="A286" s="149">
        <v>61</v>
      </c>
      <c r="B286" s="150" t="s">
        <v>244</v>
      </c>
      <c r="C286" s="159" t="s">
        <v>245</v>
      </c>
      <c r="D286" s="151" t="s">
        <v>246</v>
      </c>
      <c r="E286" s="152">
        <v>1</v>
      </c>
      <c r="F286" s="153"/>
      <c r="G286" s="154">
        <f>ROUND(E286*F286,2)</f>
        <v>0</v>
      </c>
      <c r="H286" s="153"/>
      <c r="I286" s="154">
        <f>ROUND(E286*H286,2)</f>
        <v>0</v>
      </c>
      <c r="J286" s="153"/>
      <c r="K286" s="154">
        <f>ROUND(E286*J286,2)</f>
        <v>0</v>
      </c>
      <c r="L286" s="154">
        <v>21</v>
      </c>
      <c r="M286" s="154">
        <f>G286*(1+L286/100)</f>
        <v>0</v>
      </c>
      <c r="N286" s="154">
        <v>0</v>
      </c>
      <c r="O286" s="154">
        <f>ROUND(E286*N286,2)</f>
        <v>0</v>
      </c>
      <c r="P286" s="154">
        <v>0</v>
      </c>
      <c r="Q286" s="154">
        <f>ROUND(E286*P286,2)</f>
        <v>0</v>
      </c>
      <c r="R286" s="154"/>
      <c r="S286" s="154" t="s">
        <v>167</v>
      </c>
      <c r="T286" s="155" t="s">
        <v>140</v>
      </c>
      <c r="U286" s="139">
        <v>0</v>
      </c>
      <c r="V286" s="139">
        <f>ROUND(E286*U286,2)</f>
        <v>0</v>
      </c>
      <c r="W286" s="139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 t="s">
        <v>108</v>
      </c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</row>
    <row r="287" spans="1:60" outlineLevel="1" x14ac:dyDescent="0.2">
      <c r="A287" s="137"/>
      <c r="B287" s="138"/>
      <c r="C287" s="244"/>
      <c r="D287" s="245"/>
      <c r="E287" s="245"/>
      <c r="F287" s="245"/>
      <c r="G287" s="245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 t="s">
        <v>112</v>
      </c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</row>
    <row r="288" spans="1:60" outlineLevel="1" x14ac:dyDescent="0.2">
      <c r="A288" s="149">
        <v>62</v>
      </c>
      <c r="B288" s="150" t="s">
        <v>247</v>
      </c>
      <c r="C288" s="159" t="s">
        <v>248</v>
      </c>
      <c r="D288" s="151" t="s">
        <v>246</v>
      </c>
      <c r="E288" s="152">
        <v>1</v>
      </c>
      <c r="F288" s="153"/>
      <c r="G288" s="154">
        <f>ROUND(E288*F288,2)</f>
        <v>0</v>
      </c>
      <c r="H288" s="153"/>
      <c r="I288" s="154">
        <f>ROUND(E288*H288,2)</f>
        <v>0</v>
      </c>
      <c r="J288" s="153"/>
      <c r="K288" s="154">
        <f>ROUND(E288*J288,2)</f>
        <v>0</v>
      </c>
      <c r="L288" s="154">
        <v>21</v>
      </c>
      <c r="M288" s="154">
        <f>G288*(1+L288/100)</f>
        <v>0</v>
      </c>
      <c r="N288" s="154">
        <v>0</v>
      </c>
      <c r="O288" s="154">
        <f>ROUND(E288*N288,2)</f>
        <v>0</v>
      </c>
      <c r="P288" s="154">
        <v>0</v>
      </c>
      <c r="Q288" s="154">
        <f>ROUND(E288*P288,2)</f>
        <v>0</v>
      </c>
      <c r="R288" s="154"/>
      <c r="S288" s="154" t="s">
        <v>167</v>
      </c>
      <c r="T288" s="155" t="s">
        <v>140</v>
      </c>
      <c r="U288" s="139">
        <v>0</v>
      </c>
      <c r="V288" s="139">
        <f>ROUND(E288*U288,2)</f>
        <v>0</v>
      </c>
      <c r="W288" s="139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 t="s">
        <v>108</v>
      </c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</row>
    <row r="289" spans="1:60" outlineLevel="1" x14ac:dyDescent="0.2">
      <c r="A289" s="137"/>
      <c r="B289" s="138"/>
      <c r="C289" s="244"/>
      <c r="D289" s="245"/>
      <c r="E289" s="245"/>
      <c r="F289" s="245"/>
      <c r="G289" s="245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 t="s">
        <v>112</v>
      </c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</row>
    <row r="290" spans="1:60" x14ac:dyDescent="0.2">
      <c r="A290" s="5"/>
      <c r="B290" s="6"/>
      <c r="C290" s="161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AE290">
        <v>15</v>
      </c>
      <c r="AF290">
        <v>21</v>
      </c>
    </row>
    <row r="291" spans="1:60" x14ac:dyDescent="0.2">
      <c r="A291" s="133"/>
      <c r="B291" s="134" t="s">
        <v>29</v>
      </c>
      <c r="C291" s="162"/>
      <c r="D291" s="135"/>
      <c r="E291" s="136"/>
      <c r="F291" s="136"/>
      <c r="G291" s="157">
        <f>G8+G96+G109+G114+G240+G281</f>
        <v>0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AE291">
        <f>SUMIF(L7:L289,AE290,G7:G289)</f>
        <v>0</v>
      </c>
      <c r="AF291">
        <f>SUMIF(L7:L289,AF290,G7:G289)</f>
        <v>0</v>
      </c>
      <c r="AG291" t="s">
        <v>249</v>
      </c>
    </row>
    <row r="292" spans="1:60" x14ac:dyDescent="0.2">
      <c r="C292" s="163"/>
      <c r="D292" s="121"/>
      <c r="AG292" t="s">
        <v>250</v>
      </c>
    </row>
    <row r="293" spans="1:60" x14ac:dyDescent="0.2">
      <c r="D293" s="121"/>
    </row>
    <row r="294" spans="1:60" x14ac:dyDescent="0.2">
      <c r="D294" s="121"/>
    </row>
    <row r="295" spans="1:60" x14ac:dyDescent="0.2">
      <c r="D295" s="121"/>
    </row>
    <row r="296" spans="1:60" x14ac:dyDescent="0.2">
      <c r="D296" s="121"/>
    </row>
    <row r="297" spans="1:60" x14ac:dyDescent="0.2">
      <c r="D297" s="121"/>
    </row>
    <row r="298" spans="1:60" x14ac:dyDescent="0.2">
      <c r="D298" s="121"/>
    </row>
    <row r="299" spans="1:60" x14ac:dyDescent="0.2">
      <c r="D299" s="121"/>
    </row>
    <row r="300" spans="1:60" x14ac:dyDescent="0.2">
      <c r="D300" s="121"/>
    </row>
    <row r="301" spans="1:60" x14ac:dyDescent="0.2">
      <c r="D301" s="121"/>
    </row>
    <row r="302" spans="1:60" x14ac:dyDescent="0.2">
      <c r="D302" s="121"/>
    </row>
    <row r="303" spans="1:60" x14ac:dyDescent="0.2">
      <c r="D303" s="121"/>
    </row>
    <row r="304" spans="1:60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  <row r="4974" spans="4:4" x14ac:dyDescent="0.2">
      <c r="D4974" s="121"/>
    </row>
    <row r="4975" spans="4:4" x14ac:dyDescent="0.2">
      <c r="D4975" s="121"/>
    </row>
    <row r="4976" spans="4:4" x14ac:dyDescent="0.2">
      <c r="D4976" s="121"/>
    </row>
    <row r="4977" spans="4:4" x14ac:dyDescent="0.2">
      <c r="D4977" s="121"/>
    </row>
    <row r="4978" spans="4:4" x14ac:dyDescent="0.2">
      <c r="D4978" s="121"/>
    </row>
    <row r="4979" spans="4:4" x14ac:dyDescent="0.2">
      <c r="D4979" s="121"/>
    </row>
    <row r="4980" spans="4:4" x14ac:dyDescent="0.2">
      <c r="D4980" s="121"/>
    </row>
    <row r="4981" spans="4:4" x14ac:dyDescent="0.2">
      <c r="D4981" s="121"/>
    </row>
    <row r="4982" spans="4:4" x14ac:dyDescent="0.2">
      <c r="D4982" s="121"/>
    </row>
    <row r="4983" spans="4:4" x14ac:dyDescent="0.2">
      <c r="D4983" s="121"/>
    </row>
    <row r="4984" spans="4:4" x14ac:dyDescent="0.2">
      <c r="D4984" s="121"/>
    </row>
    <row r="4985" spans="4:4" x14ac:dyDescent="0.2">
      <c r="D4985" s="121"/>
    </row>
    <row r="4986" spans="4:4" x14ac:dyDescent="0.2">
      <c r="D4986" s="121"/>
    </row>
    <row r="4987" spans="4:4" x14ac:dyDescent="0.2">
      <c r="D4987" s="121"/>
    </row>
    <row r="4988" spans="4:4" x14ac:dyDescent="0.2">
      <c r="D4988" s="121"/>
    </row>
    <row r="4989" spans="4:4" x14ac:dyDescent="0.2">
      <c r="D4989" s="121"/>
    </row>
    <row r="4990" spans="4:4" x14ac:dyDescent="0.2">
      <c r="D4990" s="121"/>
    </row>
    <row r="4991" spans="4:4" x14ac:dyDescent="0.2">
      <c r="D4991" s="121"/>
    </row>
    <row r="4992" spans="4:4" x14ac:dyDescent="0.2">
      <c r="D4992" s="121"/>
    </row>
    <row r="4993" spans="4:4" x14ac:dyDescent="0.2">
      <c r="D4993" s="121"/>
    </row>
  </sheetData>
  <sheetProtection algorithmName="SHA-512" hashValue="u5YtkyzErADB+onyyL7dV98hP28nWLPoBrN5H3qrzBJpZ4W5R7qqOOARoxzhvZIiB522CPMbjut3IlFbrA43Tg==" saltValue="h9a6lTqohhznWvEQGguJ9g==" spinCount="100000" sheet="1" objects="1" scenarios="1" selectLockedCells="1"/>
  <mergeCells count="73">
    <mergeCell ref="C285:G285"/>
    <mergeCell ref="C287:G287"/>
    <mergeCell ref="C289:G289"/>
    <mergeCell ref="C283:G283"/>
    <mergeCell ref="C233:G233"/>
    <mergeCell ref="C236:G236"/>
    <mergeCell ref="C239:G239"/>
    <mergeCell ref="C243:G243"/>
    <mergeCell ref="C254:G254"/>
    <mergeCell ref="C265:G265"/>
    <mergeCell ref="C269:G269"/>
    <mergeCell ref="C272:G272"/>
    <mergeCell ref="C275:G275"/>
    <mergeCell ref="C277:G277"/>
    <mergeCell ref="C280:G280"/>
    <mergeCell ref="C230:G230"/>
    <mergeCell ref="C204:G204"/>
    <mergeCell ref="C206:G206"/>
    <mergeCell ref="C208:G208"/>
    <mergeCell ref="C211:G211"/>
    <mergeCell ref="C214:G214"/>
    <mergeCell ref="C217:G217"/>
    <mergeCell ref="C220:G220"/>
    <mergeCell ref="C223:G223"/>
    <mergeCell ref="C226:G226"/>
    <mergeCell ref="C202:G202"/>
    <mergeCell ref="C166:G166"/>
    <mergeCell ref="C170:G170"/>
    <mergeCell ref="C173:G173"/>
    <mergeCell ref="C176:G176"/>
    <mergeCell ref="C179:G179"/>
    <mergeCell ref="C183:G183"/>
    <mergeCell ref="C186:G186"/>
    <mergeCell ref="C189:G189"/>
    <mergeCell ref="C192:G192"/>
    <mergeCell ref="C197:G197"/>
    <mergeCell ref="C200:G200"/>
    <mergeCell ref="C163:G163"/>
    <mergeCell ref="C118:G118"/>
    <mergeCell ref="C120:G120"/>
    <mergeCell ref="C122:G122"/>
    <mergeCell ref="C125:G125"/>
    <mergeCell ref="C127:G127"/>
    <mergeCell ref="C130:G130"/>
    <mergeCell ref="C134:G134"/>
    <mergeCell ref="C143:G143"/>
    <mergeCell ref="C152:G152"/>
    <mergeCell ref="C155:G155"/>
    <mergeCell ref="C159:G159"/>
    <mergeCell ref="C113:G113"/>
    <mergeCell ref="C72:G72"/>
    <mergeCell ref="C74:G74"/>
    <mergeCell ref="C78:G78"/>
    <mergeCell ref="C81:G81"/>
    <mergeCell ref="C92:G92"/>
    <mergeCell ref="C95:G95"/>
    <mergeCell ref="C99:G99"/>
    <mergeCell ref="C102:G102"/>
    <mergeCell ref="C105:G105"/>
    <mergeCell ref="C108:G108"/>
    <mergeCell ref="C111:G111"/>
    <mergeCell ref="C60:G60"/>
    <mergeCell ref="A1:G1"/>
    <mergeCell ref="C2:G2"/>
    <mergeCell ref="C3:G3"/>
    <mergeCell ref="C4:G4"/>
    <mergeCell ref="C10:G10"/>
    <mergeCell ref="C21:G21"/>
    <mergeCell ref="C23:G23"/>
    <mergeCell ref="C34:G34"/>
    <mergeCell ref="C36:G36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horizontalDpi="300" verticalDpi="0" copies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Lenka Suchánková</cp:lastModifiedBy>
  <cp:lastPrinted>2014-02-28T09:52:57Z</cp:lastPrinted>
  <dcterms:created xsi:type="dcterms:W3CDTF">2009-04-08T07:15:50Z</dcterms:created>
  <dcterms:modified xsi:type="dcterms:W3CDTF">2019-03-01T09:39:15Z</dcterms:modified>
</cp:coreProperties>
</file>