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600" windowWidth="24615" windowHeight="11445" activeTab="4"/>
  </bookViews>
  <sheets>
    <sheet name="Rekapitulace stavby" sheetId="1" r:id="rId1"/>
    <sheet name="1 - SO 01 Nátrž Kozovazy" sheetId="2" r:id="rId2"/>
    <sheet name="2 - SO 02 Nátrž Vyšehořov..." sheetId="3" r:id="rId3"/>
    <sheet name="3 - SO 03 Nátrž Vyšehořov..." sheetId="4" r:id="rId4"/>
    <sheet name="4 - VON Vedlejší a ostatn..." sheetId="5" r:id="rId5"/>
    <sheet name="Pokyny pro vyplnění" sheetId="6" r:id="rId6"/>
  </sheets>
  <definedNames>
    <definedName name="_xlnm._FilterDatabase" localSheetId="1" hidden="1">'1 - SO 01 Nátrž Kozovazy'!$C$79:$K$132</definedName>
    <definedName name="_xlnm._FilterDatabase" localSheetId="2" hidden="1">'2 - SO 02 Nátrž Vyšehořov...'!$C$79:$K$148</definedName>
    <definedName name="_xlnm._FilterDatabase" localSheetId="3" hidden="1">'3 - SO 03 Nátrž Vyšehořov...'!$C$79:$K$160</definedName>
    <definedName name="_xlnm._FilterDatabase" localSheetId="4" hidden="1">'4 - VON Vedlejší a ostatn...'!$C$82:$K$128</definedName>
    <definedName name="_xlnm.Print_Titles" localSheetId="1">'1 - SO 01 Nátrž Kozovazy'!$79:$79</definedName>
    <definedName name="_xlnm.Print_Titles" localSheetId="2">'2 - SO 02 Nátrž Vyšehořov...'!$79:$79</definedName>
    <definedName name="_xlnm.Print_Titles" localSheetId="3">'3 - SO 03 Nátrž Vyšehořov...'!$79:$79</definedName>
    <definedName name="_xlnm.Print_Titles" localSheetId="4">'4 - VON Vedlejší a ostatn...'!$82:$82</definedName>
    <definedName name="_xlnm.Print_Titles" localSheetId="0">'Rekapitulace stavby'!$49:$49</definedName>
    <definedName name="_xlnm.Print_Area" localSheetId="1">'1 - SO 01 Nátrž Kozovazy'!$C$4:$J$36,'1 - SO 01 Nátrž Kozovazy'!$C$42:$J$61,'1 - SO 01 Nátrž Kozovazy'!$C$67:$K$132</definedName>
    <definedName name="_xlnm.Print_Area" localSheetId="2">'2 - SO 02 Nátrž Vyšehořov...'!$C$4:$J$36,'2 - SO 02 Nátrž Vyšehořov...'!$C$42:$J$61,'2 - SO 02 Nátrž Vyšehořov...'!$C$67:$K$148</definedName>
    <definedName name="_xlnm.Print_Area" localSheetId="3">'3 - SO 03 Nátrž Vyšehořov...'!$C$4:$J$36,'3 - SO 03 Nátrž Vyšehořov...'!$C$42:$J$61,'3 - SO 03 Nátrž Vyšehořov...'!$C$67:$K$160</definedName>
    <definedName name="_xlnm.Print_Area" localSheetId="4">'4 - VON Vedlejší a ostatn...'!$C$4:$J$36,'4 - VON Vedlejší a ostatn...'!$C$42:$J$64,'4 - VON Vedlejší a ostatn...'!$C$70:$K$128</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s>
  <calcPr calcId="124519"/>
</workbook>
</file>

<file path=xl/calcChain.xml><?xml version="1.0" encoding="utf-8"?>
<calcChain xmlns="http://schemas.openxmlformats.org/spreadsheetml/2006/main">
  <c r="J85" i="5"/>
  <c r="T84"/>
  <c r="R84"/>
  <c r="P84"/>
  <c r="BK84"/>
  <c r="J84"/>
  <c r="AY55" i="1"/>
  <c r="AX55"/>
  <c r="BI128" i="5"/>
  <c r="BH128"/>
  <c r="BG128"/>
  <c r="BF128"/>
  <c r="T128"/>
  <c r="R128"/>
  <c r="P128"/>
  <c r="BK128"/>
  <c r="J128"/>
  <c r="BE128"/>
  <c r="BI121"/>
  <c r="BH121"/>
  <c r="BG121"/>
  <c r="BF121"/>
  <c r="T121"/>
  <c r="R121"/>
  <c r="P121"/>
  <c r="BK121"/>
  <c r="J121"/>
  <c r="BE121"/>
  <c r="BI117"/>
  <c r="BH117"/>
  <c r="BG117"/>
  <c r="BF117"/>
  <c r="T117"/>
  <c r="R117"/>
  <c r="P117"/>
  <c r="BK117"/>
  <c r="J117"/>
  <c r="BE117"/>
  <c r="BI114"/>
  <c r="BH114"/>
  <c r="BG114"/>
  <c r="BF114"/>
  <c r="T114"/>
  <c r="R114"/>
  <c r="P114"/>
  <c r="BK114"/>
  <c r="J114"/>
  <c r="BE114"/>
  <c r="BI108"/>
  <c r="BH108"/>
  <c r="BG108"/>
  <c r="BF108"/>
  <c r="T108"/>
  <c r="T107"/>
  <c r="R108"/>
  <c r="R107"/>
  <c r="P108"/>
  <c r="P107"/>
  <c r="BK108"/>
  <c r="BK107"/>
  <c r="J107" s="1"/>
  <c r="J63" s="1"/>
  <c r="J108"/>
  <c r="BE108" s="1"/>
  <c r="BI103"/>
  <c r="BH103"/>
  <c r="BG103"/>
  <c r="BF103"/>
  <c r="T103"/>
  <c r="T102"/>
  <c r="R103"/>
  <c r="R102"/>
  <c r="P103"/>
  <c r="P102"/>
  <c r="BK103"/>
  <c r="BK102"/>
  <c r="J102" s="1"/>
  <c r="J62" s="1"/>
  <c r="J103"/>
  <c r="BE103" s="1"/>
  <c r="BI99"/>
  <c r="BH99"/>
  <c r="BG99"/>
  <c r="BF99"/>
  <c r="T99"/>
  <c r="R99"/>
  <c r="P99"/>
  <c r="BK99"/>
  <c r="J99"/>
  <c r="BE99"/>
  <c r="BI95"/>
  <c r="BH95"/>
  <c r="BG95"/>
  <c r="BF95"/>
  <c r="T95"/>
  <c r="R95"/>
  <c r="P95"/>
  <c r="BK95"/>
  <c r="J95"/>
  <c r="BE95"/>
  <c r="BI91"/>
  <c r="BH91"/>
  <c r="BG91"/>
  <c r="BF91"/>
  <c r="T91"/>
  <c r="T90"/>
  <c r="R91"/>
  <c r="R90"/>
  <c r="P91"/>
  <c r="P90"/>
  <c r="BK91"/>
  <c r="BK90"/>
  <c r="J90" s="1"/>
  <c r="J61" s="1"/>
  <c r="J91"/>
  <c r="BE91" s="1"/>
  <c r="BI88"/>
  <c r="F34"/>
  <c r="BD55" i="1" s="1"/>
  <c r="BH88" i="5"/>
  <c r="F33" s="1"/>
  <c r="BC55" i="1" s="1"/>
  <c r="BG88" i="5"/>
  <c r="F32"/>
  <c r="BB55" i="1" s="1"/>
  <c r="BF88" i="5"/>
  <c r="J31" s="1"/>
  <c r="AW55" i="1" s="1"/>
  <c r="T88" i="5"/>
  <c r="T87"/>
  <c r="T86" s="1"/>
  <c r="T83" s="1"/>
  <c r="R88"/>
  <c r="R87"/>
  <c r="R86" s="1"/>
  <c r="R83" s="1"/>
  <c r="P88"/>
  <c r="P87"/>
  <c r="P86" s="1"/>
  <c r="P83" s="1"/>
  <c r="AU55" i="1" s="1"/>
  <c r="BK88" i="5"/>
  <c r="BK87" s="1"/>
  <c r="J88"/>
  <c r="BE88" s="1"/>
  <c r="J58"/>
  <c r="J57"/>
  <c r="J79"/>
  <c r="F79"/>
  <c r="F77"/>
  <c r="E75"/>
  <c r="J51"/>
  <c r="F51"/>
  <c r="F49"/>
  <c r="E47"/>
  <c r="J18"/>
  <c r="E18"/>
  <c r="F52" s="1"/>
  <c r="J17"/>
  <c r="J12"/>
  <c r="J49" s="1"/>
  <c r="E7"/>
  <c r="E45" s="1"/>
  <c r="E73"/>
  <c r="AY54" i="1"/>
  <c r="AX54"/>
  <c r="BI159" i="4"/>
  <c r="BH159"/>
  <c r="BG159"/>
  <c r="BF159"/>
  <c r="T159"/>
  <c r="T158" s="1"/>
  <c r="R159"/>
  <c r="R158" s="1"/>
  <c r="P159"/>
  <c r="P158" s="1"/>
  <c r="BK159"/>
  <c r="BK158" s="1"/>
  <c r="J158" s="1"/>
  <c r="J60" s="1"/>
  <c r="J159"/>
  <c r="BE159"/>
  <c r="BI156"/>
  <c r="BH156"/>
  <c r="BG156"/>
  <c r="BF156"/>
  <c r="T156"/>
  <c r="R156"/>
  <c r="P156"/>
  <c r="BK156"/>
  <c r="J156"/>
  <c r="BE156" s="1"/>
  <c r="BI154"/>
  <c r="BH154"/>
  <c r="BG154"/>
  <c r="BF154"/>
  <c r="T154"/>
  <c r="R154"/>
  <c r="P154"/>
  <c r="BK154"/>
  <c r="J154"/>
  <c r="BE154" s="1"/>
  <c r="BI151"/>
  <c r="BH151"/>
  <c r="BG151"/>
  <c r="BF151"/>
  <c r="T151"/>
  <c r="R151"/>
  <c r="P151"/>
  <c r="BK151"/>
  <c r="J151"/>
  <c r="BE151" s="1"/>
  <c r="BI148"/>
  <c r="BH148"/>
  <c r="BG148"/>
  <c r="BF148"/>
  <c r="T148"/>
  <c r="T147" s="1"/>
  <c r="R148"/>
  <c r="R147" s="1"/>
  <c r="P148"/>
  <c r="P147" s="1"/>
  <c r="BK148"/>
  <c r="BK147" s="1"/>
  <c r="J147" s="1"/>
  <c r="J59" s="1"/>
  <c r="J148"/>
  <c r="BE148"/>
  <c r="BI144"/>
  <c r="BH144"/>
  <c r="BG144"/>
  <c r="BF144"/>
  <c r="T144"/>
  <c r="R144"/>
  <c r="P144"/>
  <c r="BK144"/>
  <c r="J144"/>
  <c r="BE144" s="1"/>
  <c r="BI143"/>
  <c r="BH143"/>
  <c r="BG143"/>
  <c r="BF143"/>
  <c r="T143"/>
  <c r="R143"/>
  <c r="P143"/>
  <c r="BK143"/>
  <c r="J143"/>
  <c r="BE143" s="1"/>
  <c r="BI142"/>
  <c r="BH142"/>
  <c r="BG142"/>
  <c r="BF142"/>
  <c r="T142"/>
  <c r="R142"/>
  <c r="P142"/>
  <c r="BK142"/>
  <c r="J142"/>
  <c r="BE142" s="1"/>
  <c r="BI139"/>
  <c r="BH139"/>
  <c r="BG139"/>
  <c r="BF139"/>
  <c r="T139"/>
  <c r="R139"/>
  <c r="P139"/>
  <c r="BK139"/>
  <c r="J139"/>
  <c r="BE139" s="1"/>
  <c r="BI137"/>
  <c r="BH137"/>
  <c r="BG137"/>
  <c r="BF137"/>
  <c r="T137"/>
  <c r="R137"/>
  <c r="P137"/>
  <c r="BK137"/>
  <c r="J137"/>
  <c r="BE137" s="1"/>
  <c r="BI134"/>
  <c r="BH134"/>
  <c r="BG134"/>
  <c r="BF134"/>
  <c r="T134"/>
  <c r="R134"/>
  <c r="P134"/>
  <c r="BK134"/>
  <c r="J134"/>
  <c r="BE134" s="1"/>
  <c r="BI132"/>
  <c r="BH132"/>
  <c r="BG132"/>
  <c r="BF132"/>
  <c r="T132"/>
  <c r="R132"/>
  <c r="P132"/>
  <c r="BK132"/>
  <c r="J132"/>
  <c r="BE132" s="1"/>
  <c r="BI129"/>
  <c r="BH129"/>
  <c r="BG129"/>
  <c r="BF129"/>
  <c r="T129"/>
  <c r="R129"/>
  <c r="P129"/>
  <c r="BK129"/>
  <c r="J129"/>
  <c r="BE129" s="1"/>
  <c r="BI126"/>
  <c r="BH126"/>
  <c r="BG126"/>
  <c r="BF126"/>
  <c r="T126"/>
  <c r="R126"/>
  <c r="P126"/>
  <c r="BK126"/>
  <c r="J126"/>
  <c r="BE126" s="1"/>
  <c r="BI123"/>
  <c r="BH123"/>
  <c r="BG123"/>
  <c r="BF123"/>
  <c r="T123"/>
  <c r="R123"/>
  <c r="P123"/>
  <c r="BK123"/>
  <c r="J123"/>
  <c r="BE123" s="1"/>
  <c r="BI120"/>
  <c r="BH120"/>
  <c r="BG120"/>
  <c r="BF120"/>
  <c r="T120"/>
  <c r="R120"/>
  <c r="P120"/>
  <c r="BK120"/>
  <c r="J120"/>
  <c r="BE120" s="1"/>
  <c r="BI118"/>
  <c r="BH118"/>
  <c r="BG118"/>
  <c r="BF118"/>
  <c r="T118"/>
  <c r="R118"/>
  <c r="P118"/>
  <c r="BK118"/>
  <c r="J118"/>
  <c r="BE118" s="1"/>
  <c r="BI115"/>
  <c r="BH115"/>
  <c r="BG115"/>
  <c r="BF115"/>
  <c r="T115"/>
  <c r="R115"/>
  <c r="P115"/>
  <c r="BK115"/>
  <c r="J115"/>
  <c r="BE115" s="1"/>
  <c r="BI108"/>
  <c r="BH108"/>
  <c r="BG108"/>
  <c r="BF108"/>
  <c r="T108"/>
  <c r="R108"/>
  <c r="P108"/>
  <c r="BK108"/>
  <c r="J108"/>
  <c r="BE108" s="1"/>
  <c r="BI103"/>
  <c r="BH103"/>
  <c r="BG103"/>
  <c r="BF103"/>
  <c r="T103"/>
  <c r="R103"/>
  <c r="P103"/>
  <c r="BK103"/>
  <c r="J103"/>
  <c r="BE103" s="1"/>
  <c r="BI100"/>
  <c r="BH100"/>
  <c r="BG100"/>
  <c r="BF100"/>
  <c r="T100"/>
  <c r="R100"/>
  <c r="P100"/>
  <c r="BK100"/>
  <c r="J100"/>
  <c r="BE100" s="1"/>
  <c r="BI97"/>
  <c r="BH97"/>
  <c r="BG97"/>
  <c r="BF97"/>
  <c r="T97"/>
  <c r="R97"/>
  <c r="P97"/>
  <c r="BK97"/>
  <c r="J97"/>
  <c r="BE97" s="1"/>
  <c r="BI94"/>
  <c r="BH94"/>
  <c r="BG94"/>
  <c r="BF94"/>
  <c r="T94"/>
  <c r="R94"/>
  <c r="P94"/>
  <c r="BK94"/>
  <c r="J94"/>
  <c r="BE94" s="1"/>
  <c r="BI89"/>
  <c r="BH89"/>
  <c r="BG89"/>
  <c r="BF89"/>
  <c r="T89"/>
  <c r="R89"/>
  <c r="P89"/>
  <c r="BK89"/>
  <c r="J89"/>
  <c r="BE89" s="1"/>
  <c r="BI86"/>
  <c r="BH86"/>
  <c r="BG86"/>
  <c r="BF86"/>
  <c r="T86"/>
  <c r="R86"/>
  <c r="P86"/>
  <c r="BK86"/>
  <c r="J86"/>
  <c r="BE86" s="1"/>
  <c r="BI83"/>
  <c r="F34" s="1"/>
  <c r="BD54" i="1" s="1"/>
  <c r="BH83" i="4"/>
  <c r="F33"/>
  <c r="BC54" i="1" s="1"/>
  <c r="BG83" i="4"/>
  <c r="F32" s="1"/>
  <c r="BB54" i="1" s="1"/>
  <c r="BF83" i="4"/>
  <c r="J31"/>
  <c r="AW54" i="1" s="1"/>
  <c r="F31" i="4"/>
  <c r="BA54" i="1" s="1"/>
  <c r="T83" i="4"/>
  <c r="T82" s="1"/>
  <c r="T81" s="1"/>
  <c r="T80" s="1"/>
  <c r="R83"/>
  <c r="R82" s="1"/>
  <c r="R81" s="1"/>
  <c r="R80" s="1"/>
  <c r="P83"/>
  <c r="P82" s="1"/>
  <c r="P81" s="1"/>
  <c r="P80" s="1"/>
  <c r="AU54" i="1" s="1"/>
  <c r="BK83" i="4"/>
  <c r="BK82"/>
  <c r="BK81" s="1"/>
  <c r="J83"/>
  <c r="BE83"/>
  <c r="J76"/>
  <c r="F76"/>
  <c r="F74"/>
  <c r="E72"/>
  <c r="J51"/>
  <c r="F51"/>
  <c r="F49"/>
  <c r="E47"/>
  <c r="J18"/>
  <c r="E18"/>
  <c r="F52" s="1"/>
  <c r="F77"/>
  <c r="J17"/>
  <c r="J12"/>
  <c r="J49" s="1"/>
  <c r="J74"/>
  <c r="E7"/>
  <c r="E45" s="1"/>
  <c r="AY53" i="1"/>
  <c r="AX53"/>
  <c r="BI147" i="3"/>
  <c r="BH147"/>
  <c r="BG147"/>
  <c r="BF147"/>
  <c r="T147"/>
  <c r="T146"/>
  <c r="R147"/>
  <c r="R146"/>
  <c r="P147"/>
  <c r="P146"/>
  <c r="BK147"/>
  <c r="BK146"/>
  <c r="J146" s="1"/>
  <c r="J60" s="1"/>
  <c r="J147"/>
  <c r="BE147" s="1"/>
  <c r="BI144"/>
  <c r="BH144"/>
  <c r="BG144"/>
  <c r="BF144"/>
  <c r="T144"/>
  <c r="R144"/>
  <c r="P144"/>
  <c r="BK144"/>
  <c r="J144"/>
  <c r="BE144"/>
  <c r="BI142"/>
  <c r="BH142"/>
  <c r="BG142"/>
  <c r="BF142"/>
  <c r="T142"/>
  <c r="R142"/>
  <c r="P142"/>
  <c r="BK142"/>
  <c r="J142"/>
  <c r="BE142"/>
  <c r="BI139"/>
  <c r="BH139"/>
  <c r="BG139"/>
  <c r="BF139"/>
  <c r="T139"/>
  <c r="R139"/>
  <c r="P139"/>
  <c r="BK139"/>
  <c r="J139"/>
  <c r="BE139"/>
  <c r="BI136"/>
  <c r="BH136"/>
  <c r="BG136"/>
  <c r="BF136"/>
  <c r="T136"/>
  <c r="T135"/>
  <c r="R136"/>
  <c r="R135"/>
  <c r="P136"/>
  <c r="P135"/>
  <c r="BK136"/>
  <c r="BK135"/>
  <c r="J135" s="1"/>
  <c r="J59" s="1"/>
  <c r="J136"/>
  <c r="BE136" s="1"/>
  <c r="BI132"/>
  <c r="BH132"/>
  <c r="BG132"/>
  <c r="BF132"/>
  <c r="T132"/>
  <c r="R132"/>
  <c r="P132"/>
  <c r="BK132"/>
  <c r="J132"/>
  <c r="BE132"/>
  <c r="BI131"/>
  <c r="BH131"/>
  <c r="BG131"/>
  <c r="BF131"/>
  <c r="T131"/>
  <c r="R131"/>
  <c r="P131"/>
  <c r="BK131"/>
  <c r="J131"/>
  <c r="BE131"/>
  <c r="BI130"/>
  <c r="BH130"/>
  <c r="BG130"/>
  <c r="BF130"/>
  <c r="T130"/>
  <c r="R130"/>
  <c r="P130"/>
  <c r="BK130"/>
  <c r="J130"/>
  <c r="BE130"/>
  <c r="BI127"/>
  <c r="BH127"/>
  <c r="BG127"/>
  <c r="BF127"/>
  <c r="T127"/>
  <c r="R127"/>
  <c r="P127"/>
  <c r="BK127"/>
  <c r="J127"/>
  <c r="BE127"/>
  <c r="BI124"/>
  <c r="BH124"/>
  <c r="BG124"/>
  <c r="BF124"/>
  <c r="T124"/>
  <c r="R124"/>
  <c r="P124"/>
  <c r="BK124"/>
  <c r="J124"/>
  <c r="BE124"/>
  <c r="BI122"/>
  <c r="BH122"/>
  <c r="BG122"/>
  <c r="BF122"/>
  <c r="T122"/>
  <c r="R122"/>
  <c r="P122"/>
  <c r="BK122"/>
  <c r="J122"/>
  <c r="BE122"/>
  <c r="BI119"/>
  <c r="BH119"/>
  <c r="BG119"/>
  <c r="BF119"/>
  <c r="T119"/>
  <c r="R119"/>
  <c r="P119"/>
  <c r="BK119"/>
  <c r="J119"/>
  <c r="BE119"/>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89"/>
  <c r="BH89"/>
  <c r="BG89"/>
  <c r="BF89"/>
  <c r="T89"/>
  <c r="R89"/>
  <c r="P89"/>
  <c r="BK89"/>
  <c r="J89"/>
  <c r="BE89"/>
  <c r="BI86"/>
  <c r="BH86"/>
  <c r="BG86"/>
  <c r="BF86"/>
  <c r="T86"/>
  <c r="R86"/>
  <c r="P86"/>
  <c r="BK86"/>
  <c r="J86"/>
  <c r="BE86"/>
  <c r="BI83"/>
  <c r="F34"/>
  <c r="BD53" i="1" s="1"/>
  <c r="BH83" i="3"/>
  <c r="F33" s="1"/>
  <c r="BC53" i="1" s="1"/>
  <c r="BG83" i="3"/>
  <c r="F32"/>
  <c r="BB53" i="1" s="1"/>
  <c r="BF83" i="3"/>
  <c r="J31" s="1"/>
  <c r="AW53" i="1" s="1"/>
  <c r="T83" i="3"/>
  <c r="T82"/>
  <c r="T81" s="1"/>
  <c r="T80" s="1"/>
  <c r="R83"/>
  <c r="R82"/>
  <c r="R81" s="1"/>
  <c r="R80" s="1"/>
  <c r="P83"/>
  <c r="P82"/>
  <c r="P81" s="1"/>
  <c r="P80" s="1"/>
  <c r="AU53" i="1" s="1"/>
  <c r="BK83" i="3"/>
  <c r="BK82" s="1"/>
  <c r="J83"/>
  <c r="BE83" s="1"/>
  <c r="J76"/>
  <c r="F76"/>
  <c r="F74"/>
  <c r="E72"/>
  <c r="J51"/>
  <c r="F51"/>
  <c r="F49"/>
  <c r="E47"/>
  <c r="J18"/>
  <c r="E18"/>
  <c r="F52" s="1"/>
  <c r="J17"/>
  <c r="J12"/>
  <c r="J49" s="1"/>
  <c r="E7"/>
  <c r="E45" s="1"/>
  <c r="E70"/>
  <c r="AY52" i="1"/>
  <c r="AX52"/>
  <c r="BI131" i="2"/>
  <c r="BH131"/>
  <c r="BG131"/>
  <c r="BF131"/>
  <c r="T131"/>
  <c r="T130" s="1"/>
  <c r="R131"/>
  <c r="R130" s="1"/>
  <c r="P131"/>
  <c r="P130" s="1"/>
  <c r="BK131"/>
  <c r="BK130" s="1"/>
  <c r="J130" s="1"/>
  <c r="J60" s="1"/>
  <c r="J131"/>
  <c r="BE131"/>
  <c r="BI128"/>
  <c r="BH128"/>
  <c r="BG128"/>
  <c r="BF128"/>
  <c r="T128"/>
  <c r="R128"/>
  <c r="P128"/>
  <c r="BK128"/>
  <c r="J128"/>
  <c r="BE128" s="1"/>
  <c r="BI127"/>
  <c r="BH127"/>
  <c r="BG127"/>
  <c r="BF127"/>
  <c r="T127"/>
  <c r="R127"/>
  <c r="P127"/>
  <c r="BK127"/>
  <c r="J127"/>
  <c r="BE127" s="1"/>
  <c r="BI124"/>
  <c r="BH124"/>
  <c r="BG124"/>
  <c r="BF124"/>
  <c r="T124"/>
  <c r="R124"/>
  <c r="P124"/>
  <c r="BK124"/>
  <c r="J124"/>
  <c r="BE124" s="1"/>
  <c r="BI121"/>
  <c r="BH121"/>
  <c r="BG121"/>
  <c r="BF121"/>
  <c r="T121"/>
  <c r="T120" s="1"/>
  <c r="R121"/>
  <c r="R120" s="1"/>
  <c r="P121"/>
  <c r="P120" s="1"/>
  <c r="BK121"/>
  <c r="BK120" s="1"/>
  <c r="J120" s="1"/>
  <c r="J59" s="1"/>
  <c r="J121"/>
  <c r="BE121"/>
  <c r="BI117"/>
  <c r="BH117"/>
  <c r="BG117"/>
  <c r="BF117"/>
  <c r="T117"/>
  <c r="R117"/>
  <c r="P117"/>
  <c r="BK117"/>
  <c r="J117"/>
  <c r="BE117" s="1"/>
  <c r="BI116"/>
  <c r="BH116"/>
  <c r="BG116"/>
  <c r="BF116"/>
  <c r="T116"/>
  <c r="R116"/>
  <c r="P116"/>
  <c r="BK116"/>
  <c r="J116"/>
  <c r="BE116" s="1"/>
  <c r="BI115"/>
  <c r="BH115"/>
  <c r="BG115"/>
  <c r="BF115"/>
  <c r="T115"/>
  <c r="R115"/>
  <c r="P115"/>
  <c r="BK115"/>
  <c r="J115"/>
  <c r="BE115" s="1"/>
  <c r="BI112"/>
  <c r="BH112"/>
  <c r="BG112"/>
  <c r="BF112"/>
  <c r="T112"/>
  <c r="R112"/>
  <c r="P112"/>
  <c r="BK112"/>
  <c r="J112"/>
  <c r="BE112" s="1"/>
  <c r="BI110"/>
  <c r="BH110"/>
  <c r="BG110"/>
  <c r="BF110"/>
  <c r="T110"/>
  <c r="R110"/>
  <c r="P110"/>
  <c r="BK110"/>
  <c r="J110"/>
  <c r="BE110" s="1"/>
  <c r="BI107"/>
  <c r="BH107"/>
  <c r="BG107"/>
  <c r="BF107"/>
  <c r="T107"/>
  <c r="R107"/>
  <c r="P107"/>
  <c r="BK107"/>
  <c r="J107"/>
  <c r="BE107" s="1"/>
  <c r="BI104"/>
  <c r="BH104"/>
  <c r="BG104"/>
  <c r="BF104"/>
  <c r="T104"/>
  <c r="R104"/>
  <c r="P104"/>
  <c r="BK104"/>
  <c r="J104"/>
  <c r="BE104" s="1"/>
  <c r="BI100"/>
  <c r="BH100"/>
  <c r="BG100"/>
  <c r="BF100"/>
  <c r="T100"/>
  <c r="R100"/>
  <c r="P100"/>
  <c r="BK100"/>
  <c r="J100"/>
  <c r="BE100" s="1"/>
  <c r="BI98"/>
  <c r="BH98"/>
  <c r="BG98"/>
  <c r="BF98"/>
  <c r="T98"/>
  <c r="R98"/>
  <c r="P98"/>
  <c r="BK98"/>
  <c r="J98"/>
  <c r="BE98" s="1"/>
  <c r="BI95"/>
  <c r="BH95"/>
  <c r="BG95"/>
  <c r="BF95"/>
  <c r="T95"/>
  <c r="R95"/>
  <c r="P95"/>
  <c r="BK95"/>
  <c r="J95"/>
  <c r="BE95" s="1"/>
  <c r="BI92"/>
  <c r="BH92"/>
  <c r="BG92"/>
  <c r="BF92"/>
  <c r="T92"/>
  <c r="R92"/>
  <c r="P92"/>
  <c r="BK92"/>
  <c r="J92"/>
  <c r="BE92" s="1"/>
  <c r="BI89"/>
  <c r="BH89"/>
  <c r="BG89"/>
  <c r="BF89"/>
  <c r="T89"/>
  <c r="R89"/>
  <c r="P89"/>
  <c r="BK89"/>
  <c r="J89"/>
  <c r="BE89" s="1"/>
  <c r="BI86"/>
  <c r="BH86"/>
  <c r="BG86"/>
  <c r="BF86"/>
  <c r="T86"/>
  <c r="R86"/>
  <c r="P86"/>
  <c r="BK86"/>
  <c r="J86"/>
  <c r="BE86" s="1"/>
  <c r="BI83"/>
  <c r="F34" s="1"/>
  <c r="BD52" i="1" s="1"/>
  <c r="BD51" s="1"/>
  <c r="W30" s="1"/>
  <c r="BH83" i="2"/>
  <c r="F33"/>
  <c r="BC52" i="1" s="1"/>
  <c r="BC51" s="1"/>
  <c r="BG83" i="2"/>
  <c r="F32" s="1"/>
  <c r="BB52" i="1" s="1"/>
  <c r="BB51" s="1"/>
  <c r="BF83" i="2"/>
  <c r="J31"/>
  <c r="AW52" i="1" s="1"/>
  <c r="F31" i="2"/>
  <c r="BA52" i="1" s="1"/>
  <c r="T83" i="2"/>
  <c r="T82" s="1"/>
  <c r="T81" s="1"/>
  <c r="T80" s="1"/>
  <c r="R83"/>
  <c r="R82" s="1"/>
  <c r="R81" s="1"/>
  <c r="R80" s="1"/>
  <c r="P83"/>
  <c r="P82" s="1"/>
  <c r="P81" s="1"/>
  <c r="P80" s="1"/>
  <c r="AU52" i="1" s="1"/>
  <c r="AU51" s="1"/>
  <c r="BK83" i="2"/>
  <c r="BK82"/>
  <c r="BK81" s="1"/>
  <c r="J83"/>
  <c r="BE83"/>
  <c r="J76"/>
  <c r="F76"/>
  <c r="F74"/>
  <c r="E72"/>
  <c r="J51"/>
  <c r="F51"/>
  <c r="F49"/>
  <c r="E47"/>
  <c r="J18"/>
  <c r="E18"/>
  <c r="F52" s="1"/>
  <c r="F77"/>
  <c r="J17"/>
  <c r="J12"/>
  <c r="J49" s="1"/>
  <c r="J74"/>
  <c r="E7"/>
  <c r="E70" s="1"/>
  <c r="E45"/>
  <c r="AS51" i="1"/>
  <c r="L47"/>
  <c r="AM46"/>
  <c r="L46"/>
  <c r="AM44"/>
  <c r="L44"/>
  <c r="L42"/>
  <c r="L41"/>
  <c r="J81" i="2" l="1"/>
  <c r="J57" s="1"/>
  <c r="BK80"/>
  <c r="J80" s="1"/>
  <c r="J30" i="5"/>
  <c r="AV55" i="1" s="1"/>
  <c r="AT55" s="1"/>
  <c r="F30" i="5"/>
  <c r="AZ55" i="1" s="1"/>
  <c r="AY51"/>
  <c r="W29"/>
  <c r="BK81" i="3"/>
  <c r="J82"/>
  <c r="J58" s="1"/>
  <c r="BK80" i="4"/>
  <c r="J80" s="1"/>
  <c r="J81"/>
  <c r="J57" s="1"/>
  <c r="J30" i="2"/>
  <c r="AV52" i="1" s="1"/>
  <c r="AT52" s="1"/>
  <c r="J30" i="3"/>
  <c r="AV53" i="1" s="1"/>
  <c r="AT53" s="1"/>
  <c r="F30" i="3"/>
  <c r="AZ53" i="1" s="1"/>
  <c r="AX51"/>
  <c r="W28"/>
  <c r="BK86" i="5"/>
  <c r="J87"/>
  <c r="J60" s="1"/>
  <c r="J30" i="4"/>
  <c r="AV54" i="1" s="1"/>
  <c r="AT54" s="1"/>
  <c r="F30" i="2"/>
  <c r="AZ52" i="1" s="1"/>
  <c r="J82" i="2"/>
  <c r="J58" s="1"/>
  <c r="J74" i="3"/>
  <c r="F77"/>
  <c r="F31"/>
  <c r="BA53" i="1" s="1"/>
  <c r="BA51" s="1"/>
  <c r="F30" i="4"/>
  <c r="AZ54" i="1" s="1"/>
  <c r="J82" i="4"/>
  <c r="J58" s="1"/>
  <c r="F31" i="5"/>
  <c r="BA55" i="1" s="1"/>
  <c r="E70" i="4"/>
  <c r="J77" i="5"/>
  <c r="F80"/>
  <c r="W27" i="1" l="1"/>
  <c r="AW51"/>
  <c r="AK27" s="1"/>
  <c r="J86" i="5"/>
  <c r="J59" s="1"/>
  <c r="BK83"/>
  <c r="J83" s="1"/>
  <c r="J27" i="4"/>
  <c r="J56"/>
  <c r="J27" i="2"/>
  <c r="J56"/>
  <c r="J81" i="3"/>
  <c r="J57" s="1"/>
  <c r="BK80"/>
  <c r="J80" s="1"/>
  <c r="AZ51" i="1"/>
  <c r="J27" i="3" l="1"/>
  <c r="J56"/>
  <c r="AG54" i="1"/>
  <c r="AN54" s="1"/>
  <c r="J36" i="4"/>
  <c r="AV51" i="1"/>
  <c r="W26"/>
  <c r="J36" i="2"/>
  <c r="AG52" i="1"/>
  <c r="J27" i="5"/>
  <c r="J56"/>
  <c r="J36" l="1"/>
  <c r="AG55" i="1"/>
  <c r="AN55" s="1"/>
  <c r="AT51"/>
  <c r="AK26"/>
  <c r="J36" i="3"/>
  <c r="AG53" i="1"/>
  <c r="AN53" s="1"/>
  <c r="AN52"/>
  <c r="AG51" l="1"/>
  <c r="AN51" l="1"/>
  <c r="AK23"/>
  <c r="AK32" s="1"/>
</calcChain>
</file>

<file path=xl/sharedStrings.xml><?xml version="1.0" encoding="utf-8"?>
<sst xmlns="http://schemas.openxmlformats.org/spreadsheetml/2006/main" count="3436" uniqueCount="615">
  <si>
    <t>Export VZ</t>
  </si>
  <si>
    <t>List obsahuje:</t>
  </si>
  <si>
    <t>1) Rekapitulace stavby</t>
  </si>
  <si>
    <t>2) Rekapitulace objektů stavby a soupisů prací</t>
  </si>
  <si>
    <t>3.0</t>
  </si>
  <si>
    <t>ZAMOK</t>
  </si>
  <si>
    <t>False</t>
  </si>
  <si>
    <t>{a21ce0ef-f97e-4506-823a-0ea489ac6289}</t>
  </si>
  <si>
    <t>0,01</t>
  </si>
  <si>
    <t>21</t>
  </si>
  <si>
    <t>15</t>
  </si>
  <si>
    <t>REKAPITULACE STAVBY</t>
  </si>
  <si>
    <t>v ---  níže se nacházejí doplnkové a pomocné údaje k sestavám  --- v</t>
  </si>
  <si>
    <t>Návod na vyplnění</t>
  </si>
  <si>
    <t>0,001</t>
  </si>
  <si>
    <t>Kód:</t>
  </si>
  <si>
    <t>M18/048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</si>
  <si>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</si>
  <si>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</si>
  <si>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Výmola, Vyšehořovice - Kozovazy, oprava koryta,ř.km 6,900 a 8,600-9,000</t>
  </si>
  <si>
    <t>KSO:</t>
  </si>
  <si>
    <t>833 21 29</t>
  </si>
  <si>
    <t>CC-CZ:</t>
  </si>
  <si>
    <t>2420</t>
  </si>
  <si>
    <t>Místo:</t>
  </si>
  <si>
    <t>Vyšehořovice</t>
  </si>
  <si>
    <t>Datum:</t>
  </si>
  <si>
    <t>6.12.2018</t>
  </si>
  <si>
    <t>Zadavatel:</t>
  </si>
  <si>
    <t>IČ:</t>
  </si>
  <si>
    <t/>
  </si>
  <si>
    <t>Povodí Labe, státní podnik,Víta Nejedlého 951, HK3</t>
  </si>
  <si>
    <t>DIČ:</t>
  </si>
  <si>
    <t>Uchazeč:</t>
  </si>
  <si>
    <t>Vyplň údaj</t>
  </si>
  <si>
    <t>Projektant:</t>
  </si>
  <si>
    <t>Multiaqua,s.r.o. ,Veverkova 1343, Hradec Králové 2</t>
  </si>
  <si>
    <t>True</t>
  </si>
  <si>
    <t>Poznámka:</t>
  </si>
  <si>
    <t>Soupis prací je sestaven s využitím Cenové soustavy ÚRS CÚ 2018 I.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</si>
  <si>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</si>
  <si>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</si>
  <si>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</si>
  <si>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</si>
  <si>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</si>
  <si>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</si>
  <si>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</si>
  <si>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</si>
  <si>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</si>
  <si>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</si>
  <si>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</si>
  <si>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</si>
  <si>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</si>
  <si>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</si>
  <si>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</si>
  <si>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</si>
  <si>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</si>
  <si>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</si>
  <si>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</si>
  <si>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</si>
  <si>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</si>
  <si>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</si>
  <si>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</si>
  <si>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</si>
  <si>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</si>
  <si>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</si>
  <si>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</si>
  <si>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</si>
  <si>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</si>
  <si>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</si>
  <si>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</si>
  <si>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</si>
  <si>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</si>
  <si>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</si>
  <si>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</si>
  <si>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</si>
  <si>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</si>
  <si>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</si>
  <si>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</si>
  <si>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</si>
  <si>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01 Nátrž Kozovazy</t>
  </si>
  <si>
    <t>STA</t>
  </si>
  <si>
    <t>{a1428ab8-c53f-4bf1-86d6-b8c7914d5f13}</t>
  </si>
  <si>
    <t>2</t>
  </si>
  <si>
    <t>SO 02 Nátrž Vyšehořovice 1</t>
  </si>
  <si>
    <t>{c87d5d29-26a9-4b5d-a87f-f77727f8e08c}</t>
  </si>
  <si>
    <t>3</t>
  </si>
  <si>
    <t>SO 03 Nátrž Vyšehořovice 2</t>
  </si>
  <si>
    <t>{28716ccc-27bc-4088-b928-3aa97143c06d}</t>
  </si>
  <si>
    <t>4</t>
  </si>
  <si>
    <t>VON Vedlejší a ostatní náklady</t>
  </si>
  <si>
    <t>{833bdb97-70f7-4388-a59a-26f65fb51dbe}</t>
  </si>
  <si>
    <t>1) Krycí list soupisu</t>
  </si>
  <si>
    <t>2) Rekapitulace</t>
  </si>
  <si>
    <t>3) Soupis prací</t>
  </si>
  <si>
    <t>Zpět na list:</t>
  </si>
  <si>
    <t>Rekapitulace stavby</t>
  </si>
  <si>
    <t>KRYCÍ LIST SOUPISU</t>
  </si>
  <si>
    <t>Objekt:</t>
  </si>
  <si>
    <t>1 - SO 01 Nátrž Kozovazy</t>
  </si>
  <si>
    <t>REKAPITULACE ČLENĚNÍ SOUPISU PRACÍ</t>
  </si>
  <si>
    <t>Kód dílu - Popis</t>
  </si>
  <si>
    <t>Cena celkem [CZK]</t>
  </si>
  <si>
    <t>Náklady soupisu celkem</t>
  </si>
  <si>
    <t>-1</t>
  </si>
  <si>
    <t>HSV - Práce a dodávky HSV</t>
  </si>
  <si>
    <t xml:space="preserve">    1 - Zemní práce</t>
  </si>
  <si>
    <t xml:space="preserve">    4 - Vodorovné konstrukce</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</si>
  <si>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</si>
  <si>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</si>
  <si>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</si>
  <si>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</si>
  <si>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</si>
  <si>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</si>
  <si>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</si>
  <si>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</si>
  <si>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</si>
  <si>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</si>
  <si>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</si>
  <si>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</si>
  <si>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</si>
  <si>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</si>
  <si>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</si>
  <si>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</si>
  <si>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</si>
  <si>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</si>
  <si>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</si>
  <si>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</si>
  <si>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111103202</t>
  </si>
  <si>
    <t>Kosení s ponecháním na místě  ve vegetačním období travního porostu středně hustého</t>
  </si>
  <si>
    <t>ha</t>
  </si>
  <si>
    <t>CS ÚRS 2018 01</t>
  </si>
  <si>
    <t>719819660</t>
  </si>
  <si>
    <t>PSC</t>
  </si>
  <si>
    <t xml:space="preserve">Poznámka k souboru cen:_x000D_
1. Ceny nelze použít pro odstranění plazivého rostlinstva; tyto zemní práce se oceňují cenami souboru cen 111 10-34 Odstranění rákosu. 2. V cenách nejsou započteny náklady na další manipulaci s pokoseným travním porostem (divokým porostem, vodním rostlinstvem), tyto práce se oceňují cenami souboru cen 185 80-31 Shrabání pokoseného porostu a organických naplavenin a spálení po zaschnutí. 3. Množství jednotek se určí v hektarech plochy (vodní hladiny) na níž (pod níž) má být provedeno kosení. </t>
  </si>
  <si>
    <t>VV</t>
  </si>
  <si>
    <t>25,73*3,0*0,0001</t>
  </si>
  <si>
    <t>111201101</t>
  </si>
  <si>
    <t>Odstranění křovin a stromů s odstraněním kořenů  průměru kmene do 100 mm do sklonu terénu 1 : 5, při celkové ploše do 1 000 m2</t>
  </si>
  <si>
    <t>m2</t>
  </si>
  <si>
    <t>-635180675</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</si>
  <si>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</si>
  <si>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38,60 "příloh B, Souhrnná technická zpráva</t>
  </si>
  <si>
    <t>111251111</t>
  </si>
  <si>
    <t>Drcení ořezaných větví strojně - (štěpkování) o průměru větví do 100 mm</t>
  </si>
  <si>
    <t>m3</t>
  </si>
  <si>
    <t>474212613</t>
  </si>
  <si>
    <t xml:space="preserve">Poznámka k souboru cen:_x000D_
1. V cenách jsou započteny i náklady na naložení na dopravní prostředek, odvoz dřevní drtě do 20 km a se složením. 2. V cenách nejsou započteny náklady na uložení drti na skládku. 3. Měří se objem nadrcené hmoty. </t>
  </si>
  <si>
    <t>38,60*0,009</t>
  </si>
  <si>
    <t>124203101</t>
  </si>
  <si>
    <t>Vykopávky pro koryta vodotečí  s přehozením výkopku na vzdálenost do 3 m nebo s naložením na dopravní prostředek v hornině tř. 3 do 1 000 m3</t>
  </si>
  <si>
    <t>814532590</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</si>
  <si>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</si>
  <si>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26,75 "příloda D.3.1 , tabulka kubatur</t>
  </si>
  <si>
    <t>5</t>
  </si>
  <si>
    <t>124203109</t>
  </si>
  <si>
    <t>Vykopávky pro koryta vodotečí  s přehozením výkopku na vzdálenost do 3 m nebo s naložením na dopravní prostředek v hornině tř. 3 Příplatek k cenám za lepivost horniny tř. 3</t>
  </si>
  <si>
    <t>-122632598</t>
  </si>
  <si>
    <t>26,75*0,3 "lepivost 30%</t>
  </si>
  <si>
    <t>6</t>
  </si>
  <si>
    <t>171100000 R</t>
  </si>
  <si>
    <t>Podélná hrázka (z pytlů s pískem) pro snížení hladiny vody podél opravovaného břehu</t>
  </si>
  <si>
    <t>232363595</t>
  </si>
  <si>
    <t>(26,0+2*2,0)*0,5*0,5</t>
  </si>
  <si>
    <t>7</t>
  </si>
  <si>
    <t>171101131</t>
  </si>
  <si>
    <t>Uložení sypaniny do násypů  s rozprostřením sypaniny ve vrstvách a s hrubým urovnáním zhutněných s uzavřením povrchu násypu z hornin nesoudržných a soudržných střídavě ukládaných</t>
  </si>
  <si>
    <t>-1000137576</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</si>
  <si>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</si>
  <si>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přebytek zeminy z SO 01 24,94</t>
  </si>
  <si>
    <t>26,75+24,94 "příloda D.3.1 , tabulka kubatur</t>
  </si>
  <si>
    <t>8</t>
  </si>
  <si>
    <t>181111111</t>
  </si>
  <si>
    <t>Plošná úprava terénu v zemině tř. 1 až 4 s urovnáním povrchu bez doplnění ornice souvislé plochy do 500 m2 při nerovnostech terénu přes 50 do 100 mm v rovině nebo na svahu do 1:5</t>
  </si>
  <si>
    <t>-1224411552</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</si>
  <si>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</si>
  <si>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277,0*3,0 "manipulační pruh</t>
  </si>
  <si>
    <t>9</t>
  </si>
  <si>
    <t>181411122</t>
  </si>
  <si>
    <t>Založení trávníku na půdě předem připravené plochy do 1000 m2 výsevem včetně utažení lučního na svahu přes 1:5 do 1:2</t>
  </si>
  <si>
    <t>1435001431</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</si>
  <si>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</si>
  <si>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59,19 "tabulka kubatur, příloha B, na kokosové síti</t>
  </si>
  <si>
    <t>10</t>
  </si>
  <si>
    <t>M</t>
  </si>
  <si>
    <t>00572470</t>
  </si>
  <si>
    <t>osivo směs travní univerzál</t>
  </si>
  <si>
    <t>kg</t>
  </si>
  <si>
    <t>915716266</t>
  </si>
  <si>
    <t>59,19*0,015 'Přepočtené koeficientem množství</t>
  </si>
  <si>
    <t>11</t>
  </si>
  <si>
    <t>182201101</t>
  </si>
  <si>
    <t>Svahování trvalých svahů do projektovaných profilů  s potřebným přemístěním výkopku při svahování násypů v jakékoliv hornině</t>
  </si>
  <si>
    <t>2040154715</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</si>
  <si>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</si>
  <si>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183,19 "příloda D.3.1 , tabulka kubatur</t>
  </si>
  <si>
    <t>12</t>
  </si>
  <si>
    <t>184818231</t>
  </si>
  <si>
    <t>Ochrana kmene bedněním před poškozením stavebním provozem zřízení včetně odstranění výšky bednění do 2 m průměru kmene do 300 mm</t>
  </si>
  <si>
    <t>kus</t>
  </si>
  <si>
    <t>1657123916</t>
  </si>
  <si>
    <t>13</t>
  </si>
  <si>
    <t>184818232</t>
  </si>
  <si>
    <t>Ochrana kmene bedněním před poškozením stavebním provozem zřízení včetně odstranění výšky bednění do 2 m průměru kmene přes 300 do 500 mm</t>
  </si>
  <si>
    <t>-772112700</t>
  </si>
  <si>
    <t>14</t>
  </si>
  <si>
    <t>185803101</t>
  </si>
  <si>
    <t>Shrabání pokoseného porostu a organických naplavenin a spálení po zaschnutí  pokoseného porostu s uložením na hromady na vzdálenost do 30 m od okraje hladiny divokého porostu</t>
  </si>
  <si>
    <t>680898202</t>
  </si>
  <si>
    <t xml:space="preserve">Poznámka k souboru cen:_x000D_
1. Množství jednotek se určí v hektarech plochy, z níž byl porost shrabán. </t>
  </si>
  <si>
    <t>0,008 "dle pol. kosení</t>
  </si>
  <si>
    <t>Vodorovné konstrukce</t>
  </si>
  <si>
    <t>462511370</t>
  </si>
  <si>
    <t>Zához z lomového kamene neupraveného záhozového  bez proštěrkování z terénu, hmotnosti jednotlivých kamenů přes 200 do 500 kg</t>
  </si>
  <si>
    <t>-1480840606</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</si>
  <si>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</si>
  <si>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25,70 "tabulka kubatur, příloha B</t>
  </si>
  <si>
    <t>16</t>
  </si>
  <si>
    <t>463211153</t>
  </si>
  <si>
    <t>Rovnanina z lomového kamene neupraveného pro podélné i příčné objekty objemu přes 3 m3 z kamene tříděného, s urovnáním líce a vyklínováním spár úlomky kamene hmotnost jednotlivých kamenů přes 200 do 500 kg</t>
  </si>
  <si>
    <t>1700597147</t>
  </si>
  <si>
    <t xml:space="preserve">Poznámka k souboru cen:_x000D_
1. V cenách -1144, -1145, -1146, -1154, -1155, -1156 a - 1157 jsou započteny i náklady na uložení klestu a na vykopávku hlíny a její přemístění ze vzdálenosti do 20 m. </t>
  </si>
  <si>
    <t>39,37 "tabulka kubatur, příloha B</t>
  </si>
  <si>
    <t>17</t>
  </si>
  <si>
    <t>469151000 R</t>
  </si>
  <si>
    <t>Zřízení břehového opevnění geotextilií</t>
  </si>
  <si>
    <t>1793913738</t>
  </si>
  <si>
    <t>18</t>
  </si>
  <si>
    <t>61894012</t>
  </si>
  <si>
    <t>síť protierozní z kokosových vláken 400 g/m2</t>
  </si>
  <si>
    <t>2094094867</t>
  </si>
  <si>
    <t>59,90*1,1 "ztratné 10 %</t>
  </si>
  <si>
    <t>998</t>
  </si>
  <si>
    <t>Přesun hmot</t>
  </si>
  <si>
    <t>19</t>
  </si>
  <si>
    <t>998332011</t>
  </si>
  <si>
    <t>Přesun hmot pro úpravy vodních toků a kanály, hráze rybníků apod.  dopravní vzdálenost do 500 m</t>
  </si>
  <si>
    <t>t</t>
  </si>
  <si>
    <t>-923303852</t>
  </si>
  <si>
    <t xml:space="preserve">Poznámka k souboru cen:_x000D_
1. Ceny jsou určeny pro jakoukoliv konstrukčně-materiálovou charakteristiku. </t>
  </si>
  <si>
    <t>2 - SO 02 Nátrž Vyšehořovice 1</t>
  </si>
  <si>
    <t>-1482651351</t>
  </si>
  <si>
    <t>(33,0+21,42)*3,0*0,0001</t>
  </si>
  <si>
    <t>-678756360</t>
  </si>
  <si>
    <t>25,0+15,0 "příloh B, Souhrnná technická zpráva</t>
  </si>
  <si>
    <t>-1933100426</t>
  </si>
  <si>
    <t>40,0*0,009 "křoví</t>
  </si>
  <si>
    <t>5*0,012+4*0,014 "větve stromů</t>
  </si>
  <si>
    <t>Součet</t>
  </si>
  <si>
    <t>112101101</t>
  </si>
  <si>
    <t>Odstranění stromů s odřezáním kmene a s odvětvením listnatých, průměru kmene přes 100 do 300 mm</t>
  </si>
  <si>
    <t>-1444383029</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</si>
  <si>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</si>
  <si>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5 "příloh B, Souhrnná technická zpráva, 5ks vrby D 20 cm</t>
  </si>
  <si>
    <t>112101102</t>
  </si>
  <si>
    <t>Odstranění stromů s odřezáním kmene a s odvětvením listnatých, průměru kmene přes 300 do 500 mm</t>
  </si>
  <si>
    <t>-332403786</t>
  </si>
  <si>
    <t>4 "příloh B, Souhrnná technická zpráva, 4ks olše D 30 - 40 cm</t>
  </si>
  <si>
    <t>878941588</t>
  </si>
  <si>
    <t>41,78 "příloda D.3.1 , tabulka kubatur</t>
  </si>
  <si>
    <t>2073323458</t>
  </si>
  <si>
    <t>41,78*0,3 "lepivost 30%</t>
  </si>
  <si>
    <t>819255366</t>
  </si>
  <si>
    <t>(22,0+2*2,0+33,0+2*2,0)*0,5*1,0</t>
  </si>
  <si>
    <t>1211724893</t>
  </si>
  <si>
    <t>(41,78+6,96) "příloda D.3.1 , tabulka kubatur</t>
  </si>
  <si>
    <t>693622410</t>
  </si>
  <si>
    <t>137,0*3,0 "manipulační pruh</t>
  </si>
  <si>
    <t>181411121</t>
  </si>
  <si>
    <t>Založení trávníku na půdě předem připravené plochy do 1000 m2 výsevem včetně utažení lučního v rovině nebo na svahu do 1:5</t>
  </si>
  <si>
    <t>2055353716</t>
  </si>
  <si>
    <t>137,0*3,0*0,5 "manipulační pruh na louce z toho 50%</t>
  </si>
  <si>
    <t>698703542</t>
  </si>
  <si>
    <t>205,5*0,015 'Přepočtené koeficientem množství</t>
  </si>
  <si>
    <t>-168857519</t>
  </si>
  <si>
    <t>62,72"tabulka kubatur, příloha B, na kokosové síti</t>
  </si>
  <si>
    <t>-1425636893</t>
  </si>
  <si>
    <t>62,72*0,015 'Přepočtené koeficientem množství</t>
  </si>
  <si>
    <t>958398887</t>
  </si>
  <si>
    <t>291,85 "příloda D.3.1 , tabulka kubatur</t>
  </si>
  <si>
    <t>184818112</t>
  </si>
  <si>
    <t>Vyvětvení a tvarový ořez dřevin s úpravou koruny  při výšce stromu přes 3 do 5 m</t>
  </si>
  <si>
    <t>1555878115</t>
  </si>
  <si>
    <t xml:space="preserve">Poznámka k souboru cen:_x000D_
1. V cenách jsou započteny i náklady spojené s odnesením odpadu na vzdálenost do 200 m a jeho spálením. </t>
  </si>
  <si>
    <t>5 "příloh B, Souhrnná technická zpráva</t>
  </si>
  <si>
    <t>128393303</t>
  </si>
  <si>
    <t>1001013993</t>
  </si>
  <si>
    <t>595623518</t>
  </si>
  <si>
    <t>0,016 "dle pol. kosení</t>
  </si>
  <si>
    <t>20</t>
  </si>
  <si>
    <t>868306924</t>
  </si>
  <si>
    <t>44,62 "tabulka kubatur, příloha B</t>
  </si>
  <si>
    <t>1979210497</t>
  </si>
  <si>
    <t>75,10 "tabulka kubatur, příloha B</t>
  </si>
  <si>
    <t>22</t>
  </si>
  <si>
    <t>1813514661</t>
  </si>
  <si>
    <t>62,72</t>
  </si>
  <si>
    <t>23</t>
  </si>
  <si>
    <t>1082769151</t>
  </si>
  <si>
    <t>62,72*1,1 "ztratné 10 %</t>
  </si>
  <si>
    <t>24</t>
  </si>
  <si>
    <t>-1558209849</t>
  </si>
  <si>
    <t>3 - SO 03 Nátrž Vyšehořovice 2</t>
  </si>
  <si>
    <t>503033458</t>
  </si>
  <si>
    <t>67,80*3,0*0,0001</t>
  </si>
  <si>
    <t>-260762749</t>
  </si>
  <si>
    <t>45,0"příloh B, Souhrnná technická zpráva</t>
  </si>
  <si>
    <t>-1877145251</t>
  </si>
  <si>
    <t>45,0*0,009 "křoví</t>
  </si>
  <si>
    <t>11*0,012 "větve stromů</t>
  </si>
  <si>
    <t>2052533602</t>
  </si>
  <si>
    <t>10+1 "příloh B, Souhrnná technická zpráva, 10ks vrby D 10 cm a 1 ks olše D 30 cm</t>
  </si>
  <si>
    <t>11611583</t>
  </si>
  <si>
    <t>69,98 "tabulka kubatur, příloha B</t>
  </si>
  <si>
    <t>-1707610757</t>
  </si>
  <si>
    <t>69,98*0,3</t>
  </si>
  <si>
    <t>162301101</t>
  </si>
  <si>
    <t>Vodorovné přemístění výkopku nebo sypaniny po suchu  na obvyklém dopravním prostředku, bez naložení výkopku, avšak se složením bez rozhrnutí z horniny tř. 1 až 4 na vzdálenost přes 50 do 500 m</t>
  </si>
  <si>
    <t>895813572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</si>
  <si>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</si>
  <si>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6,96 "přebytečná zemina pro násyp SO 02</t>
  </si>
  <si>
    <t>7,79 "přebytečná zemina pro dorovnání terénu v manipulačních pruzích</t>
  </si>
  <si>
    <t>162601101</t>
  </si>
  <si>
    <t>Vodorovné přemístění výkopku nebo sypaniny po suchu  na obvyklém dopravním prostředku, bez naložení výkopku, avšak se složením bez rozhrnutí z horniny tř. 1 až 4 na vzdálenost přes 3 000 do 4 000 m</t>
  </si>
  <si>
    <t>-2015930123</t>
  </si>
  <si>
    <t>výpočet zeminy pro násypy v objektu SO 01</t>
  </si>
  <si>
    <t>69,98-30,29 "přebytečná zemina z  SO 03</t>
  </si>
  <si>
    <t>-6,96 "odečet zeminy pro objekt SO 02</t>
  </si>
  <si>
    <t>-7,79 "přebytečná zemina pro dorovnání terénu v manipulačních pruzích</t>
  </si>
  <si>
    <t>167101101</t>
  </si>
  <si>
    <t>Nakládání, skládání a překládání neulehlého výkopku nebo sypaniny  nakládání, množství do 100 m3, z hornin tř. 1 až 4</t>
  </si>
  <si>
    <t>-145227784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</si>
  <si>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</si>
  <si>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14,75+24,94"přebytečná zemina pro násypy ve SO 01 a SO2, z meziskládky</t>
  </si>
  <si>
    <t>-655909560</t>
  </si>
  <si>
    <t>(68,0+2*2,0)*0,5*1,0</t>
  </si>
  <si>
    <t>1121435720</t>
  </si>
  <si>
    <t>30,29 "tabulka kubatur, příloha B</t>
  </si>
  <si>
    <t>171201101</t>
  </si>
  <si>
    <t>Uložení sypaniny do násypů  s rozprostřením sypaniny ve vrstvách a s hrubým urovnáním nezhutněných z jakýchkoliv hornin</t>
  </si>
  <si>
    <t>-882417046</t>
  </si>
  <si>
    <t>-1088876101</t>
  </si>
  <si>
    <t>176,0*3,0 "manipulační pruh</t>
  </si>
  <si>
    <t>1373322772</t>
  </si>
  <si>
    <t>176,0*3,0*0,5 "manipulační pruh na louce, z toho 50%</t>
  </si>
  <si>
    <t>-21777167</t>
  </si>
  <si>
    <t>264*0,015 'Přepočtené koeficientem množství</t>
  </si>
  <si>
    <t>446240002</t>
  </si>
  <si>
    <t>62,60"tabulka kubatur, příloha B, na kokosové síti</t>
  </si>
  <si>
    <t>-2034405889</t>
  </si>
  <si>
    <t>62,6*0,015 'Přepočtené koeficientem množství</t>
  </si>
  <si>
    <t>-1480008063</t>
  </si>
  <si>
    <t>10 "příloh B, Souhrnná technická zpráva</t>
  </si>
  <si>
    <t>1479145825</t>
  </si>
  <si>
    <t>-1900641682</t>
  </si>
  <si>
    <t>368662373</t>
  </si>
  <si>
    <t>0,020 "dle pol. kosení</t>
  </si>
  <si>
    <t>1400539376</t>
  </si>
  <si>
    <t>55,60 "tabulka kubatur, přílohaB</t>
  </si>
  <si>
    <t>2137261820</t>
  </si>
  <si>
    <t>81,75 "tabulka kubatur, příloha B</t>
  </si>
  <si>
    <t>-1582861150</t>
  </si>
  <si>
    <t>62,60</t>
  </si>
  <si>
    <t>25</t>
  </si>
  <si>
    <t>436440876</t>
  </si>
  <si>
    <t>62,60*1,1 "ztratné 10%</t>
  </si>
  <si>
    <t>26</t>
  </si>
  <si>
    <t>-242443988</t>
  </si>
  <si>
    <t>4 - VON Vedlejší a ostatní náklady</t>
  </si>
  <si>
    <t>VRN - Vedlejší rozpočtové náklady</t>
  </si>
  <si>
    <t xml:space="preserve">    VRN1 - Vedlejší a ostatní rozpočtové náklady</t>
  </si>
  <si>
    <t xml:space="preserve">    VRN2 - Projektová dokumentace - ostatní náklady</t>
  </si>
  <si>
    <t xml:space="preserve">    VRN3 - Geodetické práce a vytýčení - ostatní náklady</t>
  </si>
  <si>
    <t xml:space="preserve">    VRN9 - Ostatní náklady</t>
  </si>
  <si>
    <t>VRN</t>
  </si>
  <si>
    <t>Vedlejší rozpočtové náklady</t>
  </si>
  <si>
    <t>VRN1</t>
  </si>
  <si>
    <t>Vedlejší a ostatní rozpočtové náklady</t>
  </si>
  <si>
    <t>011</t>
  </si>
  <si>
    <t>Zajištění kompletního zařízení staveniště a jeho přípojení na inž. sítě</t>
  </si>
  <si>
    <t>soubor</t>
  </si>
  <si>
    <t>1024</t>
  </si>
  <si>
    <t>1082355460</t>
  </si>
  <si>
    <t>VRN2</t>
  </si>
  <si>
    <t>Projektová dokumentace - ostatní náklady</t>
  </si>
  <si>
    <t>0210</t>
  </si>
  <si>
    <t>Vypracování Plánu opatření pro případ havárie</t>
  </si>
  <si>
    <t>-587178180</t>
  </si>
  <si>
    <t xml:space="preserve">Zhotovitelem vypracovaný plán opatření pro případ úniku závadných látek </t>
  </si>
  <si>
    <t>(např. ropné produkty, cementové výluhy, odpadní vody z těsnících clon, atd.)</t>
  </si>
  <si>
    <t>0221</t>
  </si>
  <si>
    <t>Zpracování povodňového plánu stavby dle §71 zákona č. 254/2001 Sb. včetně zajištění schválení příslušnými orgány správy a Povodím Labe, státní podnik</t>
  </si>
  <si>
    <t>-631265958</t>
  </si>
  <si>
    <t xml:space="preserve">Zpracování povodňového plánu stavby dle §71 zákona č. 254/2001 Sb. </t>
  </si>
  <si>
    <t>včetně zajištění schválení příslušnými orgány správy a Povodím Labe, státní podnik</t>
  </si>
  <si>
    <t>023</t>
  </si>
  <si>
    <t>Vypracování  projektu skutečného provedení díla</t>
  </si>
  <si>
    <t>-549865428</t>
  </si>
  <si>
    <t>VRN3</t>
  </si>
  <si>
    <t>Geodetické práce a vytýčení - ostatní náklady</t>
  </si>
  <si>
    <t>035</t>
  </si>
  <si>
    <t>Zajištění veškerých geodetických prací souvisejících s realizací díla</t>
  </si>
  <si>
    <t>990237753</t>
  </si>
  <si>
    <t>Vytýčení stavby</t>
  </si>
  <si>
    <t>VRN9</t>
  </si>
  <si>
    <t>Ostatní náklady</t>
  </si>
  <si>
    <t>0931</t>
  </si>
  <si>
    <t>Provedení pasportizace stávajících nemovitostí</t>
  </si>
  <si>
    <t>-1459924584</t>
  </si>
  <si>
    <t>Provedení pasportizace stávajících nemovitostí (vč. pozemků)  a jejich příslušenství,</t>
  </si>
  <si>
    <t>zajištění fotodokumentace stávajícího stavu přístupových komunikací</t>
  </si>
  <si>
    <t>uvedení do pův. stavu vč. nutného plošného urovnání terénu</t>
  </si>
  <si>
    <t xml:space="preserve">protokolární předání majitelům </t>
  </si>
  <si>
    <t>094</t>
  </si>
  <si>
    <t>Zajištění vytýčení veškerých podzemních zařízení</t>
  </si>
  <si>
    <t>-54762925</t>
  </si>
  <si>
    <t>0991</t>
  </si>
  <si>
    <t>Zajištění fotodokumentace veškerých konstrukcí, které budou v průběhu stavby skryty nebo zakryty</t>
  </si>
  <si>
    <t>1613258729</t>
  </si>
  <si>
    <t xml:space="preserve">Zajištění fotodokumentace veškerých konstrukcí, </t>
  </si>
  <si>
    <t xml:space="preserve"> které budou v průběhu stavby skryty nebo zakryty</t>
  </si>
  <si>
    <t>0992</t>
  </si>
  <si>
    <t>Zajištění průzkumu staveniště zaměřeného na výskyt zvláště chráněných živočichů a rostlin k tomu oprávněnou osobou a jejich transferu a zajištění slovení vodních živočichů</t>
  </si>
  <si>
    <t>-625910282</t>
  </si>
  <si>
    <t>Průzkum staveniště zaměřený na výskyt zvláště chráněných živočichů a rostlin vč. jejich transferu</t>
  </si>
  <si>
    <t>probírání odtěženého materiálu za účelem odběru larev včetně jejich transferu</t>
  </si>
  <si>
    <t>pořízení protokolu o výskytu a transferu zvl. chráněných druhů</t>
  </si>
  <si>
    <t>odborné slovení rybí osádky vč. zajištění oznámení zahájení prací na vodním toku příslušnému uživateli rybářského revíru</t>
  </si>
  <si>
    <t>po dokončení stavby předat bezodkladně protokol příslušnému KÚ</t>
  </si>
  <si>
    <t>0993</t>
  </si>
  <si>
    <t>Ostatní finance -náklady spojené s dočasným užíváním pozemků ZPF z důvodu přístupu na staveniště</t>
  </si>
  <si>
    <t>kpl</t>
  </si>
  <si>
    <t>664070589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</si>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</sst>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top"/>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A1:CM57"/>
  <sheetViews>
    <sheetView showGridLines="0" workbookViewId="0">
      <pane ySplit="1" topLeftCell="A34"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69"/>
      <c r="AS2" s="369"/>
      <c r="AT2" s="369"/>
      <c r="AU2" s="369"/>
      <c r="AV2" s="369"/>
      <c r="AW2" s="369"/>
      <c r="AX2" s="369"/>
      <c r="AY2" s="369"/>
      <c r="AZ2" s="369"/>
      <c r="BA2" s="369"/>
      <c r="BB2" s="369"/>
      <c r="BC2" s="369"/>
      <c r="BD2" s="369"/>
      <c r="BE2" s="369"/>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34" t="s">
        <v>16</v>
      </c>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28"/>
      <c r="AQ5" s="30"/>
      <c r="BE5" s="332" t="s">
        <v>17</v>
      </c>
      <c r="BS5" s="23" t="s">
        <v>8</v>
      </c>
    </row>
    <row r="6" spans="1:74" ht="36.950000000000003" customHeight="1">
      <c r="B6" s="27"/>
      <c r="C6" s="28"/>
      <c r="D6" s="35" t="s">
        <v>18</v>
      </c>
      <c r="E6" s="28"/>
      <c r="F6" s="28"/>
      <c r="G6" s="28"/>
      <c r="H6" s="28"/>
      <c r="I6" s="28"/>
      <c r="J6" s="28"/>
      <c r="K6" s="336" t="s">
        <v>19</v>
      </c>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28"/>
      <c r="AQ6" s="30"/>
      <c r="BE6" s="333"/>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23</v>
      </c>
      <c r="AO7" s="28"/>
      <c r="AP7" s="28"/>
      <c r="AQ7" s="30"/>
      <c r="BE7" s="333"/>
      <c r="BS7" s="23" t="s">
        <v>8</v>
      </c>
    </row>
    <row r="8" spans="1:74" ht="14.45" customHeight="1">
      <c r="B8" s="27"/>
      <c r="C8" s="28"/>
      <c r="D8" s="36"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26</v>
      </c>
      <c r="AL8" s="28"/>
      <c r="AM8" s="28"/>
      <c r="AN8" s="37" t="s">
        <v>27</v>
      </c>
      <c r="AO8" s="28"/>
      <c r="AP8" s="28"/>
      <c r="AQ8" s="30"/>
      <c r="BE8" s="333"/>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3"/>
      <c r="BS9" s="23" t="s">
        <v>8</v>
      </c>
    </row>
    <row r="10" spans="1:74" ht="14.45" customHeight="1">
      <c r="B10" s="27"/>
      <c r="C10" s="28"/>
      <c r="D10" s="36" t="s">
        <v>28</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29</v>
      </c>
      <c r="AL10" s="28"/>
      <c r="AM10" s="28"/>
      <c r="AN10" s="34" t="s">
        <v>30</v>
      </c>
      <c r="AO10" s="28"/>
      <c r="AP10" s="28"/>
      <c r="AQ10" s="30"/>
      <c r="BE10" s="333"/>
      <c r="BS10" s="23" t="s">
        <v>8</v>
      </c>
    </row>
    <row r="11" spans="1:74" ht="18.399999999999999" customHeight="1">
      <c r="B11" s="27"/>
      <c r="C11" s="28"/>
      <c r="D11" s="28"/>
      <c r="E11" s="34" t="s">
        <v>31</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32</v>
      </c>
      <c r="AL11" s="28"/>
      <c r="AM11" s="28"/>
      <c r="AN11" s="34" t="s">
        <v>30</v>
      </c>
      <c r="AO11" s="28"/>
      <c r="AP11" s="28"/>
      <c r="AQ11" s="30"/>
      <c r="BE11" s="333"/>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3"/>
      <c r="BS12" s="23" t="s">
        <v>8</v>
      </c>
    </row>
    <row r="13" spans="1:74" ht="14.45" customHeight="1">
      <c r="B13" s="27"/>
      <c r="C13" s="28"/>
      <c r="D13" s="36" t="s">
        <v>33</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29</v>
      </c>
      <c r="AL13" s="28"/>
      <c r="AM13" s="28"/>
      <c r="AN13" s="38" t="s">
        <v>34</v>
      </c>
      <c r="AO13" s="28"/>
      <c r="AP13" s="28"/>
      <c r="AQ13" s="30"/>
      <c r="BE13" s="333"/>
      <c r="BS13" s="23" t="s">
        <v>8</v>
      </c>
    </row>
    <row r="14" spans="1:74">
      <c r="B14" s="27"/>
      <c r="C14" s="28"/>
      <c r="D14" s="28"/>
      <c r="E14" s="337" t="s">
        <v>34</v>
      </c>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6" t="s">
        <v>32</v>
      </c>
      <c r="AL14" s="28"/>
      <c r="AM14" s="28"/>
      <c r="AN14" s="38" t="s">
        <v>34</v>
      </c>
      <c r="AO14" s="28"/>
      <c r="AP14" s="28"/>
      <c r="AQ14" s="30"/>
      <c r="BE14" s="333"/>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3"/>
      <c r="BS15" s="23" t="s">
        <v>6</v>
      </c>
    </row>
    <row r="16" spans="1:74" ht="14.45" customHeight="1">
      <c r="B16" s="27"/>
      <c r="C16" s="28"/>
      <c r="D16" s="36" t="s">
        <v>35</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29</v>
      </c>
      <c r="AL16" s="28"/>
      <c r="AM16" s="28"/>
      <c r="AN16" s="34" t="s">
        <v>30</v>
      </c>
      <c r="AO16" s="28"/>
      <c r="AP16" s="28"/>
      <c r="AQ16" s="30"/>
      <c r="BE16" s="333"/>
      <c r="BS16" s="23" t="s">
        <v>6</v>
      </c>
    </row>
    <row r="17" spans="2:71" ht="18.399999999999999" customHeight="1">
      <c r="B17" s="27"/>
      <c r="C17" s="28"/>
      <c r="D17" s="28"/>
      <c r="E17" s="34" t="s">
        <v>36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32</v>
      </c>
      <c r="AL17" s="28"/>
      <c r="AM17" s="28"/>
      <c r="AN17" s="34" t="s">
        <v>30</v>
      </c>
      <c r="AO17" s="28"/>
      <c r="AP17" s="28"/>
      <c r="AQ17" s="30"/>
      <c r="BE17" s="333"/>
      <c r="BS17" s="23" t="s">
        <v>37</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3"/>
      <c r="BS18" s="23" t="s">
        <v>8</v>
      </c>
    </row>
    <row r="19" spans="2:71" ht="14.45" customHeight="1">
      <c r="B19" s="27"/>
      <c r="C19" s="28"/>
      <c r="D19" s="36" t="s">
        <v>38</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3"/>
      <c r="BS19" s="23" t="s">
        <v>8</v>
      </c>
    </row>
    <row r="20" spans="2:71" ht="57" customHeight="1">
      <c r="B20" s="27"/>
      <c r="C20" s="28"/>
      <c r="D20" s="28"/>
      <c r="E20" s="339" t="s">
        <v>39</v>
      </c>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28"/>
      <c r="AP20" s="28"/>
      <c r="AQ20" s="30"/>
      <c r="BE20" s="333"/>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3"/>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3"/>
    </row>
    <row r="23" spans="2:71" s="1" customFormat="1" ht="25.9" customHeight="1">
      <c r="B23" s="40"/>
      <c r="C23" s="41"/>
      <c r="D23" s="42" t="s">
        <v>40</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0">
        <f>ROUND(AG51,2)</f>
        <v>0</v>
      </c>
      <c r="AL23" s="341"/>
      <c r="AM23" s="341"/>
      <c r="AN23" s="341"/>
      <c r="AO23" s="341"/>
      <c r="AP23" s="41"/>
      <c r="AQ23" s="44"/>
      <c r="BE23" s="333"/>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3"/>
    </row>
    <row r="25" spans="2:71" s="1" customFormat="1" ht="13.5">
      <c r="B25" s="40"/>
      <c r="C25" s="41"/>
      <c r="D25" s="41"/>
      <c r="E25" s="41"/>
      <c r="F25" s="41"/>
      <c r="G25" s="41"/>
      <c r="H25" s="41"/>
      <c r="I25" s="41"/>
      <c r="J25" s="41"/>
      <c r="K25" s="41"/>
      <c r="L25" s="342" t="s">
        <v>41</v>
      </c>
      <c r="M25" s="342"/>
      <c r="N25" s="342"/>
      <c r="O25" s="342"/>
      <c r="P25" s="41"/>
      <c r="Q25" s="41"/>
      <c r="R25" s="41"/>
      <c r="S25" s="41"/>
      <c r="T25" s="41"/>
      <c r="U25" s="41"/>
      <c r="V25" s="41"/>
      <c r="W25" s="342" t="s">
        <v>42</v>
      </c>
      <c r="X25" s="342"/>
      <c r="Y25" s="342"/>
      <c r="Z25" s="342"/>
      <c r="AA25" s="342"/>
      <c r="AB25" s="342"/>
      <c r="AC25" s="342"/>
      <c r="AD25" s="342"/>
      <c r="AE25" s="342"/>
      <c r="AF25" s="41"/>
      <c r="AG25" s="41"/>
      <c r="AH25" s="41"/>
      <c r="AI25" s="41"/>
      <c r="AJ25" s="41"/>
      <c r="AK25" s="342" t="s">
        <v>43</v>
      </c>
      <c r="AL25" s="342"/>
      <c r="AM25" s="342"/>
      <c r="AN25" s="342"/>
      <c r="AO25" s="342"/>
      <c r="AP25" s="41"/>
      <c r="AQ25" s="44"/>
      <c r="BE25" s="333"/>
    </row>
    <row r="26" spans="2:71" s="2" customFormat="1" ht="14.45" customHeight="1">
      <c r="B26" s="46"/>
      <c r="C26" s="47"/>
      <c r="D26" s="48" t="s">
        <v>44</v>
      </c>
      <c r="E26" s="47"/>
      <c r="F26" s="48" t="s">
        <v>45</v>
      </c>
      <c r="G26" s="47"/>
      <c r="H26" s="47"/>
      <c r="I26" s="47"/>
      <c r="J26" s="47"/>
      <c r="K26" s="47"/>
      <c r="L26" s="343">
        <v>0.21</v>
      </c>
      <c r="M26" s="344"/>
      <c r="N26" s="344"/>
      <c r="O26" s="344"/>
      <c r="P26" s="47"/>
      <c r="Q26" s="47"/>
      <c r="R26" s="47"/>
      <c r="S26" s="47"/>
      <c r="T26" s="47"/>
      <c r="U26" s="47"/>
      <c r="V26" s="47"/>
      <c r="W26" s="345">
        <f>ROUND(AZ51,2)</f>
        <v>0</v>
      </c>
      <c r="X26" s="344"/>
      <c r="Y26" s="344"/>
      <c r="Z26" s="344"/>
      <c r="AA26" s="344"/>
      <c r="AB26" s="344"/>
      <c r="AC26" s="344"/>
      <c r="AD26" s="344"/>
      <c r="AE26" s="344"/>
      <c r="AF26" s="47"/>
      <c r="AG26" s="47"/>
      <c r="AH26" s="47"/>
      <c r="AI26" s="47"/>
      <c r="AJ26" s="47"/>
      <c r="AK26" s="345">
        <f>ROUND(AV51,2)</f>
        <v>0</v>
      </c>
      <c r="AL26" s="344"/>
      <c r="AM26" s="344"/>
      <c r="AN26" s="344"/>
      <c r="AO26" s="344"/>
      <c r="AP26" s="47"/>
      <c r="AQ26" s="49"/>
      <c r="BE26" s="333"/>
    </row>
    <row r="27" spans="2:71" s="2" customFormat="1" ht="14.45" customHeight="1">
      <c r="B27" s="46"/>
      <c r="C27" s="47"/>
      <c r="D27" s="47"/>
      <c r="E27" s="47"/>
      <c r="F27" s="48" t="s">
        <v>46</v>
      </c>
      <c r="G27" s="47"/>
      <c r="H27" s="47"/>
      <c r="I27" s="47"/>
      <c r="J27" s="47"/>
      <c r="K27" s="47"/>
      <c r="L27" s="343">
        <v>0.15</v>
      </c>
      <c r="M27" s="344"/>
      <c r="N27" s="344"/>
      <c r="O27" s="344"/>
      <c r="P27" s="47"/>
      <c r="Q27" s="47"/>
      <c r="R27" s="47"/>
      <c r="S27" s="47"/>
      <c r="T27" s="47"/>
      <c r="U27" s="47"/>
      <c r="V27" s="47"/>
      <c r="W27" s="345">
        <f>ROUND(BA51,2)</f>
        <v>0</v>
      </c>
      <c r="X27" s="344"/>
      <c r="Y27" s="344"/>
      <c r="Z27" s="344"/>
      <c r="AA27" s="344"/>
      <c r="AB27" s="344"/>
      <c r="AC27" s="344"/>
      <c r="AD27" s="344"/>
      <c r="AE27" s="344"/>
      <c r="AF27" s="47"/>
      <c r="AG27" s="47"/>
      <c r="AH27" s="47"/>
      <c r="AI27" s="47"/>
      <c r="AJ27" s="47"/>
      <c r="AK27" s="345">
        <f>ROUND(AW51,2)</f>
        <v>0</v>
      </c>
      <c r="AL27" s="344"/>
      <c r="AM27" s="344"/>
      <c r="AN27" s="344"/>
      <c r="AO27" s="344"/>
      <c r="AP27" s="47"/>
      <c r="AQ27" s="49"/>
      <c r="BE27" s="333"/>
    </row>
    <row r="28" spans="2:71" s="2" customFormat="1" ht="14.45" hidden="1" customHeight="1">
      <c r="B28" s="46"/>
      <c r="C28" s="47"/>
      <c r="D28" s="47"/>
      <c r="E28" s="47"/>
      <c r="F28" s="48" t="s">
        <v>47</v>
      </c>
      <c r="G28" s="47"/>
      <c r="H28" s="47"/>
      <c r="I28" s="47"/>
      <c r="J28" s="47"/>
      <c r="K28" s="47"/>
      <c r="L28" s="343">
        <v>0.21</v>
      </c>
      <c r="M28" s="344"/>
      <c r="N28" s="344"/>
      <c r="O28" s="344"/>
      <c r="P28" s="47"/>
      <c r="Q28" s="47"/>
      <c r="R28" s="47"/>
      <c r="S28" s="47"/>
      <c r="T28" s="47"/>
      <c r="U28" s="47"/>
      <c r="V28" s="47"/>
      <c r="W28" s="345">
        <f>ROUND(BB51,2)</f>
        <v>0</v>
      </c>
      <c r="X28" s="344"/>
      <c r="Y28" s="344"/>
      <c r="Z28" s="344"/>
      <c r="AA28" s="344"/>
      <c r="AB28" s="344"/>
      <c r="AC28" s="344"/>
      <c r="AD28" s="344"/>
      <c r="AE28" s="344"/>
      <c r="AF28" s="47"/>
      <c r="AG28" s="47"/>
      <c r="AH28" s="47"/>
      <c r="AI28" s="47"/>
      <c r="AJ28" s="47"/>
      <c r="AK28" s="345">
        <v>0</v>
      </c>
      <c r="AL28" s="344"/>
      <c r="AM28" s="344"/>
      <c r="AN28" s="344"/>
      <c r="AO28" s="344"/>
      <c r="AP28" s="47"/>
      <c r="AQ28" s="49"/>
      <c r="BE28" s="333"/>
    </row>
    <row r="29" spans="2:71" s="2" customFormat="1" ht="14.45" hidden="1" customHeight="1">
      <c r="B29" s="46"/>
      <c r="C29" s="47"/>
      <c r="D29" s="47"/>
      <c r="E29" s="47"/>
      <c r="F29" s="48" t="s">
        <v>48</v>
      </c>
      <c r="G29" s="47"/>
      <c r="H29" s="47"/>
      <c r="I29" s="47"/>
      <c r="J29" s="47"/>
      <c r="K29" s="47"/>
      <c r="L29" s="343">
        <v>0.15</v>
      </c>
      <c r="M29" s="344"/>
      <c r="N29" s="344"/>
      <c r="O29" s="344"/>
      <c r="P29" s="47"/>
      <c r="Q29" s="47"/>
      <c r="R29" s="47"/>
      <c r="S29" s="47"/>
      <c r="T29" s="47"/>
      <c r="U29" s="47"/>
      <c r="V29" s="47"/>
      <c r="W29" s="345">
        <f>ROUND(BC51,2)</f>
        <v>0</v>
      </c>
      <c r="X29" s="344"/>
      <c r="Y29" s="344"/>
      <c r="Z29" s="344"/>
      <c r="AA29" s="344"/>
      <c r="AB29" s="344"/>
      <c r="AC29" s="344"/>
      <c r="AD29" s="344"/>
      <c r="AE29" s="344"/>
      <c r="AF29" s="47"/>
      <c r="AG29" s="47"/>
      <c r="AH29" s="47"/>
      <c r="AI29" s="47"/>
      <c r="AJ29" s="47"/>
      <c r="AK29" s="345">
        <v>0</v>
      </c>
      <c r="AL29" s="344"/>
      <c r="AM29" s="344"/>
      <c r="AN29" s="344"/>
      <c r="AO29" s="344"/>
      <c r="AP29" s="47"/>
      <c r="AQ29" s="49"/>
      <c r="BE29" s="333"/>
    </row>
    <row r="30" spans="2:71" s="2" customFormat="1" ht="14.45" hidden="1" customHeight="1">
      <c r="B30" s="46"/>
      <c r="C30" s="47"/>
      <c r="D30" s="47"/>
      <c r="E30" s="47"/>
      <c r="F30" s="48" t="s">
        <v>49</v>
      </c>
      <c r="G30" s="47"/>
      <c r="H30" s="47"/>
      <c r="I30" s="47"/>
      <c r="J30" s="47"/>
      <c r="K30" s="47"/>
      <c r="L30" s="343">
        <v>0</v>
      </c>
      <c r="M30" s="344"/>
      <c r="N30" s="344"/>
      <c r="O30" s="344"/>
      <c r="P30" s="47"/>
      <c r="Q30" s="47"/>
      <c r="R30" s="47"/>
      <c r="S30" s="47"/>
      <c r="T30" s="47"/>
      <c r="U30" s="47"/>
      <c r="V30" s="47"/>
      <c r="W30" s="345">
        <f>ROUND(BD51,2)</f>
        <v>0</v>
      </c>
      <c r="X30" s="344"/>
      <c r="Y30" s="344"/>
      <c r="Z30" s="344"/>
      <c r="AA30" s="344"/>
      <c r="AB30" s="344"/>
      <c r="AC30" s="344"/>
      <c r="AD30" s="344"/>
      <c r="AE30" s="344"/>
      <c r="AF30" s="47"/>
      <c r="AG30" s="47"/>
      <c r="AH30" s="47"/>
      <c r="AI30" s="47"/>
      <c r="AJ30" s="47"/>
      <c r="AK30" s="345">
        <v>0</v>
      </c>
      <c r="AL30" s="344"/>
      <c r="AM30" s="344"/>
      <c r="AN30" s="344"/>
      <c r="AO30" s="344"/>
      <c r="AP30" s="47"/>
      <c r="AQ30" s="49"/>
      <c r="BE30" s="333"/>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3"/>
    </row>
    <row r="32" spans="2:71" s="1" customFormat="1" ht="25.9" customHeight="1">
      <c r="B32" s="40"/>
      <c r="C32" s="50"/>
      <c r="D32" s="51" t="s">
        <v>50</v>
      </c>
      <c r="E32" s="52"/>
      <c r="F32" s="52"/>
      <c r="G32" s="52"/>
      <c r="H32" s="52"/>
      <c r="I32" s="52"/>
      <c r="J32" s="52"/>
      <c r="K32" s="52"/>
      <c r="L32" s="52"/>
      <c r="M32" s="52"/>
      <c r="N32" s="52"/>
      <c r="O32" s="52"/>
      <c r="P32" s="52"/>
      <c r="Q32" s="52"/>
      <c r="R32" s="52"/>
      <c r="S32" s="52"/>
      <c r="T32" s="53" t="s">
        <v>51</v>
      </c>
      <c r="U32" s="52"/>
      <c r="V32" s="52"/>
      <c r="W32" s="52"/>
      <c r="X32" s="346" t="s">
        <v>52</v>
      </c>
      <c r="Y32" s="347"/>
      <c r="Z32" s="347"/>
      <c r="AA32" s="347"/>
      <c r="AB32" s="347"/>
      <c r="AC32" s="52"/>
      <c r="AD32" s="52"/>
      <c r="AE32" s="52"/>
      <c r="AF32" s="52"/>
      <c r="AG32" s="52"/>
      <c r="AH32" s="52"/>
      <c r="AI32" s="52"/>
      <c r="AJ32" s="52"/>
      <c r="AK32" s="348">
        <f>SUM(AK23:AK30)</f>
        <v>0</v>
      </c>
      <c r="AL32" s="347"/>
      <c r="AM32" s="347"/>
      <c r="AN32" s="347"/>
      <c r="AO32" s="349"/>
      <c r="AP32" s="50"/>
      <c r="AQ32" s="54"/>
      <c r="BE32" s="333"/>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53</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M18/048</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50" t="str">
        <f>K6</f>
        <v>Výmola, Vyšehořovice - Kozovazy, oprava koryta,ř.km 6,900 a 8,600-9,000</v>
      </c>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24</v>
      </c>
      <c r="D44" s="62"/>
      <c r="E44" s="62"/>
      <c r="F44" s="62"/>
      <c r="G44" s="62"/>
      <c r="H44" s="62"/>
      <c r="I44" s="62"/>
      <c r="J44" s="62"/>
      <c r="K44" s="62"/>
      <c r="L44" s="71" t="str">
        <f>IF(K8="","",K8)</f>
        <v>Vyšehořovice</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352" t="str">
        <f>IF(AN8= "","",AN8)</f>
        <v>6.12.2018</v>
      </c>
      <c r="AN44" s="352"/>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28</v>
      </c>
      <c r="D46" s="62"/>
      <c r="E46" s="62"/>
      <c r="F46" s="62"/>
      <c r="G46" s="62"/>
      <c r="H46" s="62"/>
      <c r="I46" s="62"/>
      <c r="J46" s="62"/>
      <c r="K46" s="62"/>
      <c r="L46" s="65" t="str">
        <f>IF(E11= "","",E11)</f>
        <v>Povodí Labe, státní podnik,Víta Nejedlého 951, HK3</v>
      </c>
      <c r="M46" s="62"/>
      <c r="N46" s="62"/>
      <c r="O46" s="62"/>
      <c r="P46" s="62"/>
      <c r="Q46" s="62"/>
      <c r="R46" s="62"/>
      <c r="S46" s="62"/>
      <c r="T46" s="62"/>
      <c r="U46" s="62"/>
      <c r="V46" s="62"/>
      <c r="W46" s="62"/>
      <c r="X46" s="62"/>
      <c r="Y46" s="62"/>
      <c r="Z46" s="62"/>
      <c r="AA46" s="62"/>
      <c r="AB46" s="62"/>
      <c r="AC46" s="62"/>
      <c r="AD46" s="62"/>
      <c r="AE46" s="62"/>
      <c r="AF46" s="62"/>
      <c r="AG46" s="62"/>
      <c r="AH46" s="62"/>
      <c r="AI46" s="64" t="s">
        <v>35</v>
      </c>
      <c r="AJ46" s="62"/>
      <c r="AK46" s="62"/>
      <c r="AL46" s="62"/>
      <c r="AM46" s="353" t="str">
        <f>IF(E17="","",E17)</f>
        <v>Multiaqua,s.r.o. ,Veverkova 1343, Hradec Králové 2</v>
      </c>
      <c r="AN46" s="353"/>
      <c r="AO46" s="353"/>
      <c r="AP46" s="353"/>
      <c r="AQ46" s="62"/>
      <c r="AR46" s="60"/>
      <c r="AS46" s="354" t="s">
        <v>54</v>
      </c>
      <c r="AT46" s="355"/>
      <c r="AU46" s="73"/>
      <c r="AV46" s="73"/>
      <c r="AW46" s="73"/>
      <c r="AX46" s="73"/>
      <c r="AY46" s="73"/>
      <c r="AZ46" s="73"/>
      <c r="BA46" s="73"/>
      <c r="BB46" s="73"/>
      <c r="BC46" s="73"/>
      <c r="BD46" s="74"/>
    </row>
    <row r="47" spans="2:56" s="1" customFormat="1">
      <c r="B47" s="40"/>
      <c r="C47" s="64" t="s">
        <v>33</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56"/>
      <c r="AT47" s="357"/>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58"/>
      <c r="AT48" s="359"/>
      <c r="AU48" s="41"/>
      <c r="AV48" s="41"/>
      <c r="AW48" s="41"/>
      <c r="AX48" s="41"/>
      <c r="AY48" s="41"/>
      <c r="AZ48" s="41"/>
      <c r="BA48" s="41"/>
      <c r="BB48" s="41"/>
      <c r="BC48" s="41"/>
      <c r="BD48" s="77"/>
    </row>
    <row r="49" spans="1:91" s="1" customFormat="1" ht="29.25" customHeight="1">
      <c r="B49" s="40"/>
      <c r="C49" s="360" t="s">
        <v>55</v>
      </c>
      <c r="D49" s="361"/>
      <c r="E49" s="361"/>
      <c r="F49" s="361"/>
      <c r="G49" s="361"/>
      <c r="H49" s="78"/>
      <c r="I49" s="362" t="s">
        <v>56</v>
      </c>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3" t="s">
        <v>57</v>
      </c>
      <c r="AH49" s="361"/>
      <c r="AI49" s="361"/>
      <c r="AJ49" s="361"/>
      <c r="AK49" s="361"/>
      <c r="AL49" s="361"/>
      <c r="AM49" s="361"/>
      <c r="AN49" s="362" t="s">
        <v>58</v>
      </c>
      <c r="AO49" s="361"/>
      <c r="AP49" s="361"/>
      <c r="AQ49" s="79" t="s">
        <v>59</v>
      </c>
      <c r="AR49" s="60"/>
      <c r="AS49" s="80" t="s">
        <v>60</v>
      </c>
      <c r="AT49" s="81" t="s">
        <v>61</v>
      </c>
      <c r="AU49" s="81" t="s">
        <v>62</v>
      </c>
      <c r="AV49" s="81" t="s">
        <v>63</v>
      </c>
      <c r="AW49" s="81" t="s">
        <v>64</v>
      </c>
      <c r="AX49" s="81" t="s">
        <v>65</v>
      </c>
      <c r="AY49" s="81" t="s">
        <v>66</v>
      </c>
      <c r="AZ49" s="81" t="s">
        <v>67</v>
      </c>
      <c r="BA49" s="81" t="s">
        <v>68</v>
      </c>
      <c r="BB49" s="81" t="s">
        <v>69</v>
      </c>
      <c r="BC49" s="81" t="s">
        <v>70</v>
      </c>
      <c r="BD49" s="82" t="s">
        <v>71</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72</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67">
        <f>ROUND(SUM(AG52:AG55),2)</f>
        <v>0</v>
      </c>
      <c r="AH51" s="367"/>
      <c r="AI51" s="367"/>
      <c r="AJ51" s="367"/>
      <c r="AK51" s="367"/>
      <c r="AL51" s="367"/>
      <c r="AM51" s="367"/>
      <c r="AN51" s="368">
        <f>SUM(AG51,AT51)</f>
        <v>0</v>
      </c>
      <c r="AO51" s="368"/>
      <c r="AP51" s="368"/>
      <c r="AQ51" s="88" t="s">
        <v>30</v>
      </c>
      <c r="AR51" s="70"/>
      <c r="AS51" s="89">
        <f>ROUND(SUM(AS52:AS55),2)</f>
        <v>0</v>
      </c>
      <c r="AT51" s="90">
        <f>ROUND(SUM(AV51:AW51),2)</f>
        <v>0</v>
      </c>
      <c r="AU51" s="91">
        <f>ROUND(SUM(AU52:AU55),5)</f>
        <v>0</v>
      </c>
      <c r="AV51" s="90">
        <f>ROUND(AZ51*L26,2)</f>
        <v>0</v>
      </c>
      <c r="AW51" s="90">
        <f>ROUND(BA51*L27,2)</f>
        <v>0</v>
      </c>
      <c r="AX51" s="90">
        <f>ROUND(BB51*L26,2)</f>
        <v>0</v>
      </c>
      <c r="AY51" s="90">
        <f>ROUND(BC51*L27,2)</f>
        <v>0</v>
      </c>
      <c r="AZ51" s="90">
        <f>ROUND(SUM(AZ52:AZ55),2)</f>
        <v>0</v>
      </c>
      <c r="BA51" s="90">
        <f>ROUND(SUM(BA52:BA55),2)</f>
        <v>0</v>
      </c>
      <c r="BB51" s="90">
        <f>ROUND(SUM(BB52:BB55),2)</f>
        <v>0</v>
      </c>
      <c r="BC51" s="90">
        <f>ROUND(SUM(BC52:BC55),2)</f>
        <v>0</v>
      </c>
      <c r="BD51" s="92">
        <f>ROUND(SUM(BD52:BD55),2)</f>
        <v>0</v>
      </c>
      <c r="BS51" s="93" t="s">
        <v>73</v>
      </c>
      <c r="BT51" s="93" t="s">
        <v>74</v>
      </c>
      <c r="BU51" s="94" t="s">
        <v>75</v>
      </c>
      <c r="BV51" s="93" t="s">
        <v>76</v>
      </c>
      <c r="BW51" s="93" t="s">
        <v>7</v>
      </c>
      <c r="BX51" s="93" t="s">
        <v>77</v>
      </c>
      <c r="CL51" s="93" t="s">
        <v>21</v>
      </c>
    </row>
    <row r="52" spans="1:91" s="5" customFormat="1" ht="16.5" customHeight="1">
      <c r="A52" s="95" t="s">
        <v>78</v>
      </c>
      <c r="B52" s="96"/>
      <c r="C52" s="97"/>
      <c r="D52" s="366" t="s">
        <v>79</v>
      </c>
      <c r="E52" s="366"/>
      <c r="F52" s="366"/>
      <c r="G52" s="366"/>
      <c r="H52" s="366"/>
      <c r="I52" s="98"/>
      <c r="J52" s="366" t="s">
        <v>80</v>
      </c>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4">
        <f>'1 - SO 01 Nátrž Kozovazy'!J27</f>
        <v>0</v>
      </c>
      <c r="AH52" s="365"/>
      <c r="AI52" s="365"/>
      <c r="AJ52" s="365"/>
      <c r="AK52" s="365"/>
      <c r="AL52" s="365"/>
      <c r="AM52" s="365"/>
      <c r="AN52" s="364">
        <f>SUM(AG52,AT52)</f>
        <v>0</v>
      </c>
      <c r="AO52" s="365"/>
      <c r="AP52" s="365"/>
      <c r="AQ52" s="99" t="s">
        <v>81</v>
      </c>
      <c r="AR52" s="100"/>
      <c r="AS52" s="101">
        <v>0</v>
      </c>
      <c r="AT52" s="102">
        <f>ROUND(SUM(AV52:AW52),2)</f>
        <v>0</v>
      </c>
      <c r="AU52" s="103">
        <f>'1 - SO 01 Nátrž Kozovazy'!P80</f>
        <v>0</v>
      </c>
      <c r="AV52" s="102">
        <f>'1 - SO 01 Nátrž Kozovazy'!J30</f>
        <v>0</v>
      </c>
      <c r="AW52" s="102">
        <f>'1 - SO 01 Nátrž Kozovazy'!J31</f>
        <v>0</v>
      </c>
      <c r="AX52" s="102">
        <f>'1 - SO 01 Nátrž Kozovazy'!J32</f>
        <v>0</v>
      </c>
      <c r="AY52" s="102">
        <f>'1 - SO 01 Nátrž Kozovazy'!J33</f>
        <v>0</v>
      </c>
      <c r="AZ52" s="102">
        <f>'1 - SO 01 Nátrž Kozovazy'!F30</f>
        <v>0</v>
      </c>
      <c r="BA52" s="102">
        <f>'1 - SO 01 Nátrž Kozovazy'!F31</f>
        <v>0</v>
      </c>
      <c r="BB52" s="102">
        <f>'1 - SO 01 Nátrž Kozovazy'!F32</f>
        <v>0</v>
      </c>
      <c r="BC52" s="102">
        <f>'1 - SO 01 Nátrž Kozovazy'!F33</f>
        <v>0</v>
      </c>
      <c r="BD52" s="104">
        <f>'1 - SO 01 Nátrž Kozovazy'!F34</f>
        <v>0</v>
      </c>
      <c r="BT52" s="105" t="s">
        <v>79</v>
      </c>
      <c r="BV52" s="105" t="s">
        <v>76</v>
      </c>
      <c r="BW52" s="105" t="s">
        <v>82</v>
      </c>
      <c r="BX52" s="105" t="s">
        <v>7</v>
      </c>
      <c r="CL52" s="105" t="s">
        <v>21</v>
      </c>
      <c r="CM52" s="105" t="s">
        <v>83</v>
      </c>
    </row>
    <row r="53" spans="1:91" s="5" customFormat="1" ht="16.5" customHeight="1">
      <c r="A53" s="95" t="s">
        <v>78</v>
      </c>
      <c r="B53" s="96"/>
      <c r="C53" s="97"/>
      <c r="D53" s="366" t="s">
        <v>83</v>
      </c>
      <c r="E53" s="366"/>
      <c r="F53" s="366"/>
      <c r="G53" s="366"/>
      <c r="H53" s="366"/>
      <c r="I53" s="98"/>
      <c r="J53" s="366" t="s">
        <v>84</v>
      </c>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4">
        <f>'2 - SO 02 Nátrž Vyšehořov...'!J27</f>
        <v>0</v>
      </c>
      <c r="AH53" s="365"/>
      <c r="AI53" s="365"/>
      <c r="AJ53" s="365"/>
      <c r="AK53" s="365"/>
      <c r="AL53" s="365"/>
      <c r="AM53" s="365"/>
      <c r="AN53" s="364">
        <f>SUM(AG53,AT53)</f>
        <v>0</v>
      </c>
      <c r="AO53" s="365"/>
      <c r="AP53" s="365"/>
      <c r="AQ53" s="99" t="s">
        <v>81</v>
      </c>
      <c r="AR53" s="100"/>
      <c r="AS53" s="101">
        <v>0</v>
      </c>
      <c r="AT53" s="102">
        <f>ROUND(SUM(AV53:AW53),2)</f>
        <v>0</v>
      </c>
      <c r="AU53" s="103">
        <f>'2 - SO 02 Nátrž Vyšehořov...'!P80</f>
        <v>0</v>
      </c>
      <c r="AV53" s="102">
        <f>'2 - SO 02 Nátrž Vyšehořov...'!J30</f>
        <v>0</v>
      </c>
      <c r="AW53" s="102">
        <f>'2 - SO 02 Nátrž Vyšehořov...'!J31</f>
        <v>0</v>
      </c>
      <c r="AX53" s="102">
        <f>'2 - SO 02 Nátrž Vyšehořov...'!J32</f>
        <v>0</v>
      </c>
      <c r="AY53" s="102">
        <f>'2 - SO 02 Nátrž Vyšehořov...'!J33</f>
        <v>0</v>
      </c>
      <c r="AZ53" s="102">
        <f>'2 - SO 02 Nátrž Vyšehořov...'!F30</f>
        <v>0</v>
      </c>
      <c r="BA53" s="102">
        <f>'2 - SO 02 Nátrž Vyšehořov...'!F31</f>
        <v>0</v>
      </c>
      <c r="BB53" s="102">
        <f>'2 - SO 02 Nátrž Vyšehořov...'!F32</f>
        <v>0</v>
      </c>
      <c r="BC53" s="102">
        <f>'2 - SO 02 Nátrž Vyšehořov...'!F33</f>
        <v>0</v>
      </c>
      <c r="BD53" s="104">
        <f>'2 - SO 02 Nátrž Vyšehořov...'!F34</f>
        <v>0</v>
      </c>
      <c r="BT53" s="105" t="s">
        <v>79</v>
      </c>
      <c r="BV53" s="105" t="s">
        <v>76</v>
      </c>
      <c r="BW53" s="105" t="s">
        <v>85</v>
      </c>
      <c r="BX53" s="105" t="s">
        <v>7</v>
      </c>
      <c r="CL53" s="105" t="s">
        <v>21</v>
      </c>
      <c r="CM53" s="105" t="s">
        <v>83</v>
      </c>
    </row>
    <row r="54" spans="1:91" s="5" customFormat="1" ht="16.5" customHeight="1">
      <c r="A54" s="95" t="s">
        <v>78</v>
      </c>
      <c r="B54" s="96"/>
      <c r="C54" s="97"/>
      <c r="D54" s="366" t="s">
        <v>86</v>
      </c>
      <c r="E54" s="366"/>
      <c r="F54" s="366"/>
      <c r="G54" s="366"/>
      <c r="H54" s="366"/>
      <c r="I54" s="98"/>
      <c r="J54" s="366" t="s">
        <v>87</v>
      </c>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4">
        <f>'3 - SO 03 Nátrž Vyšehořov...'!J27</f>
        <v>0</v>
      </c>
      <c r="AH54" s="365"/>
      <c r="AI54" s="365"/>
      <c r="AJ54" s="365"/>
      <c r="AK54" s="365"/>
      <c r="AL54" s="365"/>
      <c r="AM54" s="365"/>
      <c r="AN54" s="364">
        <f>SUM(AG54,AT54)</f>
        <v>0</v>
      </c>
      <c r="AO54" s="365"/>
      <c r="AP54" s="365"/>
      <c r="AQ54" s="99" t="s">
        <v>81</v>
      </c>
      <c r="AR54" s="100"/>
      <c r="AS54" s="101">
        <v>0</v>
      </c>
      <c r="AT54" s="102">
        <f>ROUND(SUM(AV54:AW54),2)</f>
        <v>0</v>
      </c>
      <c r="AU54" s="103">
        <f>'3 - SO 03 Nátrž Vyšehořov...'!P80</f>
        <v>0</v>
      </c>
      <c r="AV54" s="102">
        <f>'3 - SO 03 Nátrž Vyšehořov...'!J30</f>
        <v>0</v>
      </c>
      <c r="AW54" s="102">
        <f>'3 - SO 03 Nátrž Vyšehořov...'!J31</f>
        <v>0</v>
      </c>
      <c r="AX54" s="102">
        <f>'3 - SO 03 Nátrž Vyšehořov...'!J32</f>
        <v>0</v>
      </c>
      <c r="AY54" s="102">
        <f>'3 - SO 03 Nátrž Vyšehořov...'!J33</f>
        <v>0</v>
      </c>
      <c r="AZ54" s="102">
        <f>'3 - SO 03 Nátrž Vyšehořov...'!F30</f>
        <v>0</v>
      </c>
      <c r="BA54" s="102">
        <f>'3 - SO 03 Nátrž Vyšehořov...'!F31</f>
        <v>0</v>
      </c>
      <c r="BB54" s="102">
        <f>'3 - SO 03 Nátrž Vyšehořov...'!F32</f>
        <v>0</v>
      </c>
      <c r="BC54" s="102">
        <f>'3 - SO 03 Nátrž Vyšehořov...'!F33</f>
        <v>0</v>
      </c>
      <c r="BD54" s="104">
        <f>'3 - SO 03 Nátrž Vyšehořov...'!F34</f>
        <v>0</v>
      </c>
      <c r="BT54" s="105" t="s">
        <v>79</v>
      </c>
      <c r="BV54" s="105" t="s">
        <v>76</v>
      </c>
      <c r="BW54" s="105" t="s">
        <v>88</v>
      </c>
      <c r="BX54" s="105" t="s">
        <v>7</v>
      </c>
      <c r="CL54" s="105" t="s">
        <v>21</v>
      </c>
      <c r="CM54" s="105" t="s">
        <v>83</v>
      </c>
    </row>
    <row r="55" spans="1:91" s="5" customFormat="1" ht="16.5" customHeight="1">
      <c r="A55" s="95" t="s">
        <v>78</v>
      </c>
      <c r="B55" s="96"/>
      <c r="C55" s="97"/>
      <c r="D55" s="366" t="s">
        <v>89</v>
      </c>
      <c r="E55" s="366"/>
      <c r="F55" s="366"/>
      <c r="G55" s="366"/>
      <c r="H55" s="366"/>
      <c r="I55" s="98"/>
      <c r="J55" s="366" t="s">
        <v>90</v>
      </c>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4">
        <f>'4 - VON Vedlejší a ostatn...'!J27</f>
        <v>0</v>
      </c>
      <c r="AH55" s="365"/>
      <c r="AI55" s="365"/>
      <c r="AJ55" s="365"/>
      <c r="AK55" s="365"/>
      <c r="AL55" s="365"/>
      <c r="AM55" s="365"/>
      <c r="AN55" s="364">
        <f>SUM(AG55,AT55)</f>
        <v>0</v>
      </c>
      <c r="AO55" s="365"/>
      <c r="AP55" s="365"/>
      <c r="AQ55" s="99" t="s">
        <v>81</v>
      </c>
      <c r="AR55" s="100"/>
      <c r="AS55" s="106">
        <v>0</v>
      </c>
      <c r="AT55" s="107">
        <f>ROUND(SUM(AV55:AW55),2)</f>
        <v>0</v>
      </c>
      <c r="AU55" s="108">
        <f>'4 - VON Vedlejší a ostatn...'!P83</f>
        <v>0</v>
      </c>
      <c r="AV55" s="107">
        <f>'4 - VON Vedlejší a ostatn...'!J30</f>
        <v>0</v>
      </c>
      <c r="AW55" s="107">
        <f>'4 - VON Vedlejší a ostatn...'!J31</f>
        <v>0</v>
      </c>
      <c r="AX55" s="107">
        <f>'4 - VON Vedlejší a ostatn...'!J32</f>
        <v>0</v>
      </c>
      <c r="AY55" s="107">
        <f>'4 - VON Vedlejší a ostatn...'!J33</f>
        <v>0</v>
      </c>
      <c r="AZ55" s="107">
        <f>'4 - VON Vedlejší a ostatn...'!F30</f>
        <v>0</v>
      </c>
      <c r="BA55" s="107">
        <f>'4 - VON Vedlejší a ostatn...'!F31</f>
        <v>0</v>
      </c>
      <c r="BB55" s="107">
        <f>'4 - VON Vedlejší a ostatn...'!F32</f>
        <v>0</v>
      </c>
      <c r="BC55" s="107">
        <f>'4 - VON Vedlejší a ostatn...'!F33</f>
        <v>0</v>
      </c>
      <c r="BD55" s="109">
        <f>'4 - VON Vedlejší a ostatn...'!F34</f>
        <v>0</v>
      </c>
      <c r="BT55" s="105" t="s">
        <v>79</v>
      </c>
      <c r="BV55" s="105" t="s">
        <v>76</v>
      </c>
      <c r="BW55" s="105" t="s">
        <v>91</v>
      </c>
      <c r="BX55" s="105" t="s">
        <v>7</v>
      </c>
      <c r="CL55" s="105" t="s">
        <v>21</v>
      </c>
      <c r="CM55" s="105" t="s">
        <v>83</v>
      </c>
    </row>
    <row r="56" spans="1:91" s="1" customFormat="1" ht="30" customHeight="1">
      <c r="B56" s="40"/>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0"/>
    </row>
    <row r="57" spans="1:91" s="1" customFormat="1" ht="6.95" customHeight="1">
      <c r="B57" s="55"/>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60"/>
    </row>
  </sheetData>
  <sheetProtection password="CC35" sheet="1" objects="1" scenarios="1" formatColumns="0" formatRows="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 - SO 01 Nátrž Kozovazy'!C2" display="/"/>
    <hyperlink ref="A53" location="'2 - SO 02 Nátrž Vyšehořov...'!C2" display="/"/>
    <hyperlink ref="A54" location="'3 - SO 03 Nátrž Vyšehořov...'!C2" display="/"/>
    <hyperlink ref="A55" location="'4 - VON Vedlejší a ostatn...'!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R1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92</v>
      </c>
      <c r="G1" s="378" t="s">
        <v>93</v>
      </c>
      <c r="H1" s="378"/>
      <c r="I1" s="114"/>
      <c r="J1" s="113" t="s">
        <v>94</v>
      </c>
      <c r="K1" s="112" t="s">
        <v>95</v>
      </c>
      <c r="L1" s="113" t="s">
        <v>96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9"/>
      <c r="M2" s="369"/>
      <c r="N2" s="369"/>
      <c r="O2" s="369"/>
      <c r="P2" s="369"/>
      <c r="Q2" s="369"/>
      <c r="R2" s="369"/>
      <c r="S2" s="369"/>
      <c r="T2" s="369"/>
      <c r="U2" s="369"/>
      <c r="V2" s="369"/>
      <c r="AT2" s="23" t="s">
        <v>82</v>
      </c>
    </row>
    <row r="3" spans="1:70" ht="6.95" customHeight="1">
      <c r="B3" s="24"/>
      <c r="C3" s="25"/>
      <c r="D3" s="25"/>
      <c r="E3" s="25"/>
      <c r="F3" s="25"/>
      <c r="G3" s="25"/>
      <c r="H3" s="25"/>
      <c r="I3" s="115"/>
      <c r="J3" s="25"/>
      <c r="K3" s="26"/>
      <c r="AT3" s="23" t="s">
        <v>83</v>
      </c>
    </row>
    <row r="4" spans="1:70" ht="36.950000000000003" customHeight="1">
      <c r="B4" s="27"/>
      <c r="C4" s="28"/>
      <c r="D4" s="29" t="s">
        <v>97</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0" t="str">
        <f>'Rekapitulace stavby'!K6</f>
        <v>Výmola, Vyšehořovice - Kozovazy, oprava koryta,ř.km 6,900 a 8,600-9,000</v>
      </c>
      <c r="F7" s="371"/>
      <c r="G7" s="371"/>
      <c r="H7" s="371"/>
      <c r="I7" s="116"/>
      <c r="J7" s="28"/>
      <c r="K7" s="30"/>
    </row>
    <row r="8" spans="1:70" s="1" customFormat="1">
      <c r="B8" s="40"/>
      <c r="C8" s="41"/>
      <c r="D8" s="36" t="s">
        <v>98</v>
      </c>
      <c r="E8" s="41"/>
      <c r="F8" s="41"/>
      <c r="G8" s="41"/>
      <c r="H8" s="41"/>
      <c r="I8" s="117"/>
      <c r="J8" s="41"/>
      <c r="K8" s="44"/>
    </row>
    <row r="9" spans="1:70" s="1" customFormat="1" ht="36.950000000000003" customHeight="1">
      <c r="B9" s="40"/>
      <c r="C9" s="41"/>
      <c r="D9" s="41"/>
      <c r="E9" s="372" t="s">
        <v>99</v>
      </c>
      <c r="F9" s="373"/>
      <c r="G9" s="373"/>
      <c r="H9" s="373"/>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30</v>
      </c>
      <c r="K11" s="44"/>
    </row>
    <row r="12" spans="1:70" s="1" customFormat="1" ht="14.45" customHeight="1">
      <c r="B12" s="40"/>
      <c r="C12" s="41"/>
      <c r="D12" s="36" t="s">
        <v>24</v>
      </c>
      <c r="E12" s="41"/>
      <c r="F12" s="34" t="s">
        <v>25</v>
      </c>
      <c r="G12" s="41"/>
      <c r="H12" s="41"/>
      <c r="I12" s="118" t="s">
        <v>26</v>
      </c>
      <c r="J12" s="119" t="str">
        <f>'Rekapitulace stavby'!AN8</f>
        <v>6.12.2018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
        <v>30</v>
      </c>
      <c r="K14" s="44"/>
    </row>
    <row r="15" spans="1:70" s="1" customFormat="1" ht="18" customHeight="1">
      <c r="B15" s="40"/>
      <c r="C15" s="41"/>
      <c r="D15" s="41"/>
      <c r="E15" s="34" t="s">
        <v>31</v>
      </c>
      <c r="F15" s="41"/>
      <c r="G15" s="41"/>
      <c r="H15" s="41"/>
      <c r="I15" s="118" t="s">
        <v>32</v>
      </c>
      <c r="J15" s="34" t="s">
        <v>30</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71.25" customHeight="1">
      <c r="B24" s="120"/>
      <c r="C24" s="121"/>
      <c r="D24" s="121"/>
      <c r="E24" s="339" t="s">
        <v>39</v>
      </c>
      <c r="F24" s="339"/>
      <c r="G24" s="339"/>
      <c r="H24" s="339"/>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ROUND(SUM(BE80:BE132), 2)</f>
        <v>0</v>
      </c>
      <c r="G30" s="41"/>
      <c r="H30" s="41"/>
      <c r="I30" s="130">
        <v>0.21</v>
      </c>
      <c r="J30" s="129">
        <f>ROUND(ROUND((SUM(BE80:BE132)), 2)*I30, 2)</f>
        <v>0</v>
      </c>
      <c r="K30" s="44"/>
    </row>
    <row r="31" spans="2:11" s="1" customFormat="1" ht="14.45" customHeight="1">
      <c r="B31" s="40"/>
      <c r="C31" s="41"/>
      <c r="D31" s="41"/>
      <c r="E31" s="48" t="s">
        <v>46</v>
      </c>
      <c r="F31" s="129">
        <f>ROUND(SUM(BF80:BF132), 2)</f>
        <v>0</v>
      </c>
      <c r="G31" s="41"/>
      <c r="H31" s="41"/>
      <c r="I31" s="130">
        <v>0.15</v>
      </c>
      <c r="J31" s="129">
        <f>ROUND(ROUND((SUM(BF80:BF132)), 2)*I31, 2)</f>
        <v>0</v>
      </c>
      <c r="K31" s="44"/>
    </row>
    <row r="32" spans="2:11" s="1" customFormat="1" ht="14.45" hidden="1" customHeight="1">
      <c r="B32" s="40"/>
      <c r="C32" s="41"/>
      <c r="D32" s="41"/>
      <c r="E32" s="48" t="s">
        <v>47</v>
      </c>
      <c r="F32" s="129">
        <f>ROUND(SUM(BG80:BG132), 2)</f>
        <v>0</v>
      </c>
      <c r="G32" s="41"/>
      <c r="H32" s="41"/>
      <c r="I32" s="130">
        <v>0.21</v>
      </c>
      <c r="J32" s="129">
        <v>0</v>
      </c>
      <c r="K32" s="44"/>
    </row>
    <row r="33" spans="2:11" s="1" customFormat="1" ht="14.45" hidden="1" customHeight="1">
      <c r="B33" s="40"/>
      <c r="C33" s="41"/>
      <c r="D33" s="41"/>
      <c r="E33" s="48" t="s">
        <v>48</v>
      </c>
      <c r="F33" s="129">
        <f>ROUND(SUM(BH80:BH132), 2)</f>
        <v>0</v>
      </c>
      <c r="G33" s="41"/>
      <c r="H33" s="41"/>
      <c r="I33" s="130">
        <v>0.15</v>
      </c>
      <c r="J33" s="129">
        <v>0</v>
      </c>
      <c r="K33" s="44"/>
    </row>
    <row r="34" spans="2:11" s="1" customFormat="1" ht="14.45" hidden="1" customHeight="1">
      <c r="B34" s="40"/>
      <c r="C34" s="41"/>
      <c r="D34" s="41"/>
      <c r="E34" s="48" t="s">
        <v>49</v>
      </c>
      <c r="F34" s="129">
        <f>ROUND(SUM(BI80:BI132),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100</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0" t="str">
        <f>E7</f>
        <v>Výmola, Vyšehořovice - Kozovazy, oprava koryta,ř.km 6,900 a 8,600-9,000</v>
      </c>
      <c r="F45" s="371"/>
      <c r="G45" s="371"/>
      <c r="H45" s="371"/>
      <c r="I45" s="117"/>
      <c r="J45" s="41"/>
      <c r="K45" s="44"/>
    </row>
    <row r="46" spans="2:11" s="1" customFormat="1" ht="14.45" customHeight="1">
      <c r="B46" s="40"/>
      <c r="C46" s="36" t="s">
        <v>98</v>
      </c>
      <c r="D46" s="41"/>
      <c r="E46" s="41"/>
      <c r="F46" s="41"/>
      <c r="G46" s="41"/>
      <c r="H46" s="41"/>
      <c r="I46" s="117"/>
      <c r="J46" s="41"/>
      <c r="K46" s="44"/>
    </row>
    <row r="47" spans="2:11" s="1" customFormat="1" ht="17.25" customHeight="1">
      <c r="B47" s="40"/>
      <c r="C47" s="41"/>
      <c r="D47" s="41"/>
      <c r="E47" s="372" t="str">
        <f>E9</f>
        <v>1 - SO 01 Nátrž Kozovazy</v>
      </c>
      <c r="F47" s="373"/>
      <c r="G47" s="373"/>
      <c r="H47" s="373"/>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Vyšehořovice</v>
      </c>
      <c r="G49" s="41"/>
      <c r="H49" s="41"/>
      <c r="I49" s="118" t="s">
        <v>26</v>
      </c>
      <c r="J49" s="119" t="str">
        <f>IF(J12="","",J12)</f>
        <v>6.12.2018</v>
      </c>
      <c r="K49" s="44"/>
    </row>
    <row r="50" spans="2:47" s="1" customFormat="1" ht="6.95" customHeight="1">
      <c r="B50" s="40"/>
      <c r="C50" s="41"/>
      <c r="D50" s="41"/>
      <c r="E50" s="41"/>
      <c r="F50" s="41"/>
      <c r="G50" s="41"/>
      <c r="H50" s="41"/>
      <c r="I50" s="117"/>
      <c r="J50" s="41"/>
      <c r="K50" s="44"/>
    </row>
    <row r="51" spans="2:47" s="1" customFormat="1">
      <c r="B51" s="40"/>
      <c r="C51" s="36" t="s">
        <v>28</v>
      </c>
      <c r="D51" s="41"/>
      <c r="E51" s="41"/>
      <c r="F51" s="34" t="str">
        <f>E15</f>
        <v>Povodí Labe, státní podnik,Víta Nejedlého 951, HK3</v>
      </c>
      <c r="G51" s="41"/>
      <c r="H51" s="41"/>
      <c r="I51" s="118" t="s">
        <v>35</v>
      </c>
      <c r="J51" s="339" t="str">
        <f>E21</f>
        <v>Multiaqua,s.r.o. ,Veverkova 1343, Hradec Králové 2</v>
      </c>
      <c r="K51" s="44"/>
    </row>
    <row r="52" spans="2:47" s="1" customFormat="1" ht="14.45" customHeight="1">
      <c r="B52" s="40"/>
      <c r="C52" s="36" t="s">
        <v>33</v>
      </c>
      <c r="D52" s="41"/>
      <c r="E52" s="41"/>
      <c r="F52" s="34" t="str">
        <f>IF(E18="","",E18)</f>
        <v/>
      </c>
      <c r="G52" s="41"/>
      <c r="H52" s="41"/>
      <c r="I52" s="117"/>
      <c r="J52" s="374"/>
      <c r="K52" s="44"/>
    </row>
    <row r="53" spans="2:47" s="1" customFormat="1" ht="10.35" customHeight="1">
      <c r="B53" s="40"/>
      <c r="C53" s="41"/>
      <c r="D53" s="41"/>
      <c r="E53" s="41"/>
      <c r="F53" s="41"/>
      <c r="G53" s="41"/>
      <c r="H53" s="41"/>
      <c r="I53" s="117"/>
      <c r="J53" s="41"/>
      <c r="K53" s="44"/>
    </row>
    <row r="54" spans="2:47" s="1" customFormat="1" ht="29.25" customHeight="1">
      <c r="B54" s="40"/>
      <c r="C54" s="143" t="s">
        <v>101</v>
      </c>
      <c r="D54" s="131"/>
      <c r="E54" s="131"/>
      <c r="F54" s="131"/>
      <c r="G54" s="131"/>
      <c r="H54" s="131"/>
      <c r="I54" s="144"/>
      <c r="J54" s="145" t="s">
        <v>102</v>
      </c>
      <c r="K54" s="146"/>
    </row>
    <row r="55" spans="2:47" s="1" customFormat="1" ht="10.35" customHeight="1">
      <c r="B55" s="40"/>
      <c r="C55" s="41"/>
      <c r="D55" s="41"/>
      <c r="E55" s="41"/>
      <c r="F55" s="41"/>
      <c r="G55" s="41"/>
      <c r="H55" s="41"/>
      <c r="I55" s="117"/>
      <c r="J55" s="41"/>
      <c r="K55" s="44"/>
    </row>
    <row r="56" spans="2:47" s="1" customFormat="1" ht="29.25" customHeight="1">
      <c r="B56" s="40"/>
      <c r="C56" s="147" t="s">
        <v>103</v>
      </c>
      <c r="D56" s="41"/>
      <c r="E56" s="41"/>
      <c r="F56" s="41"/>
      <c r="G56" s="41"/>
      <c r="H56" s="41"/>
      <c r="I56" s="117"/>
      <c r="J56" s="127">
        <f>J80</f>
        <v>0</v>
      </c>
      <c r="K56" s="44"/>
      <c r="AU56" s="23" t="s">
        <v>104</v>
      </c>
    </row>
    <row r="57" spans="2:47" s="7" customFormat="1" ht="24.95" customHeight="1">
      <c r="B57" s="148"/>
      <c r="C57" s="149"/>
      <c r="D57" s="150" t="s">
        <v>105</v>
      </c>
      <c r="E57" s="151"/>
      <c r="F57" s="151"/>
      <c r="G57" s="151"/>
      <c r="H57" s="151"/>
      <c r="I57" s="152"/>
      <c r="J57" s="153">
        <f>J81</f>
        <v>0</v>
      </c>
      <c r="K57" s="154"/>
    </row>
    <row r="58" spans="2:47" s="8" customFormat="1" ht="19.899999999999999" customHeight="1">
      <c r="B58" s="155"/>
      <c r="C58" s="156"/>
      <c r="D58" s="157" t="s">
        <v>106</v>
      </c>
      <c r="E58" s="158"/>
      <c r="F58" s="158"/>
      <c r="G58" s="158"/>
      <c r="H58" s="158"/>
      <c r="I58" s="159"/>
      <c r="J58" s="160">
        <f>J82</f>
        <v>0</v>
      </c>
      <c r="K58" s="161"/>
    </row>
    <row r="59" spans="2:47" s="8" customFormat="1" ht="19.899999999999999" customHeight="1">
      <c r="B59" s="155"/>
      <c r="C59" s="156"/>
      <c r="D59" s="157" t="s">
        <v>107</v>
      </c>
      <c r="E59" s="158"/>
      <c r="F59" s="158"/>
      <c r="G59" s="158"/>
      <c r="H59" s="158"/>
      <c r="I59" s="159"/>
      <c r="J59" s="160">
        <f>J120</f>
        <v>0</v>
      </c>
      <c r="K59" s="161"/>
    </row>
    <row r="60" spans="2:47" s="8" customFormat="1" ht="19.899999999999999" customHeight="1">
      <c r="B60" s="155"/>
      <c r="C60" s="156"/>
      <c r="D60" s="157" t="s">
        <v>108</v>
      </c>
      <c r="E60" s="158"/>
      <c r="F60" s="158"/>
      <c r="G60" s="158"/>
      <c r="H60" s="158"/>
      <c r="I60" s="159"/>
      <c r="J60" s="160">
        <f>J130</f>
        <v>0</v>
      </c>
      <c r="K60" s="161"/>
    </row>
    <row r="61" spans="2:47" s="1" customFormat="1" ht="21.75" customHeight="1">
      <c r="B61" s="40"/>
      <c r="C61" s="41"/>
      <c r="D61" s="41"/>
      <c r="E61" s="41"/>
      <c r="F61" s="41"/>
      <c r="G61" s="41"/>
      <c r="H61" s="41"/>
      <c r="I61" s="117"/>
      <c r="J61" s="41"/>
      <c r="K61" s="44"/>
    </row>
    <row r="62" spans="2:47" s="1" customFormat="1" ht="6.95" customHeight="1">
      <c r="B62" s="55"/>
      <c r="C62" s="56"/>
      <c r="D62" s="56"/>
      <c r="E62" s="56"/>
      <c r="F62" s="56"/>
      <c r="G62" s="56"/>
      <c r="H62" s="56"/>
      <c r="I62" s="138"/>
      <c r="J62" s="56"/>
      <c r="K62" s="57"/>
    </row>
    <row r="66" spans="2:63" s="1" customFormat="1" ht="6.95" customHeight="1">
      <c r="B66" s="58"/>
      <c r="C66" s="59"/>
      <c r="D66" s="59"/>
      <c r="E66" s="59"/>
      <c r="F66" s="59"/>
      <c r="G66" s="59"/>
      <c r="H66" s="59"/>
      <c r="I66" s="141"/>
      <c r="J66" s="59"/>
      <c r="K66" s="59"/>
      <c r="L66" s="60"/>
    </row>
    <row r="67" spans="2:63" s="1" customFormat="1" ht="36.950000000000003" customHeight="1">
      <c r="B67" s="40"/>
      <c r="C67" s="61" t="s">
        <v>109</v>
      </c>
      <c r="D67" s="62"/>
      <c r="E67" s="62"/>
      <c r="F67" s="62"/>
      <c r="G67" s="62"/>
      <c r="H67" s="62"/>
      <c r="I67" s="162"/>
      <c r="J67" s="62"/>
      <c r="K67" s="62"/>
      <c r="L67" s="60"/>
    </row>
    <row r="68" spans="2:63" s="1" customFormat="1" ht="6.95" customHeight="1">
      <c r="B68" s="40"/>
      <c r="C68" s="62"/>
      <c r="D68" s="62"/>
      <c r="E68" s="62"/>
      <c r="F68" s="62"/>
      <c r="G68" s="62"/>
      <c r="H68" s="62"/>
      <c r="I68" s="162"/>
      <c r="J68" s="62"/>
      <c r="K68" s="62"/>
      <c r="L68" s="60"/>
    </row>
    <row r="69" spans="2:63" s="1" customFormat="1" ht="14.45" customHeight="1">
      <c r="B69" s="40"/>
      <c r="C69" s="64" t="s">
        <v>18</v>
      </c>
      <c r="D69" s="62"/>
      <c r="E69" s="62"/>
      <c r="F69" s="62"/>
      <c r="G69" s="62"/>
      <c r="H69" s="62"/>
      <c r="I69" s="162"/>
      <c r="J69" s="62"/>
      <c r="K69" s="62"/>
      <c r="L69" s="60"/>
    </row>
    <row r="70" spans="2:63" s="1" customFormat="1" ht="16.5" customHeight="1">
      <c r="B70" s="40"/>
      <c r="C70" s="62"/>
      <c r="D70" s="62"/>
      <c r="E70" s="375" t="str">
        <f>E7</f>
        <v>Výmola, Vyšehořovice - Kozovazy, oprava koryta,ř.km 6,900 a 8,600-9,000</v>
      </c>
      <c r="F70" s="376"/>
      <c r="G70" s="376"/>
      <c r="H70" s="376"/>
      <c r="I70" s="162"/>
      <c r="J70" s="62"/>
      <c r="K70" s="62"/>
      <c r="L70" s="60"/>
    </row>
    <row r="71" spans="2:63" s="1" customFormat="1" ht="14.45" customHeight="1">
      <c r="B71" s="40"/>
      <c r="C71" s="64" t="s">
        <v>98</v>
      </c>
      <c r="D71" s="62"/>
      <c r="E71" s="62"/>
      <c r="F71" s="62"/>
      <c r="G71" s="62"/>
      <c r="H71" s="62"/>
      <c r="I71" s="162"/>
      <c r="J71" s="62"/>
      <c r="K71" s="62"/>
      <c r="L71" s="60"/>
    </row>
    <row r="72" spans="2:63" s="1" customFormat="1" ht="17.25" customHeight="1">
      <c r="B72" s="40"/>
      <c r="C72" s="62"/>
      <c r="D72" s="62"/>
      <c r="E72" s="350" t="str">
        <f>E9</f>
        <v>1 - SO 01 Nátrž Kozovazy</v>
      </c>
      <c r="F72" s="377"/>
      <c r="G72" s="377"/>
      <c r="H72" s="377"/>
      <c r="I72" s="162"/>
      <c r="J72" s="62"/>
      <c r="K72" s="62"/>
      <c r="L72" s="60"/>
    </row>
    <row r="73" spans="2:63" s="1" customFormat="1" ht="6.95" customHeight="1">
      <c r="B73" s="40"/>
      <c r="C73" s="62"/>
      <c r="D73" s="62"/>
      <c r="E73" s="62"/>
      <c r="F73" s="62"/>
      <c r="G73" s="62"/>
      <c r="H73" s="62"/>
      <c r="I73" s="162"/>
      <c r="J73" s="62"/>
      <c r="K73" s="62"/>
      <c r="L73" s="60"/>
    </row>
    <row r="74" spans="2:63" s="1" customFormat="1" ht="18" customHeight="1">
      <c r="B74" s="40"/>
      <c r="C74" s="64" t="s">
        <v>24</v>
      </c>
      <c r="D74" s="62"/>
      <c r="E74" s="62"/>
      <c r="F74" s="163" t="str">
        <f>F12</f>
        <v>Vyšehořovice</v>
      </c>
      <c r="G74" s="62"/>
      <c r="H74" s="62"/>
      <c r="I74" s="164" t="s">
        <v>26</v>
      </c>
      <c r="J74" s="72" t="str">
        <f>IF(J12="","",J12)</f>
        <v>6.12.2018</v>
      </c>
      <c r="K74" s="62"/>
      <c r="L74" s="60"/>
    </row>
    <row r="75" spans="2:63" s="1" customFormat="1" ht="6.95" customHeight="1">
      <c r="B75" s="40"/>
      <c r="C75" s="62"/>
      <c r="D75" s="62"/>
      <c r="E75" s="62"/>
      <c r="F75" s="62"/>
      <c r="G75" s="62"/>
      <c r="H75" s="62"/>
      <c r="I75" s="162"/>
      <c r="J75" s="62"/>
      <c r="K75" s="62"/>
      <c r="L75" s="60"/>
    </row>
    <row r="76" spans="2:63" s="1" customFormat="1">
      <c r="B76" s="40"/>
      <c r="C76" s="64" t="s">
        <v>28</v>
      </c>
      <c r="D76" s="62"/>
      <c r="E76" s="62"/>
      <c r="F76" s="163" t="str">
        <f>E15</f>
        <v>Povodí Labe, státní podnik,Víta Nejedlého 951, HK3</v>
      </c>
      <c r="G76" s="62"/>
      <c r="H76" s="62"/>
      <c r="I76" s="164" t="s">
        <v>35</v>
      </c>
      <c r="J76" s="163" t="str">
        <f>E21</f>
        <v>Multiaqua,s.r.o. ,Veverkova 1343, Hradec Králové 2</v>
      </c>
      <c r="K76" s="62"/>
      <c r="L76" s="60"/>
    </row>
    <row r="77" spans="2:63" s="1" customFormat="1" ht="14.45" customHeight="1">
      <c r="B77" s="40"/>
      <c r="C77" s="64" t="s">
        <v>33</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110</v>
      </c>
      <c r="D79" s="167" t="s">
        <v>59</v>
      </c>
      <c r="E79" s="167" t="s">
        <v>55</v>
      </c>
      <c r="F79" s="167" t="s">
        <v>111</v>
      </c>
      <c r="G79" s="167" t="s">
        <v>112</v>
      </c>
      <c r="H79" s="167" t="s">
        <v>113</v>
      </c>
      <c r="I79" s="168" t="s">
        <v>114</v>
      </c>
      <c r="J79" s="167" t="s">
        <v>102</v>
      </c>
      <c r="K79" s="169" t="s">
        <v>115</v>
      </c>
      <c r="L79" s="170"/>
      <c r="M79" s="80" t="s">
        <v>116</v>
      </c>
      <c r="N79" s="81" t="s">
        <v>44</v>
      </c>
      <c r="O79" s="81" t="s">
        <v>117</v>
      </c>
      <c r="P79" s="81" t="s">
        <v>118</v>
      </c>
      <c r="Q79" s="81" t="s">
        <v>119</v>
      </c>
      <c r="R79" s="81" t="s">
        <v>120</v>
      </c>
      <c r="S79" s="81" t="s">
        <v>121</v>
      </c>
      <c r="T79" s="82" t="s">
        <v>122</v>
      </c>
    </row>
    <row r="80" spans="2:63" s="1" customFormat="1" ht="29.25" customHeight="1">
      <c r="B80" s="40"/>
      <c r="C80" s="86" t="s">
        <v>103</v>
      </c>
      <c r="D80" s="62"/>
      <c r="E80" s="62"/>
      <c r="F80" s="62"/>
      <c r="G80" s="62"/>
      <c r="H80" s="62"/>
      <c r="I80" s="162"/>
      <c r="J80" s="171">
        <f>BK80</f>
        <v>0</v>
      </c>
      <c r="K80" s="62"/>
      <c r="L80" s="60"/>
      <c r="M80" s="83"/>
      <c r="N80" s="84"/>
      <c r="O80" s="84"/>
      <c r="P80" s="172">
        <f>P81</f>
        <v>0</v>
      </c>
      <c r="Q80" s="84"/>
      <c r="R80" s="172">
        <f>R81</f>
        <v>127.66302</v>
      </c>
      <c r="S80" s="84"/>
      <c r="T80" s="173">
        <f>T81</f>
        <v>0</v>
      </c>
      <c r="AT80" s="23" t="s">
        <v>73</v>
      </c>
      <c r="AU80" s="23" t="s">
        <v>104</v>
      </c>
      <c r="BK80" s="174">
        <f>BK81</f>
        <v>0</v>
      </c>
    </row>
    <row r="81" spans="2:65" s="10" customFormat="1" ht="37.35" customHeight="1">
      <c r="B81" s="175"/>
      <c r="C81" s="176"/>
      <c r="D81" s="177" t="s">
        <v>73</v>
      </c>
      <c r="E81" s="178" t="s">
        <v>123</v>
      </c>
      <c r="F81" s="178" t="s">
        <v>124</v>
      </c>
      <c r="G81" s="176"/>
      <c r="H81" s="176"/>
      <c r="I81" s="179"/>
      <c r="J81" s="180">
        <f>BK81</f>
        <v>0</v>
      </c>
      <c r="K81" s="176"/>
      <c r="L81" s="181"/>
      <c r="M81" s="182"/>
      <c r="N81" s="183"/>
      <c r="O81" s="183"/>
      <c r="P81" s="184">
        <f>P82+P120+P130</f>
        <v>0</v>
      </c>
      <c r="Q81" s="183"/>
      <c r="R81" s="184">
        <f>R82+R120+R130</f>
        <v>127.66302</v>
      </c>
      <c r="S81" s="183"/>
      <c r="T81" s="185">
        <f>T82+T120+T130</f>
        <v>0</v>
      </c>
      <c r="AR81" s="186" t="s">
        <v>79</v>
      </c>
      <c r="AT81" s="187" t="s">
        <v>73</v>
      </c>
      <c r="AU81" s="187" t="s">
        <v>74</v>
      </c>
      <c r="AY81" s="186" t="s">
        <v>125</v>
      </c>
      <c r="BK81" s="188">
        <f>BK82+BK120+BK130</f>
        <v>0</v>
      </c>
    </row>
    <row r="82" spans="2:65" s="10" customFormat="1" ht="19.899999999999999" customHeight="1">
      <c r="B82" s="175"/>
      <c r="C82" s="176"/>
      <c r="D82" s="177" t="s">
        <v>73</v>
      </c>
      <c r="E82" s="189" t="s">
        <v>79</v>
      </c>
      <c r="F82" s="189" t="s">
        <v>126</v>
      </c>
      <c r="G82" s="176"/>
      <c r="H82" s="176"/>
      <c r="I82" s="179"/>
      <c r="J82" s="190">
        <f>BK82</f>
        <v>0</v>
      </c>
      <c r="K82" s="176"/>
      <c r="L82" s="181"/>
      <c r="M82" s="182"/>
      <c r="N82" s="183"/>
      <c r="O82" s="183"/>
      <c r="P82" s="184">
        <f>SUM(P83:P119)</f>
        <v>0</v>
      </c>
      <c r="Q82" s="183"/>
      <c r="R82" s="184">
        <f>SUM(R83:R119)</f>
        <v>3.5048000000000003E-2</v>
      </c>
      <c r="S82" s="183"/>
      <c r="T82" s="185">
        <f>SUM(T83:T119)</f>
        <v>0</v>
      </c>
      <c r="AR82" s="186" t="s">
        <v>79</v>
      </c>
      <c r="AT82" s="187" t="s">
        <v>73</v>
      </c>
      <c r="AU82" s="187" t="s">
        <v>79</v>
      </c>
      <c r="AY82" s="186" t="s">
        <v>125</v>
      </c>
      <c r="BK82" s="188">
        <f>SUM(BK83:BK119)</f>
        <v>0</v>
      </c>
    </row>
    <row r="83" spans="2:65" s="1" customFormat="1" ht="25.5" customHeight="1">
      <c r="B83" s="40"/>
      <c r="C83" s="191" t="s">
        <v>79</v>
      </c>
      <c r="D83" s="191" t="s">
        <v>127</v>
      </c>
      <c r="E83" s="192" t="s">
        <v>128</v>
      </c>
      <c r="F83" s="193" t="s">
        <v>129</v>
      </c>
      <c r="G83" s="194" t="s">
        <v>130</v>
      </c>
      <c r="H83" s="195">
        <v>8.0000000000000002E-3</v>
      </c>
      <c r="I83" s="196"/>
      <c r="J83" s="197">
        <f>ROUND(I83*H83,2)</f>
        <v>0</v>
      </c>
      <c r="K83" s="193" t="s">
        <v>131</v>
      </c>
      <c r="L83" s="60"/>
      <c r="M83" s="198" t="s">
        <v>30</v>
      </c>
      <c r="N83" s="199" t="s">
        <v>45</v>
      </c>
      <c r="O83" s="41"/>
      <c r="P83" s="200">
        <f>O83*H83</f>
        <v>0</v>
      </c>
      <c r="Q83" s="200">
        <v>0</v>
      </c>
      <c r="R83" s="200">
        <f>Q83*H83</f>
        <v>0</v>
      </c>
      <c r="S83" s="200">
        <v>0</v>
      </c>
      <c r="T83" s="201">
        <f>S83*H83</f>
        <v>0</v>
      </c>
      <c r="AR83" s="23" t="s">
        <v>89</v>
      </c>
      <c r="AT83" s="23" t="s">
        <v>127</v>
      </c>
      <c r="AU83" s="23" t="s">
        <v>83</v>
      </c>
      <c r="AY83" s="23" t="s">
        <v>125</v>
      </c>
      <c r="BE83" s="202">
        <f>IF(N83="základní",J83,0)</f>
        <v>0</v>
      </c>
      <c r="BF83" s="202">
        <f>IF(N83="snížená",J83,0)</f>
        <v>0</v>
      </c>
      <c r="BG83" s="202">
        <f>IF(N83="zákl. přenesená",J83,0)</f>
        <v>0</v>
      </c>
      <c r="BH83" s="202">
        <f>IF(N83="sníž. přenesená",J83,0)</f>
        <v>0</v>
      </c>
      <c r="BI83" s="202">
        <f>IF(N83="nulová",J83,0)</f>
        <v>0</v>
      </c>
      <c r="BJ83" s="23" t="s">
        <v>79</v>
      </c>
      <c r="BK83" s="202">
        <f>ROUND(I83*H83,2)</f>
        <v>0</v>
      </c>
      <c r="BL83" s="23" t="s">
        <v>89</v>
      </c>
      <c r="BM83" s="23" t="s">
        <v>132</v>
      </c>
    </row>
    <row r="84" spans="2:65" s="1" customFormat="1" ht="94.5">
      <c r="B84" s="40"/>
      <c r="C84" s="62"/>
      <c r="D84" s="203" t="s">
        <v>133</v>
      </c>
      <c r="E84" s="62"/>
      <c r="F84" s="204" t="s">
        <v>134</v>
      </c>
      <c r="G84" s="62"/>
      <c r="H84" s="62"/>
      <c r="I84" s="162"/>
      <c r="J84" s="62"/>
      <c r="K84" s="62"/>
      <c r="L84" s="60"/>
      <c r="M84" s="205"/>
      <c r="N84" s="41"/>
      <c r="O84" s="41"/>
      <c r="P84" s="41"/>
      <c r="Q84" s="41"/>
      <c r="R84" s="41"/>
      <c r="S84" s="41"/>
      <c r="T84" s="77"/>
      <c r="AT84" s="23" t="s">
        <v>133</v>
      </c>
      <c r="AU84" s="23" t="s">
        <v>83</v>
      </c>
    </row>
    <row r="85" spans="2:65" s="11" customFormat="1" ht="13.5">
      <c r="B85" s="206"/>
      <c r="C85" s="207"/>
      <c r="D85" s="203" t="s">
        <v>135</v>
      </c>
      <c r="E85" s="208" t="s">
        <v>30</v>
      </c>
      <c r="F85" s="209" t="s">
        <v>136</v>
      </c>
      <c r="G85" s="207"/>
      <c r="H85" s="210">
        <v>8.0000000000000002E-3</v>
      </c>
      <c r="I85" s="211"/>
      <c r="J85" s="207"/>
      <c r="K85" s="207"/>
      <c r="L85" s="212"/>
      <c r="M85" s="213"/>
      <c r="N85" s="214"/>
      <c r="O85" s="214"/>
      <c r="P85" s="214"/>
      <c r="Q85" s="214"/>
      <c r="R85" s="214"/>
      <c r="S85" s="214"/>
      <c r="T85" s="215"/>
      <c r="AT85" s="216" t="s">
        <v>135</v>
      </c>
      <c r="AU85" s="216" t="s">
        <v>83</v>
      </c>
      <c r="AV85" s="11" t="s">
        <v>83</v>
      </c>
      <c r="AW85" s="11" t="s">
        <v>37</v>
      </c>
      <c r="AX85" s="11" t="s">
        <v>79</v>
      </c>
      <c r="AY85" s="216" t="s">
        <v>125</v>
      </c>
    </row>
    <row r="86" spans="2:65" s="1" customFormat="1" ht="25.5" customHeight="1">
      <c r="B86" s="40"/>
      <c r="C86" s="191" t="s">
        <v>83</v>
      </c>
      <c r="D86" s="191" t="s">
        <v>127</v>
      </c>
      <c r="E86" s="192" t="s">
        <v>137</v>
      </c>
      <c r="F86" s="193" t="s">
        <v>138</v>
      </c>
      <c r="G86" s="194" t="s">
        <v>139</v>
      </c>
      <c r="H86" s="195">
        <v>38.6</v>
      </c>
      <c r="I86" s="196"/>
      <c r="J86" s="197">
        <f>ROUND(I86*H86,2)</f>
        <v>0</v>
      </c>
      <c r="K86" s="193" t="s">
        <v>131</v>
      </c>
      <c r="L86" s="60"/>
      <c r="M86" s="198" t="s">
        <v>30</v>
      </c>
      <c r="N86" s="199" t="s">
        <v>45</v>
      </c>
      <c r="O86" s="41"/>
      <c r="P86" s="200">
        <f>O86*H86</f>
        <v>0</v>
      </c>
      <c r="Q86" s="200">
        <v>0</v>
      </c>
      <c r="R86" s="200">
        <f>Q86*H86</f>
        <v>0</v>
      </c>
      <c r="S86" s="200">
        <v>0</v>
      </c>
      <c r="T86" s="201">
        <f>S86*H86</f>
        <v>0</v>
      </c>
      <c r="AR86" s="23" t="s">
        <v>89</v>
      </c>
      <c r="AT86" s="23" t="s">
        <v>127</v>
      </c>
      <c r="AU86" s="23" t="s">
        <v>83</v>
      </c>
      <c r="AY86" s="23" t="s">
        <v>125</v>
      </c>
      <c r="BE86" s="202">
        <f>IF(N86="základní",J86,0)</f>
        <v>0</v>
      </c>
      <c r="BF86" s="202">
        <f>IF(N86="snížená",J86,0)</f>
        <v>0</v>
      </c>
      <c r="BG86" s="202">
        <f>IF(N86="zákl. přenesená",J86,0)</f>
        <v>0</v>
      </c>
      <c r="BH86" s="202">
        <f>IF(N86="sníž. přenesená",J86,0)</f>
        <v>0</v>
      </c>
      <c r="BI86" s="202">
        <f>IF(N86="nulová",J86,0)</f>
        <v>0</v>
      </c>
      <c r="BJ86" s="23" t="s">
        <v>79</v>
      </c>
      <c r="BK86" s="202">
        <f>ROUND(I86*H86,2)</f>
        <v>0</v>
      </c>
      <c r="BL86" s="23" t="s">
        <v>89</v>
      </c>
      <c r="BM86" s="23" t="s">
        <v>140</v>
      </c>
    </row>
    <row r="87" spans="2:65" s="1" customFormat="1" ht="148.5">
      <c r="B87" s="40"/>
      <c r="C87" s="62"/>
      <c r="D87" s="203" t="s">
        <v>133</v>
      </c>
      <c r="E87" s="62"/>
      <c r="F87" s="204" t="s">
        <v>141</v>
      </c>
      <c r="G87" s="62"/>
      <c r="H87" s="62"/>
      <c r="I87" s="162"/>
      <c r="J87" s="62"/>
      <c r="K87" s="62"/>
      <c r="L87" s="60"/>
      <c r="M87" s="205"/>
      <c r="N87" s="41"/>
      <c r="O87" s="41"/>
      <c r="P87" s="41"/>
      <c r="Q87" s="41"/>
      <c r="R87" s="41"/>
      <c r="S87" s="41"/>
      <c r="T87" s="77"/>
      <c r="AT87" s="23" t="s">
        <v>133</v>
      </c>
      <c r="AU87" s="23" t="s">
        <v>83</v>
      </c>
    </row>
    <row r="88" spans="2:65" s="11" customFormat="1" ht="13.5">
      <c r="B88" s="206"/>
      <c r="C88" s="207"/>
      <c r="D88" s="203" t="s">
        <v>135</v>
      </c>
      <c r="E88" s="208" t="s">
        <v>30</v>
      </c>
      <c r="F88" s="209" t="s">
        <v>142</v>
      </c>
      <c r="G88" s="207"/>
      <c r="H88" s="210">
        <v>38.6</v>
      </c>
      <c r="I88" s="211"/>
      <c r="J88" s="207"/>
      <c r="K88" s="207"/>
      <c r="L88" s="212"/>
      <c r="M88" s="213"/>
      <c r="N88" s="214"/>
      <c r="O88" s="214"/>
      <c r="P88" s="214"/>
      <c r="Q88" s="214"/>
      <c r="R88" s="214"/>
      <c r="S88" s="214"/>
      <c r="T88" s="215"/>
      <c r="AT88" s="216" t="s">
        <v>135</v>
      </c>
      <c r="AU88" s="216" t="s">
        <v>83</v>
      </c>
      <c r="AV88" s="11" t="s">
        <v>83</v>
      </c>
      <c r="AW88" s="11" t="s">
        <v>37</v>
      </c>
      <c r="AX88" s="11" t="s">
        <v>79</v>
      </c>
      <c r="AY88" s="216" t="s">
        <v>125</v>
      </c>
    </row>
    <row r="89" spans="2:65" s="1" customFormat="1" ht="16.5" customHeight="1">
      <c r="B89" s="40"/>
      <c r="C89" s="191" t="s">
        <v>86</v>
      </c>
      <c r="D89" s="191" t="s">
        <v>127</v>
      </c>
      <c r="E89" s="192" t="s">
        <v>143</v>
      </c>
      <c r="F89" s="193" t="s">
        <v>144</v>
      </c>
      <c r="G89" s="194" t="s">
        <v>145</v>
      </c>
      <c r="H89" s="195">
        <v>0.34699999999999998</v>
      </c>
      <c r="I89" s="196"/>
      <c r="J89" s="197">
        <f>ROUND(I89*H89,2)</f>
        <v>0</v>
      </c>
      <c r="K89" s="193" t="s">
        <v>131</v>
      </c>
      <c r="L89" s="60"/>
      <c r="M89" s="198" t="s">
        <v>30</v>
      </c>
      <c r="N89" s="199" t="s">
        <v>45</v>
      </c>
      <c r="O89" s="41"/>
      <c r="P89" s="200">
        <f>O89*H89</f>
        <v>0</v>
      </c>
      <c r="Q89" s="200">
        <v>0</v>
      </c>
      <c r="R89" s="200">
        <f>Q89*H89</f>
        <v>0</v>
      </c>
      <c r="S89" s="200">
        <v>0</v>
      </c>
      <c r="T89" s="201">
        <f>S89*H89</f>
        <v>0</v>
      </c>
      <c r="AR89" s="23" t="s">
        <v>89</v>
      </c>
      <c r="AT89" s="23" t="s">
        <v>127</v>
      </c>
      <c r="AU89" s="23" t="s">
        <v>83</v>
      </c>
      <c r="AY89" s="23" t="s">
        <v>125</v>
      </c>
      <c r="BE89" s="202">
        <f>IF(N89="základní",J89,0)</f>
        <v>0</v>
      </c>
      <c r="BF89" s="202">
        <f>IF(N89="snížená",J89,0)</f>
        <v>0</v>
      </c>
      <c r="BG89" s="202">
        <f>IF(N89="zákl. přenesená",J89,0)</f>
        <v>0</v>
      </c>
      <c r="BH89" s="202">
        <f>IF(N89="sníž. přenesená",J89,0)</f>
        <v>0</v>
      </c>
      <c r="BI89" s="202">
        <f>IF(N89="nulová",J89,0)</f>
        <v>0</v>
      </c>
      <c r="BJ89" s="23" t="s">
        <v>79</v>
      </c>
      <c r="BK89" s="202">
        <f>ROUND(I89*H89,2)</f>
        <v>0</v>
      </c>
      <c r="BL89" s="23" t="s">
        <v>89</v>
      </c>
      <c r="BM89" s="23" t="s">
        <v>146</v>
      </c>
    </row>
    <row r="90" spans="2:65" s="1" customFormat="1" ht="54">
      <c r="B90" s="40"/>
      <c r="C90" s="62"/>
      <c r="D90" s="203" t="s">
        <v>133</v>
      </c>
      <c r="E90" s="62"/>
      <c r="F90" s="204" t="s">
        <v>147</v>
      </c>
      <c r="G90" s="62"/>
      <c r="H90" s="62"/>
      <c r="I90" s="162"/>
      <c r="J90" s="62"/>
      <c r="K90" s="62"/>
      <c r="L90" s="60"/>
      <c r="M90" s="205"/>
      <c r="N90" s="41"/>
      <c r="O90" s="41"/>
      <c r="P90" s="41"/>
      <c r="Q90" s="41"/>
      <c r="R90" s="41"/>
      <c r="S90" s="41"/>
      <c r="T90" s="77"/>
      <c r="AT90" s="23" t="s">
        <v>133</v>
      </c>
      <c r="AU90" s="23" t="s">
        <v>83</v>
      </c>
    </row>
    <row r="91" spans="2:65" s="11" customFormat="1" ht="13.5">
      <c r="B91" s="206"/>
      <c r="C91" s="207"/>
      <c r="D91" s="203" t="s">
        <v>135</v>
      </c>
      <c r="E91" s="208" t="s">
        <v>30</v>
      </c>
      <c r="F91" s="209" t="s">
        <v>148</v>
      </c>
      <c r="G91" s="207"/>
      <c r="H91" s="210">
        <v>0.34699999999999998</v>
      </c>
      <c r="I91" s="211"/>
      <c r="J91" s="207"/>
      <c r="K91" s="207"/>
      <c r="L91" s="212"/>
      <c r="M91" s="213"/>
      <c r="N91" s="214"/>
      <c r="O91" s="214"/>
      <c r="P91" s="214"/>
      <c r="Q91" s="214"/>
      <c r="R91" s="214"/>
      <c r="S91" s="214"/>
      <c r="T91" s="215"/>
      <c r="AT91" s="216" t="s">
        <v>135</v>
      </c>
      <c r="AU91" s="216" t="s">
        <v>83</v>
      </c>
      <c r="AV91" s="11" t="s">
        <v>83</v>
      </c>
      <c r="AW91" s="11" t="s">
        <v>37</v>
      </c>
      <c r="AX91" s="11" t="s">
        <v>79</v>
      </c>
      <c r="AY91" s="216" t="s">
        <v>125</v>
      </c>
    </row>
    <row r="92" spans="2:65" s="1" customFormat="1" ht="25.5" customHeight="1">
      <c r="B92" s="40"/>
      <c r="C92" s="191" t="s">
        <v>89</v>
      </c>
      <c r="D92" s="191" t="s">
        <v>127</v>
      </c>
      <c r="E92" s="192" t="s">
        <v>149</v>
      </c>
      <c r="F92" s="193" t="s">
        <v>150</v>
      </c>
      <c r="G92" s="194" t="s">
        <v>145</v>
      </c>
      <c r="H92" s="195">
        <v>26.75</v>
      </c>
      <c r="I92" s="196"/>
      <c r="J92" s="197">
        <f>ROUND(I92*H92,2)</f>
        <v>0</v>
      </c>
      <c r="K92" s="193" t="s">
        <v>131</v>
      </c>
      <c r="L92" s="60"/>
      <c r="M92" s="198" t="s">
        <v>30</v>
      </c>
      <c r="N92" s="199" t="s">
        <v>45</v>
      </c>
      <c r="O92" s="41"/>
      <c r="P92" s="200">
        <f>O92*H92</f>
        <v>0</v>
      </c>
      <c r="Q92" s="200">
        <v>0</v>
      </c>
      <c r="R92" s="200">
        <f>Q92*H92</f>
        <v>0</v>
      </c>
      <c r="S92" s="200">
        <v>0</v>
      </c>
      <c r="T92" s="201">
        <f>S92*H92</f>
        <v>0</v>
      </c>
      <c r="AR92" s="23" t="s">
        <v>89</v>
      </c>
      <c r="AT92" s="23" t="s">
        <v>127</v>
      </c>
      <c r="AU92" s="23" t="s">
        <v>83</v>
      </c>
      <c r="AY92" s="23" t="s">
        <v>125</v>
      </c>
      <c r="BE92" s="202">
        <f>IF(N92="základní",J92,0)</f>
        <v>0</v>
      </c>
      <c r="BF92" s="202">
        <f>IF(N92="snížená",J92,0)</f>
        <v>0</v>
      </c>
      <c r="BG92" s="202">
        <f>IF(N92="zákl. přenesená",J92,0)</f>
        <v>0</v>
      </c>
      <c r="BH92" s="202">
        <f>IF(N92="sníž. přenesená",J92,0)</f>
        <v>0</v>
      </c>
      <c r="BI92" s="202">
        <f>IF(N92="nulová",J92,0)</f>
        <v>0</v>
      </c>
      <c r="BJ92" s="23" t="s">
        <v>79</v>
      </c>
      <c r="BK92" s="202">
        <f>ROUND(I92*H92,2)</f>
        <v>0</v>
      </c>
      <c r="BL92" s="23" t="s">
        <v>89</v>
      </c>
      <c r="BM92" s="23" t="s">
        <v>151</v>
      </c>
    </row>
    <row r="93" spans="2:65" s="1" customFormat="1" ht="175.5">
      <c r="B93" s="40"/>
      <c r="C93" s="62"/>
      <c r="D93" s="203" t="s">
        <v>133</v>
      </c>
      <c r="E93" s="62"/>
      <c r="F93" s="204" t="s">
        <v>152</v>
      </c>
      <c r="G93" s="62"/>
      <c r="H93" s="62"/>
      <c r="I93" s="162"/>
      <c r="J93" s="62"/>
      <c r="K93" s="62"/>
      <c r="L93" s="60"/>
      <c r="M93" s="205"/>
      <c r="N93" s="41"/>
      <c r="O93" s="41"/>
      <c r="P93" s="41"/>
      <c r="Q93" s="41"/>
      <c r="R93" s="41"/>
      <c r="S93" s="41"/>
      <c r="T93" s="77"/>
      <c r="AT93" s="23" t="s">
        <v>133</v>
      </c>
      <c r="AU93" s="23" t="s">
        <v>83</v>
      </c>
    </row>
    <row r="94" spans="2:65" s="11" customFormat="1" ht="13.5">
      <c r="B94" s="206"/>
      <c r="C94" s="207"/>
      <c r="D94" s="203" t="s">
        <v>135</v>
      </c>
      <c r="E94" s="208" t="s">
        <v>30</v>
      </c>
      <c r="F94" s="209" t="s">
        <v>153</v>
      </c>
      <c r="G94" s="207"/>
      <c r="H94" s="210">
        <v>26.75</v>
      </c>
      <c r="I94" s="211"/>
      <c r="J94" s="207"/>
      <c r="K94" s="207"/>
      <c r="L94" s="212"/>
      <c r="M94" s="213"/>
      <c r="N94" s="214"/>
      <c r="O94" s="214"/>
      <c r="P94" s="214"/>
      <c r="Q94" s="214"/>
      <c r="R94" s="214"/>
      <c r="S94" s="214"/>
      <c r="T94" s="215"/>
      <c r="AT94" s="216" t="s">
        <v>135</v>
      </c>
      <c r="AU94" s="216" t="s">
        <v>83</v>
      </c>
      <c r="AV94" s="11" t="s">
        <v>83</v>
      </c>
      <c r="AW94" s="11" t="s">
        <v>37</v>
      </c>
      <c r="AX94" s="11" t="s">
        <v>79</v>
      </c>
      <c r="AY94" s="216" t="s">
        <v>125</v>
      </c>
    </row>
    <row r="95" spans="2:65" s="1" customFormat="1" ht="38.25" customHeight="1">
      <c r="B95" s="40"/>
      <c r="C95" s="191" t="s">
        <v>154</v>
      </c>
      <c r="D95" s="191" t="s">
        <v>127</v>
      </c>
      <c r="E95" s="192" t="s">
        <v>155</v>
      </c>
      <c r="F95" s="193" t="s">
        <v>156</v>
      </c>
      <c r="G95" s="194" t="s">
        <v>145</v>
      </c>
      <c r="H95" s="195">
        <v>8.0250000000000004</v>
      </c>
      <c r="I95" s="196"/>
      <c r="J95" s="197">
        <f>ROUND(I95*H95,2)</f>
        <v>0</v>
      </c>
      <c r="K95" s="193" t="s">
        <v>131</v>
      </c>
      <c r="L95" s="60"/>
      <c r="M95" s="198" t="s">
        <v>30</v>
      </c>
      <c r="N95" s="199" t="s">
        <v>45</v>
      </c>
      <c r="O95" s="41"/>
      <c r="P95" s="200">
        <f>O95*H95</f>
        <v>0</v>
      </c>
      <c r="Q95" s="200">
        <v>0</v>
      </c>
      <c r="R95" s="200">
        <f>Q95*H95</f>
        <v>0</v>
      </c>
      <c r="S95" s="200">
        <v>0</v>
      </c>
      <c r="T95" s="201">
        <f>S95*H95</f>
        <v>0</v>
      </c>
      <c r="AR95" s="23" t="s">
        <v>89</v>
      </c>
      <c r="AT95" s="23" t="s">
        <v>127</v>
      </c>
      <c r="AU95" s="23" t="s">
        <v>83</v>
      </c>
      <c r="AY95" s="23" t="s">
        <v>125</v>
      </c>
      <c r="BE95" s="202">
        <f>IF(N95="základní",J95,0)</f>
        <v>0</v>
      </c>
      <c r="BF95" s="202">
        <f>IF(N95="snížená",J95,0)</f>
        <v>0</v>
      </c>
      <c r="BG95" s="202">
        <f>IF(N95="zákl. přenesená",J95,0)</f>
        <v>0</v>
      </c>
      <c r="BH95" s="202">
        <f>IF(N95="sníž. přenesená",J95,0)</f>
        <v>0</v>
      </c>
      <c r="BI95" s="202">
        <f>IF(N95="nulová",J95,0)</f>
        <v>0</v>
      </c>
      <c r="BJ95" s="23" t="s">
        <v>79</v>
      </c>
      <c r="BK95" s="202">
        <f>ROUND(I95*H95,2)</f>
        <v>0</v>
      </c>
      <c r="BL95" s="23" t="s">
        <v>89</v>
      </c>
      <c r="BM95" s="23" t="s">
        <v>157</v>
      </c>
    </row>
    <row r="96" spans="2:65" s="1" customFormat="1" ht="175.5">
      <c r="B96" s="40"/>
      <c r="C96" s="62"/>
      <c r="D96" s="203" t="s">
        <v>133</v>
      </c>
      <c r="E96" s="62"/>
      <c r="F96" s="204" t="s">
        <v>152</v>
      </c>
      <c r="G96" s="62"/>
      <c r="H96" s="62"/>
      <c r="I96" s="162"/>
      <c r="J96" s="62"/>
      <c r="K96" s="62"/>
      <c r="L96" s="60"/>
      <c r="M96" s="205"/>
      <c r="N96" s="41"/>
      <c r="O96" s="41"/>
      <c r="P96" s="41"/>
      <c r="Q96" s="41"/>
      <c r="R96" s="41"/>
      <c r="S96" s="41"/>
      <c r="T96" s="77"/>
      <c r="AT96" s="23" t="s">
        <v>133</v>
      </c>
      <c r="AU96" s="23" t="s">
        <v>83</v>
      </c>
    </row>
    <row r="97" spans="2:65" s="11" customFormat="1" ht="13.5">
      <c r="B97" s="206"/>
      <c r="C97" s="207"/>
      <c r="D97" s="203" t="s">
        <v>135</v>
      </c>
      <c r="E97" s="208" t="s">
        <v>30</v>
      </c>
      <c r="F97" s="209" t="s">
        <v>158</v>
      </c>
      <c r="G97" s="207"/>
      <c r="H97" s="210">
        <v>8.0250000000000004</v>
      </c>
      <c r="I97" s="211"/>
      <c r="J97" s="207"/>
      <c r="K97" s="207"/>
      <c r="L97" s="212"/>
      <c r="M97" s="213"/>
      <c r="N97" s="214"/>
      <c r="O97" s="214"/>
      <c r="P97" s="214"/>
      <c r="Q97" s="214"/>
      <c r="R97" s="214"/>
      <c r="S97" s="214"/>
      <c r="T97" s="215"/>
      <c r="AT97" s="216" t="s">
        <v>135</v>
      </c>
      <c r="AU97" s="216" t="s">
        <v>83</v>
      </c>
      <c r="AV97" s="11" t="s">
        <v>83</v>
      </c>
      <c r="AW97" s="11" t="s">
        <v>37</v>
      </c>
      <c r="AX97" s="11" t="s">
        <v>79</v>
      </c>
      <c r="AY97" s="216" t="s">
        <v>125</v>
      </c>
    </row>
    <row r="98" spans="2:65" s="1" customFormat="1" ht="25.5" customHeight="1">
      <c r="B98" s="40"/>
      <c r="C98" s="191" t="s">
        <v>159</v>
      </c>
      <c r="D98" s="191" t="s">
        <v>127</v>
      </c>
      <c r="E98" s="192" t="s">
        <v>160</v>
      </c>
      <c r="F98" s="193" t="s">
        <v>161</v>
      </c>
      <c r="G98" s="194" t="s">
        <v>145</v>
      </c>
      <c r="H98" s="195">
        <v>7.5</v>
      </c>
      <c r="I98" s="196"/>
      <c r="J98" s="197">
        <f>ROUND(I98*H98,2)</f>
        <v>0</v>
      </c>
      <c r="K98" s="193" t="s">
        <v>30</v>
      </c>
      <c r="L98" s="60"/>
      <c r="M98" s="198" t="s">
        <v>30</v>
      </c>
      <c r="N98" s="199" t="s">
        <v>45</v>
      </c>
      <c r="O98" s="41"/>
      <c r="P98" s="200">
        <f>O98*H98</f>
        <v>0</v>
      </c>
      <c r="Q98" s="200">
        <v>0</v>
      </c>
      <c r="R98" s="200">
        <f>Q98*H98</f>
        <v>0</v>
      </c>
      <c r="S98" s="200">
        <v>0</v>
      </c>
      <c r="T98" s="201">
        <f>S98*H98</f>
        <v>0</v>
      </c>
      <c r="AR98" s="23" t="s">
        <v>89</v>
      </c>
      <c r="AT98" s="23" t="s">
        <v>127</v>
      </c>
      <c r="AU98" s="23" t="s">
        <v>83</v>
      </c>
      <c r="AY98" s="23" t="s">
        <v>125</v>
      </c>
      <c r="BE98" s="202">
        <f>IF(N98="základní",J98,0)</f>
        <v>0</v>
      </c>
      <c r="BF98" s="202">
        <f>IF(N98="snížená",J98,0)</f>
        <v>0</v>
      </c>
      <c r="BG98" s="202">
        <f>IF(N98="zákl. přenesená",J98,0)</f>
        <v>0</v>
      </c>
      <c r="BH98" s="202">
        <f>IF(N98="sníž. přenesená",J98,0)</f>
        <v>0</v>
      </c>
      <c r="BI98" s="202">
        <f>IF(N98="nulová",J98,0)</f>
        <v>0</v>
      </c>
      <c r="BJ98" s="23" t="s">
        <v>79</v>
      </c>
      <c r="BK98" s="202">
        <f>ROUND(I98*H98,2)</f>
        <v>0</v>
      </c>
      <c r="BL98" s="23" t="s">
        <v>89</v>
      </c>
      <c r="BM98" s="23" t="s">
        <v>162</v>
      </c>
    </row>
    <row r="99" spans="2:65" s="11" customFormat="1" ht="13.5">
      <c r="B99" s="206"/>
      <c r="C99" s="207"/>
      <c r="D99" s="203" t="s">
        <v>135</v>
      </c>
      <c r="E99" s="208" t="s">
        <v>30</v>
      </c>
      <c r="F99" s="209" t="s">
        <v>163</v>
      </c>
      <c r="G99" s="207"/>
      <c r="H99" s="210">
        <v>7.5</v>
      </c>
      <c r="I99" s="211"/>
      <c r="J99" s="207"/>
      <c r="K99" s="207"/>
      <c r="L99" s="212"/>
      <c r="M99" s="213"/>
      <c r="N99" s="214"/>
      <c r="O99" s="214"/>
      <c r="P99" s="214"/>
      <c r="Q99" s="214"/>
      <c r="R99" s="214"/>
      <c r="S99" s="214"/>
      <c r="T99" s="215"/>
      <c r="AT99" s="216" t="s">
        <v>135</v>
      </c>
      <c r="AU99" s="216" t="s">
        <v>83</v>
      </c>
      <c r="AV99" s="11" t="s">
        <v>83</v>
      </c>
      <c r="AW99" s="11" t="s">
        <v>37</v>
      </c>
      <c r="AX99" s="11" t="s">
        <v>79</v>
      </c>
      <c r="AY99" s="216" t="s">
        <v>125</v>
      </c>
    </row>
    <row r="100" spans="2:65" s="1" customFormat="1" ht="38.25" customHeight="1">
      <c r="B100" s="40"/>
      <c r="C100" s="191" t="s">
        <v>164</v>
      </c>
      <c r="D100" s="191" t="s">
        <v>127</v>
      </c>
      <c r="E100" s="192" t="s">
        <v>165</v>
      </c>
      <c r="F100" s="193" t="s">
        <v>166</v>
      </c>
      <c r="G100" s="194" t="s">
        <v>145</v>
      </c>
      <c r="H100" s="195">
        <v>51.69</v>
      </c>
      <c r="I100" s="196"/>
      <c r="J100" s="197">
        <f>ROUND(I100*H100,2)</f>
        <v>0</v>
      </c>
      <c r="K100" s="193" t="s">
        <v>131</v>
      </c>
      <c r="L100" s="60"/>
      <c r="M100" s="198" t="s">
        <v>30</v>
      </c>
      <c r="N100" s="199" t="s">
        <v>45</v>
      </c>
      <c r="O100" s="41"/>
      <c r="P100" s="200">
        <f>O100*H100</f>
        <v>0</v>
      </c>
      <c r="Q100" s="200">
        <v>0</v>
      </c>
      <c r="R100" s="200">
        <f>Q100*H100</f>
        <v>0</v>
      </c>
      <c r="S100" s="200">
        <v>0</v>
      </c>
      <c r="T100" s="201">
        <f>S100*H100</f>
        <v>0</v>
      </c>
      <c r="AR100" s="23" t="s">
        <v>89</v>
      </c>
      <c r="AT100" s="23" t="s">
        <v>127</v>
      </c>
      <c r="AU100" s="23" t="s">
        <v>83</v>
      </c>
      <c r="AY100" s="23" t="s">
        <v>125</v>
      </c>
      <c r="BE100" s="202">
        <f>IF(N100="základní",J100,0)</f>
        <v>0</v>
      </c>
      <c r="BF100" s="202">
        <f>IF(N100="snížená",J100,0)</f>
        <v>0</v>
      </c>
      <c r="BG100" s="202">
        <f>IF(N100="zákl. přenesená",J100,0)</f>
        <v>0</v>
      </c>
      <c r="BH100" s="202">
        <f>IF(N100="sníž. přenesená",J100,0)</f>
        <v>0</v>
      </c>
      <c r="BI100" s="202">
        <f>IF(N100="nulová",J100,0)</f>
        <v>0</v>
      </c>
      <c r="BJ100" s="23" t="s">
        <v>79</v>
      </c>
      <c r="BK100" s="202">
        <f>ROUND(I100*H100,2)</f>
        <v>0</v>
      </c>
      <c r="BL100" s="23" t="s">
        <v>89</v>
      </c>
      <c r="BM100" s="23" t="s">
        <v>167</v>
      </c>
    </row>
    <row r="101" spans="2:65" s="1" customFormat="1" ht="175.5">
      <c r="B101" s="40"/>
      <c r="C101" s="62"/>
      <c r="D101" s="203" t="s">
        <v>133</v>
      </c>
      <c r="E101" s="62"/>
      <c r="F101" s="204" t="s">
        <v>168</v>
      </c>
      <c r="G101" s="62"/>
      <c r="H101" s="62"/>
      <c r="I101" s="162"/>
      <c r="J101" s="62"/>
      <c r="K101" s="62"/>
      <c r="L101" s="60"/>
      <c r="M101" s="205"/>
      <c r="N101" s="41"/>
      <c r="O101" s="41"/>
      <c r="P101" s="41"/>
      <c r="Q101" s="41"/>
      <c r="R101" s="41"/>
      <c r="S101" s="41"/>
      <c r="T101" s="77"/>
      <c r="AT101" s="23" t="s">
        <v>133</v>
      </c>
      <c r="AU101" s="23" t="s">
        <v>83</v>
      </c>
    </row>
    <row r="102" spans="2:65" s="12" customFormat="1" ht="13.5">
      <c r="B102" s="217"/>
      <c r="C102" s="218"/>
      <c r="D102" s="203" t="s">
        <v>135</v>
      </c>
      <c r="E102" s="219" t="s">
        <v>30</v>
      </c>
      <c r="F102" s="220" t="s">
        <v>169</v>
      </c>
      <c r="G102" s="218"/>
      <c r="H102" s="219" t="s">
        <v>30</v>
      </c>
      <c r="I102" s="221"/>
      <c r="J102" s="218"/>
      <c r="K102" s="218"/>
      <c r="L102" s="222"/>
      <c r="M102" s="223"/>
      <c r="N102" s="224"/>
      <c r="O102" s="224"/>
      <c r="P102" s="224"/>
      <c r="Q102" s="224"/>
      <c r="R102" s="224"/>
      <c r="S102" s="224"/>
      <c r="T102" s="225"/>
      <c r="AT102" s="226" t="s">
        <v>135</v>
      </c>
      <c r="AU102" s="226" t="s">
        <v>83</v>
      </c>
      <c r="AV102" s="12" t="s">
        <v>79</v>
      </c>
      <c r="AW102" s="12" t="s">
        <v>37</v>
      </c>
      <c r="AX102" s="12" t="s">
        <v>74</v>
      </c>
      <c r="AY102" s="226" t="s">
        <v>125</v>
      </c>
    </row>
    <row r="103" spans="2:65" s="11" customFormat="1" ht="13.5">
      <c r="B103" s="206"/>
      <c r="C103" s="207"/>
      <c r="D103" s="203" t="s">
        <v>135</v>
      </c>
      <c r="E103" s="208" t="s">
        <v>30</v>
      </c>
      <c r="F103" s="209" t="s">
        <v>170</v>
      </c>
      <c r="G103" s="207"/>
      <c r="H103" s="210">
        <v>51.69</v>
      </c>
      <c r="I103" s="211"/>
      <c r="J103" s="207"/>
      <c r="K103" s="207"/>
      <c r="L103" s="212"/>
      <c r="M103" s="213"/>
      <c r="N103" s="214"/>
      <c r="O103" s="214"/>
      <c r="P103" s="214"/>
      <c r="Q103" s="214"/>
      <c r="R103" s="214"/>
      <c r="S103" s="214"/>
      <c r="T103" s="215"/>
      <c r="AT103" s="216" t="s">
        <v>135</v>
      </c>
      <c r="AU103" s="216" t="s">
        <v>83</v>
      </c>
      <c r="AV103" s="11" t="s">
        <v>83</v>
      </c>
      <c r="AW103" s="11" t="s">
        <v>37</v>
      </c>
      <c r="AX103" s="11" t="s">
        <v>79</v>
      </c>
      <c r="AY103" s="216" t="s">
        <v>125</v>
      </c>
    </row>
    <row r="104" spans="2:65" s="1" customFormat="1" ht="38.25" customHeight="1">
      <c r="B104" s="40"/>
      <c r="C104" s="191" t="s">
        <v>171</v>
      </c>
      <c r="D104" s="191" t="s">
        <v>127</v>
      </c>
      <c r="E104" s="192" t="s">
        <v>172</v>
      </c>
      <c r="F104" s="193" t="s">
        <v>173</v>
      </c>
      <c r="G104" s="194" t="s">
        <v>139</v>
      </c>
      <c r="H104" s="195">
        <v>831</v>
      </c>
      <c r="I104" s="196"/>
      <c r="J104" s="197">
        <f>ROUND(I104*H104,2)</f>
        <v>0</v>
      </c>
      <c r="K104" s="193" t="s">
        <v>131</v>
      </c>
      <c r="L104" s="60"/>
      <c r="M104" s="198" t="s">
        <v>30</v>
      </c>
      <c r="N104" s="199" t="s">
        <v>45</v>
      </c>
      <c r="O104" s="41"/>
      <c r="P104" s="200">
        <f>O104*H104</f>
        <v>0</v>
      </c>
      <c r="Q104" s="200">
        <v>0</v>
      </c>
      <c r="R104" s="200">
        <f>Q104*H104</f>
        <v>0</v>
      </c>
      <c r="S104" s="200">
        <v>0</v>
      </c>
      <c r="T104" s="201">
        <f>S104*H104</f>
        <v>0</v>
      </c>
      <c r="AR104" s="23" t="s">
        <v>89</v>
      </c>
      <c r="AT104" s="23" t="s">
        <v>127</v>
      </c>
      <c r="AU104" s="23" t="s">
        <v>83</v>
      </c>
      <c r="AY104" s="23" t="s">
        <v>125</v>
      </c>
      <c r="BE104" s="202">
        <f>IF(N104="základní",J104,0)</f>
        <v>0</v>
      </c>
      <c r="BF104" s="202">
        <f>IF(N104="snížená",J104,0)</f>
        <v>0</v>
      </c>
      <c r="BG104" s="202">
        <f>IF(N104="zákl. přenesená",J104,0)</f>
        <v>0</v>
      </c>
      <c r="BH104" s="202">
        <f>IF(N104="sníž. přenesená",J104,0)</f>
        <v>0</v>
      </c>
      <c r="BI104" s="202">
        <f>IF(N104="nulová",J104,0)</f>
        <v>0</v>
      </c>
      <c r="BJ104" s="23" t="s">
        <v>79</v>
      </c>
      <c r="BK104" s="202">
        <f>ROUND(I104*H104,2)</f>
        <v>0</v>
      </c>
      <c r="BL104" s="23" t="s">
        <v>89</v>
      </c>
      <c r="BM104" s="23" t="s">
        <v>174</v>
      </c>
    </row>
    <row r="105" spans="2:65" s="1" customFormat="1" ht="94.5">
      <c r="B105" s="40"/>
      <c r="C105" s="62"/>
      <c r="D105" s="203" t="s">
        <v>133</v>
      </c>
      <c r="E105" s="62"/>
      <c r="F105" s="204" t="s">
        <v>175</v>
      </c>
      <c r="G105" s="62"/>
      <c r="H105" s="62"/>
      <c r="I105" s="162"/>
      <c r="J105" s="62"/>
      <c r="K105" s="62"/>
      <c r="L105" s="60"/>
      <c r="M105" s="205"/>
      <c r="N105" s="41"/>
      <c r="O105" s="41"/>
      <c r="P105" s="41"/>
      <c r="Q105" s="41"/>
      <c r="R105" s="41"/>
      <c r="S105" s="41"/>
      <c r="T105" s="77"/>
      <c r="AT105" s="23" t="s">
        <v>133</v>
      </c>
      <c r="AU105" s="23" t="s">
        <v>83</v>
      </c>
    </row>
    <row r="106" spans="2:65" s="11" customFormat="1" ht="13.5">
      <c r="B106" s="206"/>
      <c r="C106" s="207"/>
      <c r="D106" s="203" t="s">
        <v>135</v>
      </c>
      <c r="E106" s="208" t="s">
        <v>30</v>
      </c>
      <c r="F106" s="209" t="s">
        <v>176</v>
      </c>
      <c r="G106" s="207"/>
      <c r="H106" s="210">
        <v>831</v>
      </c>
      <c r="I106" s="211"/>
      <c r="J106" s="207"/>
      <c r="K106" s="207"/>
      <c r="L106" s="212"/>
      <c r="M106" s="213"/>
      <c r="N106" s="214"/>
      <c r="O106" s="214"/>
      <c r="P106" s="214"/>
      <c r="Q106" s="214"/>
      <c r="R106" s="214"/>
      <c r="S106" s="214"/>
      <c r="T106" s="215"/>
      <c r="AT106" s="216" t="s">
        <v>135</v>
      </c>
      <c r="AU106" s="216" t="s">
        <v>83</v>
      </c>
      <c r="AV106" s="11" t="s">
        <v>83</v>
      </c>
      <c r="AW106" s="11" t="s">
        <v>37</v>
      </c>
      <c r="AX106" s="11" t="s">
        <v>79</v>
      </c>
      <c r="AY106" s="216" t="s">
        <v>125</v>
      </c>
    </row>
    <row r="107" spans="2:65" s="1" customFormat="1" ht="25.5" customHeight="1">
      <c r="B107" s="40"/>
      <c r="C107" s="191" t="s">
        <v>177</v>
      </c>
      <c r="D107" s="191" t="s">
        <v>127</v>
      </c>
      <c r="E107" s="192" t="s">
        <v>178</v>
      </c>
      <c r="F107" s="193" t="s">
        <v>179</v>
      </c>
      <c r="G107" s="194" t="s">
        <v>139</v>
      </c>
      <c r="H107" s="195">
        <v>59.19</v>
      </c>
      <c r="I107" s="196"/>
      <c r="J107" s="197">
        <f>ROUND(I107*H107,2)</f>
        <v>0</v>
      </c>
      <c r="K107" s="193" t="s">
        <v>131</v>
      </c>
      <c r="L107" s="60"/>
      <c r="M107" s="198" t="s">
        <v>30</v>
      </c>
      <c r="N107" s="199" t="s">
        <v>45</v>
      </c>
      <c r="O107" s="41"/>
      <c r="P107" s="200">
        <f>O107*H107</f>
        <v>0</v>
      </c>
      <c r="Q107" s="200">
        <v>0</v>
      </c>
      <c r="R107" s="200">
        <f>Q107*H107</f>
        <v>0</v>
      </c>
      <c r="S107" s="200">
        <v>0</v>
      </c>
      <c r="T107" s="201">
        <f>S107*H107</f>
        <v>0</v>
      </c>
      <c r="AR107" s="23" t="s">
        <v>89</v>
      </c>
      <c r="AT107" s="23" t="s">
        <v>127</v>
      </c>
      <c r="AU107" s="23" t="s">
        <v>83</v>
      </c>
      <c r="AY107" s="23" t="s">
        <v>125</v>
      </c>
      <c r="BE107" s="202">
        <f>IF(N107="základní",J107,0)</f>
        <v>0</v>
      </c>
      <c r="BF107" s="202">
        <f>IF(N107="snížená",J107,0)</f>
        <v>0</v>
      </c>
      <c r="BG107" s="202">
        <f>IF(N107="zákl. přenesená",J107,0)</f>
        <v>0</v>
      </c>
      <c r="BH107" s="202">
        <f>IF(N107="sníž. přenesená",J107,0)</f>
        <v>0</v>
      </c>
      <c r="BI107" s="202">
        <f>IF(N107="nulová",J107,0)</f>
        <v>0</v>
      </c>
      <c r="BJ107" s="23" t="s">
        <v>79</v>
      </c>
      <c r="BK107" s="202">
        <f>ROUND(I107*H107,2)</f>
        <v>0</v>
      </c>
      <c r="BL107" s="23" t="s">
        <v>89</v>
      </c>
      <c r="BM107" s="23" t="s">
        <v>180</v>
      </c>
    </row>
    <row r="108" spans="2:65" s="1" customFormat="1" ht="121.5">
      <c r="B108" s="40"/>
      <c r="C108" s="62"/>
      <c r="D108" s="203" t="s">
        <v>133</v>
      </c>
      <c r="E108" s="62"/>
      <c r="F108" s="204" t="s">
        <v>181</v>
      </c>
      <c r="G108" s="62"/>
      <c r="H108" s="62"/>
      <c r="I108" s="162"/>
      <c r="J108" s="62"/>
      <c r="K108" s="62"/>
      <c r="L108" s="60"/>
      <c r="M108" s="205"/>
      <c r="N108" s="41"/>
      <c r="O108" s="41"/>
      <c r="P108" s="41"/>
      <c r="Q108" s="41"/>
      <c r="R108" s="41"/>
      <c r="S108" s="41"/>
      <c r="T108" s="77"/>
      <c r="AT108" s="23" t="s">
        <v>133</v>
      </c>
      <c r="AU108" s="23" t="s">
        <v>83</v>
      </c>
    </row>
    <row r="109" spans="2:65" s="11" customFormat="1" ht="13.5">
      <c r="B109" s="206"/>
      <c r="C109" s="207"/>
      <c r="D109" s="203" t="s">
        <v>135</v>
      </c>
      <c r="E109" s="208" t="s">
        <v>30</v>
      </c>
      <c r="F109" s="209" t="s">
        <v>182</v>
      </c>
      <c r="G109" s="207"/>
      <c r="H109" s="210">
        <v>59.19</v>
      </c>
      <c r="I109" s="211"/>
      <c r="J109" s="207"/>
      <c r="K109" s="207"/>
      <c r="L109" s="212"/>
      <c r="M109" s="213"/>
      <c r="N109" s="214"/>
      <c r="O109" s="214"/>
      <c r="P109" s="214"/>
      <c r="Q109" s="214"/>
      <c r="R109" s="214"/>
      <c r="S109" s="214"/>
      <c r="T109" s="215"/>
      <c r="AT109" s="216" t="s">
        <v>135</v>
      </c>
      <c r="AU109" s="216" t="s">
        <v>83</v>
      </c>
      <c r="AV109" s="11" t="s">
        <v>83</v>
      </c>
      <c r="AW109" s="11" t="s">
        <v>37</v>
      </c>
      <c r="AX109" s="11" t="s">
        <v>79</v>
      </c>
      <c r="AY109" s="216" t="s">
        <v>125</v>
      </c>
    </row>
    <row r="110" spans="2:65" s="1" customFormat="1" ht="16.5" customHeight="1">
      <c r="B110" s="40"/>
      <c r="C110" s="227" t="s">
        <v>183</v>
      </c>
      <c r="D110" s="227" t="s">
        <v>184</v>
      </c>
      <c r="E110" s="228" t="s">
        <v>185</v>
      </c>
      <c r="F110" s="229" t="s">
        <v>186</v>
      </c>
      <c r="G110" s="230" t="s">
        <v>187</v>
      </c>
      <c r="H110" s="231">
        <v>0.88800000000000001</v>
      </c>
      <c r="I110" s="232"/>
      <c r="J110" s="233">
        <f>ROUND(I110*H110,2)</f>
        <v>0</v>
      </c>
      <c r="K110" s="229" t="s">
        <v>131</v>
      </c>
      <c r="L110" s="234"/>
      <c r="M110" s="235" t="s">
        <v>30</v>
      </c>
      <c r="N110" s="236" t="s">
        <v>45</v>
      </c>
      <c r="O110" s="41"/>
      <c r="P110" s="200">
        <f>O110*H110</f>
        <v>0</v>
      </c>
      <c r="Q110" s="200">
        <v>1E-3</v>
      </c>
      <c r="R110" s="200">
        <f>Q110*H110</f>
        <v>8.8800000000000001E-4</v>
      </c>
      <c r="S110" s="200">
        <v>0</v>
      </c>
      <c r="T110" s="201">
        <f>S110*H110</f>
        <v>0</v>
      </c>
      <c r="AR110" s="23" t="s">
        <v>171</v>
      </c>
      <c r="AT110" s="23" t="s">
        <v>184</v>
      </c>
      <c r="AU110" s="23" t="s">
        <v>83</v>
      </c>
      <c r="AY110" s="23" t="s">
        <v>125</v>
      </c>
      <c r="BE110" s="202">
        <f>IF(N110="základní",J110,0)</f>
        <v>0</v>
      </c>
      <c r="BF110" s="202">
        <f>IF(N110="snížená",J110,0)</f>
        <v>0</v>
      </c>
      <c r="BG110" s="202">
        <f>IF(N110="zákl. přenesená",J110,0)</f>
        <v>0</v>
      </c>
      <c r="BH110" s="202">
        <f>IF(N110="sníž. přenesená",J110,0)</f>
        <v>0</v>
      </c>
      <c r="BI110" s="202">
        <f>IF(N110="nulová",J110,0)</f>
        <v>0</v>
      </c>
      <c r="BJ110" s="23" t="s">
        <v>79</v>
      </c>
      <c r="BK110" s="202">
        <f>ROUND(I110*H110,2)</f>
        <v>0</v>
      </c>
      <c r="BL110" s="23" t="s">
        <v>89</v>
      </c>
      <c r="BM110" s="23" t="s">
        <v>188</v>
      </c>
    </row>
    <row r="111" spans="2:65" s="11" customFormat="1" ht="13.5">
      <c r="B111" s="206"/>
      <c r="C111" s="207"/>
      <c r="D111" s="203" t="s">
        <v>135</v>
      </c>
      <c r="E111" s="207"/>
      <c r="F111" s="209" t="s">
        <v>189</v>
      </c>
      <c r="G111" s="207"/>
      <c r="H111" s="210">
        <v>0.88800000000000001</v>
      </c>
      <c r="I111" s="211"/>
      <c r="J111" s="207"/>
      <c r="K111" s="207"/>
      <c r="L111" s="212"/>
      <c r="M111" s="213"/>
      <c r="N111" s="214"/>
      <c r="O111" s="214"/>
      <c r="P111" s="214"/>
      <c r="Q111" s="214"/>
      <c r="R111" s="214"/>
      <c r="S111" s="214"/>
      <c r="T111" s="215"/>
      <c r="AT111" s="216" t="s">
        <v>135</v>
      </c>
      <c r="AU111" s="216" t="s">
        <v>83</v>
      </c>
      <c r="AV111" s="11" t="s">
        <v>83</v>
      </c>
      <c r="AW111" s="11" t="s">
        <v>6</v>
      </c>
      <c r="AX111" s="11" t="s">
        <v>79</v>
      </c>
      <c r="AY111" s="216" t="s">
        <v>125</v>
      </c>
    </row>
    <row r="112" spans="2:65" s="1" customFormat="1" ht="25.5" customHeight="1">
      <c r="B112" s="40"/>
      <c r="C112" s="191" t="s">
        <v>190</v>
      </c>
      <c r="D112" s="191" t="s">
        <v>127</v>
      </c>
      <c r="E112" s="192" t="s">
        <v>191</v>
      </c>
      <c r="F112" s="193" t="s">
        <v>192</v>
      </c>
      <c r="G112" s="194" t="s">
        <v>139</v>
      </c>
      <c r="H112" s="195">
        <v>183.19</v>
      </c>
      <c r="I112" s="196"/>
      <c r="J112" s="197">
        <f>ROUND(I112*H112,2)</f>
        <v>0</v>
      </c>
      <c r="K112" s="193" t="s">
        <v>131</v>
      </c>
      <c r="L112" s="60"/>
      <c r="M112" s="198" t="s">
        <v>30</v>
      </c>
      <c r="N112" s="199" t="s">
        <v>45</v>
      </c>
      <c r="O112" s="41"/>
      <c r="P112" s="200">
        <f>O112*H112</f>
        <v>0</v>
      </c>
      <c r="Q112" s="200">
        <v>0</v>
      </c>
      <c r="R112" s="200">
        <f>Q112*H112</f>
        <v>0</v>
      </c>
      <c r="S112" s="200">
        <v>0</v>
      </c>
      <c r="T112" s="201">
        <f>S112*H112</f>
        <v>0</v>
      </c>
      <c r="AR112" s="23" t="s">
        <v>89</v>
      </c>
      <c r="AT112" s="23" t="s">
        <v>127</v>
      </c>
      <c r="AU112" s="23" t="s">
        <v>83</v>
      </c>
      <c r="AY112" s="23" t="s">
        <v>125</v>
      </c>
      <c r="BE112" s="202">
        <f>IF(N112="základní",J112,0)</f>
        <v>0</v>
      </c>
      <c r="BF112" s="202">
        <f>IF(N112="snížená",J112,0)</f>
        <v>0</v>
      </c>
      <c r="BG112" s="202">
        <f>IF(N112="zákl. přenesená",J112,0)</f>
        <v>0</v>
      </c>
      <c r="BH112" s="202">
        <f>IF(N112="sníž. přenesená",J112,0)</f>
        <v>0</v>
      </c>
      <c r="BI112" s="202">
        <f>IF(N112="nulová",J112,0)</f>
        <v>0</v>
      </c>
      <c r="BJ112" s="23" t="s">
        <v>79</v>
      </c>
      <c r="BK112" s="202">
        <f>ROUND(I112*H112,2)</f>
        <v>0</v>
      </c>
      <c r="BL112" s="23" t="s">
        <v>89</v>
      </c>
      <c r="BM112" s="23" t="s">
        <v>193</v>
      </c>
    </row>
    <row r="113" spans="2:65" s="1" customFormat="1" ht="121.5">
      <c r="B113" s="40"/>
      <c r="C113" s="62"/>
      <c r="D113" s="203" t="s">
        <v>133</v>
      </c>
      <c r="E113" s="62"/>
      <c r="F113" s="204" t="s">
        <v>194</v>
      </c>
      <c r="G113" s="62"/>
      <c r="H113" s="62"/>
      <c r="I113" s="162"/>
      <c r="J113" s="62"/>
      <c r="K113" s="62"/>
      <c r="L113" s="60"/>
      <c r="M113" s="205"/>
      <c r="N113" s="41"/>
      <c r="O113" s="41"/>
      <c r="P113" s="41"/>
      <c r="Q113" s="41"/>
      <c r="R113" s="41"/>
      <c r="S113" s="41"/>
      <c r="T113" s="77"/>
      <c r="AT113" s="23" t="s">
        <v>133</v>
      </c>
      <c r="AU113" s="23" t="s">
        <v>83</v>
      </c>
    </row>
    <row r="114" spans="2:65" s="11" customFormat="1" ht="13.5">
      <c r="B114" s="206"/>
      <c r="C114" s="207"/>
      <c r="D114" s="203" t="s">
        <v>135</v>
      </c>
      <c r="E114" s="208" t="s">
        <v>30</v>
      </c>
      <c r="F114" s="209" t="s">
        <v>195</v>
      </c>
      <c r="G114" s="207"/>
      <c r="H114" s="210">
        <v>183.19</v>
      </c>
      <c r="I114" s="211"/>
      <c r="J114" s="207"/>
      <c r="K114" s="207"/>
      <c r="L114" s="212"/>
      <c r="M114" s="213"/>
      <c r="N114" s="214"/>
      <c r="O114" s="214"/>
      <c r="P114" s="214"/>
      <c r="Q114" s="214"/>
      <c r="R114" s="214"/>
      <c r="S114" s="214"/>
      <c r="T114" s="215"/>
      <c r="AT114" s="216" t="s">
        <v>135</v>
      </c>
      <c r="AU114" s="216" t="s">
        <v>83</v>
      </c>
      <c r="AV114" s="11" t="s">
        <v>83</v>
      </c>
      <c r="AW114" s="11" t="s">
        <v>37</v>
      </c>
      <c r="AX114" s="11" t="s">
        <v>79</v>
      </c>
      <c r="AY114" s="216" t="s">
        <v>125</v>
      </c>
    </row>
    <row r="115" spans="2:65" s="1" customFormat="1" ht="25.5" customHeight="1">
      <c r="B115" s="40"/>
      <c r="C115" s="191" t="s">
        <v>196</v>
      </c>
      <c r="D115" s="191" t="s">
        <v>127</v>
      </c>
      <c r="E115" s="192" t="s">
        <v>197</v>
      </c>
      <c r="F115" s="193" t="s">
        <v>198</v>
      </c>
      <c r="G115" s="194" t="s">
        <v>199</v>
      </c>
      <c r="H115" s="195">
        <v>1</v>
      </c>
      <c r="I115" s="196"/>
      <c r="J115" s="197">
        <f>ROUND(I115*H115,2)</f>
        <v>0</v>
      </c>
      <c r="K115" s="193" t="s">
        <v>131</v>
      </c>
      <c r="L115" s="60"/>
      <c r="M115" s="198" t="s">
        <v>30</v>
      </c>
      <c r="N115" s="199" t="s">
        <v>45</v>
      </c>
      <c r="O115" s="41"/>
      <c r="P115" s="200">
        <f>O115*H115</f>
        <v>0</v>
      </c>
      <c r="Q115" s="200">
        <v>1.281E-2</v>
      </c>
      <c r="R115" s="200">
        <f>Q115*H115</f>
        <v>1.281E-2</v>
      </c>
      <c r="S115" s="200">
        <v>0</v>
      </c>
      <c r="T115" s="201">
        <f>S115*H115</f>
        <v>0</v>
      </c>
      <c r="AR115" s="23" t="s">
        <v>89</v>
      </c>
      <c r="AT115" s="23" t="s">
        <v>127</v>
      </c>
      <c r="AU115" s="23" t="s">
        <v>83</v>
      </c>
      <c r="AY115" s="23" t="s">
        <v>125</v>
      </c>
      <c r="BE115" s="202">
        <f>IF(N115="základní",J115,0)</f>
        <v>0</v>
      </c>
      <c r="BF115" s="202">
        <f>IF(N115="snížená",J115,0)</f>
        <v>0</v>
      </c>
      <c r="BG115" s="202">
        <f>IF(N115="zákl. přenesená",J115,0)</f>
        <v>0</v>
      </c>
      <c r="BH115" s="202">
        <f>IF(N115="sníž. přenesená",J115,0)</f>
        <v>0</v>
      </c>
      <c r="BI115" s="202">
        <f>IF(N115="nulová",J115,0)</f>
        <v>0</v>
      </c>
      <c r="BJ115" s="23" t="s">
        <v>79</v>
      </c>
      <c r="BK115" s="202">
        <f>ROUND(I115*H115,2)</f>
        <v>0</v>
      </c>
      <c r="BL115" s="23" t="s">
        <v>89</v>
      </c>
      <c r="BM115" s="23" t="s">
        <v>200</v>
      </c>
    </row>
    <row r="116" spans="2:65" s="1" customFormat="1" ht="38.25" customHeight="1">
      <c r="B116" s="40"/>
      <c r="C116" s="191" t="s">
        <v>201</v>
      </c>
      <c r="D116" s="191" t="s">
        <v>127</v>
      </c>
      <c r="E116" s="192" t="s">
        <v>202</v>
      </c>
      <c r="F116" s="193" t="s">
        <v>203</v>
      </c>
      <c r="G116" s="194" t="s">
        <v>199</v>
      </c>
      <c r="H116" s="195">
        <v>1</v>
      </c>
      <c r="I116" s="196"/>
      <c r="J116" s="197">
        <f>ROUND(I116*H116,2)</f>
        <v>0</v>
      </c>
      <c r="K116" s="193" t="s">
        <v>131</v>
      </c>
      <c r="L116" s="60"/>
      <c r="M116" s="198" t="s">
        <v>30</v>
      </c>
      <c r="N116" s="199" t="s">
        <v>45</v>
      </c>
      <c r="O116" s="41"/>
      <c r="P116" s="200">
        <f>O116*H116</f>
        <v>0</v>
      </c>
      <c r="Q116" s="200">
        <v>2.1350000000000001E-2</v>
      </c>
      <c r="R116" s="200">
        <f>Q116*H116</f>
        <v>2.1350000000000001E-2</v>
      </c>
      <c r="S116" s="200">
        <v>0</v>
      </c>
      <c r="T116" s="201">
        <f>S116*H116</f>
        <v>0</v>
      </c>
      <c r="AR116" s="23" t="s">
        <v>89</v>
      </c>
      <c r="AT116" s="23" t="s">
        <v>127</v>
      </c>
      <c r="AU116" s="23" t="s">
        <v>83</v>
      </c>
      <c r="AY116" s="23" t="s">
        <v>125</v>
      </c>
      <c r="BE116" s="202">
        <f>IF(N116="základní",J116,0)</f>
        <v>0</v>
      </c>
      <c r="BF116" s="202">
        <f>IF(N116="snížená",J116,0)</f>
        <v>0</v>
      </c>
      <c r="BG116" s="202">
        <f>IF(N116="zákl. přenesená",J116,0)</f>
        <v>0</v>
      </c>
      <c r="BH116" s="202">
        <f>IF(N116="sníž. přenesená",J116,0)</f>
        <v>0</v>
      </c>
      <c r="BI116" s="202">
        <f>IF(N116="nulová",J116,0)</f>
        <v>0</v>
      </c>
      <c r="BJ116" s="23" t="s">
        <v>79</v>
      </c>
      <c r="BK116" s="202">
        <f>ROUND(I116*H116,2)</f>
        <v>0</v>
      </c>
      <c r="BL116" s="23" t="s">
        <v>89</v>
      </c>
      <c r="BM116" s="23" t="s">
        <v>204</v>
      </c>
    </row>
    <row r="117" spans="2:65" s="1" customFormat="1" ht="38.25" customHeight="1">
      <c r="B117" s="40"/>
      <c r="C117" s="191" t="s">
        <v>205</v>
      </c>
      <c r="D117" s="191" t="s">
        <v>127</v>
      </c>
      <c r="E117" s="192" t="s">
        <v>206</v>
      </c>
      <c r="F117" s="193" t="s">
        <v>207</v>
      </c>
      <c r="G117" s="194" t="s">
        <v>130</v>
      </c>
      <c r="H117" s="195">
        <v>8.0000000000000002E-3</v>
      </c>
      <c r="I117" s="196"/>
      <c r="J117" s="197">
        <f>ROUND(I117*H117,2)</f>
        <v>0</v>
      </c>
      <c r="K117" s="193" t="s">
        <v>131</v>
      </c>
      <c r="L117" s="60"/>
      <c r="M117" s="198" t="s">
        <v>30</v>
      </c>
      <c r="N117" s="199" t="s">
        <v>45</v>
      </c>
      <c r="O117" s="41"/>
      <c r="P117" s="200">
        <f>O117*H117</f>
        <v>0</v>
      </c>
      <c r="Q117" s="200">
        <v>0</v>
      </c>
      <c r="R117" s="200">
        <f>Q117*H117</f>
        <v>0</v>
      </c>
      <c r="S117" s="200">
        <v>0</v>
      </c>
      <c r="T117" s="201">
        <f>S117*H117</f>
        <v>0</v>
      </c>
      <c r="AR117" s="23" t="s">
        <v>89</v>
      </c>
      <c r="AT117" s="23" t="s">
        <v>127</v>
      </c>
      <c r="AU117" s="23" t="s">
        <v>83</v>
      </c>
      <c r="AY117" s="23" t="s">
        <v>125</v>
      </c>
      <c r="BE117" s="202">
        <f>IF(N117="základní",J117,0)</f>
        <v>0</v>
      </c>
      <c r="BF117" s="202">
        <f>IF(N117="snížená",J117,0)</f>
        <v>0</v>
      </c>
      <c r="BG117" s="202">
        <f>IF(N117="zákl. přenesená",J117,0)</f>
        <v>0</v>
      </c>
      <c r="BH117" s="202">
        <f>IF(N117="sníž. přenesená",J117,0)</f>
        <v>0</v>
      </c>
      <c r="BI117" s="202">
        <f>IF(N117="nulová",J117,0)</f>
        <v>0</v>
      </c>
      <c r="BJ117" s="23" t="s">
        <v>79</v>
      </c>
      <c r="BK117" s="202">
        <f>ROUND(I117*H117,2)</f>
        <v>0</v>
      </c>
      <c r="BL117" s="23" t="s">
        <v>89</v>
      </c>
      <c r="BM117" s="23" t="s">
        <v>208</v>
      </c>
    </row>
    <row r="118" spans="2:65" s="1" customFormat="1" ht="27">
      <c r="B118" s="40"/>
      <c r="C118" s="62"/>
      <c r="D118" s="203" t="s">
        <v>133</v>
      </c>
      <c r="E118" s="62"/>
      <c r="F118" s="204" t="s">
        <v>209</v>
      </c>
      <c r="G118" s="62"/>
      <c r="H118" s="62"/>
      <c r="I118" s="162"/>
      <c r="J118" s="62"/>
      <c r="K118" s="62"/>
      <c r="L118" s="60"/>
      <c r="M118" s="205"/>
      <c r="N118" s="41"/>
      <c r="O118" s="41"/>
      <c r="P118" s="41"/>
      <c r="Q118" s="41"/>
      <c r="R118" s="41"/>
      <c r="S118" s="41"/>
      <c r="T118" s="77"/>
      <c r="AT118" s="23" t="s">
        <v>133</v>
      </c>
      <c r="AU118" s="23" t="s">
        <v>83</v>
      </c>
    </row>
    <row r="119" spans="2:65" s="11" customFormat="1" ht="13.5">
      <c r="B119" s="206"/>
      <c r="C119" s="207"/>
      <c r="D119" s="203" t="s">
        <v>135</v>
      </c>
      <c r="E119" s="208" t="s">
        <v>30</v>
      </c>
      <c r="F119" s="209" t="s">
        <v>210</v>
      </c>
      <c r="G119" s="207"/>
      <c r="H119" s="210">
        <v>8.0000000000000002E-3</v>
      </c>
      <c r="I119" s="211"/>
      <c r="J119" s="207"/>
      <c r="K119" s="207"/>
      <c r="L119" s="212"/>
      <c r="M119" s="213"/>
      <c r="N119" s="214"/>
      <c r="O119" s="214"/>
      <c r="P119" s="214"/>
      <c r="Q119" s="214"/>
      <c r="R119" s="214"/>
      <c r="S119" s="214"/>
      <c r="T119" s="215"/>
      <c r="AT119" s="216" t="s">
        <v>135</v>
      </c>
      <c r="AU119" s="216" t="s">
        <v>83</v>
      </c>
      <c r="AV119" s="11" t="s">
        <v>83</v>
      </c>
      <c r="AW119" s="11" t="s">
        <v>37</v>
      </c>
      <c r="AX119" s="11" t="s">
        <v>79</v>
      </c>
      <c r="AY119" s="216" t="s">
        <v>125</v>
      </c>
    </row>
    <row r="120" spans="2:65" s="10" customFormat="1" ht="29.85" customHeight="1">
      <c r="B120" s="175"/>
      <c r="C120" s="176"/>
      <c r="D120" s="177" t="s">
        <v>73</v>
      </c>
      <c r="E120" s="189" t="s">
        <v>89</v>
      </c>
      <c r="F120" s="189" t="s">
        <v>211</v>
      </c>
      <c r="G120" s="176"/>
      <c r="H120" s="176"/>
      <c r="I120" s="179"/>
      <c r="J120" s="190">
        <f>BK120</f>
        <v>0</v>
      </c>
      <c r="K120" s="176"/>
      <c r="L120" s="181"/>
      <c r="M120" s="182"/>
      <c r="N120" s="183"/>
      <c r="O120" s="183"/>
      <c r="P120" s="184">
        <f>SUM(P121:P129)</f>
        <v>0</v>
      </c>
      <c r="Q120" s="183"/>
      <c r="R120" s="184">
        <f>SUM(R121:R129)</f>
        <v>127.627972</v>
      </c>
      <c r="S120" s="183"/>
      <c r="T120" s="185">
        <f>SUM(T121:T129)</f>
        <v>0</v>
      </c>
      <c r="AR120" s="186" t="s">
        <v>79</v>
      </c>
      <c r="AT120" s="187" t="s">
        <v>73</v>
      </c>
      <c r="AU120" s="187" t="s">
        <v>79</v>
      </c>
      <c r="AY120" s="186" t="s">
        <v>125</v>
      </c>
      <c r="BK120" s="188">
        <f>SUM(BK121:BK129)</f>
        <v>0</v>
      </c>
    </row>
    <row r="121" spans="2:65" s="1" customFormat="1" ht="25.5" customHeight="1">
      <c r="B121" s="40"/>
      <c r="C121" s="191" t="s">
        <v>10</v>
      </c>
      <c r="D121" s="191" t="s">
        <v>127</v>
      </c>
      <c r="E121" s="192" t="s">
        <v>212</v>
      </c>
      <c r="F121" s="193" t="s">
        <v>213</v>
      </c>
      <c r="G121" s="194" t="s">
        <v>145</v>
      </c>
      <c r="H121" s="195">
        <v>25.7</v>
      </c>
      <c r="I121" s="196"/>
      <c r="J121" s="197">
        <f>ROUND(I121*H121,2)</f>
        <v>0</v>
      </c>
      <c r="K121" s="193" t="s">
        <v>131</v>
      </c>
      <c r="L121" s="60"/>
      <c r="M121" s="198" t="s">
        <v>30</v>
      </c>
      <c r="N121" s="199" t="s">
        <v>45</v>
      </c>
      <c r="O121" s="41"/>
      <c r="P121" s="200">
        <f>O121*H121</f>
        <v>0</v>
      </c>
      <c r="Q121" s="200">
        <v>2.13408</v>
      </c>
      <c r="R121" s="200">
        <f>Q121*H121</f>
        <v>54.845855999999998</v>
      </c>
      <c r="S121" s="200">
        <v>0</v>
      </c>
      <c r="T121" s="201">
        <f>S121*H121</f>
        <v>0</v>
      </c>
      <c r="AR121" s="23" t="s">
        <v>89</v>
      </c>
      <c r="AT121" s="23" t="s">
        <v>127</v>
      </c>
      <c r="AU121" s="23" t="s">
        <v>83</v>
      </c>
      <c r="AY121" s="23" t="s">
        <v>125</v>
      </c>
      <c r="BE121" s="202">
        <f>IF(N121="základní",J121,0)</f>
        <v>0</v>
      </c>
      <c r="BF121" s="202">
        <f>IF(N121="snížená",J121,0)</f>
        <v>0</v>
      </c>
      <c r="BG121" s="202">
        <f>IF(N121="zákl. přenesená",J121,0)</f>
        <v>0</v>
      </c>
      <c r="BH121" s="202">
        <f>IF(N121="sníž. přenesená",J121,0)</f>
        <v>0</v>
      </c>
      <c r="BI121" s="202">
        <f>IF(N121="nulová",J121,0)</f>
        <v>0</v>
      </c>
      <c r="BJ121" s="23" t="s">
        <v>79</v>
      </c>
      <c r="BK121" s="202">
        <f>ROUND(I121*H121,2)</f>
        <v>0</v>
      </c>
      <c r="BL121" s="23" t="s">
        <v>89</v>
      </c>
      <c r="BM121" s="23" t="s">
        <v>214</v>
      </c>
    </row>
    <row r="122" spans="2:65" s="1" customFormat="1" ht="81">
      <c r="B122" s="40"/>
      <c r="C122" s="62"/>
      <c r="D122" s="203" t="s">
        <v>133</v>
      </c>
      <c r="E122" s="62"/>
      <c r="F122" s="204" t="s">
        <v>215</v>
      </c>
      <c r="G122" s="62"/>
      <c r="H122" s="62"/>
      <c r="I122" s="162"/>
      <c r="J122" s="62"/>
      <c r="K122" s="62"/>
      <c r="L122" s="60"/>
      <c r="M122" s="205"/>
      <c r="N122" s="41"/>
      <c r="O122" s="41"/>
      <c r="P122" s="41"/>
      <c r="Q122" s="41"/>
      <c r="R122" s="41"/>
      <c r="S122" s="41"/>
      <c r="T122" s="77"/>
      <c r="AT122" s="23" t="s">
        <v>133</v>
      </c>
      <c r="AU122" s="23" t="s">
        <v>83</v>
      </c>
    </row>
    <row r="123" spans="2:65" s="11" customFormat="1" ht="13.5">
      <c r="B123" s="206"/>
      <c r="C123" s="207"/>
      <c r="D123" s="203" t="s">
        <v>135</v>
      </c>
      <c r="E123" s="208" t="s">
        <v>30</v>
      </c>
      <c r="F123" s="209" t="s">
        <v>216</v>
      </c>
      <c r="G123" s="207"/>
      <c r="H123" s="210">
        <v>25.7</v>
      </c>
      <c r="I123" s="211"/>
      <c r="J123" s="207"/>
      <c r="K123" s="207"/>
      <c r="L123" s="212"/>
      <c r="M123" s="213"/>
      <c r="N123" s="214"/>
      <c r="O123" s="214"/>
      <c r="P123" s="214"/>
      <c r="Q123" s="214"/>
      <c r="R123" s="214"/>
      <c r="S123" s="214"/>
      <c r="T123" s="215"/>
      <c r="AT123" s="216" t="s">
        <v>135</v>
      </c>
      <c r="AU123" s="216" t="s">
        <v>83</v>
      </c>
      <c r="AV123" s="11" t="s">
        <v>83</v>
      </c>
      <c r="AW123" s="11" t="s">
        <v>37</v>
      </c>
      <c r="AX123" s="11" t="s">
        <v>79</v>
      </c>
      <c r="AY123" s="216" t="s">
        <v>125</v>
      </c>
    </row>
    <row r="124" spans="2:65" s="1" customFormat="1" ht="38.25" customHeight="1">
      <c r="B124" s="40"/>
      <c r="C124" s="191" t="s">
        <v>217</v>
      </c>
      <c r="D124" s="191" t="s">
        <v>127</v>
      </c>
      <c r="E124" s="192" t="s">
        <v>218</v>
      </c>
      <c r="F124" s="193" t="s">
        <v>219</v>
      </c>
      <c r="G124" s="194" t="s">
        <v>145</v>
      </c>
      <c r="H124" s="195">
        <v>39.369999999999997</v>
      </c>
      <c r="I124" s="196"/>
      <c r="J124" s="197">
        <f>ROUND(I124*H124,2)</f>
        <v>0</v>
      </c>
      <c r="K124" s="193" t="s">
        <v>131</v>
      </c>
      <c r="L124" s="60"/>
      <c r="M124" s="198" t="s">
        <v>30</v>
      </c>
      <c r="N124" s="199" t="s">
        <v>45</v>
      </c>
      <c r="O124" s="41"/>
      <c r="P124" s="200">
        <f>O124*H124</f>
        <v>0</v>
      </c>
      <c r="Q124" s="200">
        <v>1.8480000000000001</v>
      </c>
      <c r="R124" s="200">
        <f>Q124*H124</f>
        <v>72.755759999999995</v>
      </c>
      <c r="S124" s="200">
        <v>0</v>
      </c>
      <c r="T124" s="201">
        <f>S124*H124</f>
        <v>0</v>
      </c>
      <c r="AR124" s="23" t="s">
        <v>89</v>
      </c>
      <c r="AT124" s="23" t="s">
        <v>127</v>
      </c>
      <c r="AU124" s="23" t="s">
        <v>83</v>
      </c>
      <c r="AY124" s="23" t="s">
        <v>125</v>
      </c>
      <c r="BE124" s="202">
        <f>IF(N124="základní",J124,0)</f>
        <v>0</v>
      </c>
      <c r="BF124" s="202">
        <f>IF(N124="snížená",J124,0)</f>
        <v>0</v>
      </c>
      <c r="BG124" s="202">
        <f>IF(N124="zákl. přenesená",J124,0)</f>
        <v>0</v>
      </c>
      <c r="BH124" s="202">
        <f>IF(N124="sníž. přenesená",J124,0)</f>
        <v>0</v>
      </c>
      <c r="BI124" s="202">
        <f>IF(N124="nulová",J124,0)</f>
        <v>0</v>
      </c>
      <c r="BJ124" s="23" t="s">
        <v>79</v>
      </c>
      <c r="BK124" s="202">
        <f>ROUND(I124*H124,2)</f>
        <v>0</v>
      </c>
      <c r="BL124" s="23" t="s">
        <v>89</v>
      </c>
      <c r="BM124" s="23" t="s">
        <v>220</v>
      </c>
    </row>
    <row r="125" spans="2:65" s="1" customFormat="1" ht="40.5">
      <c r="B125" s="40"/>
      <c r="C125" s="62"/>
      <c r="D125" s="203" t="s">
        <v>133</v>
      </c>
      <c r="E125" s="62"/>
      <c r="F125" s="204" t="s">
        <v>221</v>
      </c>
      <c r="G125" s="62"/>
      <c r="H125" s="62"/>
      <c r="I125" s="162"/>
      <c r="J125" s="62"/>
      <c r="K125" s="62"/>
      <c r="L125" s="60"/>
      <c r="M125" s="205"/>
      <c r="N125" s="41"/>
      <c r="O125" s="41"/>
      <c r="P125" s="41"/>
      <c r="Q125" s="41"/>
      <c r="R125" s="41"/>
      <c r="S125" s="41"/>
      <c r="T125" s="77"/>
      <c r="AT125" s="23" t="s">
        <v>133</v>
      </c>
      <c r="AU125" s="23" t="s">
        <v>83</v>
      </c>
    </row>
    <row r="126" spans="2:65" s="11" customFormat="1" ht="13.5">
      <c r="B126" s="206"/>
      <c r="C126" s="207"/>
      <c r="D126" s="203" t="s">
        <v>135</v>
      </c>
      <c r="E126" s="208" t="s">
        <v>30</v>
      </c>
      <c r="F126" s="209" t="s">
        <v>222</v>
      </c>
      <c r="G126" s="207"/>
      <c r="H126" s="210">
        <v>39.369999999999997</v>
      </c>
      <c r="I126" s="211"/>
      <c r="J126" s="207"/>
      <c r="K126" s="207"/>
      <c r="L126" s="212"/>
      <c r="M126" s="213"/>
      <c r="N126" s="214"/>
      <c r="O126" s="214"/>
      <c r="P126" s="214"/>
      <c r="Q126" s="214"/>
      <c r="R126" s="214"/>
      <c r="S126" s="214"/>
      <c r="T126" s="215"/>
      <c r="AT126" s="216" t="s">
        <v>135</v>
      </c>
      <c r="AU126" s="216" t="s">
        <v>83</v>
      </c>
      <c r="AV126" s="11" t="s">
        <v>83</v>
      </c>
      <c r="AW126" s="11" t="s">
        <v>37</v>
      </c>
      <c r="AX126" s="11" t="s">
        <v>79</v>
      </c>
      <c r="AY126" s="216" t="s">
        <v>125</v>
      </c>
    </row>
    <row r="127" spans="2:65" s="1" customFormat="1" ht="16.5" customHeight="1">
      <c r="B127" s="40"/>
      <c r="C127" s="191" t="s">
        <v>223</v>
      </c>
      <c r="D127" s="191" t="s">
        <v>127</v>
      </c>
      <c r="E127" s="192" t="s">
        <v>224</v>
      </c>
      <c r="F127" s="193" t="s">
        <v>225</v>
      </c>
      <c r="G127" s="194" t="s">
        <v>139</v>
      </c>
      <c r="H127" s="195">
        <v>59.19</v>
      </c>
      <c r="I127" s="196"/>
      <c r="J127" s="197">
        <f>ROUND(I127*H127,2)</f>
        <v>0</v>
      </c>
      <c r="K127" s="193" t="s">
        <v>30</v>
      </c>
      <c r="L127" s="60"/>
      <c r="M127" s="198" t="s">
        <v>30</v>
      </c>
      <c r="N127" s="199" t="s">
        <v>45</v>
      </c>
      <c r="O127" s="41"/>
      <c r="P127" s="200">
        <f>O127*H127</f>
        <v>0</v>
      </c>
      <c r="Q127" s="200">
        <v>0</v>
      </c>
      <c r="R127" s="200">
        <f>Q127*H127</f>
        <v>0</v>
      </c>
      <c r="S127" s="200">
        <v>0</v>
      </c>
      <c r="T127" s="201">
        <f>S127*H127</f>
        <v>0</v>
      </c>
      <c r="AR127" s="23" t="s">
        <v>89</v>
      </c>
      <c r="AT127" s="23" t="s">
        <v>127</v>
      </c>
      <c r="AU127" s="23" t="s">
        <v>83</v>
      </c>
      <c r="AY127" s="23" t="s">
        <v>125</v>
      </c>
      <c r="BE127" s="202">
        <f>IF(N127="základní",J127,0)</f>
        <v>0</v>
      </c>
      <c r="BF127" s="202">
        <f>IF(N127="snížená",J127,0)</f>
        <v>0</v>
      </c>
      <c r="BG127" s="202">
        <f>IF(N127="zákl. přenesená",J127,0)</f>
        <v>0</v>
      </c>
      <c r="BH127" s="202">
        <f>IF(N127="sníž. přenesená",J127,0)</f>
        <v>0</v>
      </c>
      <c r="BI127" s="202">
        <f>IF(N127="nulová",J127,0)</f>
        <v>0</v>
      </c>
      <c r="BJ127" s="23" t="s">
        <v>79</v>
      </c>
      <c r="BK127" s="202">
        <f>ROUND(I127*H127,2)</f>
        <v>0</v>
      </c>
      <c r="BL127" s="23" t="s">
        <v>89</v>
      </c>
      <c r="BM127" s="23" t="s">
        <v>226</v>
      </c>
    </row>
    <row r="128" spans="2:65" s="1" customFormat="1" ht="16.5" customHeight="1">
      <c r="B128" s="40"/>
      <c r="C128" s="227" t="s">
        <v>227</v>
      </c>
      <c r="D128" s="227" t="s">
        <v>184</v>
      </c>
      <c r="E128" s="228" t="s">
        <v>228</v>
      </c>
      <c r="F128" s="229" t="s">
        <v>229</v>
      </c>
      <c r="G128" s="230" t="s">
        <v>139</v>
      </c>
      <c r="H128" s="231">
        <v>65.89</v>
      </c>
      <c r="I128" s="232"/>
      <c r="J128" s="233">
        <f>ROUND(I128*H128,2)</f>
        <v>0</v>
      </c>
      <c r="K128" s="229" t="s">
        <v>131</v>
      </c>
      <c r="L128" s="234"/>
      <c r="M128" s="235" t="s">
        <v>30</v>
      </c>
      <c r="N128" s="236" t="s">
        <v>45</v>
      </c>
      <c r="O128" s="41"/>
      <c r="P128" s="200">
        <f>O128*H128</f>
        <v>0</v>
      </c>
      <c r="Q128" s="200">
        <v>4.0000000000000002E-4</v>
      </c>
      <c r="R128" s="200">
        <f>Q128*H128</f>
        <v>2.6356000000000001E-2</v>
      </c>
      <c r="S128" s="200">
        <v>0</v>
      </c>
      <c r="T128" s="201">
        <f>S128*H128</f>
        <v>0</v>
      </c>
      <c r="AR128" s="23" t="s">
        <v>171</v>
      </c>
      <c r="AT128" s="23" t="s">
        <v>184</v>
      </c>
      <c r="AU128" s="23" t="s">
        <v>83</v>
      </c>
      <c r="AY128" s="23" t="s">
        <v>125</v>
      </c>
      <c r="BE128" s="202">
        <f>IF(N128="základní",J128,0)</f>
        <v>0</v>
      </c>
      <c r="BF128" s="202">
        <f>IF(N128="snížená",J128,0)</f>
        <v>0</v>
      </c>
      <c r="BG128" s="202">
        <f>IF(N128="zákl. přenesená",J128,0)</f>
        <v>0</v>
      </c>
      <c r="BH128" s="202">
        <f>IF(N128="sníž. přenesená",J128,0)</f>
        <v>0</v>
      </c>
      <c r="BI128" s="202">
        <f>IF(N128="nulová",J128,0)</f>
        <v>0</v>
      </c>
      <c r="BJ128" s="23" t="s">
        <v>79</v>
      </c>
      <c r="BK128" s="202">
        <f>ROUND(I128*H128,2)</f>
        <v>0</v>
      </c>
      <c r="BL128" s="23" t="s">
        <v>89</v>
      </c>
      <c r="BM128" s="23" t="s">
        <v>230</v>
      </c>
    </row>
    <row r="129" spans="2:65" s="11" customFormat="1" ht="13.5">
      <c r="B129" s="206"/>
      <c r="C129" s="207"/>
      <c r="D129" s="203" t="s">
        <v>135</v>
      </c>
      <c r="E129" s="208" t="s">
        <v>30</v>
      </c>
      <c r="F129" s="209" t="s">
        <v>231</v>
      </c>
      <c r="G129" s="207"/>
      <c r="H129" s="210">
        <v>65.89</v>
      </c>
      <c r="I129" s="211"/>
      <c r="J129" s="207"/>
      <c r="K129" s="207"/>
      <c r="L129" s="212"/>
      <c r="M129" s="213"/>
      <c r="N129" s="214"/>
      <c r="O129" s="214"/>
      <c r="P129" s="214"/>
      <c r="Q129" s="214"/>
      <c r="R129" s="214"/>
      <c r="S129" s="214"/>
      <c r="T129" s="215"/>
      <c r="AT129" s="216" t="s">
        <v>135</v>
      </c>
      <c r="AU129" s="216" t="s">
        <v>83</v>
      </c>
      <c r="AV129" s="11" t="s">
        <v>83</v>
      </c>
      <c r="AW129" s="11" t="s">
        <v>37</v>
      </c>
      <c r="AX129" s="11" t="s">
        <v>79</v>
      </c>
      <c r="AY129" s="216" t="s">
        <v>125</v>
      </c>
    </row>
    <row r="130" spans="2:65" s="10" customFormat="1" ht="29.85" customHeight="1">
      <c r="B130" s="175"/>
      <c r="C130" s="176"/>
      <c r="D130" s="177" t="s">
        <v>73</v>
      </c>
      <c r="E130" s="189" t="s">
        <v>232</v>
      </c>
      <c r="F130" s="189" t="s">
        <v>233</v>
      </c>
      <c r="G130" s="176"/>
      <c r="H130" s="176"/>
      <c r="I130" s="179"/>
      <c r="J130" s="190">
        <f>BK130</f>
        <v>0</v>
      </c>
      <c r="K130" s="176"/>
      <c r="L130" s="181"/>
      <c r="M130" s="182"/>
      <c r="N130" s="183"/>
      <c r="O130" s="183"/>
      <c r="P130" s="184">
        <f>SUM(P131:P132)</f>
        <v>0</v>
      </c>
      <c r="Q130" s="183"/>
      <c r="R130" s="184">
        <f>SUM(R131:R132)</f>
        <v>0</v>
      </c>
      <c r="S130" s="183"/>
      <c r="T130" s="185">
        <f>SUM(T131:T132)</f>
        <v>0</v>
      </c>
      <c r="AR130" s="186" t="s">
        <v>79</v>
      </c>
      <c r="AT130" s="187" t="s">
        <v>73</v>
      </c>
      <c r="AU130" s="187" t="s">
        <v>79</v>
      </c>
      <c r="AY130" s="186" t="s">
        <v>125</v>
      </c>
      <c r="BK130" s="188">
        <f>SUM(BK131:BK132)</f>
        <v>0</v>
      </c>
    </row>
    <row r="131" spans="2:65" s="1" customFormat="1" ht="25.5" customHeight="1">
      <c r="B131" s="40"/>
      <c r="C131" s="191" t="s">
        <v>234</v>
      </c>
      <c r="D131" s="191" t="s">
        <v>127</v>
      </c>
      <c r="E131" s="192" t="s">
        <v>235</v>
      </c>
      <c r="F131" s="193" t="s">
        <v>236</v>
      </c>
      <c r="G131" s="194" t="s">
        <v>237</v>
      </c>
      <c r="H131" s="195">
        <v>127.663</v>
      </c>
      <c r="I131" s="196"/>
      <c r="J131" s="197">
        <f>ROUND(I131*H131,2)</f>
        <v>0</v>
      </c>
      <c r="K131" s="193" t="s">
        <v>131</v>
      </c>
      <c r="L131" s="60"/>
      <c r="M131" s="198" t="s">
        <v>30</v>
      </c>
      <c r="N131" s="199" t="s">
        <v>45</v>
      </c>
      <c r="O131" s="41"/>
      <c r="P131" s="200">
        <f>O131*H131</f>
        <v>0</v>
      </c>
      <c r="Q131" s="200">
        <v>0</v>
      </c>
      <c r="R131" s="200">
        <f>Q131*H131</f>
        <v>0</v>
      </c>
      <c r="S131" s="200">
        <v>0</v>
      </c>
      <c r="T131" s="201">
        <f>S131*H131</f>
        <v>0</v>
      </c>
      <c r="AR131" s="23" t="s">
        <v>89</v>
      </c>
      <c r="AT131" s="23" t="s">
        <v>127</v>
      </c>
      <c r="AU131" s="23" t="s">
        <v>83</v>
      </c>
      <c r="AY131" s="23" t="s">
        <v>125</v>
      </c>
      <c r="BE131" s="202">
        <f>IF(N131="základní",J131,0)</f>
        <v>0</v>
      </c>
      <c r="BF131" s="202">
        <f>IF(N131="snížená",J131,0)</f>
        <v>0</v>
      </c>
      <c r="BG131" s="202">
        <f>IF(N131="zákl. přenesená",J131,0)</f>
        <v>0</v>
      </c>
      <c r="BH131" s="202">
        <f>IF(N131="sníž. přenesená",J131,0)</f>
        <v>0</v>
      </c>
      <c r="BI131" s="202">
        <f>IF(N131="nulová",J131,0)</f>
        <v>0</v>
      </c>
      <c r="BJ131" s="23" t="s">
        <v>79</v>
      </c>
      <c r="BK131" s="202">
        <f>ROUND(I131*H131,2)</f>
        <v>0</v>
      </c>
      <c r="BL131" s="23" t="s">
        <v>89</v>
      </c>
      <c r="BM131" s="23" t="s">
        <v>238</v>
      </c>
    </row>
    <row r="132" spans="2:65" s="1" customFormat="1" ht="27">
      <c r="B132" s="40"/>
      <c r="C132" s="62"/>
      <c r="D132" s="203" t="s">
        <v>133</v>
      </c>
      <c r="E132" s="62"/>
      <c r="F132" s="204" t="s">
        <v>239</v>
      </c>
      <c r="G132" s="62"/>
      <c r="H132" s="62"/>
      <c r="I132" s="162"/>
      <c r="J132" s="62"/>
      <c r="K132" s="62"/>
      <c r="L132" s="60"/>
      <c r="M132" s="237"/>
      <c r="N132" s="238"/>
      <c r="O132" s="238"/>
      <c r="P132" s="238"/>
      <c r="Q132" s="238"/>
      <c r="R132" s="238"/>
      <c r="S132" s="238"/>
      <c r="T132" s="239"/>
      <c r="AT132" s="23" t="s">
        <v>133</v>
      </c>
      <c r="AU132" s="23" t="s">
        <v>83</v>
      </c>
    </row>
    <row r="133" spans="2:65" s="1" customFormat="1" ht="6.95" customHeight="1">
      <c r="B133" s="55"/>
      <c r="C133" s="56"/>
      <c r="D133" s="56"/>
      <c r="E133" s="56"/>
      <c r="F133" s="56"/>
      <c r="G133" s="56"/>
      <c r="H133" s="56"/>
      <c r="I133" s="138"/>
      <c r="J133" s="56"/>
      <c r="K133" s="56"/>
      <c r="L133" s="60"/>
    </row>
  </sheetData>
  <sheetProtection password="CC35" sheet="1" objects="1" scenarios="1" formatColumns="0" formatRows="0" autoFilter="0"/>
  <autoFilter ref="C79:K132"/>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BR14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92</v>
      </c>
      <c r="G1" s="378" t="s">
        <v>93</v>
      </c>
      <c r="H1" s="378"/>
      <c r="I1" s="114"/>
      <c r="J1" s="113" t="s">
        <v>94</v>
      </c>
      <c r="K1" s="112" t="s">
        <v>95</v>
      </c>
      <c r="L1" s="113" t="s">
        <v>96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9"/>
      <c r="M2" s="369"/>
      <c r="N2" s="369"/>
      <c r="O2" s="369"/>
      <c r="P2" s="369"/>
      <c r="Q2" s="369"/>
      <c r="R2" s="369"/>
      <c r="S2" s="369"/>
      <c r="T2" s="369"/>
      <c r="U2" s="369"/>
      <c r="V2" s="369"/>
      <c r="AT2" s="23" t="s">
        <v>85</v>
      </c>
    </row>
    <row r="3" spans="1:70" ht="6.95" customHeight="1">
      <c r="B3" s="24"/>
      <c r="C3" s="25"/>
      <c r="D3" s="25"/>
      <c r="E3" s="25"/>
      <c r="F3" s="25"/>
      <c r="G3" s="25"/>
      <c r="H3" s="25"/>
      <c r="I3" s="115"/>
      <c r="J3" s="25"/>
      <c r="K3" s="26"/>
      <c r="AT3" s="23" t="s">
        <v>83</v>
      </c>
    </row>
    <row r="4" spans="1:70" ht="36.950000000000003" customHeight="1">
      <c r="B4" s="27"/>
      <c r="C4" s="28"/>
      <c r="D4" s="29" t="s">
        <v>97</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0" t="str">
        <f>'Rekapitulace stavby'!K6</f>
        <v>Výmola, Vyšehořovice - Kozovazy, oprava koryta,ř.km 6,900 a 8,600-9,000</v>
      </c>
      <c r="F7" s="371"/>
      <c r="G7" s="371"/>
      <c r="H7" s="371"/>
      <c r="I7" s="116"/>
      <c r="J7" s="28"/>
      <c r="K7" s="30"/>
    </row>
    <row r="8" spans="1:70" s="1" customFormat="1">
      <c r="B8" s="40"/>
      <c r="C8" s="41"/>
      <c r="D8" s="36" t="s">
        <v>98</v>
      </c>
      <c r="E8" s="41"/>
      <c r="F8" s="41"/>
      <c r="G8" s="41"/>
      <c r="H8" s="41"/>
      <c r="I8" s="117"/>
      <c r="J8" s="41"/>
      <c r="K8" s="44"/>
    </row>
    <row r="9" spans="1:70" s="1" customFormat="1" ht="36.950000000000003" customHeight="1">
      <c r="B9" s="40"/>
      <c r="C9" s="41"/>
      <c r="D9" s="41"/>
      <c r="E9" s="372" t="s">
        <v>240</v>
      </c>
      <c r="F9" s="373"/>
      <c r="G9" s="373"/>
      <c r="H9" s="373"/>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30</v>
      </c>
      <c r="K11" s="44"/>
    </row>
    <row r="12" spans="1:70" s="1" customFormat="1" ht="14.45" customHeight="1">
      <c r="B12" s="40"/>
      <c r="C12" s="41"/>
      <c r="D12" s="36" t="s">
        <v>24</v>
      </c>
      <c r="E12" s="41"/>
      <c r="F12" s="34" t="s">
        <v>25</v>
      </c>
      <c r="G12" s="41"/>
      <c r="H12" s="41"/>
      <c r="I12" s="118" t="s">
        <v>26</v>
      </c>
      <c r="J12" s="119" t="str">
        <f>'Rekapitulace stavby'!AN8</f>
        <v>6.12.2018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
        <v>30</v>
      </c>
      <c r="K14" s="44"/>
    </row>
    <row r="15" spans="1:70" s="1" customFormat="1" ht="18" customHeight="1">
      <c r="B15" s="40"/>
      <c r="C15" s="41"/>
      <c r="D15" s="41"/>
      <c r="E15" s="34" t="s">
        <v>31</v>
      </c>
      <c r="F15" s="41"/>
      <c r="G15" s="41"/>
      <c r="H15" s="41"/>
      <c r="I15" s="118" t="s">
        <v>32</v>
      </c>
      <c r="J15" s="34" t="s">
        <v>30</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71.25" customHeight="1">
      <c r="B24" s="120"/>
      <c r="C24" s="121"/>
      <c r="D24" s="121"/>
      <c r="E24" s="339" t="s">
        <v>39</v>
      </c>
      <c r="F24" s="339"/>
      <c r="G24" s="339"/>
      <c r="H24" s="339"/>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ROUND(SUM(BE80:BE148), 2)</f>
        <v>0</v>
      </c>
      <c r="G30" s="41"/>
      <c r="H30" s="41"/>
      <c r="I30" s="130">
        <v>0.21</v>
      </c>
      <c r="J30" s="129">
        <f>ROUND(ROUND((SUM(BE80:BE148)), 2)*I30, 2)</f>
        <v>0</v>
      </c>
      <c r="K30" s="44"/>
    </row>
    <row r="31" spans="2:11" s="1" customFormat="1" ht="14.45" customHeight="1">
      <c r="B31" s="40"/>
      <c r="C31" s="41"/>
      <c r="D31" s="41"/>
      <c r="E31" s="48" t="s">
        <v>46</v>
      </c>
      <c r="F31" s="129">
        <f>ROUND(SUM(BF80:BF148), 2)</f>
        <v>0</v>
      </c>
      <c r="G31" s="41"/>
      <c r="H31" s="41"/>
      <c r="I31" s="130">
        <v>0.15</v>
      </c>
      <c r="J31" s="129">
        <f>ROUND(ROUND((SUM(BF80:BF148)), 2)*I31, 2)</f>
        <v>0</v>
      </c>
      <c r="K31" s="44"/>
    </row>
    <row r="32" spans="2:11" s="1" customFormat="1" ht="14.45" hidden="1" customHeight="1">
      <c r="B32" s="40"/>
      <c r="C32" s="41"/>
      <c r="D32" s="41"/>
      <c r="E32" s="48" t="s">
        <v>47</v>
      </c>
      <c r="F32" s="129">
        <f>ROUND(SUM(BG80:BG148), 2)</f>
        <v>0</v>
      </c>
      <c r="G32" s="41"/>
      <c r="H32" s="41"/>
      <c r="I32" s="130">
        <v>0.21</v>
      </c>
      <c r="J32" s="129">
        <v>0</v>
      </c>
      <c r="K32" s="44"/>
    </row>
    <row r="33" spans="2:11" s="1" customFormat="1" ht="14.45" hidden="1" customHeight="1">
      <c r="B33" s="40"/>
      <c r="C33" s="41"/>
      <c r="D33" s="41"/>
      <c r="E33" s="48" t="s">
        <v>48</v>
      </c>
      <c r="F33" s="129">
        <f>ROUND(SUM(BH80:BH148), 2)</f>
        <v>0</v>
      </c>
      <c r="G33" s="41"/>
      <c r="H33" s="41"/>
      <c r="I33" s="130">
        <v>0.15</v>
      </c>
      <c r="J33" s="129">
        <v>0</v>
      </c>
      <c r="K33" s="44"/>
    </row>
    <row r="34" spans="2:11" s="1" customFormat="1" ht="14.45" hidden="1" customHeight="1">
      <c r="B34" s="40"/>
      <c r="C34" s="41"/>
      <c r="D34" s="41"/>
      <c r="E34" s="48" t="s">
        <v>49</v>
      </c>
      <c r="F34" s="129">
        <f>ROUND(SUM(BI80:BI148),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100</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0" t="str">
        <f>E7</f>
        <v>Výmola, Vyšehořovice - Kozovazy, oprava koryta,ř.km 6,900 a 8,600-9,000</v>
      </c>
      <c r="F45" s="371"/>
      <c r="G45" s="371"/>
      <c r="H45" s="371"/>
      <c r="I45" s="117"/>
      <c r="J45" s="41"/>
      <c r="K45" s="44"/>
    </row>
    <row r="46" spans="2:11" s="1" customFormat="1" ht="14.45" customHeight="1">
      <c r="B46" s="40"/>
      <c r="C46" s="36" t="s">
        <v>98</v>
      </c>
      <c r="D46" s="41"/>
      <c r="E46" s="41"/>
      <c r="F46" s="41"/>
      <c r="G46" s="41"/>
      <c r="H46" s="41"/>
      <c r="I46" s="117"/>
      <c r="J46" s="41"/>
      <c r="K46" s="44"/>
    </row>
    <row r="47" spans="2:11" s="1" customFormat="1" ht="17.25" customHeight="1">
      <c r="B47" s="40"/>
      <c r="C47" s="41"/>
      <c r="D47" s="41"/>
      <c r="E47" s="372" t="str">
        <f>E9</f>
        <v>2 - SO 02 Nátrž Vyšehořovice 1</v>
      </c>
      <c r="F47" s="373"/>
      <c r="G47" s="373"/>
      <c r="H47" s="373"/>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Vyšehořovice</v>
      </c>
      <c r="G49" s="41"/>
      <c r="H49" s="41"/>
      <c r="I49" s="118" t="s">
        <v>26</v>
      </c>
      <c r="J49" s="119" t="str">
        <f>IF(J12="","",J12)</f>
        <v>6.12.2018</v>
      </c>
      <c r="K49" s="44"/>
    </row>
    <row r="50" spans="2:47" s="1" customFormat="1" ht="6.95" customHeight="1">
      <c r="B50" s="40"/>
      <c r="C50" s="41"/>
      <c r="D50" s="41"/>
      <c r="E50" s="41"/>
      <c r="F50" s="41"/>
      <c r="G50" s="41"/>
      <c r="H50" s="41"/>
      <c r="I50" s="117"/>
      <c r="J50" s="41"/>
      <c r="K50" s="44"/>
    </row>
    <row r="51" spans="2:47" s="1" customFormat="1">
      <c r="B51" s="40"/>
      <c r="C51" s="36" t="s">
        <v>28</v>
      </c>
      <c r="D51" s="41"/>
      <c r="E51" s="41"/>
      <c r="F51" s="34" t="str">
        <f>E15</f>
        <v>Povodí Labe, státní podnik,Víta Nejedlého 951, HK3</v>
      </c>
      <c r="G51" s="41"/>
      <c r="H51" s="41"/>
      <c r="I51" s="118" t="s">
        <v>35</v>
      </c>
      <c r="J51" s="339" t="str">
        <f>E21</f>
        <v>Multiaqua,s.r.o. ,Veverkova 1343, Hradec Králové 2</v>
      </c>
      <c r="K51" s="44"/>
    </row>
    <row r="52" spans="2:47" s="1" customFormat="1" ht="14.45" customHeight="1">
      <c r="B52" s="40"/>
      <c r="C52" s="36" t="s">
        <v>33</v>
      </c>
      <c r="D52" s="41"/>
      <c r="E52" s="41"/>
      <c r="F52" s="34" t="str">
        <f>IF(E18="","",E18)</f>
        <v/>
      </c>
      <c r="G52" s="41"/>
      <c r="H52" s="41"/>
      <c r="I52" s="117"/>
      <c r="J52" s="374"/>
      <c r="K52" s="44"/>
    </row>
    <row r="53" spans="2:47" s="1" customFormat="1" ht="10.35" customHeight="1">
      <c r="B53" s="40"/>
      <c r="C53" s="41"/>
      <c r="D53" s="41"/>
      <c r="E53" s="41"/>
      <c r="F53" s="41"/>
      <c r="G53" s="41"/>
      <c r="H53" s="41"/>
      <c r="I53" s="117"/>
      <c r="J53" s="41"/>
      <c r="K53" s="44"/>
    </row>
    <row r="54" spans="2:47" s="1" customFormat="1" ht="29.25" customHeight="1">
      <c r="B54" s="40"/>
      <c r="C54" s="143" t="s">
        <v>101</v>
      </c>
      <c r="D54" s="131"/>
      <c r="E54" s="131"/>
      <c r="F54" s="131"/>
      <c r="G54" s="131"/>
      <c r="H54" s="131"/>
      <c r="I54" s="144"/>
      <c r="J54" s="145" t="s">
        <v>102</v>
      </c>
      <c r="K54" s="146"/>
    </row>
    <row r="55" spans="2:47" s="1" customFormat="1" ht="10.35" customHeight="1">
      <c r="B55" s="40"/>
      <c r="C55" s="41"/>
      <c r="D55" s="41"/>
      <c r="E55" s="41"/>
      <c r="F55" s="41"/>
      <c r="G55" s="41"/>
      <c r="H55" s="41"/>
      <c r="I55" s="117"/>
      <c r="J55" s="41"/>
      <c r="K55" s="44"/>
    </row>
    <row r="56" spans="2:47" s="1" customFormat="1" ht="29.25" customHeight="1">
      <c r="B56" s="40"/>
      <c r="C56" s="147" t="s">
        <v>103</v>
      </c>
      <c r="D56" s="41"/>
      <c r="E56" s="41"/>
      <c r="F56" s="41"/>
      <c r="G56" s="41"/>
      <c r="H56" s="41"/>
      <c r="I56" s="117"/>
      <c r="J56" s="127">
        <f>J80</f>
        <v>0</v>
      </c>
      <c r="K56" s="44"/>
      <c r="AU56" s="23" t="s">
        <v>104</v>
      </c>
    </row>
    <row r="57" spans="2:47" s="7" customFormat="1" ht="24.95" customHeight="1">
      <c r="B57" s="148"/>
      <c r="C57" s="149"/>
      <c r="D57" s="150" t="s">
        <v>105</v>
      </c>
      <c r="E57" s="151"/>
      <c r="F57" s="151"/>
      <c r="G57" s="151"/>
      <c r="H57" s="151"/>
      <c r="I57" s="152"/>
      <c r="J57" s="153">
        <f>J81</f>
        <v>0</v>
      </c>
      <c r="K57" s="154"/>
    </row>
    <row r="58" spans="2:47" s="8" customFormat="1" ht="19.899999999999999" customHeight="1">
      <c r="B58" s="155"/>
      <c r="C58" s="156"/>
      <c r="D58" s="157" t="s">
        <v>106</v>
      </c>
      <c r="E58" s="158"/>
      <c r="F58" s="158"/>
      <c r="G58" s="158"/>
      <c r="H58" s="158"/>
      <c r="I58" s="159"/>
      <c r="J58" s="160">
        <f>J82</f>
        <v>0</v>
      </c>
      <c r="K58" s="161"/>
    </row>
    <row r="59" spans="2:47" s="8" customFormat="1" ht="19.899999999999999" customHeight="1">
      <c r="B59" s="155"/>
      <c r="C59" s="156"/>
      <c r="D59" s="157" t="s">
        <v>107</v>
      </c>
      <c r="E59" s="158"/>
      <c r="F59" s="158"/>
      <c r="G59" s="158"/>
      <c r="H59" s="158"/>
      <c r="I59" s="159"/>
      <c r="J59" s="160">
        <f>J135</f>
        <v>0</v>
      </c>
      <c r="K59" s="161"/>
    </row>
    <row r="60" spans="2:47" s="8" customFormat="1" ht="19.899999999999999" customHeight="1">
      <c r="B60" s="155"/>
      <c r="C60" s="156"/>
      <c r="D60" s="157" t="s">
        <v>108</v>
      </c>
      <c r="E60" s="158"/>
      <c r="F60" s="158"/>
      <c r="G60" s="158"/>
      <c r="H60" s="158"/>
      <c r="I60" s="159"/>
      <c r="J60" s="160">
        <f>J146</f>
        <v>0</v>
      </c>
      <c r="K60" s="161"/>
    </row>
    <row r="61" spans="2:47" s="1" customFormat="1" ht="21.75" customHeight="1">
      <c r="B61" s="40"/>
      <c r="C61" s="41"/>
      <c r="D61" s="41"/>
      <c r="E61" s="41"/>
      <c r="F61" s="41"/>
      <c r="G61" s="41"/>
      <c r="H61" s="41"/>
      <c r="I61" s="117"/>
      <c r="J61" s="41"/>
      <c r="K61" s="44"/>
    </row>
    <row r="62" spans="2:47" s="1" customFormat="1" ht="6.95" customHeight="1">
      <c r="B62" s="55"/>
      <c r="C62" s="56"/>
      <c r="D62" s="56"/>
      <c r="E62" s="56"/>
      <c r="F62" s="56"/>
      <c r="G62" s="56"/>
      <c r="H62" s="56"/>
      <c r="I62" s="138"/>
      <c r="J62" s="56"/>
      <c r="K62" s="57"/>
    </row>
    <row r="66" spans="2:63" s="1" customFormat="1" ht="6.95" customHeight="1">
      <c r="B66" s="58"/>
      <c r="C66" s="59"/>
      <c r="D66" s="59"/>
      <c r="E66" s="59"/>
      <c r="F66" s="59"/>
      <c r="G66" s="59"/>
      <c r="H66" s="59"/>
      <c r="I66" s="141"/>
      <c r="J66" s="59"/>
      <c r="K66" s="59"/>
      <c r="L66" s="60"/>
    </row>
    <row r="67" spans="2:63" s="1" customFormat="1" ht="36.950000000000003" customHeight="1">
      <c r="B67" s="40"/>
      <c r="C67" s="61" t="s">
        <v>109</v>
      </c>
      <c r="D67" s="62"/>
      <c r="E67" s="62"/>
      <c r="F67" s="62"/>
      <c r="G67" s="62"/>
      <c r="H67" s="62"/>
      <c r="I67" s="162"/>
      <c r="J67" s="62"/>
      <c r="K67" s="62"/>
      <c r="L67" s="60"/>
    </row>
    <row r="68" spans="2:63" s="1" customFormat="1" ht="6.95" customHeight="1">
      <c r="B68" s="40"/>
      <c r="C68" s="62"/>
      <c r="D68" s="62"/>
      <c r="E68" s="62"/>
      <c r="F68" s="62"/>
      <c r="G68" s="62"/>
      <c r="H68" s="62"/>
      <c r="I68" s="162"/>
      <c r="J68" s="62"/>
      <c r="K68" s="62"/>
      <c r="L68" s="60"/>
    </row>
    <row r="69" spans="2:63" s="1" customFormat="1" ht="14.45" customHeight="1">
      <c r="B69" s="40"/>
      <c r="C69" s="64" t="s">
        <v>18</v>
      </c>
      <c r="D69" s="62"/>
      <c r="E69" s="62"/>
      <c r="F69" s="62"/>
      <c r="G69" s="62"/>
      <c r="H69" s="62"/>
      <c r="I69" s="162"/>
      <c r="J69" s="62"/>
      <c r="K69" s="62"/>
      <c r="L69" s="60"/>
    </row>
    <row r="70" spans="2:63" s="1" customFormat="1" ht="16.5" customHeight="1">
      <c r="B70" s="40"/>
      <c r="C70" s="62"/>
      <c r="D70" s="62"/>
      <c r="E70" s="375" t="str">
        <f>E7</f>
        <v>Výmola, Vyšehořovice - Kozovazy, oprava koryta,ř.km 6,900 a 8,600-9,000</v>
      </c>
      <c r="F70" s="376"/>
      <c r="G70" s="376"/>
      <c r="H70" s="376"/>
      <c r="I70" s="162"/>
      <c r="J70" s="62"/>
      <c r="K70" s="62"/>
      <c r="L70" s="60"/>
    </row>
    <row r="71" spans="2:63" s="1" customFormat="1" ht="14.45" customHeight="1">
      <c r="B71" s="40"/>
      <c r="C71" s="64" t="s">
        <v>98</v>
      </c>
      <c r="D71" s="62"/>
      <c r="E71" s="62"/>
      <c r="F71" s="62"/>
      <c r="G71" s="62"/>
      <c r="H71" s="62"/>
      <c r="I71" s="162"/>
      <c r="J71" s="62"/>
      <c r="K71" s="62"/>
      <c r="L71" s="60"/>
    </row>
    <row r="72" spans="2:63" s="1" customFormat="1" ht="17.25" customHeight="1">
      <c r="B72" s="40"/>
      <c r="C72" s="62"/>
      <c r="D72" s="62"/>
      <c r="E72" s="350" t="str">
        <f>E9</f>
        <v>2 - SO 02 Nátrž Vyšehořovice 1</v>
      </c>
      <c r="F72" s="377"/>
      <c r="G72" s="377"/>
      <c r="H72" s="377"/>
      <c r="I72" s="162"/>
      <c r="J72" s="62"/>
      <c r="K72" s="62"/>
      <c r="L72" s="60"/>
    </row>
    <row r="73" spans="2:63" s="1" customFormat="1" ht="6.95" customHeight="1">
      <c r="B73" s="40"/>
      <c r="C73" s="62"/>
      <c r="D73" s="62"/>
      <c r="E73" s="62"/>
      <c r="F73" s="62"/>
      <c r="G73" s="62"/>
      <c r="H73" s="62"/>
      <c r="I73" s="162"/>
      <c r="J73" s="62"/>
      <c r="K73" s="62"/>
      <c r="L73" s="60"/>
    </row>
    <row r="74" spans="2:63" s="1" customFormat="1" ht="18" customHeight="1">
      <c r="B74" s="40"/>
      <c r="C74" s="64" t="s">
        <v>24</v>
      </c>
      <c r="D74" s="62"/>
      <c r="E74" s="62"/>
      <c r="F74" s="163" t="str">
        <f>F12</f>
        <v>Vyšehořovice</v>
      </c>
      <c r="G74" s="62"/>
      <c r="H74" s="62"/>
      <c r="I74" s="164" t="s">
        <v>26</v>
      </c>
      <c r="J74" s="72" t="str">
        <f>IF(J12="","",J12)</f>
        <v>6.12.2018</v>
      </c>
      <c r="K74" s="62"/>
      <c r="L74" s="60"/>
    </row>
    <row r="75" spans="2:63" s="1" customFormat="1" ht="6.95" customHeight="1">
      <c r="B75" s="40"/>
      <c r="C75" s="62"/>
      <c r="D75" s="62"/>
      <c r="E75" s="62"/>
      <c r="F75" s="62"/>
      <c r="G75" s="62"/>
      <c r="H75" s="62"/>
      <c r="I75" s="162"/>
      <c r="J75" s="62"/>
      <c r="K75" s="62"/>
      <c r="L75" s="60"/>
    </row>
    <row r="76" spans="2:63" s="1" customFormat="1">
      <c r="B76" s="40"/>
      <c r="C76" s="64" t="s">
        <v>28</v>
      </c>
      <c r="D76" s="62"/>
      <c r="E76" s="62"/>
      <c r="F76" s="163" t="str">
        <f>E15</f>
        <v>Povodí Labe, státní podnik,Víta Nejedlého 951, HK3</v>
      </c>
      <c r="G76" s="62"/>
      <c r="H76" s="62"/>
      <c r="I76" s="164" t="s">
        <v>35</v>
      </c>
      <c r="J76" s="163" t="str">
        <f>E21</f>
        <v>Multiaqua,s.r.o. ,Veverkova 1343, Hradec Králové 2</v>
      </c>
      <c r="K76" s="62"/>
      <c r="L76" s="60"/>
    </row>
    <row r="77" spans="2:63" s="1" customFormat="1" ht="14.45" customHeight="1">
      <c r="B77" s="40"/>
      <c r="C77" s="64" t="s">
        <v>33</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110</v>
      </c>
      <c r="D79" s="167" t="s">
        <v>59</v>
      </c>
      <c r="E79" s="167" t="s">
        <v>55</v>
      </c>
      <c r="F79" s="167" t="s">
        <v>111</v>
      </c>
      <c r="G79" s="167" t="s">
        <v>112</v>
      </c>
      <c r="H79" s="167" t="s">
        <v>113</v>
      </c>
      <c r="I79" s="168" t="s">
        <v>114</v>
      </c>
      <c r="J79" s="167" t="s">
        <v>102</v>
      </c>
      <c r="K79" s="169" t="s">
        <v>115</v>
      </c>
      <c r="L79" s="170"/>
      <c r="M79" s="80" t="s">
        <v>116</v>
      </c>
      <c r="N79" s="81" t="s">
        <v>44</v>
      </c>
      <c r="O79" s="81" t="s">
        <v>117</v>
      </c>
      <c r="P79" s="81" t="s">
        <v>118</v>
      </c>
      <c r="Q79" s="81" t="s">
        <v>119</v>
      </c>
      <c r="R79" s="81" t="s">
        <v>120</v>
      </c>
      <c r="S79" s="81" t="s">
        <v>121</v>
      </c>
      <c r="T79" s="82" t="s">
        <v>122</v>
      </c>
    </row>
    <row r="80" spans="2:63" s="1" customFormat="1" ht="29.25" customHeight="1">
      <c r="B80" s="40"/>
      <c r="C80" s="86" t="s">
        <v>103</v>
      </c>
      <c r="D80" s="62"/>
      <c r="E80" s="62"/>
      <c r="F80" s="62"/>
      <c r="G80" s="62"/>
      <c r="H80" s="62"/>
      <c r="I80" s="162"/>
      <c r="J80" s="171">
        <f>BK80</f>
        <v>0</v>
      </c>
      <c r="K80" s="62"/>
      <c r="L80" s="60"/>
      <c r="M80" s="83"/>
      <c r="N80" s="84"/>
      <c r="O80" s="84"/>
      <c r="P80" s="172">
        <f>P81</f>
        <v>0</v>
      </c>
      <c r="Q80" s="84"/>
      <c r="R80" s="172">
        <f>R81</f>
        <v>234.14155039999997</v>
      </c>
      <c r="S80" s="84"/>
      <c r="T80" s="173">
        <f>T81</f>
        <v>0</v>
      </c>
      <c r="AT80" s="23" t="s">
        <v>73</v>
      </c>
      <c r="AU80" s="23" t="s">
        <v>104</v>
      </c>
      <c r="BK80" s="174">
        <f>BK81</f>
        <v>0</v>
      </c>
    </row>
    <row r="81" spans="2:65" s="10" customFormat="1" ht="37.35" customHeight="1">
      <c r="B81" s="175"/>
      <c r="C81" s="176"/>
      <c r="D81" s="177" t="s">
        <v>73</v>
      </c>
      <c r="E81" s="178" t="s">
        <v>123</v>
      </c>
      <c r="F81" s="178" t="s">
        <v>124</v>
      </c>
      <c r="G81" s="176"/>
      <c r="H81" s="176"/>
      <c r="I81" s="179"/>
      <c r="J81" s="180">
        <f>BK81</f>
        <v>0</v>
      </c>
      <c r="K81" s="176"/>
      <c r="L81" s="181"/>
      <c r="M81" s="182"/>
      <c r="N81" s="183"/>
      <c r="O81" s="183"/>
      <c r="P81" s="184">
        <f>P82+P135+P146</f>
        <v>0</v>
      </c>
      <c r="Q81" s="183"/>
      <c r="R81" s="184">
        <f>R82+R135+R146</f>
        <v>234.14155039999997</v>
      </c>
      <c r="S81" s="183"/>
      <c r="T81" s="185">
        <f>T82+T135+T146</f>
        <v>0</v>
      </c>
      <c r="AR81" s="186" t="s">
        <v>79</v>
      </c>
      <c r="AT81" s="187" t="s">
        <v>73</v>
      </c>
      <c r="AU81" s="187" t="s">
        <v>74</v>
      </c>
      <c r="AY81" s="186" t="s">
        <v>125</v>
      </c>
      <c r="BK81" s="188">
        <f>BK82+BK135+BK146</f>
        <v>0</v>
      </c>
    </row>
    <row r="82" spans="2:65" s="10" customFormat="1" ht="19.899999999999999" customHeight="1">
      <c r="B82" s="175"/>
      <c r="C82" s="176"/>
      <c r="D82" s="177" t="s">
        <v>73</v>
      </c>
      <c r="E82" s="189" t="s">
        <v>79</v>
      </c>
      <c r="F82" s="189" t="s">
        <v>126</v>
      </c>
      <c r="G82" s="176"/>
      <c r="H82" s="176"/>
      <c r="I82" s="179"/>
      <c r="J82" s="190">
        <f>BK82</f>
        <v>0</v>
      </c>
      <c r="K82" s="176"/>
      <c r="L82" s="181"/>
      <c r="M82" s="182"/>
      <c r="N82" s="183"/>
      <c r="O82" s="183"/>
      <c r="P82" s="184">
        <f>SUM(P83:P134)</f>
        <v>0</v>
      </c>
      <c r="Q82" s="183"/>
      <c r="R82" s="184">
        <f>SUM(R83:R134)</f>
        <v>0.10650399999999999</v>
      </c>
      <c r="S82" s="183"/>
      <c r="T82" s="185">
        <f>SUM(T83:T134)</f>
        <v>0</v>
      </c>
      <c r="AR82" s="186" t="s">
        <v>79</v>
      </c>
      <c r="AT82" s="187" t="s">
        <v>73</v>
      </c>
      <c r="AU82" s="187" t="s">
        <v>79</v>
      </c>
      <c r="AY82" s="186" t="s">
        <v>125</v>
      </c>
      <c r="BK82" s="188">
        <f>SUM(BK83:BK134)</f>
        <v>0</v>
      </c>
    </row>
    <row r="83" spans="2:65" s="1" customFormat="1" ht="25.5" customHeight="1">
      <c r="B83" s="40"/>
      <c r="C83" s="191" t="s">
        <v>79</v>
      </c>
      <c r="D83" s="191" t="s">
        <v>127</v>
      </c>
      <c r="E83" s="192" t="s">
        <v>128</v>
      </c>
      <c r="F83" s="193" t="s">
        <v>129</v>
      </c>
      <c r="G83" s="194" t="s">
        <v>130</v>
      </c>
      <c r="H83" s="195">
        <v>1.6E-2</v>
      </c>
      <c r="I83" s="196"/>
      <c r="J83" s="197">
        <f>ROUND(I83*H83,2)</f>
        <v>0</v>
      </c>
      <c r="K83" s="193" t="s">
        <v>131</v>
      </c>
      <c r="L83" s="60"/>
      <c r="M83" s="198" t="s">
        <v>30</v>
      </c>
      <c r="N83" s="199" t="s">
        <v>45</v>
      </c>
      <c r="O83" s="41"/>
      <c r="P83" s="200">
        <f>O83*H83</f>
        <v>0</v>
      </c>
      <c r="Q83" s="200">
        <v>0</v>
      </c>
      <c r="R83" s="200">
        <f>Q83*H83</f>
        <v>0</v>
      </c>
      <c r="S83" s="200">
        <v>0</v>
      </c>
      <c r="T83" s="201">
        <f>S83*H83</f>
        <v>0</v>
      </c>
      <c r="AR83" s="23" t="s">
        <v>89</v>
      </c>
      <c r="AT83" s="23" t="s">
        <v>127</v>
      </c>
      <c r="AU83" s="23" t="s">
        <v>83</v>
      </c>
      <c r="AY83" s="23" t="s">
        <v>125</v>
      </c>
      <c r="BE83" s="202">
        <f>IF(N83="základní",J83,0)</f>
        <v>0</v>
      </c>
      <c r="BF83" s="202">
        <f>IF(N83="snížená",J83,0)</f>
        <v>0</v>
      </c>
      <c r="BG83" s="202">
        <f>IF(N83="zákl. přenesená",J83,0)</f>
        <v>0</v>
      </c>
      <c r="BH83" s="202">
        <f>IF(N83="sníž. přenesená",J83,0)</f>
        <v>0</v>
      </c>
      <c r="BI83" s="202">
        <f>IF(N83="nulová",J83,0)</f>
        <v>0</v>
      </c>
      <c r="BJ83" s="23" t="s">
        <v>79</v>
      </c>
      <c r="BK83" s="202">
        <f>ROUND(I83*H83,2)</f>
        <v>0</v>
      </c>
      <c r="BL83" s="23" t="s">
        <v>89</v>
      </c>
      <c r="BM83" s="23" t="s">
        <v>241</v>
      </c>
    </row>
    <row r="84" spans="2:65" s="1" customFormat="1" ht="94.5">
      <c r="B84" s="40"/>
      <c r="C84" s="62"/>
      <c r="D84" s="203" t="s">
        <v>133</v>
      </c>
      <c r="E84" s="62"/>
      <c r="F84" s="204" t="s">
        <v>134</v>
      </c>
      <c r="G84" s="62"/>
      <c r="H84" s="62"/>
      <c r="I84" s="162"/>
      <c r="J84" s="62"/>
      <c r="K84" s="62"/>
      <c r="L84" s="60"/>
      <c r="M84" s="205"/>
      <c r="N84" s="41"/>
      <c r="O84" s="41"/>
      <c r="P84" s="41"/>
      <c r="Q84" s="41"/>
      <c r="R84" s="41"/>
      <c r="S84" s="41"/>
      <c r="T84" s="77"/>
      <c r="AT84" s="23" t="s">
        <v>133</v>
      </c>
      <c r="AU84" s="23" t="s">
        <v>83</v>
      </c>
    </row>
    <row r="85" spans="2:65" s="11" customFormat="1" ht="13.5">
      <c r="B85" s="206"/>
      <c r="C85" s="207"/>
      <c r="D85" s="203" t="s">
        <v>135</v>
      </c>
      <c r="E85" s="208" t="s">
        <v>30</v>
      </c>
      <c r="F85" s="209" t="s">
        <v>242</v>
      </c>
      <c r="G85" s="207"/>
      <c r="H85" s="210">
        <v>1.6E-2</v>
      </c>
      <c r="I85" s="211"/>
      <c r="J85" s="207"/>
      <c r="K85" s="207"/>
      <c r="L85" s="212"/>
      <c r="M85" s="213"/>
      <c r="N85" s="214"/>
      <c r="O85" s="214"/>
      <c r="P85" s="214"/>
      <c r="Q85" s="214"/>
      <c r="R85" s="214"/>
      <c r="S85" s="214"/>
      <c r="T85" s="215"/>
      <c r="AT85" s="216" t="s">
        <v>135</v>
      </c>
      <c r="AU85" s="216" t="s">
        <v>83</v>
      </c>
      <c r="AV85" s="11" t="s">
        <v>83</v>
      </c>
      <c r="AW85" s="11" t="s">
        <v>37</v>
      </c>
      <c r="AX85" s="11" t="s">
        <v>79</v>
      </c>
      <c r="AY85" s="216" t="s">
        <v>125</v>
      </c>
    </row>
    <row r="86" spans="2:65" s="1" customFormat="1" ht="25.5" customHeight="1">
      <c r="B86" s="40"/>
      <c r="C86" s="191" t="s">
        <v>83</v>
      </c>
      <c r="D86" s="191" t="s">
        <v>127</v>
      </c>
      <c r="E86" s="192" t="s">
        <v>137</v>
      </c>
      <c r="F86" s="193" t="s">
        <v>138</v>
      </c>
      <c r="G86" s="194" t="s">
        <v>139</v>
      </c>
      <c r="H86" s="195">
        <v>40</v>
      </c>
      <c r="I86" s="196"/>
      <c r="J86" s="197">
        <f>ROUND(I86*H86,2)</f>
        <v>0</v>
      </c>
      <c r="K86" s="193" t="s">
        <v>131</v>
      </c>
      <c r="L86" s="60"/>
      <c r="M86" s="198" t="s">
        <v>30</v>
      </c>
      <c r="N86" s="199" t="s">
        <v>45</v>
      </c>
      <c r="O86" s="41"/>
      <c r="P86" s="200">
        <f>O86*H86</f>
        <v>0</v>
      </c>
      <c r="Q86" s="200">
        <v>0</v>
      </c>
      <c r="R86" s="200">
        <f>Q86*H86</f>
        <v>0</v>
      </c>
      <c r="S86" s="200">
        <v>0</v>
      </c>
      <c r="T86" s="201">
        <f>S86*H86</f>
        <v>0</v>
      </c>
      <c r="AR86" s="23" t="s">
        <v>89</v>
      </c>
      <c r="AT86" s="23" t="s">
        <v>127</v>
      </c>
      <c r="AU86" s="23" t="s">
        <v>83</v>
      </c>
      <c r="AY86" s="23" t="s">
        <v>125</v>
      </c>
      <c r="BE86" s="202">
        <f>IF(N86="základní",J86,0)</f>
        <v>0</v>
      </c>
      <c r="BF86" s="202">
        <f>IF(N86="snížená",J86,0)</f>
        <v>0</v>
      </c>
      <c r="BG86" s="202">
        <f>IF(N86="zákl. přenesená",J86,0)</f>
        <v>0</v>
      </c>
      <c r="BH86" s="202">
        <f>IF(N86="sníž. přenesená",J86,0)</f>
        <v>0</v>
      </c>
      <c r="BI86" s="202">
        <f>IF(N86="nulová",J86,0)</f>
        <v>0</v>
      </c>
      <c r="BJ86" s="23" t="s">
        <v>79</v>
      </c>
      <c r="BK86" s="202">
        <f>ROUND(I86*H86,2)</f>
        <v>0</v>
      </c>
      <c r="BL86" s="23" t="s">
        <v>89</v>
      </c>
      <c r="BM86" s="23" t="s">
        <v>243</v>
      </c>
    </row>
    <row r="87" spans="2:65" s="1" customFormat="1" ht="148.5">
      <c r="B87" s="40"/>
      <c r="C87" s="62"/>
      <c r="D87" s="203" t="s">
        <v>133</v>
      </c>
      <c r="E87" s="62"/>
      <c r="F87" s="204" t="s">
        <v>141</v>
      </c>
      <c r="G87" s="62"/>
      <c r="H87" s="62"/>
      <c r="I87" s="162"/>
      <c r="J87" s="62"/>
      <c r="K87" s="62"/>
      <c r="L87" s="60"/>
      <c r="M87" s="205"/>
      <c r="N87" s="41"/>
      <c r="O87" s="41"/>
      <c r="P87" s="41"/>
      <c r="Q87" s="41"/>
      <c r="R87" s="41"/>
      <c r="S87" s="41"/>
      <c r="T87" s="77"/>
      <c r="AT87" s="23" t="s">
        <v>133</v>
      </c>
      <c r="AU87" s="23" t="s">
        <v>83</v>
      </c>
    </row>
    <row r="88" spans="2:65" s="11" customFormat="1" ht="13.5">
      <c r="B88" s="206"/>
      <c r="C88" s="207"/>
      <c r="D88" s="203" t="s">
        <v>135</v>
      </c>
      <c r="E88" s="208" t="s">
        <v>30</v>
      </c>
      <c r="F88" s="209" t="s">
        <v>244</v>
      </c>
      <c r="G88" s="207"/>
      <c r="H88" s="210">
        <v>40</v>
      </c>
      <c r="I88" s="211"/>
      <c r="J88" s="207"/>
      <c r="K88" s="207"/>
      <c r="L88" s="212"/>
      <c r="M88" s="213"/>
      <c r="N88" s="214"/>
      <c r="O88" s="214"/>
      <c r="P88" s="214"/>
      <c r="Q88" s="214"/>
      <c r="R88" s="214"/>
      <c r="S88" s="214"/>
      <c r="T88" s="215"/>
      <c r="AT88" s="216" t="s">
        <v>135</v>
      </c>
      <c r="AU88" s="216" t="s">
        <v>83</v>
      </c>
      <c r="AV88" s="11" t="s">
        <v>83</v>
      </c>
      <c r="AW88" s="11" t="s">
        <v>37</v>
      </c>
      <c r="AX88" s="11" t="s">
        <v>79</v>
      </c>
      <c r="AY88" s="216" t="s">
        <v>125</v>
      </c>
    </row>
    <row r="89" spans="2:65" s="1" customFormat="1" ht="16.5" customHeight="1">
      <c r="B89" s="40"/>
      <c r="C89" s="191" t="s">
        <v>86</v>
      </c>
      <c r="D89" s="191" t="s">
        <v>127</v>
      </c>
      <c r="E89" s="192" t="s">
        <v>143</v>
      </c>
      <c r="F89" s="193" t="s">
        <v>144</v>
      </c>
      <c r="G89" s="194" t="s">
        <v>145</v>
      </c>
      <c r="H89" s="195">
        <v>0.47599999999999998</v>
      </c>
      <c r="I89" s="196"/>
      <c r="J89" s="197">
        <f>ROUND(I89*H89,2)</f>
        <v>0</v>
      </c>
      <c r="K89" s="193" t="s">
        <v>131</v>
      </c>
      <c r="L89" s="60"/>
      <c r="M89" s="198" t="s">
        <v>30</v>
      </c>
      <c r="N89" s="199" t="s">
        <v>45</v>
      </c>
      <c r="O89" s="41"/>
      <c r="P89" s="200">
        <f>O89*H89</f>
        <v>0</v>
      </c>
      <c r="Q89" s="200">
        <v>0</v>
      </c>
      <c r="R89" s="200">
        <f>Q89*H89</f>
        <v>0</v>
      </c>
      <c r="S89" s="200">
        <v>0</v>
      </c>
      <c r="T89" s="201">
        <f>S89*H89</f>
        <v>0</v>
      </c>
      <c r="AR89" s="23" t="s">
        <v>89</v>
      </c>
      <c r="AT89" s="23" t="s">
        <v>127</v>
      </c>
      <c r="AU89" s="23" t="s">
        <v>83</v>
      </c>
      <c r="AY89" s="23" t="s">
        <v>125</v>
      </c>
      <c r="BE89" s="202">
        <f>IF(N89="základní",J89,0)</f>
        <v>0</v>
      </c>
      <c r="BF89" s="202">
        <f>IF(N89="snížená",J89,0)</f>
        <v>0</v>
      </c>
      <c r="BG89" s="202">
        <f>IF(N89="zákl. přenesená",J89,0)</f>
        <v>0</v>
      </c>
      <c r="BH89" s="202">
        <f>IF(N89="sníž. přenesená",J89,0)</f>
        <v>0</v>
      </c>
      <c r="BI89" s="202">
        <f>IF(N89="nulová",J89,0)</f>
        <v>0</v>
      </c>
      <c r="BJ89" s="23" t="s">
        <v>79</v>
      </c>
      <c r="BK89" s="202">
        <f>ROUND(I89*H89,2)</f>
        <v>0</v>
      </c>
      <c r="BL89" s="23" t="s">
        <v>89</v>
      </c>
      <c r="BM89" s="23" t="s">
        <v>245</v>
      </c>
    </row>
    <row r="90" spans="2:65" s="1" customFormat="1" ht="54">
      <c r="B90" s="40"/>
      <c r="C90" s="62"/>
      <c r="D90" s="203" t="s">
        <v>133</v>
      </c>
      <c r="E90" s="62"/>
      <c r="F90" s="204" t="s">
        <v>147</v>
      </c>
      <c r="G90" s="62"/>
      <c r="H90" s="62"/>
      <c r="I90" s="162"/>
      <c r="J90" s="62"/>
      <c r="K90" s="62"/>
      <c r="L90" s="60"/>
      <c r="M90" s="205"/>
      <c r="N90" s="41"/>
      <c r="O90" s="41"/>
      <c r="P90" s="41"/>
      <c r="Q90" s="41"/>
      <c r="R90" s="41"/>
      <c r="S90" s="41"/>
      <c r="T90" s="77"/>
      <c r="AT90" s="23" t="s">
        <v>133</v>
      </c>
      <c r="AU90" s="23" t="s">
        <v>83</v>
      </c>
    </row>
    <row r="91" spans="2:65" s="11" customFormat="1" ht="13.5">
      <c r="B91" s="206"/>
      <c r="C91" s="207"/>
      <c r="D91" s="203" t="s">
        <v>135</v>
      </c>
      <c r="E91" s="208" t="s">
        <v>30</v>
      </c>
      <c r="F91" s="209" t="s">
        <v>246</v>
      </c>
      <c r="G91" s="207"/>
      <c r="H91" s="210">
        <v>0.36</v>
      </c>
      <c r="I91" s="211"/>
      <c r="J91" s="207"/>
      <c r="K91" s="207"/>
      <c r="L91" s="212"/>
      <c r="M91" s="213"/>
      <c r="N91" s="214"/>
      <c r="O91" s="214"/>
      <c r="P91" s="214"/>
      <c r="Q91" s="214"/>
      <c r="R91" s="214"/>
      <c r="S91" s="214"/>
      <c r="T91" s="215"/>
      <c r="AT91" s="216" t="s">
        <v>135</v>
      </c>
      <c r="AU91" s="216" t="s">
        <v>83</v>
      </c>
      <c r="AV91" s="11" t="s">
        <v>83</v>
      </c>
      <c r="AW91" s="11" t="s">
        <v>37</v>
      </c>
      <c r="AX91" s="11" t="s">
        <v>74</v>
      </c>
      <c r="AY91" s="216" t="s">
        <v>125</v>
      </c>
    </row>
    <row r="92" spans="2:65" s="11" customFormat="1" ht="13.5">
      <c r="B92" s="206"/>
      <c r="C92" s="207"/>
      <c r="D92" s="203" t="s">
        <v>135</v>
      </c>
      <c r="E92" s="208" t="s">
        <v>30</v>
      </c>
      <c r="F92" s="209" t="s">
        <v>247</v>
      </c>
      <c r="G92" s="207"/>
      <c r="H92" s="210">
        <v>0.11600000000000001</v>
      </c>
      <c r="I92" s="211"/>
      <c r="J92" s="207"/>
      <c r="K92" s="207"/>
      <c r="L92" s="212"/>
      <c r="M92" s="213"/>
      <c r="N92" s="214"/>
      <c r="O92" s="214"/>
      <c r="P92" s="214"/>
      <c r="Q92" s="214"/>
      <c r="R92" s="214"/>
      <c r="S92" s="214"/>
      <c r="T92" s="215"/>
      <c r="AT92" s="216" t="s">
        <v>135</v>
      </c>
      <c r="AU92" s="216" t="s">
        <v>83</v>
      </c>
      <c r="AV92" s="11" t="s">
        <v>83</v>
      </c>
      <c r="AW92" s="11" t="s">
        <v>37</v>
      </c>
      <c r="AX92" s="11" t="s">
        <v>74</v>
      </c>
      <c r="AY92" s="216" t="s">
        <v>125</v>
      </c>
    </row>
    <row r="93" spans="2:65" s="13" customFormat="1" ht="13.5">
      <c r="B93" s="240"/>
      <c r="C93" s="241"/>
      <c r="D93" s="203" t="s">
        <v>135</v>
      </c>
      <c r="E93" s="242" t="s">
        <v>30</v>
      </c>
      <c r="F93" s="243" t="s">
        <v>248</v>
      </c>
      <c r="G93" s="241"/>
      <c r="H93" s="244">
        <v>0.47599999999999998</v>
      </c>
      <c r="I93" s="245"/>
      <c r="J93" s="241"/>
      <c r="K93" s="241"/>
      <c r="L93" s="246"/>
      <c r="M93" s="247"/>
      <c r="N93" s="248"/>
      <c r="O93" s="248"/>
      <c r="P93" s="248"/>
      <c r="Q93" s="248"/>
      <c r="R93" s="248"/>
      <c r="S93" s="248"/>
      <c r="T93" s="249"/>
      <c r="AT93" s="250" t="s">
        <v>135</v>
      </c>
      <c r="AU93" s="250" t="s">
        <v>83</v>
      </c>
      <c r="AV93" s="13" t="s">
        <v>89</v>
      </c>
      <c r="AW93" s="13" t="s">
        <v>37</v>
      </c>
      <c r="AX93" s="13" t="s">
        <v>79</v>
      </c>
      <c r="AY93" s="250" t="s">
        <v>125</v>
      </c>
    </row>
    <row r="94" spans="2:65" s="1" customFormat="1" ht="25.5" customHeight="1">
      <c r="B94" s="40"/>
      <c r="C94" s="191" t="s">
        <v>89</v>
      </c>
      <c r="D94" s="191" t="s">
        <v>127</v>
      </c>
      <c r="E94" s="192" t="s">
        <v>249</v>
      </c>
      <c r="F94" s="193" t="s">
        <v>250</v>
      </c>
      <c r="G94" s="194" t="s">
        <v>199</v>
      </c>
      <c r="H94" s="195">
        <v>5</v>
      </c>
      <c r="I94" s="196"/>
      <c r="J94" s="197">
        <f>ROUND(I94*H94,2)</f>
        <v>0</v>
      </c>
      <c r="K94" s="193" t="s">
        <v>131</v>
      </c>
      <c r="L94" s="60"/>
      <c r="M94" s="198" t="s">
        <v>30</v>
      </c>
      <c r="N94" s="199" t="s">
        <v>45</v>
      </c>
      <c r="O94" s="41"/>
      <c r="P94" s="200">
        <f>O94*H94</f>
        <v>0</v>
      </c>
      <c r="Q94" s="200">
        <v>0</v>
      </c>
      <c r="R94" s="200">
        <f>Q94*H94</f>
        <v>0</v>
      </c>
      <c r="S94" s="200">
        <v>0</v>
      </c>
      <c r="T94" s="201">
        <f>S94*H94</f>
        <v>0</v>
      </c>
      <c r="AR94" s="23" t="s">
        <v>89</v>
      </c>
      <c r="AT94" s="23" t="s">
        <v>127</v>
      </c>
      <c r="AU94" s="23" t="s">
        <v>83</v>
      </c>
      <c r="AY94" s="23" t="s">
        <v>125</v>
      </c>
      <c r="BE94" s="202">
        <f>IF(N94="základní",J94,0)</f>
        <v>0</v>
      </c>
      <c r="BF94" s="202">
        <f>IF(N94="snížená",J94,0)</f>
        <v>0</v>
      </c>
      <c r="BG94" s="202">
        <f>IF(N94="zákl. přenesená",J94,0)</f>
        <v>0</v>
      </c>
      <c r="BH94" s="202">
        <f>IF(N94="sníž. přenesená",J94,0)</f>
        <v>0</v>
      </c>
      <c r="BI94" s="202">
        <f>IF(N94="nulová",J94,0)</f>
        <v>0</v>
      </c>
      <c r="BJ94" s="23" t="s">
        <v>79</v>
      </c>
      <c r="BK94" s="202">
        <f>ROUND(I94*H94,2)</f>
        <v>0</v>
      </c>
      <c r="BL94" s="23" t="s">
        <v>89</v>
      </c>
      <c r="BM94" s="23" t="s">
        <v>251</v>
      </c>
    </row>
    <row r="95" spans="2:65" s="1" customFormat="1" ht="135">
      <c r="B95" s="40"/>
      <c r="C95" s="62"/>
      <c r="D95" s="203" t="s">
        <v>133</v>
      </c>
      <c r="E95" s="62"/>
      <c r="F95" s="204" t="s">
        <v>252</v>
      </c>
      <c r="G95" s="62"/>
      <c r="H95" s="62"/>
      <c r="I95" s="162"/>
      <c r="J95" s="62"/>
      <c r="K95" s="62"/>
      <c r="L95" s="60"/>
      <c r="M95" s="205"/>
      <c r="N95" s="41"/>
      <c r="O95" s="41"/>
      <c r="P95" s="41"/>
      <c r="Q95" s="41"/>
      <c r="R95" s="41"/>
      <c r="S95" s="41"/>
      <c r="T95" s="77"/>
      <c r="AT95" s="23" t="s">
        <v>133</v>
      </c>
      <c r="AU95" s="23" t="s">
        <v>83</v>
      </c>
    </row>
    <row r="96" spans="2:65" s="11" customFormat="1" ht="13.5">
      <c r="B96" s="206"/>
      <c r="C96" s="207"/>
      <c r="D96" s="203" t="s">
        <v>135</v>
      </c>
      <c r="E96" s="208" t="s">
        <v>30</v>
      </c>
      <c r="F96" s="209" t="s">
        <v>253</v>
      </c>
      <c r="G96" s="207"/>
      <c r="H96" s="210">
        <v>5</v>
      </c>
      <c r="I96" s="211"/>
      <c r="J96" s="207"/>
      <c r="K96" s="207"/>
      <c r="L96" s="212"/>
      <c r="M96" s="213"/>
      <c r="N96" s="214"/>
      <c r="O96" s="214"/>
      <c r="P96" s="214"/>
      <c r="Q96" s="214"/>
      <c r="R96" s="214"/>
      <c r="S96" s="214"/>
      <c r="T96" s="215"/>
      <c r="AT96" s="216" t="s">
        <v>135</v>
      </c>
      <c r="AU96" s="216" t="s">
        <v>83</v>
      </c>
      <c r="AV96" s="11" t="s">
        <v>83</v>
      </c>
      <c r="AW96" s="11" t="s">
        <v>37</v>
      </c>
      <c r="AX96" s="11" t="s">
        <v>79</v>
      </c>
      <c r="AY96" s="216" t="s">
        <v>125</v>
      </c>
    </row>
    <row r="97" spans="2:65" s="1" customFormat="1" ht="25.5" customHeight="1">
      <c r="B97" s="40"/>
      <c r="C97" s="191" t="s">
        <v>154</v>
      </c>
      <c r="D97" s="191" t="s">
        <v>127</v>
      </c>
      <c r="E97" s="192" t="s">
        <v>254</v>
      </c>
      <c r="F97" s="193" t="s">
        <v>255</v>
      </c>
      <c r="G97" s="194" t="s">
        <v>199</v>
      </c>
      <c r="H97" s="195">
        <v>4</v>
      </c>
      <c r="I97" s="196"/>
      <c r="J97" s="197">
        <f>ROUND(I97*H97,2)</f>
        <v>0</v>
      </c>
      <c r="K97" s="193" t="s">
        <v>131</v>
      </c>
      <c r="L97" s="60"/>
      <c r="M97" s="198" t="s">
        <v>30</v>
      </c>
      <c r="N97" s="199" t="s">
        <v>45</v>
      </c>
      <c r="O97" s="41"/>
      <c r="P97" s="200">
        <f>O97*H97</f>
        <v>0</v>
      </c>
      <c r="Q97" s="200">
        <v>0</v>
      </c>
      <c r="R97" s="200">
        <f>Q97*H97</f>
        <v>0</v>
      </c>
      <c r="S97" s="200">
        <v>0</v>
      </c>
      <c r="T97" s="201">
        <f>S97*H97</f>
        <v>0</v>
      </c>
      <c r="AR97" s="23" t="s">
        <v>89</v>
      </c>
      <c r="AT97" s="23" t="s">
        <v>127</v>
      </c>
      <c r="AU97" s="23" t="s">
        <v>83</v>
      </c>
      <c r="AY97" s="23" t="s">
        <v>125</v>
      </c>
      <c r="BE97" s="202">
        <f>IF(N97="základní",J97,0)</f>
        <v>0</v>
      </c>
      <c r="BF97" s="202">
        <f>IF(N97="snížená",J97,0)</f>
        <v>0</v>
      </c>
      <c r="BG97" s="202">
        <f>IF(N97="zákl. přenesená",J97,0)</f>
        <v>0</v>
      </c>
      <c r="BH97" s="202">
        <f>IF(N97="sníž. přenesená",J97,0)</f>
        <v>0</v>
      </c>
      <c r="BI97" s="202">
        <f>IF(N97="nulová",J97,0)</f>
        <v>0</v>
      </c>
      <c r="BJ97" s="23" t="s">
        <v>79</v>
      </c>
      <c r="BK97" s="202">
        <f>ROUND(I97*H97,2)</f>
        <v>0</v>
      </c>
      <c r="BL97" s="23" t="s">
        <v>89</v>
      </c>
      <c r="BM97" s="23" t="s">
        <v>256</v>
      </c>
    </row>
    <row r="98" spans="2:65" s="1" customFormat="1" ht="135">
      <c r="B98" s="40"/>
      <c r="C98" s="62"/>
      <c r="D98" s="203" t="s">
        <v>133</v>
      </c>
      <c r="E98" s="62"/>
      <c r="F98" s="204" t="s">
        <v>252</v>
      </c>
      <c r="G98" s="62"/>
      <c r="H98" s="62"/>
      <c r="I98" s="162"/>
      <c r="J98" s="62"/>
      <c r="K98" s="62"/>
      <c r="L98" s="60"/>
      <c r="M98" s="205"/>
      <c r="N98" s="41"/>
      <c r="O98" s="41"/>
      <c r="P98" s="41"/>
      <c r="Q98" s="41"/>
      <c r="R98" s="41"/>
      <c r="S98" s="41"/>
      <c r="T98" s="77"/>
      <c r="AT98" s="23" t="s">
        <v>133</v>
      </c>
      <c r="AU98" s="23" t="s">
        <v>83</v>
      </c>
    </row>
    <row r="99" spans="2:65" s="11" customFormat="1" ht="13.5">
      <c r="B99" s="206"/>
      <c r="C99" s="207"/>
      <c r="D99" s="203" t="s">
        <v>135</v>
      </c>
      <c r="E99" s="208" t="s">
        <v>30</v>
      </c>
      <c r="F99" s="209" t="s">
        <v>257</v>
      </c>
      <c r="G99" s="207"/>
      <c r="H99" s="210">
        <v>4</v>
      </c>
      <c r="I99" s="211"/>
      <c r="J99" s="207"/>
      <c r="K99" s="207"/>
      <c r="L99" s="212"/>
      <c r="M99" s="213"/>
      <c r="N99" s="214"/>
      <c r="O99" s="214"/>
      <c r="P99" s="214"/>
      <c r="Q99" s="214"/>
      <c r="R99" s="214"/>
      <c r="S99" s="214"/>
      <c r="T99" s="215"/>
      <c r="AT99" s="216" t="s">
        <v>135</v>
      </c>
      <c r="AU99" s="216" t="s">
        <v>83</v>
      </c>
      <c r="AV99" s="11" t="s">
        <v>83</v>
      </c>
      <c r="AW99" s="11" t="s">
        <v>37</v>
      </c>
      <c r="AX99" s="11" t="s">
        <v>79</v>
      </c>
      <c r="AY99" s="216" t="s">
        <v>125</v>
      </c>
    </row>
    <row r="100" spans="2:65" s="1" customFormat="1" ht="25.5" customHeight="1">
      <c r="B100" s="40"/>
      <c r="C100" s="191" t="s">
        <v>159</v>
      </c>
      <c r="D100" s="191" t="s">
        <v>127</v>
      </c>
      <c r="E100" s="192" t="s">
        <v>149</v>
      </c>
      <c r="F100" s="193" t="s">
        <v>150</v>
      </c>
      <c r="G100" s="194" t="s">
        <v>145</v>
      </c>
      <c r="H100" s="195">
        <v>41.78</v>
      </c>
      <c r="I100" s="196"/>
      <c r="J100" s="197">
        <f>ROUND(I100*H100,2)</f>
        <v>0</v>
      </c>
      <c r="K100" s="193" t="s">
        <v>131</v>
      </c>
      <c r="L100" s="60"/>
      <c r="M100" s="198" t="s">
        <v>30</v>
      </c>
      <c r="N100" s="199" t="s">
        <v>45</v>
      </c>
      <c r="O100" s="41"/>
      <c r="P100" s="200">
        <f>O100*H100</f>
        <v>0</v>
      </c>
      <c r="Q100" s="200">
        <v>0</v>
      </c>
      <c r="R100" s="200">
        <f>Q100*H100</f>
        <v>0</v>
      </c>
      <c r="S100" s="200">
        <v>0</v>
      </c>
      <c r="T100" s="201">
        <f>S100*H100</f>
        <v>0</v>
      </c>
      <c r="AR100" s="23" t="s">
        <v>89</v>
      </c>
      <c r="AT100" s="23" t="s">
        <v>127</v>
      </c>
      <c r="AU100" s="23" t="s">
        <v>83</v>
      </c>
      <c r="AY100" s="23" t="s">
        <v>125</v>
      </c>
      <c r="BE100" s="202">
        <f>IF(N100="základní",J100,0)</f>
        <v>0</v>
      </c>
      <c r="BF100" s="202">
        <f>IF(N100="snížená",J100,0)</f>
        <v>0</v>
      </c>
      <c r="BG100" s="202">
        <f>IF(N100="zákl. přenesená",J100,0)</f>
        <v>0</v>
      </c>
      <c r="BH100" s="202">
        <f>IF(N100="sníž. přenesená",J100,0)</f>
        <v>0</v>
      </c>
      <c r="BI100" s="202">
        <f>IF(N100="nulová",J100,0)</f>
        <v>0</v>
      </c>
      <c r="BJ100" s="23" t="s">
        <v>79</v>
      </c>
      <c r="BK100" s="202">
        <f>ROUND(I100*H100,2)</f>
        <v>0</v>
      </c>
      <c r="BL100" s="23" t="s">
        <v>89</v>
      </c>
      <c r="BM100" s="23" t="s">
        <v>258</v>
      </c>
    </row>
    <row r="101" spans="2:65" s="1" customFormat="1" ht="175.5">
      <c r="B101" s="40"/>
      <c r="C101" s="62"/>
      <c r="D101" s="203" t="s">
        <v>133</v>
      </c>
      <c r="E101" s="62"/>
      <c r="F101" s="204" t="s">
        <v>152</v>
      </c>
      <c r="G101" s="62"/>
      <c r="H101" s="62"/>
      <c r="I101" s="162"/>
      <c r="J101" s="62"/>
      <c r="K101" s="62"/>
      <c r="L101" s="60"/>
      <c r="M101" s="205"/>
      <c r="N101" s="41"/>
      <c r="O101" s="41"/>
      <c r="P101" s="41"/>
      <c r="Q101" s="41"/>
      <c r="R101" s="41"/>
      <c r="S101" s="41"/>
      <c r="T101" s="77"/>
      <c r="AT101" s="23" t="s">
        <v>133</v>
      </c>
      <c r="AU101" s="23" t="s">
        <v>83</v>
      </c>
    </row>
    <row r="102" spans="2:65" s="11" customFormat="1" ht="13.5">
      <c r="B102" s="206"/>
      <c r="C102" s="207"/>
      <c r="D102" s="203" t="s">
        <v>135</v>
      </c>
      <c r="E102" s="208" t="s">
        <v>30</v>
      </c>
      <c r="F102" s="209" t="s">
        <v>259</v>
      </c>
      <c r="G102" s="207"/>
      <c r="H102" s="210">
        <v>41.78</v>
      </c>
      <c r="I102" s="211"/>
      <c r="J102" s="207"/>
      <c r="K102" s="207"/>
      <c r="L102" s="212"/>
      <c r="M102" s="213"/>
      <c r="N102" s="214"/>
      <c r="O102" s="214"/>
      <c r="P102" s="214"/>
      <c r="Q102" s="214"/>
      <c r="R102" s="214"/>
      <c r="S102" s="214"/>
      <c r="T102" s="215"/>
      <c r="AT102" s="216" t="s">
        <v>135</v>
      </c>
      <c r="AU102" s="216" t="s">
        <v>83</v>
      </c>
      <c r="AV102" s="11" t="s">
        <v>83</v>
      </c>
      <c r="AW102" s="11" t="s">
        <v>37</v>
      </c>
      <c r="AX102" s="11" t="s">
        <v>79</v>
      </c>
      <c r="AY102" s="216" t="s">
        <v>125</v>
      </c>
    </row>
    <row r="103" spans="2:65" s="1" customFormat="1" ht="38.25" customHeight="1">
      <c r="B103" s="40"/>
      <c r="C103" s="191" t="s">
        <v>164</v>
      </c>
      <c r="D103" s="191" t="s">
        <v>127</v>
      </c>
      <c r="E103" s="192" t="s">
        <v>155</v>
      </c>
      <c r="F103" s="193" t="s">
        <v>156</v>
      </c>
      <c r="G103" s="194" t="s">
        <v>145</v>
      </c>
      <c r="H103" s="195">
        <v>12.534000000000001</v>
      </c>
      <c r="I103" s="196"/>
      <c r="J103" s="197">
        <f>ROUND(I103*H103,2)</f>
        <v>0</v>
      </c>
      <c r="K103" s="193" t="s">
        <v>131</v>
      </c>
      <c r="L103" s="60"/>
      <c r="M103" s="198" t="s">
        <v>30</v>
      </c>
      <c r="N103" s="199" t="s">
        <v>45</v>
      </c>
      <c r="O103" s="41"/>
      <c r="P103" s="200">
        <f>O103*H103</f>
        <v>0</v>
      </c>
      <c r="Q103" s="200">
        <v>0</v>
      </c>
      <c r="R103" s="200">
        <f>Q103*H103</f>
        <v>0</v>
      </c>
      <c r="S103" s="200">
        <v>0</v>
      </c>
      <c r="T103" s="201">
        <f>S103*H103</f>
        <v>0</v>
      </c>
      <c r="AR103" s="23" t="s">
        <v>89</v>
      </c>
      <c r="AT103" s="23" t="s">
        <v>127</v>
      </c>
      <c r="AU103" s="23" t="s">
        <v>83</v>
      </c>
      <c r="AY103" s="23" t="s">
        <v>125</v>
      </c>
      <c r="BE103" s="202">
        <f>IF(N103="základní",J103,0)</f>
        <v>0</v>
      </c>
      <c r="BF103" s="202">
        <f>IF(N103="snížená",J103,0)</f>
        <v>0</v>
      </c>
      <c r="BG103" s="202">
        <f>IF(N103="zákl. přenesená",J103,0)</f>
        <v>0</v>
      </c>
      <c r="BH103" s="202">
        <f>IF(N103="sníž. přenesená",J103,0)</f>
        <v>0</v>
      </c>
      <c r="BI103" s="202">
        <f>IF(N103="nulová",J103,0)</f>
        <v>0</v>
      </c>
      <c r="BJ103" s="23" t="s">
        <v>79</v>
      </c>
      <c r="BK103" s="202">
        <f>ROUND(I103*H103,2)</f>
        <v>0</v>
      </c>
      <c r="BL103" s="23" t="s">
        <v>89</v>
      </c>
      <c r="BM103" s="23" t="s">
        <v>260</v>
      </c>
    </row>
    <row r="104" spans="2:65" s="1" customFormat="1" ht="175.5">
      <c r="B104" s="40"/>
      <c r="C104" s="62"/>
      <c r="D104" s="203" t="s">
        <v>133</v>
      </c>
      <c r="E104" s="62"/>
      <c r="F104" s="204" t="s">
        <v>152</v>
      </c>
      <c r="G104" s="62"/>
      <c r="H104" s="62"/>
      <c r="I104" s="162"/>
      <c r="J104" s="62"/>
      <c r="K104" s="62"/>
      <c r="L104" s="60"/>
      <c r="M104" s="205"/>
      <c r="N104" s="41"/>
      <c r="O104" s="41"/>
      <c r="P104" s="41"/>
      <c r="Q104" s="41"/>
      <c r="R104" s="41"/>
      <c r="S104" s="41"/>
      <c r="T104" s="77"/>
      <c r="AT104" s="23" t="s">
        <v>133</v>
      </c>
      <c r="AU104" s="23" t="s">
        <v>83</v>
      </c>
    </row>
    <row r="105" spans="2:65" s="11" customFormat="1" ht="13.5">
      <c r="B105" s="206"/>
      <c r="C105" s="207"/>
      <c r="D105" s="203" t="s">
        <v>135</v>
      </c>
      <c r="E105" s="208" t="s">
        <v>30</v>
      </c>
      <c r="F105" s="209" t="s">
        <v>261</v>
      </c>
      <c r="G105" s="207"/>
      <c r="H105" s="210">
        <v>12.534000000000001</v>
      </c>
      <c r="I105" s="211"/>
      <c r="J105" s="207"/>
      <c r="K105" s="207"/>
      <c r="L105" s="212"/>
      <c r="M105" s="213"/>
      <c r="N105" s="214"/>
      <c r="O105" s="214"/>
      <c r="P105" s="214"/>
      <c r="Q105" s="214"/>
      <c r="R105" s="214"/>
      <c r="S105" s="214"/>
      <c r="T105" s="215"/>
      <c r="AT105" s="216" t="s">
        <v>135</v>
      </c>
      <c r="AU105" s="216" t="s">
        <v>83</v>
      </c>
      <c r="AV105" s="11" t="s">
        <v>83</v>
      </c>
      <c r="AW105" s="11" t="s">
        <v>37</v>
      </c>
      <c r="AX105" s="11" t="s">
        <v>79</v>
      </c>
      <c r="AY105" s="216" t="s">
        <v>125</v>
      </c>
    </row>
    <row r="106" spans="2:65" s="1" customFormat="1" ht="25.5" customHeight="1">
      <c r="B106" s="40"/>
      <c r="C106" s="191" t="s">
        <v>171</v>
      </c>
      <c r="D106" s="191" t="s">
        <v>127</v>
      </c>
      <c r="E106" s="192" t="s">
        <v>160</v>
      </c>
      <c r="F106" s="193" t="s">
        <v>161</v>
      </c>
      <c r="G106" s="194" t="s">
        <v>145</v>
      </c>
      <c r="H106" s="195">
        <v>31.5</v>
      </c>
      <c r="I106" s="196"/>
      <c r="J106" s="197">
        <f>ROUND(I106*H106,2)</f>
        <v>0</v>
      </c>
      <c r="K106" s="193" t="s">
        <v>30</v>
      </c>
      <c r="L106" s="60"/>
      <c r="M106" s="198" t="s">
        <v>30</v>
      </c>
      <c r="N106" s="199" t="s">
        <v>45</v>
      </c>
      <c r="O106" s="41"/>
      <c r="P106" s="200">
        <f>O106*H106</f>
        <v>0</v>
      </c>
      <c r="Q106" s="200">
        <v>0</v>
      </c>
      <c r="R106" s="200">
        <f>Q106*H106</f>
        <v>0</v>
      </c>
      <c r="S106" s="200">
        <v>0</v>
      </c>
      <c r="T106" s="201">
        <f>S106*H106</f>
        <v>0</v>
      </c>
      <c r="AR106" s="23" t="s">
        <v>89</v>
      </c>
      <c r="AT106" s="23" t="s">
        <v>127</v>
      </c>
      <c r="AU106" s="23" t="s">
        <v>83</v>
      </c>
      <c r="AY106" s="23" t="s">
        <v>125</v>
      </c>
      <c r="BE106" s="202">
        <f>IF(N106="základní",J106,0)</f>
        <v>0</v>
      </c>
      <c r="BF106" s="202">
        <f>IF(N106="snížená",J106,0)</f>
        <v>0</v>
      </c>
      <c r="BG106" s="202">
        <f>IF(N106="zákl. přenesená",J106,0)</f>
        <v>0</v>
      </c>
      <c r="BH106" s="202">
        <f>IF(N106="sníž. přenesená",J106,0)</f>
        <v>0</v>
      </c>
      <c r="BI106" s="202">
        <f>IF(N106="nulová",J106,0)</f>
        <v>0</v>
      </c>
      <c r="BJ106" s="23" t="s">
        <v>79</v>
      </c>
      <c r="BK106" s="202">
        <f>ROUND(I106*H106,2)</f>
        <v>0</v>
      </c>
      <c r="BL106" s="23" t="s">
        <v>89</v>
      </c>
      <c r="BM106" s="23" t="s">
        <v>262</v>
      </c>
    </row>
    <row r="107" spans="2:65" s="11" customFormat="1" ht="13.5">
      <c r="B107" s="206"/>
      <c r="C107" s="207"/>
      <c r="D107" s="203" t="s">
        <v>135</v>
      </c>
      <c r="E107" s="208" t="s">
        <v>30</v>
      </c>
      <c r="F107" s="209" t="s">
        <v>263</v>
      </c>
      <c r="G107" s="207"/>
      <c r="H107" s="210">
        <v>31.5</v>
      </c>
      <c r="I107" s="211"/>
      <c r="J107" s="207"/>
      <c r="K107" s="207"/>
      <c r="L107" s="212"/>
      <c r="M107" s="213"/>
      <c r="N107" s="214"/>
      <c r="O107" s="214"/>
      <c r="P107" s="214"/>
      <c r="Q107" s="214"/>
      <c r="R107" s="214"/>
      <c r="S107" s="214"/>
      <c r="T107" s="215"/>
      <c r="AT107" s="216" t="s">
        <v>135</v>
      </c>
      <c r="AU107" s="216" t="s">
        <v>83</v>
      </c>
      <c r="AV107" s="11" t="s">
        <v>83</v>
      </c>
      <c r="AW107" s="11" t="s">
        <v>37</v>
      </c>
      <c r="AX107" s="11" t="s">
        <v>79</v>
      </c>
      <c r="AY107" s="216" t="s">
        <v>125</v>
      </c>
    </row>
    <row r="108" spans="2:65" s="1" customFormat="1" ht="38.25" customHeight="1">
      <c r="B108" s="40"/>
      <c r="C108" s="191" t="s">
        <v>177</v>
      </c>
      <c r="D108" s="191" t="s">
        <v>127</v>
      </c>
      <c r="E108" s="192" t="s">
        <v>165</v>
      </c>
      <c r="F108" s="193" t="s">
        <v>166</v>
      </c>
      <c r="G108" s="194" t="s">
        <v>145</v>
      </c>
      <c r="H108" s="195">
        <v>48.74</v>
      </c>
      <c r="I108" s="196"/>
      <c r="J108" s="197">
        <f>ROUND(I108*H108,2)</f>
        <v>0</v>
      </c>
      <c r="K108" s="193" t="s">
        <v>131</v>
      </c>
      <c r="L108" s="60"/>
      <c r="M108" s="198" t="s">
        <v>30</v>
      </c>
      <c r="N108" s="199" t="s">
        <v>45</v>
      </c>
      <c r="O108" s="41"/>
      <c r="P108" s="200">
        <f>O108*H108</f>
        <v>0</v>
      </c>
      <c r="Q108" s="200">
        <v>0</v>
      </c>
      <c r="R108" s="200">
        <f>Q108*H108</f>
        <v>0</v>
      </c>
      <c r="S108" s="200">
        <v>0</v>
      </c>
      <c r="T108" s="201">
        <f>S108*H108</f>
        <v>0</v>
      </c>
      <c r="AR108" s="23" t="s">
        <v>89</v>
      </c>
      <c r="AT108" s="23" t="s">
        <v>127</v>
      </c>
      <c r="AU108" s="23" t="s">
        <v>83</v>
      </c>
      <c r="AY108" s="23" t="s">
        <v>125</v>
      </c>
      <c r="BE108" s="202">
        <f>IF(N108="základní",J108,0)</f>
        <v>0</v>
      </c>
      <c r="BF108" s="202">
        <f>IF(N108="snížená",J108,0)</f>
        <v>0</v>
      </c>
      <c r="BG108" s="202">
        <f>IF(N108="zákl. přenesená",J108,0)</f>
        <v>0</v>
      </c>
      <c r="BH108" s="202">
        <f>IF(N108="sníž. přenesená",J108,0)</f>
        <v>0</v>
      </c>
      <c r="BI108" s="202">
        <f>IF(N108="nulová",J108,0)</f>
        <v>0</v>
      </c>
      <c r="BJ108" s="23" t="s">
        <v>79</v>
      </c>
      <c r="BK108" s="202">
        <f>ROUND(I108*H108,2)</f>
        <v>0</v>
      </c>
      <c r="BL108" s="23" t="s">
        <v>89</v>
      </c>
      <c r="BM108" s="23" t="s">
        <v>264</v>
      </c>
    </row>
    <row r="109" spans="2:65" s="1" customFormat="1" ht="175.5">
      <c r="B109" s="40"/>
      <c r="C109" s="62"/>
      <c r="D109" s="203" t="s">
        <v>133</v>
      </c>
      <c r="E109" s="62"/>
      <c r="F109" s="204" t="s">
        <v>168</v>
      </c>
      <c r="G109" s="62"/>
      <c r="H109" s="62"/>
      <c r="I109" s="162"/>
      <c r="J109" s="62"/>
      <c r="K109" s="62"/>
      <c r="L109" s="60"/>
      <c r="M109" s="205"/>
      <c r="N109" s="41"/>
      <c r="O109" s="41"/>
      <c r="P109" s="41"/>
      <c r="Q109" s="41"/>
      <c r="R109" s="41"/>
      <c r="S109" s="41"/>
      <c r="T109" s="77"/>
      <c r="AT109" s="23" t="s">
        <v>133</v>
      </c>
      <c r="AU109" s="23" t="s">
        <v>83</v>
      </c>
    </row>
    <row r="110" spans="2:65" s="11" customFormat="1" ht="13.5">
      <c r="B110" s="206"/>
      <c r="C110" s="207"/>
      <c r="D110" s="203" t="s">
        <v>135</v>
      </c>
      <c r="E110" s="208" t="s">
        <v>30</v>
      </c>
      <c r="F110" s="209" t="s">
        <v>265</v>
      </c>
      <c r="G110" s="207"/>
      <c r="H110" s="210">
        <v>48.74</v>
      </c>
      <c r="I110" s="211"/>
      <c r="J110" s="207"/>
      <c r="K110" s="207"/>
      <c r="L110" s="212"/>
      <c r="M110" s="213"/>
      <c r="N110" s="214"/>
      <c r="O110" s="214"/>
      <c r="P110" s="214"/>
      <c r="Q110" s="214"/>
      <c r="R110" s="214"/>
      <c r="S110" s="214"/>
      <c r="T110" s="215"/>
      <c r="AT110" s="216" t="s">
        <v>135</v>
      </c>
      <c r="AU110" s="216" t="s">
        <v>83</v>
      </c>
      <c r="AV110" s="11" t="s">
        <v>83</v>
      </c>
      <c r="AW110" s="11" t="s">
        <v>37</v>
      </c>
      <c r="AX110" s="11" t="s">
        <v>79</v>
      </c>
      <c r="AY110" s="216" t="s">
        <v>125</v>
      </c>
    </row>
    <row r="111" spans="2:65" s="1" customFormat="1" ht="38.25" customHeight="1">
      <c r="B111" s="40"/>
      <c r="C111" s="191" t="s">
        <v>183</v>
      </c>
      <c r="D111" s="191" t="s">
        <v>127</v>
      </c>
      <c r="E111" s="192" t="s">
        <v>172</v>
      </c>
      <c r="F111" s="193" t="s">
        <v>173</v>
      </c>
      <c r="G111" s="194" t="s">
        <v>139</v>
      </c>
      <c r="H111" s="195">
        <v>411</v>
      </c>
      <c r="I111" s="196"/>
      <c r="J111" s="197">
        <f>ROUND(I111*H111,2)</f>
        <v>0</v>
      </c>
      <c r="K111" s="193" t="s">
        <v>131</v>
      </c>
      <c r="L111" s="60"/>
      <c r="M111" s="198" t="s">
        <v>30</v>
      </c>
      <c r="N111" s="199" t="s">
        <v>45</v>
      </c>
      <c r="O111" s="41"/>
      <c r="P111" s="200">
        <f>O111*H111</f>
        <v>0</v>
      </c>
      <c r="Q111" s="200">
        <v>0</v>
      </c>
      <c r="R111" s="200">
        <f>Q111*H111</f>
        <v>0</v>
      </c>
      <c r="S111" s="200">
        <v>0</v>
      </c>
      <c r="T111" s="201">
        <f>S111*H111</f>
        <v>0</v>
      </c>
      <c r="AR111" s="23" t="s">
        <v>89</v>
      </c>
      <c r="AT111" s="23" t="s">
        <v>127</v>
      </c>
      <c r="AU111" s="23" t="s">
        <v>83</v>
      </c>
      <c r="AY111" s="23" t="s">
        <v>125</v>
      </c>
      <c r="BE111" s="202">
        <f>IF(N111="základní",J111,0)</f>
        <v>0</v>
      </c>
      <c r="BF111" s="202">
        <f>IF(N111="snížená",J111,0)</f>
        <v>0</v>
      </c>
      <c r="BG111" s="202">
        <f>IF(N111="zákl. přenesená",J111,0)</f>
        <v>0</v>
      </c>
      <c r="BH111" s="202">
        <f>IF(N111="sníž. přenesená",J111,0)</f>
        <v>0</v>
      </c>
      <c r="BI111" s="202">
        <f>IF(N111="nulová",J111,0)</f>
        <v>0</v>
      </c>
      <c r="BJ111" s="23" t="s">
        <v>79</v>
      </c>
      <c r="BK111" s="202">
        <f>ROUND(I111*H111,2)</f>
        <v>0</v>
      </c>
      <c r="BL111" s="23" t="s">
        <v>89</v>
      </c>
      <c r="BM111" s="23" t="s">
        <v>266</v>
      </c>
    </row>
    <row r="112" spans="2:65" s="1" customFormat="1" ht="94.5">
      <c r="B112" s="40"/>
      <c r="C112" s="62"/>
      <c r="D112" s="203" t="s">
        <v>133</v>
      </c>
      <c r="E112" s="62"/>
      <c r="F112" s="204" t="s">
        <v>175</v>
      </c>
      <c r="G112" s="62"/>
      <c r="H112" s="62"/>
      <c r="I112" s="162"/>
      <c r="J112" s="62"/>
      <c r="K112" s="62"/>
      <c r="L112" s="60"/>
      <c r="M112" s="205"/>
      <c r="N112" s="41"/>
      <c r="O112" s="41"/>
      <c r="P112" s="41"/>
      <c r="Q112" s="41"/>
      <c r="R112" s="41"/>
      <c r="S112" s="41"/>
      <c r="T112" s="77"/>
      <c r="AT112" s="23" t="s">
        <v>133</v>
      </c>
      <c r="AU112" s="23" t="s">
        <v>83</v>
      </c>
    </row>
    <row r="113" spans="2:65" s="11" customFormat="1" ht="13.5">
      <c r="B113" s="206"/>
      <c r="C113" s="207"/>
      <c r="D113" s="203" t="s">
        <v>135</v>
      </c>
      <c r="E113" s="208" t="s">
        <v>30</v>
      </c>
      <c r="F113" s="209" t="s">
        <v>267</v>
      </c>
      <c r="G113" s="207"/>
      <c r="H113" s="210">
        <v>411</v>
      </c>
      <c r="I113" s="211"/>
      <c r="J113" s="207"/>
      <c r="K113" s="207"/>
      <c r="L113" s="212"/>
      <c r="M113" s="213"/>
      <c r="N113" s="214"/>
      <c r="O113" s="214"/>
      <c r="P113" s="214"/>
      <c r="Q113" s="214"/>
      <c r="R113" s="214"/>
      <c r="S113" s="214"/>
      <c r="T113" s="215"/>
      <c r="AT113" s="216" t="s">
        <v>135</v>
      </c>
      <c r="AU113" s="216" t="s">
        <v>83</v>
      </c>
      <c r="AV113" s="11" t="s">
        <v>83</v>
      </c>
      <c r="AW113" s="11" t="s">
        <v>37</v>
      </c>
      <c r="AX113" s="11" t="s">
        <v>79</v>
      </c>
      <c r="AY113" s="216" t="s">
        <v>125</v>
      </c>
    </row>
    <row r="114" spans="2:65" s="1" customFormat="1" ht="25.5" customHeight="1">
      <c r="B114" s="40"/>
      <c r="C114" s="191" t="s">
        <v>190</v>
      </c>
      <c r="D114" s="191" t="s">
        <v>127</v>
      </c>
      <c r="E114" s="192" t="s">
        <v>268</v>
      </c>
      <c r="F114" s="193" t="s">
        <v>269</v>
      </c>
      <c r="G114" s="194" t="s">
        <v>139</v>
      </c>
      <c r="H114" s="195">
        <v>205.5</v>
      </c>
      <c r="I114" s="196"/>
      <c r="J114" s="197">
        <f>ROUND(I114*H114,2)</f>
        <v>0</v>
      </c>
      <c r="K114" s="193" t="s">
        <v>131</v>
      </c>
      <c r="L114" s="60"/>
      <c r="M114" s="198" t="s">
        <v>30</v>
      </c>
      <c r="N114" s="199" t="s">
        <v>45</v>
      </c>
      <c r="O114" s="41"/>
      <c r="P114" s="200">
        <f>O114*H114</f>
        <v>0</v>
      </c>
      <c r="Q114" s="200">
        <v>0</v>
      </c>
      <c r="R114" s="200">
        <f>Q114*H114</f>
        <v>0</v>
      </c>
      <c r="S114" s="200">
        <v>0</v>
      </c>
      <c r="T114" s="201">
        <f>S114*H114</f>
        <v>0</v>
      </c>
      <c r="AR114" s="23" t="s">
        <v>89</v>
      </c>
      <c r="AT114" s="23" t="s">
        <v>127</v>
      </c>
      <c r="AU114" s="23" t="s">
        <v>83</v>
      </c>
      <c r="AY114" s="23" t="s">
        <v>125</v>
      </c>
      <c r="BE114" s="202">
        <f>IF(N114="základní",J114,0)</f>
        <v>0</v>
      </c>
      <c r="BF114" s="202">
        <f>IF(N114="snížená",J114,0)</f>
        <v>0</v>
      </c>
      <c r="BG114" s="202">
        <f>IF(N114="zákl. přenesená",J114,0)</f>
        <v>0</v>
      </c>
      <c r="BH114" s="202">
        <f>IF(N114="sníž. přenesená",J114,0)</f>
        <v>0</v>
      </c>
      <c r="BI114" s="202">
        <f>IF(N114="nulová",J114,0)</f>
        <v>0</v>
      </c>
      <c r="BJ114" s="23" t="s">
        <v>79</v>
      </c>
      <c r="BK114" s="202">
        <f>ROUND(I114*H114,2)</f>
        <v>0</v>
      </c>
      <c r="BL114" s="23" t="s">
        <v>89</v>
      </c>
      <c r="BM114" s="23" t="s">
        <v>270</v>
      </c>
    </row>
    <row r="115" spans="2:65" s="1" customFormat="1" ht="121.5">
      <c r="B115" s="40"/>
      <c r="C115" s="62"/>
      <c r="D115" s="203" t="s">
        <v>133</v>
      </c>
      <c r="E115" s="62"/>
      <c r="F115" s="204" t="s">
        <v>181</v>
      </c>
      <c r="G115" s="62"/>
      <c r="H115" s="62"/>
      <c r="I115" s="162"/>
      <c r="J115" s="62"/>
      <c r="K115" s="62"/>
      <c r="L115" s="60"/>
      <c r="M115" s="205"/>
      <c r="N115" s="41"/>
      <c r="O115" s="41"/>
      <c r="P115" s="41"/>
      <c r="Q115" s="41"/>
      <c r="R115" s="41"/>
      <c r="S115" s="41"/>
      <c r="T115" s="77"/>
      <c r="AT115" s="23" t="s">
        <v>133</v>
      </c>
      <c r="AU115" s="23" t="s">
        <v>83</v>
      </c>
    </row>
    <row r="116" spans="2:65" s="11" customFormat="1" ht="13.5">
      <c r="B116" s="206"/>
      <c r="C116" s="207"/>
      <c r="D116" s="203" t="s">
        <v>135</v>
      </c>
      <c r="E116" s="208" t="s">
        <v>30</v>
      </c>
      <c r="F116" s="209" t="s">
        <v>271</v>
      </c>
      <c r="G116" s="207"/>
      <c r="H116" s="210">
        <v>205.5</v>
      </c>
      <c r="I116" s="211"/>
      <c r="J116" s="207"/>
      <c r="K116" s="207"/>
      <c r="L116" s="212"/>
      <c r="M116" s="213"/>
      <c r="N116" s="214"/>
      <c r="O116" s="214"/>
      <c r="P116" s="214"/>
      <c r="Q116" s="214"/>
      <c r="R116" s="214"/>
      <c r="S116" s="214"/>
      <c r="T116" s="215"/>
      <c r="AT116" s="216" t="s">
        <v>135</v>
      </c>
      <c r="AU116" s="216" t="s">
        <v>83</v>
      </c>
      <c r="AV116" s="11" t="s">
        <v>83</v>
      </c>
      <c r="AW116" s="11" t="s">
        <v>37</v>
      </c>
      <c r="AX116" s="11" t="s">
        <v>79</v>
      </c>
      <c r="AY116" s="216" t="s">
        <v>125</v>
      </c>
    </row>
    <row r="117" spans="2:65" s="1" customFormat="1" ht="16.5" customHeight="1">
      <c r="B117" s="40"/>
      <c r="C117" s="227" t="s">
        <v>196</v>
      </c>
      <c r="D117" s="227" t="s">
        <v>184</v>
      </c>
      <c r="E117" s="228" t="s">
        <v>185</v>
      </c>
      <c r="F117" s="229" t="s">
        <v>186</v>
      </c>
      <c r="G117" s="230" t="s">
        <v>187</v>
      </c>
      <c r="H117" s="231">
        <v>3.0830000000000002</v>
      </c>
      <c r="I117" s="232"/>
      <c r="J117" s="233">
        <f>ROUND(I117*H117,2)</f>
        <v>0</v>
      </c>
      <c r="K117" s="229" t="s">
        <v>131</v>
      </c>
      <c r="L117" s="234"/>
      <c r="M117" s="235" t="s">
        <v>30</v>
      </c>
      <c r="N117" s="236" t="s">
        <v>45</v>
      </c>
      <c r="O117" s="41"/>
      <c r="P117" s="200">
        <f>O117*H117</f>
        <v>0</v>
      </c>
      <c r="Q117" s="200">
        <v>1E-3</v>
      </c>
      <c r="R117" s="200">
        <f>Q117*H117</f>
        <v>3.0830000000000002E-3</v>
      </c>
      <c r="S117" s="200">
        <v>0</v>
      </c>
      <c r="T117" s="201">
        <f>S117*H117</f>
        <v>0</v>
      </c>
      <c r="AR117" s="23" t="s">
        <v>171</v>
      </c>
      <c r="AT117" s="23" t="s">
        <v>184</v>
      </c>
      <c r="AU117" s="23" t="s">
        <v>83</v>
      </c>
      <c r="AY117" s="23" t="s">
        <v>125</v>
      </c>
      <c r="BE117" s="202">
        <f>IF(N117="základní",J117,0)</f>
        <v>0</v>
      </c>
      <c r="BF117" s="202">
        <f>IF(N117="snížená",J117,0)</f>
        <v>0</v>
      </c>
      <c r="BG117" s="202">
        <f>IF(N117="zákl. přenesená",J117,0)</f>
        <v>0</v>
      </c>
      <c r="BH117" s="202">
        <f>IF(N117="sníž. přenesená",J117,0)</f>
        <v>0</v>
      </c>
      <c r="BI117" s="202">
        <f>IF(N117="nulová",J117,0)</f>
        <v>0</v>
      </c>
      <c r="BJ117" s="23" t="s">
        <v>79</v>
      </c>
      <c r="BK117" s="202">
        <f>ROUND(I117*H117,2)</f>
        <v>0</v>
      </c>
      <c r="BL117" s="23" t="s">
        <v>89</v>
      </c>
      <c r="BM117" s="23" t="s">
        <v>272</v>
      </c>
    </row>
    <row r="118" spans="2:65" s="11" customFormat="1" ht="13.5">
      <c r="B118" s="206"/>
      <c r="C118" s="207"/>
      <c r="D118" s="203" t="s">
        <v>135</v>
      </c>
      <c r="E118" s="207"/>
      <c r="F118" s="209" t="s">
        <v>273</v>
      </c>
      <c r="G118" s="207"/>
      <c r="H118" s="210">
        <v>3.0830000000000002</v>
      </c>
      <c r="I118" s="211"/>
      <c r="J118" s="207"/>
      <c r="K118" s="207"/>
      <c r="L118" s="212"/>
      <c r="M118" s="213"/>
      <c r="N118" s="214"/>
      <c r="O118" s="214"/>
      <c r="P118" s="214"/>
      <c r="Q118" s="214"/>
      <c r="R118" s="214"/>
      <c r="S118" s="214"/>
      <c r="T118" s="215"/>
      <c r="AT118" s="216" t="s">
        <v>135</v>
      </c>
      <c r="AU118" s="216" t="s">
        <v>83</v>
      </c>
      <c r="AV118" s="11" t="s">
        <v>83</v>
      </c>
      <c r="AW118" s="11" t="s">
        <v>6</v>
      </c>
      <c r="AX118" s="11" t="s">
        <v>79</v>
      </c>
      <c r="AY118" s="216" t="s">
        <v>125</v>
      </c>
    </row>
    <row r="119" spans="2:65" s="1" customFormat="1" ht="25.5" customHeight="1">
      <c r="B119" s="40"/>
      <c r="C119" s="191" t="s">
        <v>201</v>
      </c>
      <c r="D119" s="191" t="s">
        <v>127</v>
      </c>
      <c r="E119" s="192" t="s">
        <v>178</v>
      </c>
      <c r="F119" s="193" t="s">
        <v>179</v>
      </c>
      <c r="G119" s="194" t="s">
        <v>139</v>
      </c>
      <c r="H119" s="195">
        <v>62.72</v>
      </c>
      <c r="I119" s="196"/>
      <c r="J119" s="197">
        <f>ROUND(I119*H119,2)</f>
        <v>0</v>
      </c>
      <c r="K119" s="193" t="s">
        <v>131</v>
      </c>
      <c r="L119" s="60"/>
      <c r="M119" s="198" t="s">
        <v>30</v>
      </c>
      <c r="N119" s="199" t="s">
        <v>45</v>
      </c>
      <c r="O119" s="41"/>
      <c r="P119" s="200">
        <f>O119*H119</f>
        <v>0</v>
      </c>
      <c r="Q119" s="200">
        <v>0</v>
      </c>
      <c r="R119" s="200">
        <f>Q119*H119</f>
        <v>0</v>
      </c>
      <c r="S119" s="200">
        <v>0</v>
      </c>
      <c r="T119" s="201">
        <f>S119*H119</f>
        <v>0</v>
      </c>
      <c r="AR119" s="23" t="s">
        <v>89</v>
      </c>
      <c r="AT119" s="23" t="s">
        <v>127</v>
      </c>
      <c r="AU119" s="23" t="s">
        <v>83</v>
      </c>
      <c r="AY119" s="23" t="s">
        <v>125</v>
      </c>
      <c r="BE119" s="202">
        <f>IF(N119="základní",J119,0)</f>
        <v>0</v>
      </c>
      <c r="BF119" s="202">
        <f>IF(N119="snížená",J119,0)</f>
        <v>0</v>
      </c>
      <c r="BG119" s="202">
        <f>IF(N119="zákl. přenesená",J119,0)</f>
        <v>0</v>
      </c>
      <c r="BH119" s="202">
        <f>IF(N119="sníž. přenesená",J119,0)</f>
        <v>0</v>
      </c>
      <c r="BI119" s="202">
        <f>IF(N119="nulová",J119,0)</f>
        <v>0</v>
      </c>
      <c r="BJ119" s="23" t="s">
        <v>79</v>
      </c>
      <c r="BK119" s="202">
        <f>ROUND(I119*H119,2)</f>
        <v>0</v>
      </c>
      <c r="BL119" s="23" t="s">
        <v>89</v>
      </c>
      <c r="BM119" s="23" t="s">
        <v>274</v>
      </c>
    </row>
    <row r="120" spans="2:65" s="1" customFormat="1" ht="121.5">
      <c r="B120" s="40"/>
      <c r="C120" s="62"/>
      <c r="D120" s="203" t="s">
        <v>133</v>
      </c>
      <c r="E120" s="62"/>
      <c r="F120" s="204" t="s">
        <v>181</v>
      </c>
      <c r="G120" s="62"/>
      <c r="H120" s="62"/>
      <c r="I120" s="162"/>
      <c r="J120" s="62"/>
      <c r="K120" s="62"/>
      <c r="L120" s="60"/>
      <c r="M120" s="205"/>
      <c r="N120" s="41"/>
      <c r="O120" s="41"/>
      <c r="P120" s="41"/>
      <c r="Q120" s="41"/>
      <c r="R120" s="41"/>
      <c r="S120" s="41"/>
      <c r="T120" s="77"/>
      <c r="AT120" s="23" t="s">
        <v>133</v>
      </c>
      <c r="AU120" s="23" t="s">
        <v>83</v>
      </c>
    </row>
    <row r="121" spans="2:65" s="11" customFormat="1" ht="13.5">
      <c r="B121" s="206"/>
      <c r="C121" s="207"/>
      <c r="D121" s="203" t="s">
        <v>135</v>
      </c>
      <c r="E121" s="208" t="s">
        <v>30</v>
      </c>
      <c r="F121" s="209" t="s">
        <v>275</v>
      </c>
      <c r="G121" s="207"/>
      <c r="H121" s="210">
        <v>62.72</v>
      </c>
      <c r="I121" s="211"/>
      <c r="J121" s="207"/>
      <c r="K121" s="207"/>
      <c r="L121" s="212"/>
      <c r="M121" s="213"/>
      <c r="N121" s="214"/>
      <c r="O121" s="214"/>
      <c r="P121" s="214"/>
      <c r="Q121" s="214"/>
      <c r="R121" s="214"/>
      <c r="S121" s="214"/>
      <c r="T121" s="215"/>
      <c r="AT121" s="216" t="s">
        <v>135</v>
      </c>
      <c r="AU121" s="216" t="s">
        <v>83</v>
      </c>
      <c r="AV121" s="11" t="s">
        <v>83</v>
      </c>
      <c r="AW121" s="11" t="s">
        <v>37</v>
      </c>
      <c r="AX121" s="11" t="s">
        <v>79</v>
      </c>
      <c r="AY121" s="216" t="s">
        <v>125</v>
      </c>
    </row>
    <row r="122" spans="2:65" s="1" customFormat="1" ht="16.5" customHeight="1">
      <c r="B122" s="40"/>
      <c r="C122" s="227" t="s">
        <v>205</v>
      </c>
      <c r="D122" s="227" t="s">
        <v>184</v>
      </c>
      <c r="E122" s="228" t="s">
        <v>185</v>
      </c>
      <c r="F122" s="229" t="s">
        <v>186</v>
      </c>
      <c r="G122" s="230" t="s">
        <v>187</v>
      </c>
      <c r="H122" s="231">
        <v>0.94099999999999995</v>
      </c>
      <c r="I122" s="232"/>
      <c r="J122" s="233">
        <f>ROUND(I122*H122,2)</f>
        <v>0</v>
      </c>
      <c r="K122" s="229" t="s">
        <v>131</v>
      </c>
      <c r="L122" s="234"/>
      <c r="M122" s="235" t="s">
        <v>30</v>
      </c>
      <c r="N122" s="236" t="s">
        <v>45</v>
      </c>
      <c r="O122" s="41"/>
      <c r="P122" s="200">
        <f>O122*H122</f>
        <v>0</v>
      </c>
      <c r="Q122" s="200">
        <v>1E-3</v>
      </c>
      <c r="R122" s="200">
        <f>Q122*H122</f>
        <v>9.41E-4</v>
      </c>
      <c r="S122" s="200">
        <v>0</v>
      </c>
      <c r="T122" s="201">
        <f>S122*H122</f>
        <v>0</v>
      </c>
      <c r="AR122" s="23" t="s">
        <v>171</v>
      </c>
      <c r="AT122" s="23" t="s">
        <v>184</v>
      </c>
      <c r="AU122" s="23" t="s">
        <v>83</v>
      </c>
      <c r="AY122" s="23" t="s">
        <v>125</v>
      </c>
      <c r="BE122" s="202">
        <f>IF(N122="základní",J122,0)</f>
        <v>0</v>
      </c>
      <c r="BF122" s="202">
        <f>IF(N122="snížená",J122,0)</f>
        <v>0</v>
      </c>
      <c r="BG122" s="202">
        <f>IF(N122="zákl. přenesená",J122,0)</f>
        <v>0</v>
      </c>
      <c r="BH122" s="202">
        <f>IF(N122="sníž. přenesená",J122,0)</f>
        <v>0</v>
      </c>
      <c r="BI122" s="202">
        <f>IF(N122="nulová",J122,0)</f>
        <v>0</v>
      </c>
      <c r="BJ122" s="23" t="s">
        <v>79</v>
      </c>
      <c r="BK122" s="202">
        <f>ROUND(I122*H122,2)</f>
        <v>0</v>
      </c>
      <c r="BL122" s="23" t="s">
        <v>89</v>
      </c>
      <c r="BM122" s="23" t="s">
        <v>276</v>
      </c>
    </row>
    <row r="123" spans="2:65" s="11" customFormat="1" ht="13.5">
      <c r="B123" s="206"/>
      <c r="C123" s="207"/>
      <c r="D123" s="203" t="s">
        <v>135</v>
      </c>
      <c r="E123" s="207"/>
      <c r="F123" s="209" t="s">
        <v>277</v>
      </c>
      <c r="G123" s="207"/>
      <c r="H123" s="210">
        <v>0.94099999999999995</v>
      </c>
      <c r="I123" s="211"/>
      <c r="J123" s="207"/>
      <c r="K123" s="207"/>
      <c r="L123" s="212"/>
      <c r="M123" s="213"/>
      <c r="N123" s="214"/>
      <c r="O123" s="214"/>
      <c r="P123" s="214"/>
      <c r="Q123" s="214"/>
      <c r="R123" s="214"/>
      <c r="S123" s="214"/>
      <c r="T123" s="215"/>
      <c r="AT123" s="216" t="s">
        <v>135</v>
      </c>
      <c r="AU123" s="216" t="s">
        <v>83</v>
      </c>
      <c r="AV123" s="11" t="s">
        <v>83</v>
      </c>
      <c r="AW123" s="11" t="s">
        <v>6</v>
      </c>
      <c r="AX123" s="11" t="s">
        <v>79</v>
      </c>
      <c r="AY123" s="216" t="s">
        <v>125</v>
      </c>
    </row>
    <row r="124" spans="2:65" s="1" customFormat="1" ht="25.5" customHeight="1">
      <c r="B124" s="40"/>
      <c r="C124" s="191" t="s">
        <v>10</v>
      </c>
      <c r="D124" s="191" t="s">
        <v>127</v>
      </c>
      <c r="E124" s="192" t="s">
        <v>191</v>
      </c>
      <c r="F124" s="193" t="s">
        <v>192</v>
      </c>
      <c r="G124" s="194" t="s">
        <v>139</v>
      </c>
      <c r="H124" s="195">
        <v>291.85000000000002</v>
      </c>
      <c r="I124" s="196"/>
      <c r="J124" s="197">
        <f>ROUND(I124*H124,2)</f>
        <v>0</v>
      </c>
      <c r="K124" s="193" t="s">
        <v>131</v>
      </c>
      <c r="L124" s="60"/>
      <c r="M124" s="198" t="s">
        <v>30</v>
      </c>
      <c r="N124" s="199" t="s">
        <v>45</v>
      </c>
      <c r="O124" s="41"/>
      <c r="P124" s="200">
        <f>O124*H124</f>
        <v>0</v>
      </c>
      <c r="Q124" s="200">
        <v>0</v>
      </c>
      <c r="R124" s="200">
        <f>Q124*H124</f>
        <v>0</v>
      </c>
      <c r="S124" s="200">
        <v>0</v>
      </c>
      <c r="T124" s="201">
        <f>S124*H124</f>
        <v>0</v>
      </c>
      <c r="AR124" s="23" t="s">
        <v>89</v>
      </c>
      <c r="AT124" s="23" t="s">
        <v>127</v>
      </c>
      <c r="AU124" s="23" t="s">
        <v>83</v>
      </c>
      <c r="AY124" s="23" t="s">
        <v>125</v>
      </c>
      <c r="BE124" s="202">
        <f>IF(N124="základní",J124,0)</f>
        <v>0</v>
      </c>
      <c r="BF124" s="202">
        <f>IF(N124="snížená",J124,0)</f>
        <v>0</v>
      </c>
      <c r="BG124" s="202">
        <f>IF(N124="zákl. přenesená",J124,0)</f>
        <v>0</v>
      </c>
      <c r="BH124" s="202">
        <f>IF(N124="sníž. přenesená",J124,0)</f>
        <v>0</v>
      </c>
      <c r="BI124" s="202">
        <f>IF(N124="nulová",J124,0)</f>
        <v>0</v>
      </c>
      <c r="BJ124" s="23" t="s">
        <v>79</v>
      </c>
      <c r="BK124" s="202">
        <f>ROUND(I124*H124,2)</f>
        <v>0</v>
      </c>
      <c r="BL124" s="23" t="s">
        <v>89</v>
      </c>
      <c r="BM124" s="23" t="s">
        <v>278</v>
      </c>
    </row>
    <row r="125" spans="2:65" s="1" customFormat="1" ht="121.5">
      <c r="B125" s="40"/>
      <c r="C125" s="62"/>
      <c r="D125" s="203" t="s">
        <v>133</v>
      </c>
      <c r="E125" s="62"/>
      <c r="F125" s="204" t="s">
        <v>194</v>
      </c>
      <c r="G125" s="62"/>
      <c r="H125" s="62"/>
      <c r="I125" s="162"/>
      <c r="J125" s="62"/>
      <c r="K125" s="62"/>
      <c r="L125" s="60"/>
      <c r="M125" s="205"/>
      <c r="N125" s="41"/>
      <c r="O125" s="41"/>
      <c r="P125" s="41"/>
      <c r="Q125" s="41"/>
      <c r="R125" s="41"/>
      <c r="S125" s="41"/>
      <c r="T125" s="77"/>
      <c r="AT125" s="23" t="s">
        <v>133</v>
      </c>
      <c r="AU125" s="23" t="s">
        <v>83</v>
      </c>
    </row>
    <row r="126" spans="2:65" s="11" customFormat="1" ht="13.5">
      <c r="B126" s="206"/>
      <c r="C126" s="207"/>
      <c r="D126" s="203" t="s">
        <v>135</v>
      </c>
      <c r="E126" s="208" t="s">
        <v>30</v>
      </c>
      <c r="F126" s="209" t="s">
        <v>279</v>
      </c>
      <c r="G126" s="207"/>
      <c r="H126" s="210">
        <v>291.85000000000002</v>
      </c>
      <c r="I126" s="211"/>
      <c r="J126" s="207"/>
      <c r="K126" s="207"/>
      <c r="L126" s="212"/>
      <c r="M126" s="213"/>
      <c r="N126" s="214"/>
      <c r="O126" s="214"/>
      <c r="P126" s="214"/>
      <c r="Q126" s="214"/>
      <c r="R126" s="214"/>
      <c r="S126" s="214"/>
      <c r="T126" s="215"/>
      <c r="AT126" s="216" t="s">
        <v>135</v>
      </c>
      <c r="AU126" s="216" t="s">
        <v>83</v>
      </c>
      <c r="AV126" s="11" t="s">
        <v>83</v>
      </c>
      <c r="AW126" s="11" t="s">
        <v>37</v>
      </c>
      <c r="AX126" s="11" t="s">
        <v>79</v>
      </c>
      <c r="AY126" s="216" t="s">
        <v>125</v>
      </c>
    </row>
    <row r="127" spans="2:65" s="1" customFormat="1" ht="25.5" customHeight="1">
      <c r="B127" s="40"/>
      <c r="C127" s="191" t="s">
        <v>217</v>
      </c>
      <c r="D127" s="191" t="s">
        <v>127</v>
      </c>
      <c r="E127" s="192" t="s">
        <v>280</v>
      </c>
      <c r="F127" s="193" t="s">
        <v>281</v>
      </c>
      <c r="G127" s="194" t="s">
        <v>199</v>
      </c>
      <c r="H127" s="195">
        <v>5</v>
      </c>
      <c r="I127" s="196"/>
      <c r="J127" s="197">
        <f>ROUND(I127*H127,2)</f>
        <v>0</v>
      </c>
      <c r="K127" s="193" t="s">
        <v>131</v>
      </c>
      <c r="L127" s="60"/>
      <c r="M127" s="198" t="s">
        <v>30</v>
      </c>
      <c r="N127" s="199" t="s">
        <v>45</v>
      </c>
      <c r="O127" s="41"/>
      <c r="P127" s="200">
        <f>O127*H127</f>
        <v>0</v>
      </c>
      <c r="Q127" s="200">
        <v>0</v>
      </c>
      <c r="R127" s="200">
        <f>Q127*H127</f>
        <v>0</v>
      </c>
      <c r="S127" s="200">
        <v>0</v>
      </c>
      <c r="T127" s="201">
        <f>S127*H127</f>
        <v>0</v>
      </c>
      <c r="AR127" s="23" t="s">
        <v>89</v>
      </c>
      <c r="AT127" s="23" t="s">
        <v>127</v>
      </c>
      <c r="AU127" s="23" t="s">
        <v>83</v>
      </c>
      <c r="AY127" s="23" t="s">
        <v>125</v>
      </c>
      <c r="BE127" s="202">
        <f>IF(N127="základní",J127,0)</f>
        <v>0</v>
      </c>
      <c r="BF127" s="202">
        <f>IF(N127="snížená",J127,0)</f>
        <v>0</v>
      </c>
      <c r="BG127" s="202">
        <f>IF(N127="zákl. přenesená",J127,0)</f>
        <v>0</v>
      </c>
      <c r="BH127" s="202">
        <f>IF(N127="sníž. přenesená",J127,0)</f>
        <v>0</v>
      </c>
      <c r="BI127" s="202">
        <f>IF(N127="nulová",J127,0)</f>
        <v>0</v>
      </c>
      <c r="BJ127" s="23" t="s">
        <v>79</v>
      </c>
      <c r="BK127" s="202">
        <f>ROUND(I127*H127,2)</f>
        <v>0</v>
      </c>
      <c r="BL127" s="23" t="s">
        <v>89</v>
      </c>
      <c r="BM127" s="23" t="s">
        <v>282</v>
      </c>
    </row>
    <row r="128" spans="2:65" s="1" customFormat="1" ht="40.5">
      <c r="B128" s="40"/>
      <c r="C128" s="62"/>
      <c r="D128" s="203" t="s">
        <v>133</v>
      </c>
      <c r="E128" s="62"/>
      <c r="F128" s="204" t="s">
        <v>283</v>
      </c>
      <c r="G128" s="62"/>
      <c r="H128" s="62"/>
      <c r="I128" s="162"/>
      <c r="J128" s="62"/>
      <c r="K128" s="62"/>
      <c r="L128" s="60"/>
      <c r="M128" s="205"/>
      <c r="N128" s="41"/>
      <c r="O128" s="41"/>
      <c r="P128" s="41"/>
      <c r="Q128" s="41"/>
      <c r="R128" s="41"/>
      <c r="S128" s="41"/>
      <c r="T128" s="77"/>
      <c r="AT128" s="23" t="s">
        <v>133</v>
      </c>
      <c r="AU128" s="23" t="s">
        <v>83</v>
      </c>
    </row>
    <row r="129" spans="2:65" s="11" customFormat="1" ht="13.5">
      <c r="B129" s="206"/>
      <c r="C129" s="207"/>
      <c r="D129" s="203" t="s">
        <v>135</v>
      </c>
      <c r="E129" s="208" t="s">
        <v>30</v>
      </c>
      <c r="F129" s="209" t="s">
        <v>284</v>
      </c>
      <c r="G129" s="207"/>
      <c r="H129" s="210">
        <v>5</v>
      </c>
      <c r="I129" s="211"/>
      <c r="J129" s="207"/>
      <c r="K129" s="207"/>
      <c r="L129" s="212"/>
      <c r="M129" s="213"/>
      <c r="N129" s="214"/>
      <c r="O129" s="214"/>
      <c r="P129" s="214"/>
      <c r="Q129" s="214"/>
      <c r="R129" s="214"/>
      <c r="S129" s="214"/>
      <c r="T129" s="215"/>
      <c r="AT129" s="216" t="s">
        <v>135</v>
      </c>
      <c r="AU129" s="216" t="s">
        <v>83</v>
      </c>
      <c r="AV129" s="11" t="s">
        <v>83</v>
      </c>
      <c r="AW129" s="11" t="s">
        <v>37</v>
      </c>
      <c r="AX129" s="11" t="s">
        <v>79</v>
      </c>
      <c r="AY129" s="216" t="s">
        <v>125</v>
      </c>
    </row>
    <row r="130" spans="2:65" s="1" customFormat="1" ht="25.5" customHeight="1">
      <c r="B130" s="40"/>
      <c r="C130" s="191" t="s">
        <v>223</v>
      </c>
      <c r="D130" s="191" t="s">
        <v>127</v>
      </c>
      <c r="E130" s="192" t="s">
        <v>197</v>
      </c>
      <c r="F130" s="193" t="s">
        <v>198</v>
      </c>
      <c r="G130" s="194" t="s">
        <v>199</v>
      </c>
      <c r="H130" s="195">
        <v>3</v>
      </c>
      <c r="I130" s="196"/>
      <c r="J130" s="197">
        <f>ROUND(I130*H130,2)</f>
        <v>0</v>
      </c>
      <c r="K130" s="193" t="s">
        <v>131</v>
      </c>
      <c r="L130" s="60"/>
      <c r="M130" s="198" t="s">
        <v>30</v>
      </c>
      <c r="N130" s="199" t="s">
        <v>45</v>
      </c>
      <c r="O130" s="41"/>
      <c r="P130" s="200">
        <f>O130*H130</f>
        <v>0</v>
      </c>
      <c r="Q130" s="200">
        <v>1.281E-2</v>
      </c>
      <c r="R130" s="200">
        <f>Q130*H130</f>
        <v>3.8429999999999999E-2</v>
      </c>
      <c r="S130" s="200">
        <v>0</v>
      </c>
      <c r="T130" s="201">
        <f>S130*H130</f>
        <v>0</v>
      </c>
      <c r="AR130" s="23" t="s">
        <v>89</v>
      </c>
      <c r="AT130" s="23" t="s">
        <v>127</v>
      </c>
      <c r="AU130" s="23" t="s">
        <v>83</v>
      </c>
      <c r="AY130" s="23" t="s">
        <v>125</v>
      </c>
      <c r="BE130" s="202">
        <f>IF(N130="základní",J130,0)</f>
        <v>0</v>
      </c>
      <c r="BF130" s="202">
        <f>IF(N130="snížená",J130,0)</f>
        <v>0</v>
      </c>
      <c r="BG130" s="202">
        <f>IF(N130="zákl. přenesená",J130,0)</f>
        <v>0</v>
      </c>
      <c r="BH130" s="202">
        <f>IF(N130="sníž. přenesená",J130,0)</f>
        <v>0</v>
      </c>
      <c r="BI130" s="202">
        <f>IF(N130="nulová",J130,0)</f>
        <v>0</v>
      </c>
      <c r="BJ130" s="23" t="s">
        <v>79</v>
      </c>
      <c r="BK130" s="202">
        <f>ROUND(I130*H130,2)</f>
        <v>0</v>
      </c>
      <c r="BL130" s="23" t="s">
        <v>89</v>
      </c>
      <c r="BM130" s="23" t="s">
        <v>285</v>
      </c>
    </row>
    <row r="131" spans="2:65" s="1" customFormat="1" ht="38.25" customHeight="1">
      <c r="B131" s="40"/>
      <c r="C131" s="191" t="s">
        <v>227</v>
      </c>
      <c r="D131" s="191" t="s">
        <v>127</v>
      </c>
      <c r="E131" s="192" t="s">
        <v>202</v>
      </c>
      <c r="F131" s="193" t="s">
        <v>203</v>
      </c>
      <c r="G131" s="194" t="s">
        <v>199</v>
      </c>
      <c r="H131" s="195">
        <v>3</v>
      </c>
      <c r="I131" s="196"/>
      <c r="J131" s="197">
        <f>ROUND(I131*H131,2)</f>
        <v>0</v>
      </c>
      <c r="K131" s="193" t="s">
        <v>131</v>
      </c>
      <c r="L131" s="60"/>
      <c r="M131" s="198" t="s">
        <v>30</v>
      </c>
      <c r="N131" s="199" t="s">
        <v>45</v>
      </c>
      <c r="O131" s="41"/>
      <c r="P131" s="200">
        <f>O131*H131</f>
        <v>0</v>
      </c>
      <c r="Q131" s="200">
        <v>2.1350000000000001E-2</v>
      </c>
      <c r="R131" s="200">
        <f>Q131*H131</f>
        <v>6.4049999999999996E-2</v>
      </c>
      <c r="S131" s="200">
        <v>0</v>
      </c>
      <c r="T131" s="201">
        <f>S131*H131</f>
        <v>0</v>
      </c>
      <c r="AR131" s="23" t="s">
        <v>89</v>
      </c>
      <c r="AT131" s="23" t="s">
        <v>127</v>
      </c>
      <c r="AU131" s="23" t="s">
        <v>83</v>
      </c>
      <c r="AY131" s="23" t="s">
        <v>125</v>
      </c>
      <c r="BE131" s="202">
        <f>IF(N131="základní",J131,0)</f>
        <v>0</v>
      </c>
      <c r="BF131" s="202">
        <f>IF(N131="snížená",J131,0)</f>
        <v>0</v>
      </c>
      <c r="BG131" s="202">
        <f>IF(N131="zákl. přenesená",J131,0)</f>
        <v>0</v>
      </c>
      <c r="BH131" s="202">
        <f>IF(N131="sníž. přenesená",J131,0)</f>
        <v>0</v>
      </c>
      <c r="BI131" s="202">
        <f>IF(N131="nulová",J131,0)</f>
        <v>0</v>
      </c>
      <c r="BJ131" s="23" t="s">
        <v>79</v>
      </c>
      <c r="BK131" s="202">
        <f>ROUND(I131*H131,2)</f>
        <v>0</v>
      </c>
      <c r="BL131" s="23" t="s">
        <v>89</v>
      </c>
      <c r="BM131" s="23" t="s">
        <v>286</v>
      </c>
    </row>
    <row r="132" spans="2:65" s="1" customFormat="1" ht="38.25" customHeight="1">
      <c r="B132" s="40"/>
      <c r="C132" s="191" t="s">
        <v>234</v>
      </c>
      <c r="D132" s="191" t="s">
        <v>127</v>
      </c>
      <c r="E132" s="192" t="s">
        <v>206</v>
      </c>
      <c r="F132" s="193" t="s">
        <v>207</v>
      </c>
      <c r="G132" s="194" t="s">
        <v>130</v>
      </c>
      <c r="H132" s="195">
        <v>1.6E-2</v>
      </c>
      <c r="I132" s="196"/>
      <c r="J132" s="197">
        <f>ROUND(I132*H132,2)</f>
        <v>0</v>
      </c>
      <c r="K132" s="193" t="s">
        <v>131</v>
      </c>
      <c r="L132" s="60"/>
      <c r="M132" s="198" t="s">
        <v>30</v>
      </c>
      <c r="N132" s="199" t="s">
        <v>45</v>
      </c>
      <c r="O132" s="41"/>
      <c r="P132" s="200">
        <f>O132*H132</f>
        <v>0</v>
      </c>
      <c r="Q132" s="200">
        <v>0</v>
      </c>
      <c r="R132" s="200">
        <f>Q132*H132</f>
        <v>0</v>
      </c>
      <c r="S132" s="200">
        <v>0</v>
      </c>
      <c r="T132" s="201">
        <f>S132*H132</f>
        <v>0</v>
      </c>
      <c r="AR132" s="23" t="s">
        <v>89</v>
      </c>
      <c r="AT132" s="23" t="s">
        <v>127</v>
      </c>
      <c r="AU132" s="23" t="s">
        <v>83</v>
      </c>
      <c r="AY132" s="23" t="s">
        <v>125</v>
      </c>
      <c r="BE132" s="202">
        <f>IF(N132="základní",J132,0)</f>
        <v>0</v>
      </c>
      <c r="BF132" s="202">
        <f>IF(N132="snížená",J132,0)</f>
        <v>0</v>
      </c>
      <c r="BG132" s="202">
        <f>IF(N132="zákl. přenesená",J132,0)</f>
        <v>0</v>
      </c>
      <c r="BH132" s="202">
        <f>IF(N132="sníž. přenesená",J132,0)</f>
        <v>0</v>
      </c>
      <c r="BI132" s="202">
        <f>IF(N132="nulová",J132,0)</f>
        <v>0</v>
      </c>
      <c r="BJ132" s="23" t="s">
        <v>79</v>
      </c>
      <c r="BK132" s="202">
        <f>ROUND(I132*H132,2)</f>
        <v>0</v>
      </c>
      <c r="BL132" s="23" t="s">
        <v>89</v>
      </c>
      <c r="BM132" s="23" t="s">
        <v>287</v>
      </c>
    </row>
    <row r="133" spans="2:65" s="1" customFormat="1" ht="27">
      <c r="B133" s="40"/>
      <c r="C133" s="62"/>
      <c r="D133" s="203" t="s">
        <v>133</v>
      </c>
      <c r="E133" s="62"/>
      <c r="F133" s="204" t="s">
        <v>209</v>
      </c>
      <c r="G133" s="62"/>
      <c r="H133" s="62"/>
      <c r="I133" s="162"/>
      <c r="J133" s="62"/>
      <c r="K133" s="62"/>
      <c r="L133" s="60"/>
      <c r="M133" s="205"/>
      <c r="N133" s="41"/>
      <c r="O133" s="41"/>
      <c r="P133" s="41"/>
      <c r="Q133" s="41"/>
      <c r="R133" s="41"/>
      <c r="S133" s="41"/>
      <c r="T133" s="77"/>
      <c r="AT133" s="23" t="s">
        <v>133</v>
      </c>
      <c r="AU133" s="23" t="s">
        <v>83</v>
      </c>
    </row>
    <row r="134" spans="2:65" s="11" customFormat="1" ht="13.5">
      <c r="B134" s="206"/>
      <c r="C134" s="207"/>
      <c r="D134" s="203" t="s">
        <v>135</v>
      </c>
      <c r="E134" s="208" t="s">
        <v>30</v>
      </c>
      <c r="F134" s="209" t="s">
        <v>288</v>
      </c>
      <c r="G134" s="207"/>
      <c r="H134" s="210">
        <v>1.6E-2</v>
      </c>
      <c r="I134" s="211"/>
      <c r="J134" s="207"/>
      <c r="K134" s="207"/>
      <c r="L134" s="212"/>
      <c r="M134" s="213"/>
      <c r="N134" s="214"/>
      <c r="O134" s="214"/>
      <c r="P134" s="214"/>
      <c r="Q134" s="214"/>
      <c r="R134" s="214"/>
      <c r="S134" s="214"/>
      <c r="T134" s="215"/>
      <c r="AT134" s="216" t="s">
        <v>135</v>
      </c>
      <c r="AU134" s="216" t="s">
        <v>83</v>
      </c>
      <c r="AV134" s="11" t="s">
        <v>83</v>
      </c>
      <c r="AW134" s="11" t="s">
        <v>37</v>
      </c>
      <c r="AX134" s="11" t="s">
        <v>79</v>
      </c>
      <c r="AY134" s="216" t="s">
        <v>125</v>
      </c>
    </row>
    <row r="135" spans="2:65" s="10" customFormat="1" ht="29.85" customHeight="1">
      <c r="B135" s="175"/>
      <c r="C135" s="176"/>
      <c r="D135" s="177" t="s">
        <v>73</v>
      </c>
      <c r="E135" s="189" t="s">
        <v>89</v>
      </c>
      <c r="F135" s="189" t="s">
        <v>211</v>
      </c>
      <c r="G135" s="176"/>
      <c r="H135" s="176"/>
      <c r="I135" s="179"/>
      <c r="J135" s="190">
        <f>BK135</f>
        <v>0</v>
      </c>
      <c r="K135" s="176"/>
      <c r="L135" s="181"/>
      <c r="M135" s="182"/>
      <c r="N135" s="183"/>
      <c r="O135" s="183"/>
      <c r="P135" s="184">
        <f>SUM(P136:P145)</f>
        <v>0</v>
      </c>
      <c r="Q135" s="183"/>
      <c r="R135" s="184">
        <f>SUM(R136:R145)</f>
        <v>234.03504639999997</v>
      </c>
      <c r="S135" s="183"/>
      <c r="T135" s="185">
        <f>SUM(T136:T145)</f>
        <v>0</v>
      </c>
      <c r="AR135" s="186" t="s">
        <v>79</v>
      </c>
      <c r="AT135" s="187" t="s">
        <v>73</v>
      </c>
      <c r="AU135" s="187" t="s">
        <v>79</v>
      </c>
      <c r="AY135" s="186" t="s">
        <v>125</v>
      </c>
      <c r="BK135" s="188">
        <f>SUM(BK136:BK145)</f>
        <v>0</v>
      </c>
    </row>
    <row r="136" spans="2:65" s="1" customFormat="1" ht="25.5" customHeight="1">
      <c r="B136" s="40"/>
      <c r="C136" s="191" t="s">
        <v>289</v>
      </c>
      <c r="D136" s="191" t="s">
        <v>127</v>
      </c>
      <c r="E136" s="192" t="s">
        <v>212</v>
      </c>
      <c r="F136" s="193" t="s">
        <v>213</v>
      </c>
      <c r="G136" s="194" t="s">
        <v>145</v>
      </c>
      <c r="H136" s="195">
        <v>44.62</v>
      </c>
      <c r="I136" s="196"/>
      <c r="J136" s="197">
        <f>ROUND(I136*H136,2)</f>
        <v>0</v>
      </c>
      <c r="K136" s="193" t="s">
        <v>131</v>
      </c>
      <c r="L136" s="60"/>
      <c r="M136" s="198" t="s">
        <v>30</v>
      </c>
      <c r="N136" s="199" t="s">
        <v>45</v>
      </c>
      <c r="O136" s="41"/>
      <c r="P136" s="200">
        <f>O136*H136</f>
        <v>0</v>
      </c>
      <c r="Q136" s="200">
        <v>2.13408</v>
      </c>
      <c r="R136" s="200">
        <f>Q136*H136</f>
        <v>95.222649599999997</v>
      </c>
      <c r="S136" s="200">
        <v>0</v>
      </c>
      <c r="T136" s="201">
        <f>S136*H136</f>
        <v>0</v>
      </c>
      <c r="AR136" s="23" t="s">
        <v>89</v>
      </c>
      <c r="AT136" s="23" t="s">
        <v>127</v>
      </c>
      <c r="AU136" s="23" t="s">
        <v>83</v>
      </c>
      <c r="AY136" s="23" t="s">
        <v>125</v>
      </c>
      <c r="BE136" s="202">
        <f>IF(N136="základní",J136,0)</f>
        <v>0</v>
      </c>
      <c r="BF136" s="202">
        <f>IF(N136="snížená",J136,0)</f>
        <v>0</v>
      </c>
      <c r="BG136" s="202">
        <f>IF(N136="zákl. přenesená",J136,0)</f>
        <v>0</v>
      </c>
      <c r="BH136" s="202">
        <f>IF(N136="sníž. přenesená",J136,0)</f>
        <v>0</v>
      </c>
      <c r="BI136" s="202">
        <f>IF(N136="nulová",J136,0)</f>
        <v>0</v>
      </c>
      <c r="BJ136" s="23" t="s">
        <v>79</v>
      </c>
      <c r="BK136" s="202">
        <f>ROUND(I136*H136,2)</f>
        <v>0</v>
      </c>
      <c r="BL136" s="23" t="s">
        <v>89</v>
      </c>
      <c r="BM136" s="23" t="s">
        <v>290</v>
      </c>
    </row>
    <row r="137" spans="2:65" s="1" customFormat="1" ht="81">
      <c r="B137" s="40"/>
      <c r="C137" s="62"/>
      <c r="D137" s="203" t="s">
        <v>133</v>
      </c>
      <c r="E137" s="62"/>
      <c r="F137" s="204" t="s">
        <v>215</v>
      </c>
      <c r="G137" s="62"/>
      <c r="H137" s="62"/>
      <c r="I137" s="162"/>
      <c r="J137" s="62"/>
      <c r="K137" s="62"/>
      <c r="L137" s="60"/>
      <c r="M137" s="205"/>
      <c r="N137" s="41"/>
      <c r="O137" s="41"/>
      <c r="P137" s="41"/>
      <c r="Q137" s="41"/>
      <c r="R137" s="41"/>
      <c r="S137" s="41"/>
      <c r="T137" s="77"/>
      <c r="AT137" s="23" t="s">
        <v>133</v>
      </c>
      <c r="AU137" s="23" t="s">
        <v>83</v>
      </c>
    </row>
    <row r="138" spans="2:65" s="11" customFormat="1" ht="13.5">
      <c r="B138" s="206"/>
      <c r="C138" s="207"/>
      <c r="D138" s="203" t="s">
        <v>135</v>
      </c>
      <c r="E138" s="208" t="s">
        <v>30</v>
      </c>
      <c r="F138" s="209" t="s">
        <v>291</v>
      </c>
      <c r="G138" s="207"/>
      <c r="H138" s="210">
        <v>44.62</v>
      </c>
      <c r="I138" s="211"/>
      <c r="J138" s="207"/>
      <c r="K138" s="207"/>
      <c r="L138" s="212"/>
      <c r="M138" s="213"/>
      <c r="N138" s="214"/>
      <c r="O138" s="214"/>
      <c r="P138" s="214"/>
      <c r="Q138" s="214"/>
      <c r="R138" s="214"/>
      <c r="S138" s="214"/>
      <c r="T138" s="215"/>
      <c r="AT138" s="216" t="s">
        <v>135</v>
      </c>
      <c r="AU138" s="216" t="s">
        <v>83</v>
      </c>
      <c r="AV138" s="11" t="s">
        <v>83</v>
      </c>
      <c r="AW138" s="11" t="s">
        <v>37</v>
      </c>
      <c r="AX138" s="11" t="s">
        <v>79</v>
      </c>
      <c r="AY138" s="216" t="s">
        <v>125</v>
      </c>
    </row>
    <row r="139" spans="2:65" s="1" customFormat="1" ht="38.25" customHeight="1">
      <c r="B139" s="40"/>
      <c r="C139" s="191" t="s">
        <v>9</v>
      </c>
      <c r="D139" s="191" t="s">
        <v>127</v>
      </c>
      <c r="E139" s="192" t="s">
        <v>218</v>
      </c>
      <c r="F139" s="193" t="s">
        <v>219</v>
      </c>
      <c r="G139" s="194" t="s">
        <v>145</v>
      </c>
      <c r="H139" s="195">
        <v>75.099999999999994</v>
      </c>
      <c r="I139" s="196"/>
      <c r="J139" s="197">
        <f>ROUND(I139*H139,2)</f>
        <v>0</v>
      </c>
      <c r="K139" s="193" t="s">
        <v>131</v>
      </c>
      <c r="L139" s="60"/>
      <c r="M139" s="198" t="s">
        <v>30</v>
      </c>
      <c r="N139" s="199" t="s">
        <v>45</v>
      </c>
      <c r="O139" s="41"/>
      <c r="P139" s="200">
        <f>O139*H139</f>
        <v>0</v>
      </c>
      <c r="Q139" s="200">
        <v>1.8480000000000001</v>
      </c>
      <c r="R139" s="200">
        <f>Q139*H139</f>
        <v>138.78479999999999</v>
      </c>
      <c r="S139" s="200">
        <v>0</v>
      </c>
      <c r="T139" s="201">
        <f>S139*H139</f>
        <v>0</v>
      </c>
      <c r="AR139" s="23" t="s">
        <v>89</v>
      </c>
      <c r="AT139" s="23" t="s">
        <v>127</v>
      </c>
      <c r="AU139" s="23" t="s">
        <v>83</v>
      </c>
      <c r="AY139" s="23" t="s">
        <v>125</v>
      </c>
      <c r="BE139" s="202">
        <f>IF(N139="základní",J139,0)</f>
        <v>0</v>
      </c>
      <c r="BF139" s="202">
        <f>IF(N139="snížená",J139,0)</f>
        <v>0</v>
      </c>
      <c r="BG139" s="202">
        <f>IF(N139="zákl. přenesená",J139,0)</f>
        <v>0</v>
      </c>
      <c r="BH139" s="202">
        <f>IF(N139="sníž. přenesená",J139,0)</f>
        <v>0</v>
      </c>
      <c r="BI139" s="202">
        <f>IF(N139="nulová",J139,0)</f>
        <v>0</v>
      </c>
      <c r="BJ139" s="23" t="s">
        <v>79</v>
      </c>
      <c r="BK139" s="202">
        <f>ROUND(I139*H139,2)</f>
        <v>0</v>
      </c>
      <c r="BL139" s="23" t="s">
        <v>89</v>
      </c>
      <c r="BM139" s="23" t="s">
        <v>292</v>
      </c>
    </row>
    <row r="140" spans="2:65" s="1" customFormat="1" ht="40.5">
      <c r="B140" s="40"/>
      <c r="C140" s="62"/>
      <c r="D140" s="203" t="s">
        <v>133</v>
      </c>
      <c r="E140" s="62"/>
      <c r="F140" s="204" t="s">
        <v>221</v>
      </c>
      <c r="G140" s="62"/>
      <c r="H140" s="62"/>
      <c r="I140" s="162"/>
      <c r="J140" s="62"/>
      <c r="K140" s="62"/>
      <c r="L140" s="60"/>
      <c r="M140" s="205"/>
      <c r="N140" s="41"/>
      <c r="O140" s="41"/>
      <c r="P140" s="41"/>
      <c r="Q140" s="41"/>
      <c r="R140" s="41"/>
      <c r="S140" s="41"/>
      <c r="T140" s="77"/>
      <c r="AT140" s="23" t="s">
        <v>133</v>
      </c>
      <c r="AU140" s="23" t="s">
        <v>83</v>
      </c>
    </row>
    <row r="141" spans="2:65" s="11" customFormat="1" ht="13.5">
      <c r="B141" s="206"/>
      <c r="C141" s="207"/>
      <c r="D141" s="203" t="s">
        <v>135</v>
      </c>
      <c r="E141" s="208" t="s">
        <v>30</v>
      </c>
      <c r="F141" s="209" t="s">
        <v>293</v>
      </c>
      <c r="G141" s="207"/>
      <c r="H141" s="210">
        <v>75.099999999999994</v>
      </c>
      <c r="I141" s="211"/>
      <c r="J141" s="207"/>
      <c r="K141" s="207"/>
      <c r="L141" s="212"/>
      <c r="M141" s="213"/>
      <c r="N141" s="214"/>
      <c r="O141" s="214"/>
      <c r="P141" s="214"/>
      <c r="Q141" s="214"/>
      <c r="R141" s="214"/>
      <c r="S141" s="214"/>
      <c r="T141" s="215"/>
      <c r="AT141" s="216" t="s">
        <v>135</v>
      </c>
      <c r="AU141" s="216" t="s">
        <v>83</v>
      </c>
      <c r="AV141" s="11" t="s">
        <v>83</v>
      </c>
      <c r="AW141" s="11" t="s">
        <v>37</v>
      </c>
      <c r="AX141" s="11" t="s">
        <v>79</v>
      </c>
      <c r="AY141" s="216" t="s">
        <v>125</v>
      </c>
    </row>
    <row r="142" spans="2:65" s="1" customFormat="1" ht="16.5" customHeight="1">
      <c r="B142" s="40"/>
      <c r="C142" s="191" t="s">
        <v>294</v>
      </c>
      <c r="D142" s="191" t="s">
        <v>127</v>
      </c>
      <c r="E142" s="192" t="s">
        <v>224</v>
      </c>
      <c r="F142" s="193" t="s">
        <v>225</v>
      </c>
      <c r="G142" s="194" t="s">
        <v>139</v>
      </c>
      <c r="H142" s="195">
        <v>62.72</v>
      </c>
      <c r="I142" s="196"/>
      <c r="J142" s="197">
        <f>ROUND(I142*H142,2)</f>
        <v>0</v>
      </c>
      <c r="K142" s="193" t="s">
        <v>30</v>
      </c>
      <c r="L142" s="60"/>
      <c r="M142" s="198" t="s">
        <v>30</v>
      </c>
      <c r="N142" s="199" t="s">
        <v>45</v>
      </c>
      <c r="O142" s="41"/>
      <c r="P142" s="200">
        <f>O142*H142</f>
        <v>0</v>
      </c>
      <c r="Q142" s="200">
        <v>0</v>
      </c>
      <c r="R142" s="200">
        <f>Q142*H142</f>
        <v>0</v>
      </c>
      <c r="S142" s="200">
        <v>0</v>
      </c>
      <c r="T142" s="201">
        <f>S142*H142</f>
        <v>0</v>
      </c>
      <c r="AR142" s="23" t="s">
        <v>89</v>
      </c>
      <c r="AT142" s="23" t="s">
        <v>127</v>
      </c>
      <c r="AU142" s="23" t="s">
        <v>83</v>
      </c>
      <c r="AY142" s="23" t="s">
        <v>125</v>
      </c>
      <c r="BE142" s="202">
        <f>IF(N142="základní",J142,0)</f>
        <v>0</v>
      </c>
      <c r="BF142" s="202">
        <f>IF(N142="snížená",J142,0)</f>
        <v>0</v>
      </c>
      <c r="BG142" s="202">
        <f>IF(N142="zákl. přenesená",J142,0)</f>
        <v>0</v>
      </c>
      <c r="BH142" s="202">
        <f>IF(N142="sníž. přenesená",J142,0)</f>
        <v>0</v>
      </c>
      <c r="BI142" s="202">
        <f>IF(N142="nulová",J142,0)</f>
        <v>0</v>
      </c>
      <c r="BJ142" s="23" t="s">
        <v>79</v>
      </c>
      <c r="BK142" s="202">
        <f>ROUND(I142*H142,2)</f>
        <v>0</v>
      </c>
      <c r="BL142" s="23" t="s">
        <v>89</v>
      </c>
      <c r="BM142" s="23" t="s">
        <v>295</v>
      </c>
    </row>
    <row r="143" spans="2:65" s="11" customFormat="1" ht="13.5">
      <c r="B143" s="206"/>
      <c r="C143" s="207"/>
      <c r="D143" s="203" t="s">
        <v>135</v>
      </c>
      <c r="E143" s="208" t="s">
        <v>30</v>
      </c>
      <c r="F143" s="209" t="s">
        <v>296</v>
      </c>
      <c r="G143" s="207"/>
      <c r="H143" s="210">
        <v>62.72</v>
      </c>
      <c r="I143" s="211"/>
      <c r="J143" s="207"/>
      <c r="K143" s="207"/>
      <c r="L143" s="212"/>
      <c r="M143" s="213"/>
      <c r="N143" s="214"/>
      <c r="O143" s="214"/>
      <c r="P143" s="214"/>
      <c r="Q143" s="214"/>
      <c r="R143" s="214"/>
      <c r="S143" s="214"/>
      <c r="T143" s="215"/>
      <c r="AT143" s="216" t="s">
        <v>135</v>
      </c>
      <c r="AU143" s="216" t="s">
        <v>83</v>
      </c>
      <c r="AV143" s="11" t="s">
        <v>83</v>
      </c>
      <c r="AW143" s="11" t="s">
        <v>37</v>
      </c>
      <c r="AX143" s="11" t="s">
        <v>79</v>
      </c>
      <c r="AY143" s="216" t="s">
        <v>125</v>
      </c>
    </row>
    <row r="144" spans="2:65" s="1" customFormat="1" ht="16.5" customHeight="1">
      <c r="B144" s="40"/>
      <c r="C144" s="227" t="s">
        <v>297</v>
      </c>
      <c r="D144" s="227" t="s">
        <v>184</v>
      </c>
      <c r="E144" s="228" t="s">
        <v>228</v>
      </c>
      <c r="F144" s="229" t="s">
        <v>229</v>
      </c>
      <c r="G144" s="230" t="s">
        <v>139</v>
      </c>
      <c r="H144" s="231">
        <v>68.992000000000004</v>
      </c>
      <c r="I144" s="232"/>
      <c r="J144" s="233">
        <f>ROUND(I144*H144,2)</f>
        <v>0</v>
      </c>
      <c r="K144" s="229" t="s">
        <v>131</v>
      </c>
      <c r="L144" s="234"/>
      <c r="M144" s="235" t="s">
        <v>30</v>
      </c>
      <c r="N144" s="236" t="s">
        <v>45</v>
      </c>
      <c r="O144" s="41"/>
      <c r="P144" s="200">
        <f>O144*H144</f>
        <v>0</v>
      </c>
      <c r="Q144" s="200">
        <v>4.0000000000000002E-4</v>
      </c>
      <c r="R144" s="200">
        <f>Q144*H144</f>
        <v>2.7596800000000005E-2</v>
      </c>
      <c r="S144" s="200">
        <v>0</v>
      </c>
      <c r="T144" s="201">
        <f>S144*H144</f>
        <v>0</v>
      </c>
      <c r="AR144" s="23" t="s">
        <v>171</v>
      </c>
      <c r="AT144" s="23" t="s">
        <v>184</v>
      </c>
      <c r="AU144" s="23" t="s">
        <v>83</v>
      </c>
      <c r="AY144" s="23" t="s">
        <v>125</v>
      </c>
      <c r="BE144" s="202">
        <f>IF(N144="základní",J144,0)</f>
        <v>0</v>
      </c>
      <c r="BF144" s="202">
        <f>IF(N144="snížená",J144,0)</f>
        <v>0</v>
      </c>
      <c r="BG144" s="202">
        <f>IF(N144="zákl. přenesená",J144,0)</f>
        <v>0</v>
      </c>
      <c r="BH144" s="202">
        <f>IF(N144="sníž. přenesená",J144,0)</f>
        <v>0</v>
      </c>
      <c r="BI144" s="202">
        <f>IF(N144="nulová",J144,0)</f>
        <v>0</v>
      </c>
      <c r="BJ144" s="23" t="s">
        <v>79</v>
      </c>
      <c r="BK144" s="202">
        <f>ROUND(I144*H144,2)</f>
        <v>0</v>
      </c>
      <c r="BL144" s="23" t="s">
        <v>89</v>
      </c>
      <c r="BM144" s="23" t="s">
        <v>298</v>
      </c>
    </row>
    <row r="145" spans="2:65" s="11" customFormat="1" ht="13.5">
      <c r="B145" s="206"/>
      <c r="C145" s="207"/>
      <c r="D145" s="203" t="s">
        <v>135</v>
      </c>
      <c r="E145" s="208" t="s">
        <v>30</v>
      </c>
      <c r="F145" s="209" t="s">
        <v>299</v>
      </c>
      <c r="G145" s="207"/>
      <c r="H145" s="210">
        <v>68.992000000000004</v>
      </c>
      <c r="I145" s="211"/>
      <c r="J145" s="207"/>
      <c r="K145" s="207"/>
      <c r="L145" s="212"/>
      <c r="M145" s="213"/>
      <c r="N145" s="214"/>
      <c r="O145" s="214"/>
      <c r="P145" s="214"/>
      <c r="Q145" s="214"/>
      <c r="R145" s="214"/>
      <c r="S145" s="214"/>
      <c r="T145" s="215"/>
      <c r="AT145" s="216" t="s">
        <v>135</v>
      </c>
      <c r="AU145" s="216" t="s">
        <v>83</v>
      </c>
      <c r="AV145" s="11" t="s">
        <v>83</v>
      </c>
      <c r="AW145" s="11" t="s">
        <v>37</v>
      </c>
      <c r="AX145" s="11" t="s">
        <v>79</v>
      </c>
      <c r="AY145" s="216" t="s">
        <v>125</v>
      </c>
    </row>
    <row r="146" spans="2:65" s="10" customFormat="1" ht="29.85" customHeight="1">
      <c r="B146" s="175"/>
      <c r="C146" s="176"/>
      <c r="D146" s="177" t="s">
        <v>73</v>
      </c>
      <c r="E146" s="189" t="s">
        <v>232</v>
      </c>
      <c r="F146" s="189" t="s">
        <v>233</v>
      </c>
      <c r="G146" s="176"/>
      <c r="H146" s="176"/>
      <c r="I146" s="179"/>
      <c r="J146" s="190">
        <f>BK146</f>
        <v>0</v>
      </c>
      <c r="K146" s="176"/>
      <c r="L146" s="181"/>
      <c r="M146" s="182"/>
      <c r="N146" s="183"/>
      <c r="O146" s="183"/>
      <c r="P146" s="184">
        <f>SUM(P147:P148)</f>
        <v>0</v>
      </c>
      <c r="Q146" s="183"/>
      <c r="R146" s="184">
        <f>SUM(R147:R148)</f>
        <v>0</v>
      </c>
      <c r="S146" s="183"/>
      <c r="T146" s="185">
        <f>SUM(T147:T148)</f>
        <v>0</v>
      </c>
      <c r="AR146" s="186" t="s">
        <v>79</v>
      </c>
      <c r="AT146" s="187" t="s">
        <v>73</v>
      </c>
      <c r="AU146" s="187" t="s">
        <v>79</v>
      </c>
      <c r="AY146" s="186" t="s">
        <v>125</v>
      </c>
      <c r="BK146" s="188">
        <f>SUM(BK147:BK148)</f>
        <v>0</v>
      </c>
    </row>
    <row r="147" spans="2:65" s="1" customFormat="1" ht="25.5" customHeight="1">
      <c r="B147" s="40"/>
      <c r="C147" s="191" t="s">
        <v>300</v>
      </c>
      <c r="D147" s="191" t="s">
        <v>127</v>
      </c>
      <c r="E147" s="192" t="s">
        <v>235</v>
      </c>
      <c r="F147" s="193" t="s">
        <v>236</v>
      </c>
      <c r="G147" s="194" t="s">
        <v>237</v>
      </c>
      <c r="H147" s="195">
        <v>234.142</v>
      </c>
      <c r="I147" s="196"/>
      <c r="J147" s="197">
        <f>ROUND(I147*H147,2)</f>
        <v>0</v>
      </c>
      <c r="K147" s="193" t="s">
        <v>131</v>
      </c>
      <c r="L147" s="60"/>
      <c r="M147" s="198" t="s">
        <v>30</v>
      </c>
      <c r="N147" s="199" t="s">
        <v>45</v>
      </c>
      <c r="O147" s="41"/>
      <c r="P147" s="200">
        <f>O147*H147</f>
        <v>0</v>
      </c>
      <c r="Q147" s="200">
        <v>0</v>
      </c>
      <c r="R147" s="200">
        <f>Q147*H147</f>
        <v>0</v>
      </c>
      <c r="S147" s="200">
        <v>0</v>
      </c>
      <c r="T147" s="201">
        <f>S147*H147</f>
        <v>0</v>
      </c>
      <c r="AR147" s="23" t="s">
        <v>89</v>
      </c>
      <c r="AT147" s="23" t="s">
        <v>127</v>
      </c>
      <c r="AU147" s="23" t="s">
        <v>83</v>
      </c>
      <c r="AY147" s="23" t="s">
        <v>125</v>
      </c>
      <c r="BE147" s="202">
        <f>IF(N147="základní",J147,0)</f>
        <v>0</v>
      </c>
      <c r="BF147" s="202">
        <f>IF(N147="snížená",J147,0)</f>
        <v>0</v>
      </c>
      <c r="BG147" s="202">
        <f>IF(N147="zákl. přenesená",J147,0)</f>
        <v>0</v>
      </c>
      <c r="BH147" s="202">
        <f>IF(N147="sníž. přenesená",J147,0)</f>
        <v>0</v>
      </c>
      <c r="BI147" s="202">
        <f>IF(N147="nulová",J147,0)</f>
        <v>0</v>
      </c>
      <c r="BJ147" s="23" t="s">
        <v>79</v>
      </c>
      <c r="BK147" s="202">
        <f>ROUND(I147*H147,2)</f>
        <v>0</v>
      </c>
      <c r="BL147" s="23" t="s">
        <v>89</v>
      </c>
      <c r="BM147" s="23" t="s">
        <v>301</v>
      </c>
    </row>
    <row r="148" spans="2:65" s="1" customFormat="1" ht="27">
      <c r="B148" s="40"/>
      <c r="C148" s="62"/>
      <c r="D148" s="203" t="s">
        <v>133</v>
      </c>
      <c r="E148" s="62"/>
      <c r="F148" s="204" t="s">
        <v>239</v>
      </c>
      <c r="G148" s="62"/>
      <c r="H148" s="62"/>
      <c r="I148" s="162"/>
      <c r="J148" s="62"/>
      <c r="K148" s="62"/>
      <c r="L148" s="60"/>
      <c r="M148" s="237"/>
      <c r="N148" s="238"/>
      <c r="O148" s="238"/>
      <c r="P148" s="238"/>
      <c r="Q148" s="238"/>
      <c r="R148" s="238"/>
      <c r="S148" s="238"/>
      <c r="T148" s="239"/>
      <c r="AT148" s="23" t="s">
        <v>133</v>
      </c>
      <c r="AU148" s="23" t="s">
        <v>83</v>
      </c>
    </row>
    <row r="149" spans="2:65" s="1" customFormat="1" ht="6.95" customHeight="1">
      <c r="B149" s="55"/>
      <c r="C149" s="56"/>
      <c r="D149" s="56"/>
      <c r="E149" s="56"/>
      <c r="F149" s="56"/>
      <c r="G149" s="56"/>
      <c r="H149" s="56"/>
      <c r="I149" s="138"/>
      <c r="J149" s="56"/>
      <c r="K149" s="56"/>
      <c r="L149" s="60"/>
    </row>
  </sheetData>
  <sheetProtection password="CC35" sheet="1" objects="1" scenarios="1" formatColumns="0" formatRows="0" autoFilter="0"/>
  <autoFilter ref="C79:K148"/>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1:BR16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92</v>
      </c>
      <c r="G1" s="378" t="s">
        <v>93</v>
      </c>
      <c r="H1" s="378"/>
      <c r="I1" s="114"/>
      <c r="J1" s="113" t="s">
        <v>94</v>
      </c>
      <c r="K1" s="112" t="s">
        <v>95</v>
      </c>
      <c r="L1" s="113" t="s">
        <v>96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9"/>
      <c r="M2" s="369"/>
      <c r="N2" s="369"/>
      <c r="O2" s="369"/>
      <c r="P2" s="369"/>
      <c r="Q2" s="369"/>
      <c r="R2" s="369"/>
      <c r="S2" s="369"/>
      <c r="T2" s="369"/>
      <c r="U2" s="369"/>
      <c r="V2" s="369"/>
      <c r="AT2" s="23" t="s">
        <v>88</v>
      </c>
    </row>
    <row r="3" spans="1:70" ht="6.95" customHeight="1">
      <c r="B3" s="24"/>
      <c r="C3" s="25"/>
      <c r="D3" s="25"/>
      <c r="E3" s="25"/>
      <c r="F3" s="25"/>
      <c r="G3" s="25"/>
      <c r="H3" s="25"/>
      <c r="I3" s="115"/>
      <c r="J3" s="25"/>
      <c r="K3" s="26"/>
      <c r="AT3" s="23" t="s">
        <v>83</v>
      </c>
    </row>
    <row r="4" spans="1:70" ht="36.950000000000003" customHeight="1">
      <c r="B4" s="27"/>
      <c r="C4" s="28"/>
      <c r="D4" s="29" t="s">
        <v>97</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0" t="str">
        <f>'Rekapitulace stavby'!K6</f>
        <v>Výmola, Vyšehořovice - Kozovazy, oprava koryta,ř.km 6,900 a 8,600-9,000</v>
      </c>
      <c r="F7" s="371"/>
      <c r="G7" s="371"/>
      <c r="H7" s="371"/>
      <c r="I7" s="116"/>
      <c r="J7" s="28"/>
      <c r="K7" s="30"/>
    </row>
    <row r="8" spans="1:70" s="1" customFormat="1">
      <c r="B8" s="40"/>
      <c r="C8" s="41"/>
      <c r="D8" s="36" t="s">
        <v>98</v>
      </c>
      <c r="E8" s="41"/>
      <c r="F8" s="41"/>
      <c r="G8" s="41"/>
      <c r="H8" s="41"/>
      <c r="I8" s="117"/>
      <c r="J8" s="41"/>
      <c r="K8" s="44"/>
    </row>
    <row r="9" spans="1:70" s="1" customFormat="1" ht="36.950000000000003" customHeight="1">
      <c r="B9" s="40"/>
      <c r="C9" s="41"/>
      <c r="D9" s="41"/>
      <c r="E9" s="372" t="s">
        <v>302</v>
      </c>
      <c r="F9" s="373"/>
      <c r="G9" s="373"/>
      <c r="H9" s="373"/>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30</v>
      </c>
      <c r="K11" s="44"/>
    </row>
    <row r="12" spans="1:70" s="1" customFormat="1" ht="14.45" customHeight="1">
      <c r="B12" s="40"/>
      <c r="C12" s="41"/>
      <c r="D12" s="36" t="s">
        <v>24</v>
      </c>
      <c r="E12" s="41"/>
      <c r="F12" s="34" t="s">
        <v>25</v>
      </c>
      <c r="G12" s="41"/>
      <c r="H12" s="41"/>
      <c r="I12" s="118" t="s">
        <v>26</v>
      </c>
      <c r="J12" s="119" t="str">
        <f>'Rekapitulace stavby'!AN8</f>
        <v>6.12.2018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
        <v>30</v>
      </c>
      <c r="K14" s="44"/>
    </row>
    <row r="15" spans="1:70" s="1" customFormat="1" ht="18" customHeight="1">
      <c r="B15" s="40"/>
      <c r="C15" s="41"/>
      <c r="D15" s="41"/>
      <c r="E15" s="34" t="s">
        <v>31</v>
      </c>
      <c r="F15" s="41"/>
      <c r="G15" s="41"/>
      <c r="H15" s="41"/>
      <c r="I15" s="118" t="s">
        <v>32</v>
      </c>
      <c r="J15" s="34" t="s">
        <v>30</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71.25" customHeight="1">
      <c r="B24" s="120"/>
      <c r="C24" s="121"/>
      <c r="D24" s="121"/>
      <c r="E24" s="339" t="s">
        <v>39</v>
      </c>
      <c r="F24" s="339"/>
      <c r="G24" s="339"/>
      <c r="H24" s="339"/>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ROUND(SUM(BE80:BE160), 2)</f>
        <v>0</v>
      </c>
      <c r="G30" s="41"/>
      <c r="H30" s="41"/>
      <c r="I30" s="130">
        <v>0.21</v>
      </c>
      <c r="J30" s="129">
        <f>ROUND(ROUND((SUM(BE80:BE160)), 2)*I30, 2)</f>
        <v>0</v>
      </c>
      <c r="K30" s="44"/>
    </row>
    <row r="31" spans="2:11" s="1" customFormat="1" ht="14.45" customHeight="1">
      <c r="B31" s="40"/>
      <c r="C31" s="41"/>
      <c r="D31" s="41"/>
      <c r="E31" s="48" t="s">
        <v>46</v>
      </c>
      <c r="F31" s="129">
        <f>ROUND(SUM(BF80:BF160), 2)</f>
        <v>0</v>
      </c>
      <c r="G31" s="41"/>
      <c r="H31" s="41"/>
      <c r="I31" s="130">
        <v>0.15</v>
      </c>
      <c r="J31" s="129">
        <f>ROUND(ROUND((SUM(BF80:BF160)), 2)*I31, 2)</f>
        <v>0</v>
      </c>
      <c r="K31" s="44"/>
    </row>
    <row r="32" spans="2:11" s="1" customFormat="1" ht="14.45" hidden="1" customHeight="1">
      <c r="B32" s="40"/>
      <c r="C32" s="41"/>
      <c r="D32" s="41"/>
      <c r="E32" s="48" t="s">
        <v>47</v>
      </c>
      <c r="F32" s="129">
        <f>ROUND(SUM(BG80:BG160), 2)</f>
        <v>0</v>
      </c>
      <c r="G32" s="41"/>
      <c r="H32" s="41"/>
      <c r="I32" s="130">
        <v>0.21</v>
      </c>
      <c r="J32" s="129">
        <v>0</v>
      </c>
      <c r="K32" s="44"/>
    </row>
    <row r="33" spans="2:11" s="1" customFormat="1" ht="14.45" hidden="1" customHeight="1">
      <c r="B33" s="40"/>
      <c r="C33" s="41"/>
      <c r="D33" s="41"/>
      <c r="E33" s="48" t="s">
        <v>48</v>
      </c>
      <c r="F33" s="129">
        <f>ROUND(SUM(BH80:BH160), 2)</f>
        <v>0</v>
      </c>
      <c r="G33" s="41"/>
      <c r="H33" s="41"/>
      <c r="I33" s="130">
        <v>0.15</v>
      </c>
      <c r="J33" s="129">
        <v>0</v>
      </c>
      <c r="K33" s="44"/>
    </row>
    <row r="34" spans="2:11" s="1" customFormat="1" ht="14.45" hidden="1" customHeight="1">
      <c r="B34" s="40"/>
      <c r="C34" s="41"/>
      <c r="D34" s="41"/>
      <c r="E34" s="48" t="s">
        <v>49</v>
      </c>
      <c r="F34" s="129">
        <f>ROUND(SUM(BI80:BI160),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100</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0" t="str">
        <f>E7</f>
        <v>Výmola, Vyšehořovice - Kozovazy, oprava koryta,ř.km 6,900 a 8,600-9,000</v>
      </c>
      <c r="F45" s="371"/>
      <c r="G45" s="371"/>
      <c r="H45" s="371"/>
      <c r="I45" s="117"/>
      <c r="J45" s="41"/>
      <c r="K45" s="44"/>
    </row>
    <row r="46" spans="2:11" s="1" customFormat="1" ht="14.45" customHeight="1">
      <c r="B46" s="40"/>
      <c r="C46" s="36" t="s">
        <v>98</v>
      </c>
      <c r="D46" s="41"/>
      <c r="E46" s="41"/>
      <c r="F46" s="41"/>
      <c r="G46" s="41"/>
      <c r="H46" s="41"/>
      <c r="I46" s="117"/>
      <c r="J46" s="41"/>
      <c r="K46" s="44"/>
    </row>
    <row r="47" spans="2:11" s="1" customFormat="1" ht="17.25" customHeight="1">
      <c r="B47" s="40"/>
      <c r="C47" s="41"/>
      <c r="D47" s="41"/>
      <c r="E47" s="372" t="str">
        <f>E9</f>
        <v>3 - SO 03 Nátrž Vyšehořovice 2</v>
      </c>
      <c r="F47" s="373"/>
      <c r="G47" s="373"/>
      <c r="H47" s="373"/>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Vyšehořovice</v>
      </c>
      <c r="G49" s="41"/>
      <c r="H49" s="41"/>
      <c r="I49" s="118" t="s">
        <v>26</v>
      </c>
      <c r="J49" s="119" t="str">
        <f>IF(J12="","",J12)</f>
        <v>6.12.2018</v>
      </c>
      <c r="K49" s="44"/>
    </row>
    <row r="50" spans="2:47" s="1" customFormat="1" ht="6.95" customHeight="1">
      <c r="B50" s="40"/>
      <c r="C50" s="41"/>
      <c r="D50" s="41"/>
      <c r="E50" s="41"/>
      <c r="F50" s="41"/>
      <c r="G50" s="41"/>
      <c r="H50" s="41"/>
      <c r="I50" s="117"/>
      <c r="J50" s="41"/>
      <c r="K50" s="44"/>
    </row>
    <row r="51" spans="2:47" s="1" customFormat="1">
      <c r="B51" s="40"/>
      <c r="C51" s="36" t="s">
        <v>28</v>
      </c>
      <c r="D51" s="41"/>
      <c r="E51" s="41"/>
      <c r="F51" s="34" t="str">
        <f>E15</f>
        <v>Povodí Labe, státní podnik,Víta Nejedlého 951, HK3</v>
      </c>
      <c r="G51" s="41"/>
      <c r="H51" s="41"/>
      <c r="I51" s="118" t="s">
        <v>35</v>
      </c>
      <c r="J51" s="339" t="str">
        <f>E21</f>
        <v>Multiaqua,s.r.o. ,Veverkova 1343, Hradec Králové 2</v>
      </c>
      <c r="K51" s="44"/>
    </row>
    <row r="52" spans="2:47" s="1" customFormat="1" ht="14.45" customHeight="1">
      <c r="B52" s="40"/>
      <c r="C52" s="36" t="s">
        <v>33</v>
      </c>
      <c r="D52" s="41"/>
      <c r="E52" s="41"/>
      <c r="F52" s="34" t="str">
        <f>IF(E18="","",E18)</f>
        <v/>
      </c>
      <c r="G52" s="41"/>
      <c r="H52" s="41"/>
      <c r="I52" s="117"/>
      <c r="J52" s="374"/>
      <c r="K52" s="44"/>
    </row>
    <row r="53" spans="2:47" s="1" customFormat="1" ht="10.35" customHeight="1">
      <c r="B53" s="40"/>
      <c r="C53" s="41"/>
      <c r="D53" s="41"/>
      <c r="E53" s="41"/>
      <c r="F53" s="41"/>
      <c r="G53" s="41"/>
      <c r="H53" s="41"/>
      <c r="I53" s="117"/>
      <c r="J53" s="41"/>
      <c r="K53" s="44"/>
    </row>
    <row r="54" spans="2:47" s="1" customFormat="1" ht="29.25" customHeight="1">
      <c r="B54" s="40"/>
      <c r="C54" s="143" t="s">
        <v>101</v>
      </c>
      <c r="D54" s="131"/>
      <c r="E54" s="131"/>
      <c r="F54" s="131"/>
      <c r="G54" s="131"/>
      <c r="H54" s="131"/>
      <c r="I54" s="144"/>
      <c r="J54" s="145" t="s">
        <v>102</v>
      </c>
      <c r="K54" s="146"/>
    </row>
    <row r="55" spans="2:47" s="1" customFormat="1" ht="10.35" customHeight="1">
      <c r="B55" s="40"/>
      <c r="C55" s="41"/>
      <c r="D55" s="41"/>
      <c r="E55" s="41"/>
      <c r="F55" s="41"/>
      <c r="G55" s="41"/>
      <c r="H55" s="41"/>
      <c r="I55" s="117"/>
      <c r="J55" s="41"/>
      <c r="K55" s="44"/>
    </row>
    <row r="56" spans="2:47" s="1" customFormat="1" ht="29.25" customHeight="1">
      <c r="B56" s="40"/>
      <c r="C56" s="147" t="s">
        <v>103</v>
      </c>
      <c r="D56" s="41"/>
      <c r="E56" s="41"/>
      <c r="F56" s="41"/>
      <c r="G56" s="41"/>
      <c r="H56" s="41"/>
      <c r="I56" s="117"/>
      <c r="J56" s="127">
        <f>J80</f>
        <v>0</v>
      </c>
      <c r="K56" s="44"/>
      <c r="AU56" s="23" t="s">
        <v>104</v>
      </c>
    </row>
    <row r="57" spans="2:47" s="7" customFormat="1" ht="24.95" customHeight="1">
      <c r="B57" s="148"/>
      <c r="C57" s="149"/>
      <c r="D57" s="150" t="s">
        <v>105</v>
      </c>
      <c r="E57" s="151"/>
      <c r="F57" s="151"/>
      <c r="G57" s="151"/>
      <c r="H57" s="151"/>
      <c r="I57" s="152"/>
      <c r="J57" s="153">
        <f>J81</f>
        <v>0</v>
      </c>
      <c r="K57" s="154"/>
    </row>
    <row r="58" spans="2:47" s="8" customFormat="1" ht="19.899999999999999" customHeight="1">
      <c r="B58" s="155"/>
      <c r="C58" s="156"/>
      <c r="D58" s="157" t="s">
        <v>106</v>
      </c>
      <c r="E58" s="158"/>
      <c r="F58" s="158"/>
      <c r="G58" s="158"/>
      <c r="H58" s="158"/>
      <c r="I58" s="159"/>
      <c r="J58" s="160">
        <f>J82</f>
        <v>0</v>
      </c>
      <c r="K58" s="161"/>
    </row>
    <row r="59" spans="2:47" s="8" customFormat="1" ht="19.899999999999999" customHeight="1">
      <c r="B59" s="155"/>
      <c r="C59" s="156"/>
      <c r="D59" s="157" t="s">
        <v>107</v>
      </c>
      <c r="E59" s="158"/>
      <c r="F59" s="158"/>
      <c r="G59" s="158"/>
      <c r="H59" s="158"/>
      <c r="I59" s="159"/>
      <c r="J59" s="160">
        <f>J147</f>
        <v>0</v>
      </c>
      <c r="K59" s="161"/>
    </row>
    <row r="60" spans="2:47" s="8" customFormat="1" ht="19.899999999999999" customHeight="1">
      <c r="B60" s="155"/>
      <c r="C60" s="156"/>
      <c r="D60" s="157" t="s">
        <v>108</v>
      </c>
      <c r="E60" s="158"/>
      <c r="F60" s="158"/>
      <c r="G60" s="158"/>
      <c r="H60" s="158"/>
      <c r="I60" s="159"/>
      <c r="J60" s="160">
        <f>J158</f>
        <v>0</v>
      </c>
      <c r="K60" s="161"/>
    </row>
    <row r="61" spans="2:47" s="1" customFormat="1" ht="21.75" customHeight="1">
      <c r="B61" s="40"/>
      <c r="C61" s="41"/>
      <c r="D61" s="41"/>
      <c r="E61" s="41"/>
      <c r="F61" s="41"/>
      <c r="G61" s="41"/>
      <c r="H61" s="41"/>
      <c r="I61" s="117"/>
      <c r="J61" s="41"/>
      <c r="K61" s="44"/>
    </row>
    <row r="62" spans="2:47" s="1" customFormat="1" ht="6.95" customHeight="1">
      <c r="B62" s="55"/>
      <c r="C62" s="56"/>
      <c r="D62" s="56"/>
      <c r="E62" s="56"/>
      <c r="F62" s="56"/>
      <c r="G62" s="56"/>
      <c r="H62" s="56"/>
      <c r="I62" s="138"/>
      <c r="J62" s="56"/>
      <c r="K62" s="57"/>
    </row>
    <row r="66" spans="2:63" s="1" customFormat="1" ht="6.95" customHeight="1">
      <c r="B66" s="58"/>
      <c r="C66" s="59"/>
      <c r="D66" s="59"/>
      <c r="E66" s="59"/>
      <c r="F66" s="59"/>
      <c r="G66" s="59"/>
      <c r="H66" s="59"/>
      <c r="I66" s="141"/>
      <c r="J66" s="59"/>
      <c r="K66" s="59"/>
      <c r="L66" s="60"/>
    </row>
    <row r="67" spans="2:63" s="1" customFormat="1" ht="36.950000000000003" customHeight="1">
      <c r="B67" s="40"/>
      <c r="C67" s="61" t="s">
        <v>109</v>
      </c>
      <c r="D67" s="62"/>
      <c r="E67" s="62"/>
      <c r="F67" s="62"/>
      <c r="G67" s="62"/>
      <c r="H67" s="62"/>
      <c r="I67" s="162"/>
      <c r="J67" s="62"/>
      <c r="K67" s="62"/>
      <c r="L67" s="60"/>
    </row>
    <row r="68" spans="2:63" s="1" customFormat="1" ht="6.95" customHeight="1">
      <c r="B68" s="40"/>
      <c r="C68" s="62"/>
      <c r="D68" s="62"/>
      <c r="E68" s="62"/>
      <c r="F68" s="62"/>
      <c r="G68" s="62"/>
      <c r="H68" s="62"/>
      <c r="I68" s="162"/>
      <c r="J68" s="62"/>
      <c r="K68" s="62"/>
      <c r="L68" s="60"/>
    </row>
    <row r="69" spans="2:63" s="1" customFormat="1" ht="14.45" customHeight="1">
      <c r="B69" s="40"/>
      <c r="C69" s="64" t="s">
        <v>18</v>
      </c>
      <c r="D69" s="62"/>
      <c r="E69" s="62"/>
      <c r="F69" s="62"/>
      <c r="G69" s="62"/>
      <c r="H69" s="62"/>
      <c r="I69" s="162"/>
      <c r="J69" s="62"/>
      <c r="K69" s="62"/>
      <c r="L69" s="60"/>
    </row>
    <row r="70" spans="2:63" s="1" customFormat="1" ht="16.5" customHeight="1">
      <c r="B70" s="40"/>
      <c r="C70" s="62"/>
      <c r="D70" s="62"/>
      <c r="E70" s="375" t="str">
        <f>E7</f>
        <v>Výmola, Vyšehořovice - Kozovazy, oprava koryta,ř.km 6,900 a 8,600-9,000</v>
      </c>
      <c r="F70" s="376"/>
      <c r="G70" s="376"/>
      <c r="H70" s="376"/>
      <c r="I70" s="162"/>
      <c r="J70" s="62"/>
      <c r="K70" s="62"/>
      <c r="L70" s="60"/>
    </row>
    <row r="71" spans="2:63" s="1" customFormat="1" ht="14.45" customHeight="1">
      <c r="B71" s="40"/>
      <c r="C71" s="64" t="s">
        <v>98</v>
      </c>
      <c r="D71" s="62"/>
      <c r="E71" s="62"/>
      <c r="F71" s="62"/>
      <c r="G71" s="62"/>
      <c r="H71" s="62"/>
      <c r="I71" s="162"/>
      <c r="J71" s="62"/>
      <c r="K71" s="62"/>
      <c r="L71" s="60"/>
    </row>
    <row r="72" spans="2:63" s="1" customFormat="1" ht="17.25" customHeight="1">
      <c r="B72" s="40"/>
      <c r="C72" s="62"/>
      <c r="D72" s="62"/>
      <c r="E72" s="350" t="str">
        <f>E9</f>
        <v>3 - SO 03 Nátrž Vyšehořovice 2</v>
      </c>
      <c r="F72" s="377"/>
      <c r="G72" s="377"/>
      <c r="H72" s="377"/>
      <c r="I72" s="162"/>
      <c r="J72" s="62"/>
      <c r="K72" s="62"/>
      <c r="L72" s="60"/>
    </row>
    <row r="73" spans="2:63" s="1" customFormat="1" ht="6.95" customHeight="1">
      <c r="B73" s="40"/>
      <c r="C73" s="62"/>
      <c r="D73" s="62"/>
      <c r="E73" s="62"/>
      <c r="F73" s="62"/>
      <c r="G73" s="62"/>
      <c r="H73" s="62"/>
      <c r="I73" s="162"/>
      <c r="J73" s="62"/>
      <c r="K73" s="62"/>
      <c r="L73" s="60"/>
    </row>
    <row r="74" spans="2:63" s="1" customFormat="1" ht="18" customHeight="1">
      <c r="B74" s="40"/>
      <c r="C74" s="64" t="s">
        <v>24</v>
      </c>
      <c r="D74" s="62"/>
      <c r="E74" s="62"/>
      <c r="F74" s="163" t="str">
        <f>F12</f>
        <v>Vyšehořovice</v>
      </c>
      <c r="G74" s="62"/>
      <c r="H74" s="62"/>
      <c r="I74" s="164" t="s">
        <v>26</v>
      </c>
      <c r="J74" s="72" t="str">
        <f>IF(J12="","",J12)</f>
        <v>6.12.2018</v>
      </c>
      <c r="K74" s="62"/>
      <c r="L74" s="60"/>
    </row>
    <row r="75" spans="2:63" s="1" customFormat="1" ht="6.95" customHeight="1">
      <c r="B75" s="40"/>
      <c r="C75" s="62"/>
      <c r="D75" s="62"/>
      <c r="E75" s="62"/>
      <c r="F75" s="62"/>
      <c r="G75" s="62"/>
      <c r="H75" s="62"/>
      <c r="I75" s="162"/>
      <c r="J75" s="62"/>
      <c r="K75" s="62"/>
      <c r="L75" s="60"/>
    </row>
    <row r="76" spans="2:63" s="1" customFormat="1">
      <c r="B76" s="40"/>
      <c r="C76" s="64" t="s">
        <v>28</v>
      </c>
      <c r="D76" s="62"/>
      <c r="E76" s="62"/>
      <c r="F76" s="163" t="str">
        <f>E15</f>
        <v>Povodí Labe, státní podnik,Víta Nejedlého 951, HK3</v>
      </c>
      <c r="G76" s="62"/>
      <c r="H76" s="62"/>
      <c r="I76" s="164" t="s">
        <v>35</v>
      </c>
      <c r="J76" s="163" t="str">
        <f>E21</f>
        <v>Multiaqua,s.r.o. ,Veverkova 1343, Hradec Králové 2</v>
      </c>
      <c r="K76" s="62"/>
      <c r="L76" s="60"/>
    </row>
    <row r="77" spans="2:63" s="1" customFormat="1" ht="14.45" customHeight="1">
      <c r="B77" s="40"/>
      <c r="C77" s="64" t="s">
        <v>33</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110</v>
      </c>
      <c r="D79" s="167" t="s">
        <v>59</v>
      </c>
      <c r="E79" s="167" t="s">
        <v>55</v>
      </c>
      <c r="F79" s="167" t="s">
        <v>111</v>
      </c>
      <c r="G79" s="167" t="s">
        <v>112</v>
      </c>
      <c r="H79" s="167" t="s">
        <v>113</v>
      </c>
      <c r="I79" s="168" t="s">
        <v>114</v>
      </c>
      <c r="J79" s="167" t="s">
        <v>102</v>
      </c>
      <c r="K79" s="169" t="s">
        <v>115</v>
      </c>
      <c r="L79" s="170"/>
      <c r="M79" s="80" t="s">
        <v>116</v>
      </c>
      <c r="N79" s="81" t="s">
        <v>44</v>
      </c>
      <c r="O79" s="81" t="s">
        <v>117</v>
      </c>
      <c r="P79" s="81" t="s">
        <v>118</v>
      </c>
      <c r="Q79" s="81" t="s">
        <v>119</v>
      </c>
      <c r="R79" s="81" t="s">
        <v>120</v>
      </c>
      <c r="S79" s="81" t="s">
        <v>121</v>
      </c>
      <c r="T79" s="82" t="s">
        <v>122</v>
      </c>
    </row>
    <row r="80" spans="2:63" s="1" customFormat="1" ht="29.25" customHeight="1">
      <c r="B80" s="40"/>
      <c r="C80" s="86" t="s">
        <v>103</v>
      </c>
      <c r="D80" s="62"/>
      <c r="E80" s="62"/>
      <c r="F80" s="62"/>
      <c r="G80" s="62"/>
      <c r="H80" s="62"/>
      <c r="I80" s="162"/>
      <c r="J80" s="171">
        <f>BK80</f>
        <v>0</v>
      </c>
      <c r="K80" s="62"/>
      <c r="L80" s="60"/>
      <c r="M80" s="83"/>
      <c r="N80" s="84"/>
      <c r="O80" s="84"/>
      <c r="P80" s="172">
        <f>P81</f>
        <v>0</v>
      </c>
      <c r="Q80" s="84"/>
      <c r="R80" s="172">
        <f>R81</f>
        <v>269.86377099999999</v>
      </c>
      <c r="S80" s="84"/>
      <c r="T80" s="173">
        <f>T81</f>
        <v>0</v>
      </c>
      <c r="AT80" s="23" t="s">
        <v>73</v>
      </c>
      <c r="AU80" s="23" t="s">
        <v>104</v>
      </c>
      <c r="BK80" s="174">
        <f>BK81</f>
        <v>0</v>
      </c>
    </row>
    <row r="81" spans="2:65" s="10" customFormat="1" ht="37.35" customHeight="1">
      <c r="B81" s="175"/>
      <c r="C81" s="176"/>
      <c r="D81" s="177" t="s">
        <v>73</v>
      </c>
      <c r="E81" s="178" t="s">
        <v>123</v>
      </c>
      <c r="F81" s="178" t="s">
        <v>124</v>
      </c>
      <c r="G81" s="176"/>
      <c r="H81" s="176"/>
      <c r="I81" s="179"/>
      <c r="J81" s="180">
        <f>BK81</f>
        <v>0</v>
      </c>
      <c r="K81" s="176"/>
      <c r="L81" s="181"/>
      <c r="M81" s="182"/>
      <c r="N81" s="183"/>
      <c r="O81" s="183"/>
      <c r="P81" s="184">
        <f>P82+P147+P158</f>
        <v>0</v>
      </c>
      <c r="Q81" s="183"/>
      <c r="R81" s="184">
        <f>R82+R147+R158</f>
        <v>269.86377099999999</v>
      </c>
      <c r="S81" s="183"/>
      <c r="T81" s="185">
        <f>T82+T147+T158</f>
        <v>0</v>
      </c>
      <c r="AR81" s="186" t="s">
        <v>79</v>
      </c>
      <c r="AT81" s="187" t="s">
        <v>73</v>
      </c>
      <c r="AU81" s="187" t="s">
        <v>74</v>
      </c>
      <c r="AY81" s="186" t="s">
        <v>125</v>
      </c>
      <c r="BK81" s="188">
        <f>BK82+BK147+BK158</f>
        <v>0</v>
      </c>
    </row>
    <row r="82" spans="2:65" s="10" customFormat="1" ht="19.899999999999999" customHeight="1">
      <c r="B82" s="175"/>
      <c r="C82" s="176"/>
      <c r="D82" s="177" t="s">
        <v>73</v>
      </c>
      <c r="E82" s="189" t="s">
        <v>79</v>
      </c>
      <c r="F82" s="189" t="s">
        <v>126</v>
      </c>
      <c r="G82" s="176"/>
      <c r="H82" s="176"/>
      <c r="I82" s="179"/>
      <c r="J82" s="190">
        <f>BK82</f>
        <v>0</v>
      </c>
      <c r="K82" s="176"/>
      <c r="L82" s="181"/>
      <c r="M82" s="182"/>
      <c r="N82" s="183"/>
      <c r="O82" s="183"/>
      <c r="P82" s="184">
        <f>SUM(P83:P146)</f>
        <v>0</v>
      </c>
      <c r="Q82" s="183"/>
      <c r="R82" s="184">
        <f>SUM(R83:R146)</f>
        <v>0.107379</v>
      </c>
      <c r="S82" s="183"/>
      <c r="T82" s="185">
        <f>SUM(T83:T146)</f>
        <v>0</v>
      </c>
      <c r="AR82" s="186" t="s">
        <v>79</v>
      </c>
      <c r="AT82" s="187" t="s">
        <v>73</v>
      </c>
      <c r="AU82" s="187" t="s">
        <v>79</v>
      </c>
      <c r="AY82" s="186" t="s">
        <v>125</v>
      </c>
      <c r="BK82" s="188">
        <f>SUM(BK83:BK146)</f>
        <v>0</v>
      </c>
    </row>
    <row r="83" spans="2:65" s="1" customFormat="1" ht="25.5" customHeight="1">
      <c r="B83" s="40"/>
      <c r="C83" s="191" t="s">
        <v>79</v>
      </c>
      <c r="D83" s="191" t="s">
        <v>127</v>
      </c>
      <c r="E83" s="192" t="s">
        <v>128</v>
      </c>
      <c r="F83" s="193" t="s">
        <v>129</v>
      </c>
      <c r="G83" s="194" t="s">
        <v>130</v>
      </c>
      <c r="H83" s="195">
        <v>0.02</v>
      </c>
      <c r="I83" s="196"/>
      <c r="J83" s="197">
        <f>ROUND(I83*H83,2)</f>
        <v>0</v>
      </c>
      <c r="K83" s="193" t="s">
        <v>131</v>
      </c>
      <c r="L83" s="60"/>
      <c r="M83" s="198" t="s">
        <v>30</v>
      </c>
      <c r="N83" s="199" t="s">
        <v>45</v>
      </c>
      <c r="O83" s="41"/>
      <c r="P83" s="200">
        <f>O83*H83</f>
        <v>0</v>
      </c>
      <c r="Q83" s="200">
        <v>0</v>
      </c>
      <c r="R83" s="200">
        <f>Q83*H83</f>
        <v>0</v>
      </c>
      <c r="S83" s="200">
        <v>0</v>
      </c>
      <c r="T83" s="201">
        <f>S83*H83</f>
        <v>0</v>
      </c>
      <c r="AR83" s="23" t="s">
        <v>89</v>
      </c>
      <c r="AT83" s="23" t="s">
        <v>127</v>
      </c>
      <c r="AU83" s="23" t="s">
        <v>83</v>
      </c>
      <c r="AY83" s="23" t="s">
        <v>125</v>
      </c>
      <c r="BE83" s="202">
        <f>IF(N83="základní",J83,0)</f>
        <v>0</v>
      </c>
      <c r="BF83" s="202">
        <f>IF(N83="snížená",J83,0)</f>
        <v>0</v>
      </c>
      <c r="BG83" s="202">
        <f>IF(N83="zákl. přenesená",J83,0)</f>
        <v>0</v>
      </c>
      <c r="BH83" s="202">
        <f>IF(N83="sníž. přenesená",J83,0)</f>
        <v>0</v>
      </c>
      <c r="BI83" s="202">
        <f>IF(N83="nulová",J83,0)</f>
        <v>0</v>
      </c>
      <c r="BJ83" s="23" t="s">
        <v>79</v>
      </c>
      <c r="BK83" s="202">
        <f>ROUND(I83*H83,2)</f>
        <v>0</v>
      </c>
      <c r="BL83" s="23" t="s">
        <v>89</v>
      </c>
      <c r="BM83" s="23" t="s">
        <v>303</v>
      </c>
    </row>
    <row r="84" spans="2:65" s="1" customFormat="1" ht="94.5">
      <c r="B84" s="40"/>
      <c r="C84" s="62"/>
      <c r="D84" s="203" t="s">
        <v>133</v>
      </c>
      <c r="E84" s="62"/>
      <c r="F84" s="204" t="s">
        <v>134</v>
      </c>
      <c r="G84" s="62"/>
      <c r="H84" s="62"/>
      <c r="I84" s="162"/>
      <c r="J84" s="62"/>
      <c r="K84" s="62"/>
      <c r="L84" s="60"/>
      <c r="M84" s="205"/>
      <c r="N84" s="41"/>
      <c r="O84" s="41"/>
      <c r="P84" s="41"/>
      <c r="Q84" s="41"/>
      <c r="R84" s="41"/>
      <c r="S84" s="41"/>
      <c r="T84" s="77"/>
      <c r="AT84" s="23" t="s">
        <v>133</v>
      </c>
      <c r="AU84" s="23" t="s">
        <v>83</v>
      </c>
    </row>
    <row r="85" spans="2:65" s="11" customFormat="1" ht="13.5">
      <c r="B85" s="206"/>
      <c r="C85" s="207"/>
      <c r="D85" s="203" t="s">
        <v>135</v>
      </c>
      <c r="E85" s="208" t="s">
        <v>30</v>
      </c>
      <c r="F85" s="209" t="s">
        <v>304</v>
      </c>
      <c r="G85" s="207"/>
      <c r="H85" s="210">
        <v>0.02</v>
      </c>
      <c r="I85" s="211"/>
      <c r="J85" s="207"/>
      <c r="K85" s="207"/>
      <c r="L85" s="212"/>
      <c r="M85" s="213"/>
      <c r="N85" s="214"/>
      <c r="O85" s="214"/>
      <c r="P85" s="214"/>
      <c r="Q85" s="214"/>
      <c r="R85" s="214"/>
      <c r="S85" s="214"/>
      <c r="T85" s="215"/>
      <c r="AT85" s="216" t="s">
        <v>135</v>
      </c>
      <c r="AU85" s="216" t="s">
        <v>83</v>
      </c>
      <c r="AV85" s="11" t="s">
        <v>83</v>
      </c>
      <c r="AW85" s="11" t="s">
        <v>37</v>
      </c>
      <c r="AX85" s="11" t="s">
        <v>79</v>
      </c>
      <c r="AY85" s="216" t="s">
        <v>125</v>
      </c>
    </row>
    <row r="86" spans="2:65" s="1" customFormat="1" ht="25.5" customHeight="1">
      <c r="B86" s="40"/>
      <c r="C86" s="191" t="s">
        <v>83</v>
      </c>
      <c r="D86" s="191" t="s">
        <v>127</v>
      </c>
      <c r="E86" s="192" t="s">
        <v>137</v>
      </c>
      <c r="F86" s="193" t="s">
        <v>138</v>
      </c>
      <c r="G86" s="194" t="s">
        <v>139</v>
      </c>
      <c r="H86" s="195">
        <v>45</v>
      </c>
      <c r="I86" s="196"/>
      <c r="J86" s="197">
        <f>ROUND(I86*H86,2)</f>
        <v>0</v>
      </c>
      <c r="K86" s="193" t="s">
        <v>131</v>
      </c>
      <c r="L86" s="60"/>
      <c r="M86" s="198" t="s">
        <v>30</v>
      </c>
      <c r="N86" s="199" t="s">
        <v>45</v>
      </c>
      <c r="O86" s="41"/>
      <c r="P86" s="200">
        <f>O86*H86</f>
        <v>0</v>
      </c>
      <c r="Q86" s="200">
        <v>0</v>
      </c>
      <c r="R86" s="200">
        <f>Q86*H86</f>
        <v>0</v>
      </c>
      <c r="S86" s="200">
        <v>0</v>
      </c>
      <c r="T86" s="201">
        <f>S86*H86</f>
        <v>0</v>
      </c>
      <c r="AR86" s="23" t="s">
        <v>89</v>
      </c>
      <c r="AT86" s="23" t="s">
        <v>127</v>
      </c>
      <c r="AU86" s="23" t="s">
        <v>83</v>
      </c>
      <c r="AY86" s="23" t="s">
        <v>125</v>
      </c>
      <c r="BE86" s="202">
        <f>IF(N86="základní",J86,0)</f>
        <v>0</v>
      </c>
      <c r="BF86" s="202">
        <f>IF(N86="snížená",J86,0)</f>
        <v>0</v>
      </c>
      <c r="BG86" s="202">
        <f>IF(N86="zákl. přenesená",J86,0)</f>
        <v>0</v>
      </c>
      <c r="BH86" s="202">
        <f>IF(N86="sníž. přenesená",J86,0)</f>
        <v>0</v>
      </c>
      <c r="BI86" s="202">
        <f>IF(N86="nulová",J86,0)</f>
        <v>0</v>
      </c>
      <c r="BJ86" s="23" t="s">
        <v>79</v>
      </c>
      <c r="BK86" s="202">
        <f>ROUND(I86*H86,2)</f>
        <v>0</v>
      </c>
      <c r="BL86" s="23" t="s">
        <v>89</v>
      </c>
      <c r="BM86" s="23" t="s">
        <v>305</v>
      </c>
    </row>
    <row r="87" spans="2:65" s="1" customFormat="1" ht="148.5">
      <c r="B87" s="40"/>
      <c r="C87" s="62"/>
      <c r="D87" s="203" t="s">
        <v>133</v>
      </c>
      <c r="E87" s="62"/>
      <c r="F87" s="204" t="s">
        <v>141</v>
      </c>
      <c r="G87" s="62"/>
      <c r="H87" s="62"/>
      <c r="I87" s="162"/>
      <c r="J87" s="62"/>
      <c r="K87" s="62"/>
      <c r="L87" s="60"/>
      <c r="M87" s="205"/>
      <c r="N87" s="41"/>
      <c r="O87" s="41"/>
      <c r="P87" s="41"/>
      <c r="Q87" s="41"/>
      <c r="R87" s="41"/>
      <c r="S87" s="41"/>
      <c r="T87" s="77"/>
      <c r="AT87" s="23" t="s">
        <v>133</v>
      </c>
      <c r="AU87" s="23" t="s">
        <v>83</v>
      </c>
    </row>
    <row r="88" spans="2:65" s="11" customFormat="1" ht="13.5">
      <c r="B88" s="206"/>
      <c r="C88" s="207"/>
      <c r="D88" s="203" t="s">
        <v>135</v>
      </c>
      <c r="E88" s="208" t="s">
        <v>30</v>
      </c>
      <c r="F88" s="209" t="s">
        <v>306</v>
      </c>
      <c r="G88" s="207"/>
      <c r="H88" s="210">
        <v>45</v>
      </c>
      <c r="I88" s="211"/>
      <c r="J88" s="207"/>
      <c r="K88" s="207"/>
      <c r="L88" s="212"/>
      <c r="M88" s="213"/>
      <c r="N88" s="214"/>
      <c r="O88" s="214"/>
      <c r="P88" s="214"/>
      <c r="Q88" s="214"/>
      <c r="R88" s="214"/>
      <c r="S88" s="214"/>
      <c r="T88" s="215"/>
      <c r="AT88" s="216" t="s">
        <v>135</v>
      </c>
      <c r="AU88" s="216" t="s">
        <v>83</v>
      </c>
      <c r="AV88" s="11" t="s">
        <v>83</v>
      </c>
      <c r="AW88" s="11" t="s">
        <v>37</v>
      </c>
      <c r="AX88" s="11" t="s">
        <v>79</v>
      </c>
      <c r="AY88" s="216" t="s">
        <v>125</v>
      </c>
    </row>
    <row r="89" spans="2:65" s="1" customFormat="1" ht="16.5" customHeight="1">
      <c r="B89" s="40"/>
      <c r="C89" s="191" t="s">
        <v>86</v>
      </c>
      <c r="D89" s="191" t="s">
        <v>127</v>
      </c>
      <c r="E89" s="192" t="s">
        <v>143</v>
      </c>
      <c r="F89" s="193" t="s">
        <v>144</v>
      </c>
      <c r="G89" s="194" t="s">
        <v>145</v>
      </c>
      <c r="H89" s="195">
        <v>0.53700000000000003</v>
      </c>
      <c r="I89" s="196"/>
      <c r="J89" s="197">
        <f>ROUND(I89*H89,2)</f>
        <v>0</v>
      </c>
      <c r="K89" s="193" t="s">
        <v>131</v>
      </c>
      <c r="L89" s="60"/>
      <c r="M89" s="198" t="s">
        <v>30</v>
      </c>
      <c r="N89" s="199" t="s">
        <v>45</v>
      </c>
      <c r="O89" s="41"/>
      <c r="P89" s="200">
        <f>O89*H89</f>
        <v>0</v>
      </c>
      <c r="Q89" s="200">
        <v>0</v>
      </c>
      <c r="R89" s="200">
        <f>Q89*H89</f>
        <v>0</v>
      </c>
      <c r="S89" s="200">
        <v>0</v>
      </c>
      <c r="T89" s="201">
        <f>S89*H89</f>
        <v>0</v>
      </c>
      <c r="AR89" s="23" t="s">
        <v>89</v>
      </c>
      <c r="AT89" s="23" t="s">
        <v>127</v>
      </c>
      <c r="AU89" s="23" t="s">
        <v>83</v>
      </c>
      <c r="AY89" s="23" t="s">
        <v>125</v>
      </c>
      <c r="BE89" s="202">
        <f>IF(N89="základní",J89,0)</f>
        <v>0</v>
      </c>
      <c r="BF89" s="202">
        <f>IF(N89="snížená",J89,0)</f>
        <v>0</v>
      </c>
      <c r="BG89" s="202">
        <f>IF(N89="zákl. přenesená",J89,0)</f>
        <v>0</v>
      </c>
      <c r="BH89" s="202">
        <f>IF(N89="sníž. přenesená",J89,0)</f>
        <v>0</v>
      </c>
      <c r="BI89" s="202">
        <f>IF(N89="nulová",J89,0)</f>
        <v>0</v>
      </c>
      <c r="BJ89" s="23" t="s">
        <v>79</v>
      </c>
      <c r="BK89" s="202">
        <f>ROUND(I89*H89,2)</f>
        <v>0</v>
      </c>
      <c r="BL89" s="23" t="s">
        <v>89</v>
      </c>
      <c r="BM89" s="23" t="s">
        <v>307</v>
      </c>
    </row>
    <row r="90" spans="2:65" s="1" customFormat="1" ht="54">
      <c r="B90" s="40"/>
      <c r="C90" s="62"/>
      <c r="D90" s="203" t="s">
        <v>133</v>
      </c>
      <c r="E90" s="62"/>
      <c r="F90" s="204" t="s">
        <v>147</v>
      </c>
      <c r="G90" s="62"/>
      <c r="H90" s="62"/>
      <c r="I90" s="162"/>
      <c r="J90" s="62"/>
      <c r="K90" s="62"/>
      <c r="L90" s="60"/>
      <c r="M90" s="205"/>
      <c r="N90" s="41"/>
      <c r="O90" s="41"/>
      <c r="P90" s="41"/>
      <c r="Q90" s="41"/>
      <c r="R90" s="41"/>
      <c r="S90" s="41"/>
      <c r="T90" s="77"/>
      <c r="AT90" s="23" t="s">
        <v>133</v>
      </c>
      <c r="AU90" s="23" t="s">
        <v>83</v>
      </c>
    </row>
    <row r="91" spans="2:65" s="11" customFormat="1" ht="13.5">
      <c r="B91" s="206"/>
      <c r="C91" s="207"/>
      <c r="D91" s="203" t="s">
        <v>135</v>
      </c>
      <c r="E91" s="208" t="s">
        <v>30</v>
      </c>
      <c r="F91" s="209" t="s">
        <v>308</v>
      </c>
      <c r="G91" s="207"/>
      <c r="H91" s="210">
        <v>0.40500000000000003</v>
      </c>
      <c r="I91" s="211"/>
      <c r="J91" s="207"/>
      <c r="K91" s="207"/>
      <c r="L91" s="212"/>
      <c r="M91" s="213"/>
      <c r="N91" s="214"/>
      <c r="O91" s="214"/>
      <c r="P91" s="214"/>
      <c r="Q91" s="214"/>
      <c r="R91" s="214"/>
      <c r="S91" s="214"/>
      <c r="T91" s="215"/>
      <c r="AT91" s="216" t="s">
        <v>135</v>
      </c>
      <c r="AU91" s="216" t="s">
        <v>83</v>
      </c>
      <c r="AV91" s="11" t="s">
        <v>83</v>
      </c>
      <c r="AW91" s="11" t="s">
        <v>37</v>
      </c>
      <c r="AX91" s="11" t="s">
        <v>74</v>
      </c>
      <c r="AY91" s="216" t="s">
        <v>125</v>
      </c>
    </row>
    <row r="92" spans="2:65" s="11" customFormat="1" ht="13.5">
      <c r="B92" s="206"/>
      <c r="C92" s="207"/>
      <c r="D92" s="203" t="s">
        <v>135</v>
      </c>
      <c r="E92" s="208" t="s">
        <v>30</v>
      </c>
      <c r="F92" s="209" t="s">
        <v>309</v>
      </c>
      <c r="G92" s="207"/>
      <c r="H92" s="210">
        <v>0.13200000000000001</v>
      </c>
      <c r="I92" s="211"/>
      <c r="J92" s="207"/>
      <c r="K92" s="207"/>
      <c r="L92" s="212"/>
      <c r="M92" s="213"/>
      <c r="N92" s="214"/>
      <c r="O92" s="214"/>
      <c r="P92" s="214"/>
      <c r="Q92" s="214"/>
      <c r="R92" s="214"/>
      <c r="S92" s="214"/>
      <c r="T92" s="215"/>
      <c r="AT92" s="216" t="s">
        <v>135</v>
      </c>
      <c r="AU92" s="216" t="s">
        <v>83</v>
      </c>
      <c r="AV92" s="11" t="s">
        <v>83</v>
      </c>
      <c r="AW92" s="11" t="s">
        <v>37</v>
      </c>
      <c r="AX92" s="11" t="s">
        <v>74</v>
      </c>
      <c r="AY92" s="216" t="s">
        <v>125</v>
      </c>
    </row>
    <row r="93" spans="2:65" s="13" customFormat="1" ht="13.5">
      <c r="B93" s="240"/>
      <c r="C93" s="241"/>
      <c r="D93" s="203" t="s">
        <v>135</v>
      </c>
      <c r="E93" s="242" t="s">
        <v>30</v>
      </c>
      <c r="F93" s="243" t="s">
        <v>248</v>
      </c>
      <c r="G93" s="241"/>
      <c r="H93" s="244">
        <v>0.53700000000000003</v>
      </c>
      <c r="I93" s="245"/>
      <c r="J93" s="241"/>
      <c r="K93" s="241"/>
      <c r="L93" s="246"/>
      <c r="M93" s="247"/>
      <c r="N93" s="248"/>
      <c r="O93" s="248"/>
      <c r="P93" s="248"/>
      <c r="Q93" s="248"/>
      <c r="R93" s="248"/>
      <c r="S93" s="248"/>
      <c r="T93" s="249"/>
      <c r="AT93" s="250" t="s">
        <v>135</v>
      </c>
      <c r="AU93" s="250" t="s">
        <v>83</v>
      </c>
      <c r="AV93" s="13" t="s">
        <v>89</v>
      </c>
      <c r="AW93" s="13" t="s">
        <v>37</v>
      </c>
      <c r="AX93" s="13" t="s">
        <v>79</v>
      </c>
      <c r="AY93" s="250" t="s">
        <v>125</v>
      </c>
    </row>
    <row r="94" spans="2:65" s="1" customFormat="1" ht="25.5" customHeight="1">
      <c r="B94" s="40"/>
      <c r="C94" s="191" t="s">
        <v>89</v>
      </c>
      <c r="D94" s="191" t="s">
        <v>127</v>
      </c>
      <c r="E94" s="192" t="s">
        <v>249</v>
      </c>
      <c r="F94" s="193" t="s">
        <v>250</v>
      </c>
      <c r="G94" s="194" t="s">
        <v>199</v>
      </c>
      <c r="H94" s="195">
        <v>11</v>
      </c>
      <c r="I94" s="196"/>
      <c r="J94" s="197">
        <f>ROUND(I94*H94,2)</f>
        <v>0</v>
      </c>
      <c r="K94" s="193" t="s">
        <v>131</v>
      </c>
      <c r="L94" s="60"/>
      <c r="M94" s="198" t="s">
        <v>30</v>
      </c>
      <c r="N94" s="199" t="s">
        <v>45</v>
      </c>
      <c r="O94" s="41"/>
      <c r="P94" s="200">
        <f>O94*H94</f>
        <v>0</v>
      </c>
      <c r="Q94" s="200">
        <v>0</v>
      </c>
      <c r="R94" s="200">
        <f>Q94*H94</f>
        <v>0</v>
      </c>
      <c r="S94" s="200">
        <v>0</v>
      </c>
      <c r="T94" s="201">
        <f>S94*H94</f>
        <v>0</v>
      </c>
      <c r="AR94" s="23" t="s">
        <v>89</v>
      </c>
      <c r="AT94" s="23" t="s">
        <v>127</v>
      </c>
      <c r="AU94" s="23" t="s">
        <v>83</v>
      </c>
      <c r="AY94" s="23" t="s">
        <v>125</v>
      </c>
      <c r="BE94" s="202">
        <f>IF(N94="základní",J94,0)</f>
        <v>0</v>
      </c>
      <c r="BF94" s="202">
        <f>IF(N94="snížená",J94,0)</f>
        <v>0</v>
      </c>
      <c r="BG94" s="202">
        <f>IF(N94="zákl. přenesená",J94,0)</f>
        <v>0</v>
      </c>
      <c r="BH94" s="202">
        <f>IF(N94="sníž. přenesená",J94,0)</f>
        <v>0</v>
      </c>
      <c r="BI94" s="202">
        <f>IF(N94="nulová",J94,0)</f>
        <v>0</v>
      </c>
      <c r="BJ94" s="23" t="s">
        <v>79</v>
      </c>
      <c r="BK94" s="202">
        <f>ROUND(I94*H94,2)</f>
        <v>0</v>
      </c>
      <c r="BL94" s="23" t="s">
        <v>89</v>
      </c>
      <c r="BM94" s="23" t="s">
        <v>310</v>
      </c>
    </row>
    <row r="95" spans="2:65" s="1" customFormat="1" ht="135">
      <c r="B95" s="40"/>
      <c r="C95" s="62"/>
      <c r="D95" s="203" t="s">
        <v>133</v>
      </c>
      <c r="E95" s="62"/>
      <c r="F95" s="204" t="s">
        <v>252</v>
      </c>
      <c r="G95" s="62"/>
      <c r="H95" s="62"/>
      <c r="I95" s="162"/>
      <c r="J95" s="62"/>
      <c r="K95" s="62"/>
      <c r="L95" s="60"/>
      <c r="M95" s="205"/>
      <c r="N95" s="41"/>
      <c r="O95" s="41"/>
      <c r="P95" s="41"/>
      <c r="Q95" s="41"/>
      <c r="R95" s="41"/>
      <c r="S95" s="41"/>
      <c r="T95" s="77"/>
      <c r="AT95" s="23" t="s">
        <v>133</v>
      </c>
      <c r="AU95" s="23" t="s">
        <v>83</v>
      </c>
    </row>
    <row r="96" spans="2:65" s="11" customFormat="1" ht="13.5">
      <c r="B96" s="206"/>
      <c r="C96" s="207"/>
      <c r="D96" s="203" t="s">
        <v>135</v>
      </c>
      <c r="E96" s="208" t="s">
        <v>30</v>
      </c>
      <c r="F96" s="209" t="s">
        <v>311</v>
      </c>
      <c r="G96" s="207"/>
      <c r="H96" s="210">
        <v>11</v>
      </c>
      <c r="I96" s="211"/>
      <c r="J96" s="207"/>
      <c r="K96" s="207"/>
      <c r="L96" s="212"/>
      <c r="M96" s="213"/>
      <c r="N96" s="214"/>
      <c r="O96" s="214"/>
      <c r="P96" s="214"/>
      <c r="Q96" s="214"/>
      <c r="R96" s="214"/>
      <c r="S96" s="214"/>
      <c r="T96" s="215"/>
      <c r="AT96" s="216" t="s">
        <v>135</v>
      </c>
      <c r="AU96" s="216" t="s">
        <v>83</v>
      </c>
      <c r="AV96" s="11" t="s">
        <v>83</v>
      </c>
      <c r="AW96" s="11" t="s">
        <v>37</v>
      </c>
      <c r="AX96" s="11" t="s">
        <v>79</v>
      </c>
      <c r="AY96" s="216" t="s">
        <v>125</v>
      </c>
    </row>
    <row r="97" spans="2:65" s="1" customFormat="1" ht="25.5" customHeight="1">
      <c r="B97" s="40"/>
      <c r="C97" s="191" t="s">
        <v>154</v>
      </c>
      <c r="D97" s="191" t="s">
        <v>127</v>
      </c>
      <c r="E97" s="192" t="s">
        <v>149</v>
      </c>
      <c r="F97" s="193" t="s">
        <v>150</v>
      </c>
      <c r="G97" s="194" t="s">
        <v>145</v>
      </c>
      <c r="H97" s="195">
        <v>69.98</v>
      </c>
      <c r="I97" s="196"/>
      <c r="J97" s="197">
        <f>ROUND(I97*H97,2)</f>
        <v>0</v>
      </c>
      <c r="K97" s="193" t="s">
        <v>131</v>
      </c>
      <c r="L97" s="60"/>
      <c r="M97" s="198" t="s">
        <v>30</v>
      </c>
      <c r="N97" s="199" t="s">
        <v>45</v>
      </c>
      <c r="O97" s="41"/>
      <c r="P97" s="200">
        <f>O97*H97</f>
        <v>0</v>
      </c>
      <c r="Q97" s="200">
        <v>0</v>
      </c>
      <c r="R97" s="200">
        <f>Q97*H97</f>
        <v>0</v>
      </c>
      <c r="S97" s="200">
        <v>0</v>
      </c>
      <c r="T97" s="201">
        <f>S97*H97</f>
        <v>0</v>
      </c>
      <c r="AR97" s="23" t="s">
        <v>89</v>
      </c>
      <c r="AT97" s="23" t="s">
        <v>127</v>
      </c>
      <c r="AU97" s="23" t="s">
        <v>83</v>
      </c>
      <c r="AY97" s="23" t="s">
        <v>125</v>
      </c>
      <c r="BE97" s="202">
        <f>IF(N97="základní",J97,0)</f>
        <v>0</v>
      </c>
      <c r="BF97" s="202">
        <f>IF(N97="snížená",J97,0)</f>
        <v>0</v>
      </c>
      <c r="BG97" s="202">
        <f>IF(N97="zákl. přenesená",J97,0)</f>
        <v>0</v>
      </c>
      <c r="BH97" s="202">
        <f>IF(N97="sníž. přenesená",J97,0)</f>
        <v>0</v>
      </c>
      <c r="BI97" s="202">
        <f>IF(N97="nulová",J97,0)</f>
        <v>0</v>
      </c>
      <c r="BJ97" s="23" t="s">
        <v>79</v>
      </c>
      <c r="BK97" s="202">
        <f>ROUND(I97*H97,2)</f>
        <v>0</v>
      </c>
      <c r="BL97" s="23" t="s">
        <v>89</v>
      </c>
      <c r="BM97" s="23" t="s">
        <v>312</v>
      </c>
    </row>
    <row r="98" spans="2:65" s="1" customFormat="1" ht="175.5">
      <c r="B98" s="40"/>
      <c r="C98" s="62"/>
      <c r="D98" s="203" t="s">
        <v>133</v>
      </c>
      <c r="E98" s="62"/>
      <c r="F98" s="204" t="s">
        <v>152</v>
      </c>
      <c r="G98" s="62"/>
      <c r="H98" s="62"/>
      <c r="I98" s="162"/>
      <c r="J98" s="62"/>
      <c r="K98" s="62"/>
      <c r="L98" s="60"/>
      <c r="M98" s="205"/>
      <c r="N98" s="41"/>
      <c r="O98" s="41"/>
      <c r="P98" s="41"/>
      <c r="Q98" s="41"/>
      <c r="R98" s="41"/>
      <c r="S98" s="41"/>
      <c r="T98" s="77"/>
      <c r="AT98" s="23" t="s">
        <v>133</v>
      </c>
      <c r="AU98" s="23" t="s">
        <v>83</v>
      </c>
    </row>
    <row r="99" spans="2:65" s="11" customFormat="1" ht="13.5">
      <c r="B99" s="206"/>
      <c r="C99" s="207"/>
      <c r="D99" s="203" t="s">
        <v>135</v>
      </c>
      <c r="E99" s="208" t="s">
        <v>30</v>
      </c>
      <c r="F99" s="209" t="s">
        <v>313</v>
      </c>
      <c r="G99" s="207"/>
      <c r="H99" s="210">
        <v>69.98</v>
      </c>
      <c r="I99" s="211"/>
      <c r="J99" s="207"/>
      <c r="K99" s="207"/>
      <c r="L99" s="212"/>
      <c r="M99" s="213"/>
      <c r="N99" s="214"/>
      <c r="O99" s="214"/>
      <c r="P99" s="214"/>
      <c r="Q99" s="214"/>
      <c r="R99" s="214"/>
      <c r="S99" s="214"/>
      <c r="T99" s="215"/>
      <c r="AT99" s="216" t="s">
        <v>135</v>
      </c>
      <c r="AU99" s="216" t="s">
        <v>83</v>
      </c>
      <c r="AV99" s="11" t="s">
        <v>83</v>
      </c>
      <c r="AW99" s="11" t="s">
        <v>37</v>
      </c>
      <c r="AX99" s="11" t="s">
        <v>79</v>
      </c>
      <c r="AY99" s="216" t="s">
        <v>125</v>
      </c>
    </row>
    <row r="100" spans="2:65" s="1" customFormat="1" ht="38.25" customHeight="1">
      <c r="B100" s="40"/>
      <c r="C100" s="191" t="s">
        <v>159</v>
      </c>
      <c r="D100" s="191" t="s">
        <v>127</v>
      </c>
      <c r="E100" s="192" t="s">
        <v>155</v>
      </c>
      <c r="F100" s="193" t="s">
        <v>156</v>
      </c>
      <c r="G100" s="194" t="s">
        <v>145</v>
      </c>
      <c r="H100" s="195">
        <v>20.994</v>
      </c>
      <c r="I100" s="196"/>
      <c r="J100" s="197">
        <f>ROUND(I100*H100,2)</f>
        <v>0</v>
      </c>
      <c r="K100" s="193" t="s">
        <v>131</v>
      </c>
      <c r="L100" s="60"/>
      <c r="M100" s="198" t="s">
        <v>30</v>
      </c>
      <c r="N100" s="199" t="s">
        <v>45</v>
      </c>
      <c r="O100" s="41"/>
      <c r="P100" s="200">
        <f>O100*H100</f>
        <v>0</v>
      </c>
      <c r="Q100" s="200">
        <v>0</v>
      </c>
      <c r="R100" s="200">
        <f>Q100*H100</f>
        <v>0</v>
      </c>
      <c r="S100" s="200">
        <v>0</v>
      </c>
      <c r="T100" s="201">
        <f>S100*H100</f>
        <v>0</v>
      </c>
      <c r="AR100" s="23" t="s">
        <v>89</v>
      </c>
      <c r="AT100" s="23" t="s">
        <v>127</v>
      </c>
      <c r="AU100" s="23" t="s">
        <v>83</v>
      </c>
      <c r="AY100" s="23" t="s">
        <v>125</v>
      </c>
      <c r="BE100" s="202">
        <f>IF(N100="základní",J100,0)</f>
        <v>0</v>
      </c>
      <c r="BF100" s="202">
        <f>IF(N100="snížená",J100,0)</f>
        <v>0</v>
      </c>
      <c r="BG100" s="202">
        <f>IF(N100="zákl. přenesená",J100,0)</f>
        <v>0</v>
      </c>
      <c r="BH100" s="202">
        <f>IF(N100="sníž. přenesená",J100,0)</f>
        <v>0</v>
      </c>
      <c r="BI100" s="202">
        <f>IF(N100="nulová",J100,0)</f>
        <v>0</v>
      </c>
      <c r="BJ100" s="23" t="s">
        <v>79</v>
      </c>
      <c r="BK100" s="202">
        <f>ROUND(I100*H100,2)</f>
        <v>0</v>
      </c>
      <c r="BL100" s="23" t="s">
        <v>89</v>
      </c>
      <c r="BM100" s="23" t="s">
        <v>314</v>
      </c>
    </row>
    <row r="101" spans="2:65" s="1" customFormat="1" ht="175.5">
      <c r="B101" s="40"/>
      <c r="C101" s="62"/>
      <c r="D101" s="203" t="s">
        <v>133</v>
      </c>
      <c r="E101" s="62"/>
      <c r="F101" s="204" t="s">
        <v>152</v>
      </c>
      <c r="G101" s="62"/>
      <c r="H101" s="62"/>
      <c r="I101" s="162"/>
      <c r="J101" s="62"/>
      <c r="K101" s="62"/>
      <c r="L101" s="60"/>
      <c r="M101" s="205"/>
      <c r="N101" s="41"/>
      <c r="O101" s="41"/>
      <c r="P101" s="41"/>
      <c r="Q101" s="41"/>
      <c r="R101" s="41"/>
      <c r="S101" s="41"/>
      <c r="T101" s="77"/>
      <c r="AT101" s="23" t="s">
        <v>133</v>
      </c>
      <c r="AU101" s="23" t="s">
        <v>83</v>
      </c>
    </row>
    <row r="102" spans="2:65" s="11" customFormat="1" ht="13.5">
      <c r="B102" s="206"/>
      <c r="C102" s="207"/>
      <c r="D102" s="203" t="s">
        <v>135</v>
      </c>
      <c r="E102" s="208" t="s">
        <v>30</v>
      </c>
      <c r="F102" s="209" t="s">
        <v>315</v>
      </c>
      <c r="G102" s="207"/>
      <c r="H102" s="210">
        <v>20.994</v>
      </c>
      <c r="I102" s="211"/>
      <c r="J102" s="207"/>
      <c r="K102" s="207"/>
      <c r="L102" s="212"/>
      <c r="M102" s="213"/>
      <c r="N102" s="214"/>
      <c r="O102" s="214"/>
      <c r="P102" s="214"/>
      <c r="Q102" s="214"/>
      <c r="R102" s="214"/>
      <c r="S102" s="214"/>
      <c r="T102" s="215"/>
      <c r="AT102" s="216" t="s">
        <v>135</v>
      </c>
      <c r="AU102" s="216" t="s">
        <v>83</v>
      </c>
      <c r="AV102" s="11" t="s">
        <v>83</v>
      </c>
      <c r="AW102" s="11" t="s">
        <v>37</v>
      </c>
      <c r="AX102" s="11" t="s">
        <v>79</v>
      </c>
      <c r="AY102" s="216" t="s">
        <v>125</v>
      </c>
    </row>
    <row r="103" spans="2:65" s="1" customFormat="1" ht="38.25" customHeight="1">
      <c r="B103" s="40"/>
      <c r="C103" s="191" t="s">
        <v>164</v>
      </c>
      <c r="D103" s="191" t="s">
        <v>127</v>
      </c>
      <c r="E103" s="192" t="s">
        <v>316</v>
      </c>
      <c r="F103" s="193" t="s">
        <v>317</v>
      </c>
      <c r="G103" s="194" t="s">
        <v>145</v>
      </c>
      <c r="H103" s="195">
        <v>14.75</v>
      </c>
      <c r="I103" s="196"/>
      <c r="J103" s="197">
        <f>ROUND(I103*H103,2)</f>
        <v>0</v>
      </c>
      <c r="K103" s="193" t="s">
        <v>131</v>
      </c>
      <c r="L103" s="60"/>
      <c r="M103" s="198" t="s">
        <v>30</v>
      </c>
      <c r="N103" s="199" t="s">
        <v>45</v>
      </c>
      <c r="O103" s="41"/>
      <c r="P103" s="200">
        <f>O103*H103</f>
        <v>0</v>
      </c>
      <c r="Q103" s="200">
        <v>0</v>
      </c>
      <c r="R103" s="200">
        <f>Q103*H103</f>
        <v>0</v>
      </c>
      <c r="S103" s="200">
        <v>0</v>
      </c>
      <c r="T103" s="201">
        <f>S103*H103</f>
        <v>0</v>
      </c>
      <c r="AR103" s="23" t="s">
        <v>89</v>
      </c>
      <c r="AT103" s="23" t="s">
        <v>127</v>
      </c>
      <c r="AU103" s="23" t="s">
        <v>83</v>
      </c>
      <c r="AY103" s="23" t="s">
        <v>125</v>
      </c>
      <c r="BE103" s="202">
        <f>IF(N103="základní",J103,0)</f>
        <v>0</v>
      </c>
      <c r="BF103" s="202">
        <f>IF(N103="snížená",J103,0)</f>
        <v>0</v>
      </c>
      <c r="BG103" s="202">
        <f>IF(N103="zákl. přenesená",J103,0)</f>
        <v>0</v>
      </c>
      <c r="BH103" s="202">
        <f>IF(N103="sníž. přenesená",J103,0)</f>
        <v>0</v>
      </c>
      <c r="BI103" s="202">
        <f>IF(N103="nulová",J103,0)</f>
        <v>0</v>
      </c>
      <c r="BJ103" s="23" t="s">
        <v>79</v>
      </c>
      <c r="BK103" s="202">
        <f>ROUND(I103*H103,2)</f>
        <v>0</v>
      </c>
      <c r="BL103" s="23" t="s">
        <v>89</v>
      </c>
      <c r="BM103" s="23" t="s">
        <v>318</v>
      </c>
    </row>
    <row r="104" spans="2:65" s="1" customFormat="1" ht="175.5">
      <c r="B104" s="40"/>
      <c r="C104" s="62"/>
      <c r="D104" s="203" t="s">
        <v>133</v>
      </c>
      <c r="E104" s="62"/>
      <c r="F104" s="204" t="s">
        <v>319</v>
      </c>
      <c r="G104" s="62"/>
      <c r="H104" s="62"/>
      <c r="I104" s="162"/>
      <c r="J104" s="62"/>
      <c r="K104" s="62"/>
      <c r="L104" s="60"/>
      <c r="M104" s="205"/>
      <c r="N104" s="41"/>
      <c r="O104" s="41"/>
      <c r="P104" s="41"/>
      <c r="Q104" s="41"/>
      <c r="R104" s="41"/>
      <c r="S104" s="41"/>
      <c r="T104" s="77"/>
      <c r="AT104" s="23" t="s">
        <v>133</v>
      </c>
      <c r="AU104" s="23" t="s">
        <v>83</v>
      </c>
    </row>
    <row r="105" spans="2:65" s="11" customFormat="1" ht="13.5">
      <c r="B105" s="206"/>
      <c r="C105" s="207"/>
      <c r="D105" s="203" t="s">
        <v>135</v>
      </c>
      <c r="E105" s="208" t="s">
        <v>30</v>
      </c>
      <c r="F105" s="209" t="s">
        <v>320</v>
      </c>
      <c r="G105" s="207"/>
      <c r="H105" s="210">
        <v>6.96</v>
      </c>
      <c r="I105" s="211"/>
      <c r="J105" s="207"/>
      <c r="K105" s="207"/>
      <c r="L105" s="212"/>
      <c r="M105" s="213"/>
      <c r="N105" s="214"/>
      <c r="O105" s="214"/>
      <c r="P105" s="214"/>
      <c r="Q105" s="214"/>
      <c r="R105" s="214"/>
      <c r="S105" s="214"/>
      <c r="T105" s="215"/>
      <c r="AT105" s="216" t="s">
        <v>135</v>
      </c>
      <c r="AU105" s="216" t="s">
        <v>83</v>
      </c>
      <c r="AV105" s="11" t="s">
        <v>83</v>
      </c>
      <c r="AW105" s="11" t="s">
        <v>37</v>
      </c>
      <c r="AX105" s="11" t="s">
        <v>74</v>
      </c>
      <c r="AY105" s="216" t="s">
        <v>125</v>
      </c>
    </row>
    <row r="106" spans="2:65" s="11" customFormat="1" ht="13.5">
      <c r="B106" s="206"/>
      <c r="C106" s="207"/>
      <c r="D106" s="203" t="s">
        <v>135</v>
      </c>
      <c r="E106" s="208" t="s">
        <v>30</v>
      </c>
      <c r="F106" s="209" t="s">
        <v>321</v>
      </c>
      <c r="G106" s="207"/>
      <c r="H106" s="210">
        <v>7.79</v>
      </c>
      <c r="I106" s="211"/>
      <c r="J106" s="207"/>
      <c r="K106" s="207"/>
      <c r="L106" s="212"/>
      <c r="M106" s="213"/>
      <c r="N106" s="214"/>
      <c r="O106" s="214"/>
      <c r="P106" s="214"/>
      <c r="Q106" s="214"/>
      <c r="R106" s="214"/>
      <c r="S106" s="214"/>
      <c r="T106" s="215"/>
      <c r="AT106" s="216" t="s">
        <v>135</v>
      </c>
      <c r="AU106" s="216" t="s">
        <v>83</v>
      </c>
      <c r="AV106" s="11" t="s">
        <v>83</v>
      </c>
      <c r="AW106" s="11" t="s">
        <v>37</v>
      </c>
      <c r="AX106" s="11" t="s">
        <v>74</v>
      </c>
      <c r="AY106" s="216" t="s">
        <v>125</v>
      </c>
    </row>
    <row r="107" spans="2:65" s="13" customFormat="1" ht="13.5">
      <c r="B107" s="240"/>
      <c r="C107" s="241"/>
      <c r="D107" s="203" t="s">
        <v>135</v>
      </c>
      <c r="E107" s="242" t="s">
        <v>30</v>
      </c>
      <c r="F107" s="243" t="s">
        <v>248</v>
      </c>
      <c r="G107" s="241"/>
      <c r="H107" s="244">
        <v>14.75</v>
      </c>
      <c r="I107" s="245"/>
      <c r="J107" s="241"/>
      <c r="K107" s="241"/>
      <c r="L107" s="246"/>
      <c r="M107" s="247"/>
      <c r="N107" s="248"/>
      <c r="O107" s="248"/>
      <c r="P107" s="248"/>
      <c r="Q107" s="248"/>
      <c r="R107" s="248"/>
      <c r="S107" s="248"/>
      <c r="T107" s="249"/>
      <c r="AT107" s="250" t="s">
        <v>135</v>
      </c>
      <c r="AU107" s="250" t="s">
        <v>83</v>
      </c>
      <c r="AV107" s="13" t="s">
        <v>89</v>
      </c>
      <c r="AW107" s="13" t="s">
        <v>37</v>
      </c>
      <c r="AX107" s="13" t="s">
        <v>79</v>
      </c>
      <c r="AY107" s="250" t="s">
        <v>125</v>
      </c>
    </row>
    <row r="108" spans="2:65" s="1" customFormat="1" ht="38.25" customHeight="1">
      <c r="B108" s="40"/>
      <c r="C108" s="191" t="s">
        <v>171</v>
      </c>
      <c r="D108" s="191" t="s">
        <v>127</v>
      </c>
      <c r="E108" s="192" t="s">
        <v>322</v>
      </c>
      <c r="F108" s="193" t="s">
        <v>323</v>
      </c>
      <c r="G108" s="194" t="s">
        <v>145</v>
      </c>
      <c r="H108" s="195">
        <v>24.94</v>
      </c>
      <c r="I108" s="196"/>
      <c r="J108" s="197">
        <f>ROUND(I108*H108,2)</f>
        <v>0</v>
      </c>
      <c r="K108" s="193" t="s">
        <v>131</v>
      </c>
      <c r="L108" s="60"/>
      <c r="M108" s="198" t="s">
        <v>30</v>
      </c>
      <c r="N108" s="199" t="s">
        <v>45</v>
      </c>
      <c r="O108" s="41"/>
      <c r="P108" s="200">
        <f>O108*H108</f>
        <v>0</v>
      </c>
      <c r="Q108" s="200">
        <v>0</v>
      </c>
      <c r="R108" s="200">
        <f>Q108*H108</f>
        <v>0</v>
      </c>
      <c r="S108" s="200">
        <v>0</v>
      </c>
      <c r="T108" s="201">
        <f>S108*H108</f>
        <v>0</v>
      </c>
      <c r="AR108" s="23" t="s">
        <v>89</v>
      </c>
      <c r="AT108" s="23" t="s">
        <v>127</v>
      </c>
      <c r="AU108" s="23" t="s">
        <v>83</v>
      </c>
      <c r="AY108" s="23" t="s">
        <v>125</v>
      </c>
      <c r="BE108" s="202">
        <f>IF(N108="základní",J108,0)</f>
        <v>0</v>
      </c>
      <c r="BF108" s="202">
        <f>IF(N108="snížená",J108,0)</f>
        <v>0</v>
      </c>
      <c r="BG108" s="202">
        <f>IF(N108="zákl. přenesená",J108,0)</f>
        <v>0</v>
      </c>
      <c r="BH108" s="202">
        <f>IF(N108="sníž. přenesená",J108,0)</f>
        <v>0</v>
      </c>
      <c r="BI108" s="202">
        <f>IF(N108="nulová",J108,0)</f>
        <v>0</v>
      </c>
      <c r="BJ108" s="23" t="s">
        <v>79</v>
      </c>
      <c r="BK108" s="202">
        <f>ROUND(I108*H108,2)</f>
        <v>0</v>
      </c>
      <c r="BL108" s="23" t="s">
        <v>89</v>
      </c>
      <c r="BM108" s="23" t="s">
        <v>324</v>
      </c>
    </row>
    <row r="109" spans="2:65" s="1" customFormat="1" ht="175.5">
      <c r="B109" s="40"/>
      <c r="C109" s="62"/>
      <c r="D109" s="203" t="s">
        <v>133</v>
      </c>
      <c r="E109" s="62"/>
      <c r="F109" s="204" t="s">
        <v>319</v>
      </c>
      <c r="G109" s="62"/>
      <c r="H109" s="62"/>
      <c r="I109" s="162"/>
      <c r="J109" s="62"/>
      <c r="K109" s="62"/>
      <c r="L109" s="60"/>
      <c r="M109" s="205"/>
      <c r="N109" s="41"/>
      <c r="O109" s="41"/>
      <c r="P109" s="41"/>
      <c r="Q109" s="41"/>
      <c r="R109" s="41"/>
      <c r="S109" s="41"/>
      <c r="T109" s="77"/>
      <c r="AT109" s="23" t="s">
        <v>133</v>
      </c>
      <c r="AU109" s="23" t="s">
        <v>83</v>
      </c>
    </row>
    <row r="110" spans="2:65" s="12" customFormat="1" ht="13.5">
      <c r="B110" s="217"/>
      <c r="C110" s="218"/>
      <c r="D110" s="203" t="s">
        <v>135</v>
      </c>
      <c r="E110" s="219" t="s">
        <v>30</v>
      </c>
      <c r="F110" s="220" t="s">
        <v>325</v>
      </c>
      <c r="G110" s="218"/>
      <c r="H110" s="219" t="s">
        <v>30</v>
      </c>
      <c r="I110" s="221"/>
      <c r="J110" s="218"/>
      <c r="K110" s="218"/>
      <c r="L110" s="222"/>
      <c r="M110" s="223"/>
      <c r="N110" s="224"/>
      <c r="O110" s="224"/>
      <c r="P110" s="224"/>
      <c r="Q110" s="224"/>
      <c r="R110" s="224"/>
      <c r="S110" s="224"/>
      <c r="T110" s="225"/>
      <c r="AT110" s="226" t="s">
        <v>135</v>
      </c>
      <c r="AU110" s="226" t="s">
        <v>83</v>
      </c>
      <c r="AV110" s="12" t="s">
        <v>79</v>
      </c>
      <c r="AW110" s="12" t="s">
        <v>37</v>
      </c>
      <c r="AX110" s="12" t="s">
        <v>74</v>
      </c>
      <c r="AY110" s="226" t="s">
        <v>125</v>
      </c>
    </row>
    <row r="111" spans="2:65" s="11" customFormat="1" ht="13.5">
      <c r="B111" s="206"/>
      <c r="C111" s="207"/>
      <c r="D111" s="203" t="s">
        <v>135</v>
      </c>
      <c r="E111" s="208" t="s">
        <v>30</v>
      </c>
      <c r="F111" s="209" t="s">
        <v>326</v>
      </c>
      <c r="G111" s="207"/>
      <c r="H111" s="210">
        <v>39.69</v>
      </c>
      <c r="I111" s="211"/>
      <c r="J111" s="207"/>
      <c r="K111" s="207"/>
      <c r="L111" s="212"/>
      <c r="M111" s="213"/>
      <c r="N111" s="214"/>
      <c r="O111" s="214"/>
      <c r="P111" s="214"/>
      <c r="Q111" s="214"/>
      <c r="R111" s="214"/>
      <c r="S111" s="214"/>
      <c r="T111" s="215"/>
      <c r="AT111" s="216" t="s">
        <v>135</v>
      </c>
      <c r="AU111" s="216" t="s">
        <v>83</v>
      </c>
      <c r="AV111" s="11" t="s">
        <v>83</v>
      </c>
      <c r="AW111" s="11" t="s">
        <v>37</v>
      </c>
      <c r="AX111" s="11" t="s">
        <v>74</v>
      </c>
      <c r="AY111" s="216" t="s">
        <v>125</v>
      </c>
    </row>
    <row r="112" spans="2:65" s="11" customFormat="1" ht="13.5">
      <c r="B112" s="206"/>
      <c r="C112" s="207"/>
      <c r="D112" s="203" t="s">
        <v>135</v>
      </c>
      <c r="E112" s="208" t="s">
        <v>30</v>
      </c>
      <c r="F112" s="209" t="s">
        <v>327</v>
      </c>
      <c r="G112" s="207"/>
      <c r="H112" s="210">
        <v>-6.96</v>
      </c>
      <c r="I112" s="211"/>
      <c r="J112" s="207"/>
      <c r="K112" s="207"/>
      <c r="L112" s="212"/>
      <c r="M112" s="213"/>
      <c r="N112" s="214"/>
      <c r="O112" s="214"/>
      <c r="P112" s="214"/>
      <c r="Q112" s="214"/>
      <c r="R112" s="214"/>
      <c r="S112" s="214"/>
      <c r="T112" s="215"/>
      <c r="AT112" s="216" t="s">
        <v>135</v>
      </c>
      <c r="AU112" s="216" t="s">
        <v>83</v>
      </c>
      <c r="AV112" s="11" t="s">
        <v>83</v>
      </c>
      <c r="AW112" s="11" t="s">
        <v>37</v>
      </c>
      <c r="AX112" s="11" t="s">
        <v>74</v>
      </c>
      <c r="AY112" s="216" t="s">
        <v>125</v>
      </c>
    </row>
    <row r="113" spans="2:65" s="11" customFormat="1" ht="13.5">
      <c r="B113" s="206"/>
      <c r="C113" s="207"/>
      <c r="D113" s="203" t="s">
        <v>135</v>
      </c>
      <c r="E113" s="208" t="s">
        <v>30</v>
      </c>
      <c r="F113" s="209" t="s">
        <v>328</v>
      </c>
      <c r="G113" s="207"/>
      <c r="H113" s="210">
        <v>-7.79</v>
      </c>
      <c r="I113" s="211"/>
      <c r="J113" s="207"/>
      <c r="K113" s="207"/>
      <c r="L113" s="212"/>
      <c r="M113" s="213"/>
      <c r="N113" s="214"/>
      <c r="O113" s="214"/>
      <c r="P113" s="214"/>
      <c r="Q113" s="214"/>
      <c r="R113" s="214"/>
      <c r="S113" s="214"/>
      <c r="T113" s="215"/>
      <c r="AT113" s="216" t="s">
        <v>135</v>
      </c>
      <c r="AU113" s="216" t="s">
        <v>83</v>
      </c>
      <c r="AV113" s="11" t="s">
        <v>83</v>
      </c>
      <c r="AW113" s="11" t="s">
        <v>37</v>
      </c>
      <c r="AX113" s="11" t="s">
        <v>74</v>
      </c>
      <c r="AY113" s="216" t="s">
        <v>125</v>
      </c>
    </row>
    <row r="114" spans="2:65" s="13" customFormat="1" ht="13.5">
      <c r="B114" s="240"/>
      <c r="C114" s="241"/>
      <c r="D114" s="203" t="s">
        <v>135</v>
      </c>
      <c r="E114" s="242" t="s">
        <v>30</v>
      </c>
      <c r="F114" s="243" t="s">
        <v>248</v>
      </c>
      <c r="G114" s="241"/>
      <c r="H114" s="244">
        <v>24.94</v>
      </c>
      <c r="I114" s="245"/>
      <c r="J114" s="241"/>
      <c r="K114" s="241"/>
      <c r="L114" s="246"/>
      <c r="M114" s="247"/>
      <c r="N114" s="248"/>
      <c r="O114" s="248"/>
      <c r="P114" s="248"/>
      <c r="Q114" s="248"/>
      <c r="R114" s="248"/>
      <c r="S114" s="248"/>
      <c r="T114" s="249"/>
      <c r="AT114" s="250" t="s">
        <v>135</v>
      </c>
      <c r="AU114" s="250" t="s">
        <v>83</v>
      </c>
      <c r="AV114" s="13" t="s">
        <v>89</v>
      </c>
      <c r="AW114" s="13" t="s">
        <v>37</v>
      </c>
      <c r="AX114" s="13" t="s">
        <v>79</v>
      </c>
      <c r="AY114" s="250" t="s">
        <v>125</v>
      </c>
    </row>
    <row r="115" spans="2:65" s="1" customFormat="1" ht="25.5" customHeight="1">
      <c r="B115" s="40"/>
      <c r="C115" s="191" t="s">
        <v>177</v>
      </c>
      <c r="D115" s="191" t="s">
        <v>127</v>
      </c>
      <c r="E115" s="192" t="s">
        <v>329</v>
      </c>
      <c r="F115" s="193" t="s">
        <v>330</v>
      </c>
      <c r="G115" s="194" t="s">
        <v>145</v>
      </c>
      <c r="H115" s="195">
        <v>39.69</v>
      </c>
      <c r="I115" s="196"/>
      <c r="J115" s="197">
        <f>ROUND(I115*H115,2)</f>
        <v>0</v>
      </c>
      <c r="K115" s="193" t="s">
        <v>131</v>
      </c>
      <c r="L115" s="60"/>
      <c r="M115" s="198" t="s">
        <v>30</v>
      </c>
      <c r="N115" s="199" t="s">
        <v>45</v>
      </c>
      <c r="O115" s="41"/>
      <c r="P115" s="200">
        <f>O115*H115</f>
        <v>0</v>
      </c>
      <c r="Q115" s="200">
        <v>0</v>
      </c>
      <c r="R115" s="200">
        <f>Q115*H115</f>
        <v>0</v>
      </c>
      <c r="S115" s="200">
        <v>0</v>
      </c>
      <c r="T115" s="201">
        <f>S115*H115</f>
        <v>0</v>
      </c>
      <c r="AR115" s="23" t="s">
        <v>89</v>
      </c>
      <c r="AT115" s="23" t="s">
        <v>127</v>
      </c>
      <c r="AU115" s="23" t="s">
        <v>83</v>
      </c>
      <c r="AY115" s="23" t="s">
        <v>125</v>
      </c>
      <c r="BE115" s="202">
        <f>IF(N115="základní",J115,0)</f>
        <v>0</v>
      </c>
      <c r="BF115" s="202">
        <f>IF(N115="snížená",J115,0)</f>
        <v>0</v>
      </c>
      <c r="BG115" s="202">
        <f>IF(N115="zákl. přenesená",J115,0)</f>
        <v>0</v>
      </c>
      <c r="BH115" s="202">
        <f>IF(N115="sníž. přenesená",J115,0)</f>
        <v>0</v>
      </c>
      <c r="BI115" s="202">
        <f>IF(N115="nulová",J115,0)</f>
        <v>0</v>
      </c>
      <c r="BJ115" s="23" t="s">
        <v>79</v>
      </c>
      <c r="BK115" s="202">
        <f>ROUND(I115*H115,2)</f>
        <v>0</v>
      </c>
      <c r="BL115" s="23" t="s">
        <v>89</v>
      </c>
      <c r="BM115" s="23" t="s">
        <v>331</v>
      </c>
    </row>
    <row r="116" spans="2:65" s="1" customFormat="1" ht="148.5">
      <c r="B116" s="40"/>
      <c r="C116" s="62"/>
      <c r="D116" s="203" t="s">
        <v>133</v>
      </c>
      <c r="E116" s="62"/>
      <c r="F116" s="204" t="s">
        <v>332</v>
      </c>
      <c r="G116" s="62"/>
      <c r="H116" s="62"/>
      <c r="I116" s="162"/>
      <c r="J116" s="62"/>
      <c r="K116" s="62"/>
      <c r="L116" s="60"/>
      <c r="M116" s="205"/>
      <c r="N116" s="41"/>
      <c r="O116" s="41"/>
      <c r="P116" s="41"/>
      <c r="Q116" s="41"/>
      <c r="R116" s="41"/>
      <c r="S116" s="41"/>
      <c r="T116" s="77"/>
      <c r="AT116" s="23" t="s">
        <v>133</v>
      </c>
      <c r="AU116" s="23" t="s">
        <v>83</v>
      </c>
    </row>
    <row r="117" spans="2:65" s="11" customFormat="1" ht="13.5">
      <c r="B117" s="206"/>
      <c r="C117" s="207"/>
      <c r="D117" s="203" t="s">
        <v>135</v>
      </c>
      <c r="E117" s="208" t="s">
        <v>30</v>
      </c>
      <c r="F117" s="209" t="s">
        <v>333</v>
      </c>
      <c r="G117" s="207"/>
      <c r="H117" s="210">
        <v>39.69</v>
      </c>
      <c r="I117" s="211"/>
      <c r="J117" s="207"/>
      <c r="K117" s="207"/>
      <c r="L117" s="212"/>
      <c r="M117" s="213"/>
      <c r="N117" s="214"/>
      <c r="O117" s="214"/>
      <c r="P117" s="214"/>
      <c r="Q117" s="214"/>
      <c r="R117" s="214"/>
      <c r="S117" s="214"/>
      <c r="T117" s="215"/>
      <c r="AT117" s="216" t="s">
        <v>135</v>
      </c>
      <c r="AU117" s="216" t="s">
        <v>83</v>
      </c>
      <c r="AV117" s="11" t="s">
        <v>83</v>
      </c>
      <c r="AW117" s="11" t="s">
        <v>37</v>
      </c>
      <c r="AX117" s="11" t="s">
        <v>79</v>
      </c>
      <c r="AY117" s="216" t="s">
        <v>125</v>
      </c>
    </row>
    <row r="118" spans="2:65" s="1" customFormat="1" ht="25.5" customHeight="1">
      <c r="B118" s="40"/>
      <c r="C118" s="191" t="s">
        <v>183</v>
      </c>
      <c r="D118" s="191" t="s">
        <v>127</v>
      </c>
      <c r="E118" s="192" t="s">
        <v>160</v>
      </c>
      <c r="F118" s="193" t="s">
        <v>161</v>
      </c>
      <c r="G118" s="194" t="s">
        <v>145</v>
      </c>
      <c r="H118" s="195">
        <v>36</v>
      </c>
      <c r="I118" s="196"/>
      <c r="J118" s="197">
        <f>ROUND(I118*H118,2)</f>
        <v>0</v>
      </c>
      <c r="K118" s="193" t="s">
        <v>30</v>
      </c>
      <c r="L118" s="60"/>
      <c r="M118" s="198" t="s">
        <v>30</v>
      </c>
      <c r="N118" s="199" t="s">
        <v>45</v>
      </c>
      <c r="O118" s="41"/>
      <c r="P118" s="200">
        <f>O118*H118</f>
        <v>0</v>
      </c>
      <c r="Q118" s="200">
        <v>0</v>
      </c>
      <c r="R118" s="200">
        <f>Q118*H118</f>
        <v>0</v>
      </c>
      <c r="S118" s="200">
        <v>0</v>
      </c>
      <c r="T118" s="201">
        <f>S118*H118</f>
        <v>0</v>
      </c>
      <c r="AR118" s="23" t="s">
        <v>89</v>
      </c>
      <c r="AT118" s="23" t="s">
        <v>127</v>
      </c>
      <c r="AU118" s="23" t="s">
        <v>83</v>
      </c>
      <c r="AY118" s="23" t="s">
        <v>125</v>
      </c>
      <c r="BE118" s="202">
        <f>IF(N118="základní",J118,0)</f>
        <v>0</v>
      </c>
      <c r="BF118" s="202">
        <f>IF(N118="snížená",J118,0)</f>
        <v>0</v>
      </c>
      <c r="BG118" s="202">
        <f>IF(N118="zákl. přenesená",J118,0)</f>
        <v>0</v>
      </c>
      <c r="BH118" s="202">
        <f>IF(N118="sníž. přenesená",J118,0)</f>
        <v>0</v>
      </c>
      <c r="BI118" s="202">
        <f>IF(N118="nulová",J118,0)</f>
        <v>0</v>
      </c>
      <c r="BJ118" s="23" t="s">
        <v>79</v>
      </c>
      <c r="BK118" s="202">
        <f>ROUND(I118*H118,2)</f>
        <v>0</v>
      </c>
      <c r="BL118" s="23" t="s">
        <v>89</v>
      </c>
      <c r="BM118" s="23" t="s">
        <v>334</v>
      </c>
    </row>
    <row r="119" spans="2:65" s="11" customFormat="1" ht="13.5">
      <c r="B119" s="206"/>
      <c r="C119" s="207"/>
      <c r="D119" s="203" t="s">
        <v>135</v>
      </c>
      <c r="E119" s="208" t="s">
        <v>30</v>
      </c>
      <c r="F119" s="209" t="s">
        <v>335</v>
      </c>
      <c r="G119" s="207"/>
      <c r="H119" s="210">
        <v>36</v>
      </c>
      <c r="I119" s="211"/>
      <c r="J119" s="207"/>
      <c r="K119" s="207"/>
      <c r="L119" s="212"/>
      <c r="M119" s="213"/>
      <c r="N119" s="214"/>
      <c r="O119" s="214"/>
      <c r="P119" s="214"/>
      <c r="Q119" s="214"/>
      <c r="R119" s="214"/>
      <c r="S119" s="214"/>
      <c r="T119" s="215"/>
      <c r="AT119" s="216" t="s">
        <v>135</v>
      </c>
      <c r="AU119" s="216" t="s">
        <v>83</v>
      </c>
      <c r="AV119" s="11" t="s">
        <v>83</v>
      </c>
      <c r="AW119" s="11" t="s">
        <v>37</v>
      </c>
      <c r="AX119" s="11" t="s">
        <v>79</v>
      </c>
      <c r="AY119" s="216" t="s">
        <v>125</v>
      </c>
    </row>
    <row r="120" spans="2:65" s="1" customFormat="1" ht="38.25" customHeight="1">
      <c r="B120" s="40"/>
      <c r="C120" s="191" t="s">
        <v>190</v>
      </c>
      <c r="D120" s="191" t="s">
        <v>127</v>
      </c>
      <c r="E120" s="192" t="s">
        <v>165</v>
      </c>
      <c r="F120" s="193" t="s">
        <v>166</v>
      </c>
      <c r="G120" s="194" t="s">
        <v>145</v>
      </c>
      <c r="H120" s="195">
        <v>30.29</v>
      </c>
      <c r="I120" s="196"/>
      <c r="J120" s="197">
        <f>ROUND(I120*H120,2)</f>
        <v>0</v>
      </c>
      <c r="K120" s="193" t="s">
        <v>131</v>
      </c>
      <c r="L120" s="60"/>
      <c r="M120" s="198" t="s">
        <v>30</v>
      </c>
      <c r="N120" s="199" t="s">
        <v>45</v>
      </c>
      <c r="O120" s="41"/>
      <c r="P120" s="200">
        <f>O120*H120</f>
        <v>0</v>
      </c>
      <c r="Q120" s="200">
        <v>0</v>
      </c>
      <c r="R120" s="200">
        <f>Q120*H120</f>
        <v>0</v>
      </c>
      <c r="S120" s="200">
        <v>0</v>
      </c>
      <c r="T120" s="201">
        <f>S120*H120</f>
        <v>0</v>
      </c>
      <c r="AR120" s="23" t="s">
        <v>89</v>
      </c>
      <c r="AT120" s="23" t="s">
        <v>127</v>
      </c>
      <c r="AU120" s="23" t="s">
        <v>83</v>
      </c>
      <c r="AY120" s="23" t="s">
        <v>125</v>
      </c>
      <c r="BE120" s="202">
        <f>IF(N120="základní",J120,0)</f>
        <v>0</v>
      </c>
      <c r="BF120" s="202">
        <f>IF(N120="snížená",J120,0)</f>
        <v>0</v>
      </c>
      <c r="BG120" s="202">
        <f>IF(N120="zákl. přenesená",J120,0)</f>
        <v>0</v>
      </c>
      <c r="BH120" s="202">
        <f>IF(N120="sníž. přenesená",J120,0)</f>
        <v>0</v>
      </c>
      <c r="BI120" s="202">
        <f>IF(N120="nulová",J120,0)</f>
        <v>0</v>
      </c>
      <c r="BJ120" s="23" t="s">
        <v>79</v>
      </c>
      <c r="BK120" s="202">
        <f>ROUND(I120*H120,2)</f>
        <v>0</v>
      </c>
      <c r="BL120" s="23" t="s">
        <v>89</v>
      </c>
      <c r="BM120" s="23" t="s">
        <v>336</v>
      </c>
    </row>
    <row r="121" spans="2:65" s="1" customFormat="1" ht="175.5">
      <c r="B121" s="40"/>
      <c r="C121" s="62"/>
      <c r="D121" s="203" t="s">
        <v>133</v>
      </c>
      <c r="E121" s="62"/>
      <c r="F121" s="204" t="s">
        <v>168</v>
      </c>
      <c r="G121" s="62"/>
      <c r="H121" s="62"/>
      <c r="I121" s="162"/>
      <c r="J121" s="62"/>
      <c r="K121" s="62"/>
      <c r="L121" s="60"/>
      <c r="M121" s="205"/>
      <c r="N121" s="41"/>
      <c r="O121" s="41"/>
      <c r="P121" s="41"/>
      <c r="Q121" s="41"/>
      <c r="R121" s="41"/>
      <c r="S121" s="41"/>
      <c r="T121" s="77"/>
      <c r="AT121" s="23" t="s">
        <v>133</v>
      </c>
      <c r="AU121" s="23" t="s">
        <v>83</v>
      </c>
    </row>
    <row r="122" spans="2:65" s="11" customFormat="1" ht="13.5">
      <c r="B122" s="206"/>
      <c r="C122" s="207"/>
      <c r="D122" s="203" t="s">
        <v>135</v>
      </c>
      <c r="E122" s="208" t="s">
        <v>30</v>
      </c>
      <c r="F122" s="209" t="s">
        <v>337</v>
      </c>
      <c r="G122" s="207"/>
      <c r="H122" s="210">
        <v>30.29</v>
      </c>
      <c r="I122" s="211"/>
      <c r="J122" s="207"/>
      <c r="K122" s="207"/>
      <c r="L122" s="212"/>
      <c r="M122" s="213"/>
      <c r="N122" s="214"/>
      <c r="O122" s="214"/>
      <c r="P122" s="214"/>
      <c r="Q122" s="214"/>
      <c r="R122" s="214"/>
      <c r="S122" s="214"/>
      <c r="T122" s="215"/>
      <c r="AT122" s="216" t="s">
        <v>135</v>
      </c>
      <c r="AU122" s="216" t="s">
        <v>83</v>
      </c>
      <c r="AV122" s="11" t="s">
        <v>83</v>
      </c>
      <c r="AW122" s="11" t="s">
        <v>37</v>
      </c>
      <c r="AX122" s="11" t="s">
        <v>79</v>
      </c>
      <c r="AY122" s="216" t="s">
        <v>125</v>
      </c>
    </row>
    <row r="123" spans="2:65" s="1" customFormat="1" ht="25.5" customHeight="1">
      <c r="B123" s="40"/>
      <c r="C123" s="191" t="s">
        <v>196</v>
      </c>
      <c r="D123" s="191" t="s">
        <v>127</v>
      </c>
      <c r="E123" s="192" t="s">
        <v>338</v>
      </c>
      <c r="F123" s="193" t="s">
        <v>339</v>
      </c>
      <c r="G123" s="194" t="s">
        <v>145</v>
      </c>
      <c r="H123" s="195">
        <v>7.79</v>
      </c>
      <c r="I123" s="196"/>
      <c r="J123" s="197">
        <f>ROUND(I123*H123,2)</f>
        <v>0</v>
      </c>
      <c r="K123" s="193" t="s">
        <v>131</v>
      </c>
      <c r="L123" s="60"/>
      <c r="M123" s="198" t="s">
        <v>30</v>
      </c>
      <c r="N123" s="199" t="s">
        <v>45</v>
      </c>
      <c r="O123" s="41"/>
      <c r="P123" s="200">
        <f>O123*H123</f>
        <v>0</v>
      </c>
      <c r="Q123" s="200">
        <v>0</v>
      </c>
      <c r="R123" s="200">
        <f>Q123*H123</f>
        <v>0</v>
      </c>
      <c r="S123" s="200">
        <v>0</v>
      </c>
      <c r="T123" s="201">
        <f>S123*H123</f>
        <v>0</v>
      </c>
      <c r="AR123" s="23" t="s">
        <v>89</v>
      </c>
      <c r="AT123" s="23" t="s">
        <v>127</v>
      </c>
      <c r="AU123" s="23" t="s">
        <v>83</v>
      </c>
      <c r="AY123" s="23" t="s">
        <v>125</v>
      </c>
      <c r="BE123" s="202">
        <f>IF(N123="základní",J123,0)</f>
        <v>0</v>
      </c>
      <c r="BF123" s="202">
        <f>IF(N123="snížená",J123,0)</f>
        <v>0</v>
      </c>
      <c r="BG123" s="202">
        <f>IF(N123="zákl. přenesená",J123,0)</f>
        <v>0</v>
      </c>
      <c r="BH123" s="202">
        <f>IF(N123="sníž. přenesená",J123,0)</f>
        <v>0</v>
      </c>
      <c r="BI123" s="202">
        <f>IF(N123="nulová",J123,0)</f>
        <v>0</v>
      </c>
      <c r="BJ123" s="23" t="s">
        <v>79</v>
      </c>
      <c r="BK123" s="202">
        <f>ROUND(I123*H123,2)</f>
        <v>0</v>
      </c>
      <c r="BL123" s="23" t="s">
        <v>89</v>
      </c>
      <c r="BM123" s="23" t="s">
        <v>340</v>
      </c>
    </row>
    <row r="124" spans="2:65" s="1" customFormat="1" ht="175.5">
      <c r="B124" s="40"/>
      <c r="C124" s="62"/>
      <c r="D124" s="203" t="s">
        <v>133</v>
      </c>
      <c r="E124" s="62"/>
      <c r="F124" s="204" t="s">
        <v>168</v>
      </c>
      <c r="G124" s="62"/>
      <c r="H124" s="62"/>
      <c r="I124" s="162"/>
      <c r="J124" s="62"/>
      <c r="K124" s="62"/>
      <c r="L124" s="60"/>
      <c r="M124" s="205"/>
      <c r="N124" s="41"/>
      <c r="O124" s="41"/>
      <c r="P124" s="41"/>
      <c r="Q124" s="41"/>
      <c r="R124" s="41"/>
      <c r="S124" s="41"/>
      <c r="T124" s="77"/>
      <c r="AT124" s="23" t="s">
        <v>133</v>
      </c>
      <c r="AU124" s="23" t="s">
        <v>83</v>
      </c>
    </row>
    <row r="125" spans="2:65" s="11" customFormat="1" ht="13.5">
      <c r="B125" s="206"/>
      <c r="C125" s="207"/>
      <c r="D125" s="203" t="s">
        <v>135</v>
      </c>
      <c r="E125" s="208" t="s">
        <v>30</v>
      </c>
      <c r="F125" s="209" t="s">
        <v>321</v>
      </c>
      <c r="G125" s="207"/>
      <c r="H125" s="210">
        <v>7.79</v>
      </c>
      <c r="I125" s="211"/>
      <c r="J125" s="207"/>
      <c r="K125" s="207"/>
      <c r="L125" s="212"/>
      <c r="M125" s="213"/>
      <c r="N125" s="214"/>
      <c r="O125" s="214"/>
      <c r="P125" s="214"/>
      <c r="Q125" s="214"/>
      <c r="R125" s="214"/>
      <c r="S125" s="214"/>
      <c r="T125" s="215"/>
      <c r="AT125" s="216" t="s">
        <v>135</v>
      </c>
      <c r="AU125" s="216" t="s">
        <v>83</v>
      </c>
      <c r="AV125" s="11" t="s">
        <v>83</v>
      </c>
      <c r="AW125" s="11" t="s">
        <v>37</v>
      </c>
      <c r="AX125" s="11" t="s">
        <v>79</v>
      </c>
      <c r="AY125" s="216" t="s">
        <v>125</v>
      </c>
    </row>
    <row r="126" spans="2:65" s="1" customFormat="1" ht="38.25" customHeight="1">
      <c r="B126" s="40"/>
      <c r="C126" s="191" t="s">
        <v>201</v>
      </c>
      <c r="D126" s="191" t="s">
        <v>127</v>
      </c>
      <c r="E126" s="192" t="s">
        <v>172</v>
      </c>
      <c r="F126" s="193" t="s">
        <v>173</v>
      </c>
      <c r="G126" s="194" t="s">
        <v>139</v>
      </c>
      <c r="H126" s="195">
        <v>528</v>
      </c>
      <c r="I126" s="196"/>
      <c r="J126" s="197">
        <f>ROUND(I126*H126,2)</f>
        <v>0</v>
      </c>
      <c r="K126" s="193" t="s">
        <v>131</v>
      </c>
      <c r="L126" s="60"/>
      <c r="M126" s="198" t="s">
        <v>30</v>
      </c>
      <c r="N126" s="199" t="s">
        <v>45</v>
      </c>
      <c r="O126" s="41"/>
      <c r="P126" s="200">
        <f>O126*H126</f>
        <v>0</v>
      </c>
      <c r="Q126" s="200">
        <v>0</v>
      </c>
      <c r="R126" s="200">
        <f>Q126*H126</f>
        <v>0</v>
      </c>
      <c r="S126" s="200">
        <v>0</v>
      </c>
      <c r="T126" s="201">
        <f>S126*H126</f>
        <v>0</v>
      </c>
      <c r="AR126" s="23" t="s">
        <v>89</v>
      </c>
      <c r="AT126" s="23" t="s">
        <v>127</v>
      </c>
      <c r="AU126" s="23" t="s">
        <v>83</v>
      </c>
      <c r="AY126" s="23" t="s">
        <v>125</v>
      </c>
      <c r="BE126" s="202">
        <f>IF(N126="základní",J126,0)</f>
        <v>0</v>
      </c>
      <c r="BF126" s="202">
        <f>IF(N126="snížená",J126,0)</f>
        <v>0</v>
      </c>
      <c r="BG126" s="202">
        <f>IF(N126="zákl. přenesená",J126,0)</f>
        <v>0</v>
      </c>
      <c r="BH126" s="202">
        <f>IF(N126="sníž. přenesená",J126,0)</f>
        <v>0</v>
      </c>
      <c r="BI126" s="202">
        <f>IF(N126="nulová",J126,0)</f>
        <v>0</v>
      </c>
      <c r="BJ126" s="23" t="s">
        <v>79</v>
      </c>
      <c r="BK126" s="202">
        <f>ROUND(I126*H126,2)</f>
        <v>0</v>
      </c>
      <c r="BL126" s="23" t="s">
        <v>89</v>
      </c>
      <c r="BM126" s="23" t="s">
        <v>341</v>
      </c>
    </row>
    <row r="127" spans="2:65" s="1" customFormat="1" ht="94.5">
      <c r="B127" s="40"/>
      <c r="C127" s="62"/>
      <c r="D127" s="203" t="s">
        <v>133</v>
      </c>
      <c r="E127" s="62"/>
      <c r="F127" s="204" t="s">
        <v>175</v>
      </c>
      <c r="G127" s="62"/>
      <c r="H127" s="62"/>
      <c r="I127" s="162"/>
      <c r="J127" s="62"/>
      <c r="K127" s="62"/>
      <c r="L127" s="60"/>
      <c r="M127" s="205"/>
      <c r="N127" s="41"/>
      <c r="O127" s="41"/>
      <c r="P127" s="41"/>
      <c r="Q127" s="41"/>
      <c r="R127" s="41"/>
      <c r="S127" s="41"/>
      <c r="T127" s="77"/>
      <c r="AT127" s="23" t="s">
        <v>133</v>
      </c>
      <c r="AU127" s="23" t="s">
        <v>83</v>
      </c>
    </row>
    <row r="128" spans="2:65" s="11" customFormat="1" ht="13.5">
      <c r="B128" s="206"/>
      <c r="C128" s="207"/>
      <c r="D128" s="203" t="s">
        <v>135</v>
      </c>
      <c r="E128" s="208" t="s">
        <v>30</v>
      </c>
      <c r="F128" s="209" t="s">
        <v>342</v>
      </c>
      <c r="G128" s="207"/>
      <c r="H128" s="210">
        <v>528</v>
      </c>
      <c r="I128" s="211"/>
      <c r="J128" s="207"/>
      <c r="K128" s="207"/>
      <c r="L128" s="212"/>
      <c r="M128" s="213"/>
      <c r="N128" s="214"/>
      <c r="O128" s="214"/>
      <c r="P128" s="214"/>
      <c r="Q128" s="214"/>
      <c r="R128" s="214"/>
      <c r="S128" s="214"/>
      <c r="T128" s="215"/>
      <c r="AT128" s="216" t="s">
        <v>135</v>
      </c>
      <c r="AU128" s="216" t="s">
        <v>83</v>
      </c>
      <c r="AV128" s="11" t="s">
        <v>83</v>
      </c>
      <c r="AW128" s="11" t="s">
        <v>37</v>
      </c>
      <c r="AX128" s="11" t="s">
        <v>79</v>
      </c>
      <c r="AY128" s="216" t="s">
        <v>125</v>
      </c>
    </row>
    <row r="129" spans="2:65" s="1" customFormat="1" ht="25.5" customHeight="1">
      <c r="B129" s="40"/>
      <c r="C129" s="191" t="s">
        <v>205</v>
      </c>
      <c r="D129" s="191" t="s">
        <v>127</v>
      </c>
      <c r="E129" s="192" t="s">
        <v>268</v>
      </c>
      <c r="F129" s="193" t="s">
        <v>269</v>
      </c>
      <c r="G129" s="194" t="s">
        <v>139</v>
      </c>
      <c r="H129" s="195">
        <v>264</v>
      </c>
      <c r="I129" s="196"/>
      <c r="J129" s="197">
        <f>ROUND(I129*H129,2)</f>
        <v>0</v>
      </c>
      <c r="K129" s="193" t="s">
        <v>131</v>
      </c>
      <c r="L129" s="60"/>
      <c r="M129" s="198" t="s">
        <v>30</v>
      </c>
      <c r="N129" s="199" t="s">
        <v>45</v>
      </c>
      <c r="O129" s="41"/>
      <c r="P129" s="200">
        <f>O129*H129</f>
        <v>0</v>
      </c>
      <c r="Q129" s="200">
        <v>0</v>
      </c>
      <c r="R129" s="200">
        <f>Q129*H129</f>
        <v>0</v>
      </c>
      <c r="S129" s="200">
        <v>0</v>
      </c>
      <c r="T129" s="201">
        <f>S129*H129</f>
        <v>0</v>
      </c>
      <c r="AR129" s="23" t="s">
        <v>89</v>
      </c>
      <c r="AT129" s="23" t="s">
        <v>127</v>
      </c>
      <c r="AU129" s="23" t="s">
        <v>83</v>
      </c>
      <c r="AY129" s="23" t="s">
        <v>125</v>
      </c>
      <c r="BE129" s="202">
        <f>IF(N129="základní",J129,0)</f>
        <v>0</v>
      </c>
      <c r="BF129" s="202">
        <f>IF(N129="snížená",J129,0)</f>
        <v>0</v>
      </c>
      <c r="BG129" s="202">
        <f>IF(N129="zákl. přenesená",J129,0)</f>
        <v>0</v>
      </c>
      <c r="BH129" s="202">
        <f>IF(N129="sníž. přenesená",J129,0)</f>
        <v>0</v>
      </c>
      <c r="BI129" s="202">
        <f>IF(N129="nulová",J129,0)</f>
        <v>0</v>
      </c>
      <c r="BJ129" s="23" t="s">
        <v>79</v>
      </c>
      <c r="BK129" s="202">
        <f>ROUND(I129*H129,2)</f>
        <v>0</v>
      </c>
      <c r="BL129" s="23" t="s">
        <v>89</v>
      </c>
      <c r="BM129" s="23" t="s">
        <v>343</v>
      </c>
    </row>
    <row r="130" spans="2:65" s="1" customFormat="1" ht="121.5">
      <c r="B130" s="40"/>
      <c r="C130" s="62"/>
      <c r="D130" s="203" t="s">
        <v>133</v>
      </c>
      <c r="E130" s="62"/>
      <c r="F130" s="204" t="s">
        <v>181</v>
      </c>
      <c r="G130" s="62"/>
      <c r="H130" s="62"/>
      <c r="I130" s="162"/>
      <c r="J130" s="62"/>
      <c r="K130" s="62"/>
      <c r="L130" s="60"/>
      <c r="M130" s="205"/>
      <c r="N130" s="41"/>
      <c r="O130" s="41"/>
      <c r="P130" s="41"/>
      <c r="Q130" s="41"/>
      <c r="R130" s="41"/>
      <c r="S130" s="41"/>
      <c r="T130" s="77"/>
      <c r="AT130" s="23" t="s">
        <v>133</v>
      </c>
      <c r="AU130" s="23" t="s">
        <v>83</v>
      </c>
    </row>
    <row r="131" spans="2:65" s="11" customFormat="1" ht="13.5">
      <c r="B131" s="206"/>
      <c r="C131" s="207"/>
      <c r="D131" s="203" t="s">
        <v>135</v>
      </c>
      <c r="E131" s="208" t="s">
        <v>30</v>
      </c>
      <c r="F131" s="209" t="s">
        <v>344</v>
      </c>
      <c r="G131" s="207"/>
      <c r="H131" s="210">
        <v>264</v>
      </c>
      <c r="I131" s="211"/>
      <c r="J131" s="207"/>
      <c r="K131" s="207"/>
      <c r="L131" s="212"/>
      <c r="M131" s="213"/>
      <c r="N131" s="214"/>
      <c r="O131" s="214"/>
      <c r="P131" s="214"/>
      <c r="Q131" s="214"/>
      <c r="R131" s="214"/>
      <c r="S131" s="214"/>
      <c r="T131" s="215"/>
      <c r="AT131" s="216" t="s">
        <v>135</v>
      </c>
      <c r="AU131" s="216" t="s">
        <v>83</v>
      </c>
      <c r="AV131" s="11" t="s">
        <v>83</v>
      </c>
      <c r="AW131" s="11" t="s">
        <v>37</v>
      </c>
      <c r="AX131" s="11" t="s">
        <v>79</v>
      </c>
      <c r="AY131" s="216" t="s">
        <v>125</v>
      </c>
    </row>
    <row r="132" spans="2:65" s="1" customFormat="1" ht="16.5" customHeight="1">
      <c r="B132" s="40"/>
      <c r="C132" s="227" t="s">
        <v>10</v>
      </c>
      <c r="D132" s="227" t="s">
        <v>184</v>
      </c>
      <c r="E132" s="228" t="s">
        <v>185</v>
      </c>
      <c r="F132" s="229" t="s">
        <v>186</v>
      </c>
      <c r="G132" s="230" t="s">
        <v>187</v>
      </c>
      <c r="H132" s="231">
        <v>3.96</v>
      </c>
      <c r="I132" s="232"/>
      <c r="J132" s="233">
        <f>ROUND(I132*H132,2)</f>
        <v>0</v>
      </c>
      <c r="K132" s="229" t="s">
        <v>131</v>
      </c>
      <c r="L132" s="234"/>
      <c r="M132" s="235" t="s">
        <v>30</v>
      </c>
      <c r="N132" s="236" t="s">
        <v>45</v>
      </c>
      <c r="O132" s="41"/>
      <c r="P132" s="200">
        <f>O132*H132</f>
        <v>0</v>
      </c>
      <c r="Q132" s="200">
        <v>1E-3</v>
      </c>
      <c r="R132" s="200">
        <f>Q132*H132</f>
        <v>3.96E-3</v>
      </c>
      <c r="S132" s="200">
        <v>0</v>
      </c>
      <c r="T132" s="201">
        <f>S132*H132</f>
        <v>0</v>
      </c>
      <c r="AR132" s="23" t="s">
        <v>171</v>
      </c>
      <c r="AT132" s="23" t="s">
        <v>184</v>
      </c>
      <c r="AU132" s="23" t="s">
        <v>83</v>
      </c>
      <c r="AY132" s="23" t="s">
        <v>125</v>
      </c>
      <c r="BE132" s="202">
        <f>IF(N132="základní",J132,0)</f>
        <v>0</v>
      </c>
      <c r="BF132" s="202">
        <f>IF(N132="snížená",J132,0)</f>
        <v>0</v>
      </c>
      <c r="BG132" s="202">
        <f>IF(N132="zákl. přenesená",J132,0)</f>
        <v>0</v>
      </c>
      <c r="BH132" s="202">
        <f>IF(N132="sníž. přenesená",J132,0)</f>
        <v>0</v>
      </c>
      <c r="BI132" s="202">
        <f>IF(N132="nulová",J132,0)</f>
        <v>0</v>
      </c>
      <c r="BJ132" s="23" t="s">
        <v>79</v>
      </c>
      <c r="BK132" s="202">
        <f>ROUND(I132*H132,2)</f>
        <v>0</v>
      </c>
      <c r="BL132" s="23" t="s">
        <v>89</v>
      </c>
      <c r="BM132" s="23" t="s">
        <v>345</v>
      </c>
    </row>
    <row r="133" spans="2:65" s="11" customFormat="1" ht="13.5">
      <c r="B133" s="206"/>
      <c r="C133" s="207"/>
      <c r="D133" s="203" t="s">
        <v>135</v>
      </c>
      <c r="E133" s="207"/>
      <c r="F133" s="209" t="s">
        <v>346</v>
      </c>
      <c r="G133" s="207"/>
      <c r="H133" s="210">
        <v>3.96</v>
      </c>
      <c r="I133" s="211"/>
      <c r="J133" s="207"/>
      <c r="K133" s="207"/>
      <c r="L133" s="212"/>
      <c r="M133" s="213"/>
      <c r="N133" s="214"/>
      <c r="O133" s="214"/>
      <c r="P133" s="214"/>
      <c r="Q133" s="214"/>
      <c r="R133" s="214"/>
      <c r="S133" s="214"/>
      <c r="T133" s="215"/>
      <c r="AT133" s="216" t="s">
        <v>135</v>
      </c>
      <c r="AU133" s="216" t="s">
        <v>83</v>
      </c>
      <c r="AV133" s="11" t="s">
        <v>83</v>
      </c>
      <c r="AW133" s="11" t="s">
        <v>6</v>
      </c>
      <c r="AX133" s="11" t="s">
        <v>79</v>
      </c>
      <c r="AY133" s="216" t="s">
        <v>125</v>
      </c>
    </row>
    <row r="134" spans="2:65" s="1" customFormat="1" ht="25.5" customHeight="1">
      <c r="B134" s="40"/>
      <c r="C134" s="191" t="s">
        <v>217</v>
      </c>
      <c r="D134" s="191" t="s">
        <v>127</v>
      </c>
      <c r="E134" s="192" t="s">
        <v>178</v>
      </c>
      <c r="F134" s="193" t="s">
        <v>179</v>
      </c>
      <c r="G134" s="194" t="s">
        <v>139</v>
      </c>
      <c r="H134" s="195">
        <v>62.6</v>
      </c>
      <c r="I134" s="196"/>
      <c r="J134" s="197">
        <f>ROUND(I134*H134,2)</f>
        <v>0</v>
      </c>
      <c r="K134" s="193" t="s">
        <v>131</v>
      </c>
      <c r="L134" s="60"/>
      <c r="M134" s="198" t="s">
        <v>30</v>
      </c>
      <c r="N134" s="199" t="s">
        <v>45</v>
      </c>
      <c r="O134" s="41"/>
      <c r="P134" s="200">
        <f>O134*H134</f>
        <v>0</v>
      </c>
      <c r="Q134" s="200">
        <v>0</v>
      </c>
      <c r="R134" s="200">
        <f>Q134*H134</f>
        <v>0</v>
      </c>
      <c r="S134" s="200">
        <v>0</v>
      </c>
      <c r="T134" s="201">
        <f>S134*H134</f>
        <v>0</v>
      </c>
      <c r="AR134" s="23" t="s">
        <v>89</v>
      </c>
      <c r="AT134" s="23" t="s">
        <v>127</v>
      </c>
      <c r="AU134" s="23" t="s">
        <v>83</v>
      </c>
      <c r="AY134" s="23" t="s">
        <v>125</v>
      </c>
      <c r="BE134" s="202">
        <f>IF(N134="základní",J134,0)</f>
        <v>0</v>
      </c>
      <c r="BF134" s="202">
        <f>IF(N134="snížená",J134,0)</f>
        <v>0</v>
      </c>
      <c r="BG134" s="202">
        <f>IF(N134="zákl. přenesená",J134,0)</f>
        <v>0</v>
      </c>
      <c r="BH134" s="202">
        <f>IF(N134="sníž. přenesená",J134,0)</f>
        <v>0</v>
      </c>
      <c r="BI134" s="202">
        <f>IF(N134="nulová",J134,0)</f>
        <v>0</v>
      </c>
      <c r="BJ134" s="23" t="s">
        <v>79</v>
      </c>
      <c r="BK134" s="202">
        <f>ROUND(I134*H134,2)</f>
        <v>0</v>
      </c>
      <c r="BL134" s="23" t="s">
        <v>89</v>
      </c>
      <c r="BM134" s="23" t="s">
        <v>347</v>
      </c>
    </row>
    <row r="135" spans="2:65" s="1" customFormat="1" ht="121.5">
      <c r="B135" s="40"/>
      <c r="C135" s="62"/>
      <c r="D135" s="203" t="s">
        <v>133</v>
      </c>
      <c r="E135" s="62"/>
      <c r="F135" s="204" t="s">
        <v>181</v>
      </c>
      <c r="G135" s="62"/>
      <c r="H135" s="62"/>
      <c r="I135" s="162"/>
      <c r="J135" s="62"/>
      <c r="K135" s="62"/>
      <c r="L135" s="60"/>
      <c r="M135" s="205"/>
      <c r="N135" s="41"/>
      <c r="O135" s="41"/>
      <c r="P135" s="41"/>
      <c r="Q135" s="41"/>
      <c r="R135" s="41"/>
      <c r="S135" s="41"/>
      <c r="T135" s="77"/>
      <c r="AT135" s="23" t="s">
        <v>133</v>
      </c>
      <c r="AU135" s="23" t="s">
        <v>83</v>
      </c>
    </row>
    <row r="136" spans="2:65" s="11" customFormat="1" ht="13.5">
      <c r="B136" s="206"/>
      <c r="C136" s="207"/>
      <c r="D136" s="203" t="s">
        <v>135</v>
      </c>
      <c r="E136" s="208" t="s">
        <v>30</v>
      </c>
      <c r="F136" s="209" t="s">
        <v>348</v>
      </c>
      <c r="G136" s="207"/>
      <c r="H136" s="210">
        <v>62.6</v>
      </c>
      <c r="I136" s="211"/>
      <c r="J136" s="207"/>
      <c r="K136" s="207"/>
      <c r="L136" s="212"/>
      <c r="M136" s="213"/>
      <c r="N136" s="214"/>
      <c r="O136" s="214"/>
      <c r="P136" s="214"/>
      <c r="Q136" s="214"/>
      <c r="R136" s="214"/>
      <c r="S136" s="214"/>
      <c r="T136" s="215"/>
      <c r="AT136" s="216" t="s">
        <v>135</v>
      </c>
      <c r="AU136" s="216" t="s">
        <v>83</v>
      </c>
      <c r="AV136" s="11" t="s">
        <v>83</v>
      </c>
      <c r="AW136" s="11" t="s">
        <v>37</v>
      </c>
      <c r="AX136" s="11" t="s">
        <v>79</v>
      </c>
      <c r="AY136" s="216" t="s">
        <v>125</v>
      </c>
    </row>
    <row r="137" spans="2:65" s="1" customFormat="1" ht="16.5" customHeight="1">
      <c r="B137" s="40"/>
      <c r="C137" s="227" t="s">
        <v>223</v>
      </c>
      <c r="D137" s="227" t="s">
        <v>184</v>
      </c>
      <c r="E137" s="228" t="s">
        <v>185</v>
      </c>
      <c r="F137" s="229" t="s">
        <v>186</v>
      </c>
      <c r="G137" s="230" t="s">
        <v>187</v>
      </c>
      <c r="H137" s="231">
        <v>0.93899999999999995</v>
      </c>
      <c r="I137" s="232"/>
      <c r="J137" s="233">
        <f>ROUND(I137*H137,2)</f>
        <v>0</v>
      </c>
      <c r="K137" s="229" t="s">
        <v>131</v>
      </c>
      <c r="L137" s="234"/>
      <c r="M137" s="235" t="s">
        <v>30</v>
      </c>
      <c r="N137" s="236" t="s">
        <v>45</v>
      </c>
      <c r="O137" s="41"/>
      <c r="P137" s="200">
        <f>O137*H137</f>
        <v>0</v>
      </c>
      <c r="Q137" s="200">
        <v>1E-3</v>
      </c>
      <c r="R137" s="200">
        <f>Q137*H137</f>
        <v>9.3899999999999995E-4</v>
      </c>
      <c r="S137" s="200">
        <v>0</v>
      </c>
      <c r="T137" s="201">
        <f>S137*H137</f>
        <v>0</v>
      </c>
      <c r="AR137" s="23" t="s">
        <v>171</v>
      </c>
      <c r="AT137" s="23" t="s">
        <v>184</v>
      </c>
      <c r="AU137" s="23" t="s">
        <v>83</v>
      </c>
      <c r="AY137" s="23" t="s">
        <v>125</v>
      </c>
      <c r="BE137" s="202">
        <f>IF(N137="základní",J137,0)</f>
        <v>0</v>
      </c>
      <c r="BF137" s="202">
        <f>IF(N137="snížená",J137,0)</f>
        <v>0</v>
      </c>
      <c r="BG137" s="202">
        <f>IF(N137="zákl. přenesená",J137,0)</f>
        <v>0</v>
      </c>
      <c r="BH137" s="202">
        <f>IF(N137="sníž. přenesená",J137,0)</f>
        <v>0</v>
      </c>
      <c r="BI137" s="202">
        <f>IF(N137="nulová",J137,0)</f>
        <v>0</v>
      </c>
      <c r="BJ137" s="23" t="s">
        <v>79</v>
      </c>
      <c r="BK137" s="202">
        <f>ROUND(I137*H137,2)</f>
        <v>0</v>
      </c>
      <c r="BL137" s="23" t="s">
        <v>89</v>
      </c>
      <c r="BM137" s="23" t="s">
        <v>349</v>
      </c>
    </row>
    <row r="138" spans="2:65" s="11" customFormat="1" ht="13.5">
      <c r="B138" s="206"/>
      <c r="C138" s="207"/>
      <c r="D138" s="203" t="s">
        <v>135</v>
      </c>
      <c r="E138" s="207"/>
      <c r="F138" s="209" t="s">
        <v>350</v>
      </c>
      <c r="G138" s="207"/>
      <c r="H138" s="210">
        <v>0.93899999999999995</v>
      </c>
      <c r="I138" s="211"/>
      <c r="J138" s="207"/>
      <c r="K138" s="207"/>
      <c r="L138" s="212"/>
      <c r="M138" s="213"/>
      <c r="N138" s="214"/>
      <c r="O138" s="214"/>
      <c r="P138" s="214"/>
      <c r="Q138" s="214"/>
      <c r="R138" s="214"/>
      <c r="S138" s="214"/>
      <c r="T138" s="215"/>
      <c r="AT138" s="216" t="s">
        <v>135</v>
      </c>
      <c r="AU138" s="216" t="s">
        <v>83</v>
      </c>
      <c r="AV138" s="11" t="s">
        <v>83</v>
      </c>
      <c r="AW138" s="11" t="s">
        <v>6</v>
      </c>
      <c r="AX138" s="11" t="s">
        <v>79</v>
      </c>
      <c r="AY138" s="216" t="s">
        <v>125</v>
      </c>
    </row>
    <row r="139" spans="2:65" s="1" customFormat="1" ht="25.5" customHeight="1">
      <c r="B139" s="40"/>
      <c r="C139" s="191" t="s">
        <v>227</v>
      </c>
      <c r="D139" s="191" t="s">
        <v>127</v>
      </c>
      <c r="E139" s="192" t="s">
        <v>280</v>
      </c>
      <c r="F139" s="193" t="s">
        <v>281</v>
      </c>
      <c r="G139" s="194" t="s">
        <v>199</v>
      </c>
      <c r="H139" s="195">
        <v>10</v>
      </c>
      <c r="I139" s="196"/>
      <c r="J139" s="197">
        <f>ROUND(I139*H139,2)</f>
        <v>0</v>
      </c>
      <c r="K139" s="193" t="s">
        <v>131</v>
      </c>
      <c r="L139" s="60"/>
      <c r="M139" s="198" t="s">
        <v>30</v>
      </c>
      <c r="N139" s="199" t="s">
        <v>45</v>
      </c>
      <c r="O139" s="41"/>
      <c r="P139" s="200">
        <f>O139*H139</f>
        <v>0</v>
      </c>
      <c r="Q139" s="200">
        <v>0</v>
      </c>
      <c r="R139" s="200">
        <f>Q139*H139</f>
        <v>0</v>
      </c>
      <c r="S139" s="200">
        <v>0</v>
      </c>
      <c r="T139" s="201">
        <f>S139*H139</f>
        <v>0</v>
      </c>
      <c r="AR139" s="23" t="s">
        <v>89</v>
      </c>
      <c r="AT139" s="23" t="s">
        <v>127</v>
      </c>
      <c r="AU139" s="23" t="s">
        <v>83</v>
      </c>
      <c r="AY139" s="23" t="s">
        <v>125</v>
      </c>
      <c r="BE139" s="202">
        <f>IF(N139="základní",J139,0)</f>
        <v>0</v>
      </c>
      <c r="BF139" s="202">
        <f>IF(N139="snížená",J139,0)</f>
        <v>0</v>
      </c>
      <c r="BG139" s="202">
        <f>IF(N139="zákl. přenesená",J139,0)</f>
        <v>0</v>
      </c>
      <c r="BH139" s="202">
        <f>IF(N139="sníž. přenesená",J139,0)</f>
        <v>0</v>
      </c>
      <c r="BI139" s="202">
        <f>IF(N139="nulová",J139,0)</f>
        <v>0</v>
      </c>
      <c r="BJ139" s="23" t="s">
        <v>79</v>
      </c>
      <c r="BK139" s="202">
        <f>ROUND(I139*H139,2)</f>
        <v>0</v>
      </c>
      <c r="BL139" s="23" t="s">
        <v>89</v>
      </c>
      <c r="BM139" s="23" t="s">
        <v>351</v>
      </c>
    </row>
    <row r="140" spans="2:65" s="1" customFormat="1" ht="40.5">
      <c r="B140" s="40"/>
      <c r="C140" s="62"/>
      <c r="D140" s="203" t="s">
        <v>133</v>
      </c>
      <c r="E140" s="62"/>
      <c r="F140" s="204" t="s">
        <v>283</v>
      </c>
      <c r="G140" s="62"/>
      <c r="H140" s="62"/>
      <c r="I140" s="162"/>
      <c r="J140" s="62"/>
      <c r="K140" s="62"/>
      <c r="L140" s="60"/>
      <c r="M140" s="205"/>
      <c r="N140" s="41"/>
      <c r="O140" s="41"/>
      <c r="P140" s="41"/>
      <c r="Q140" s="41"/>
      <c r="R140" s="41"/>
      <c r="S140" s="41"/>
      <c r="T140" s="77"/>
      <c r="AT140" s="23" t="s">
        <v>133</v>
      </c>
      <c r="AU140" s="23" t="s">
        <v>83</v>
      </c>
    </row>
    <row r="141" spans="2:65" s="11" customFormat="1" ht="13.5">
      <c r="B141" s="206"/>
      <c r="C141" s="207"/>
      <c r="D141" s="203" t="s">
        <v>135</v>
      </c>
      <c r="E141" s="208" t="s">
        <v>30</v>
      </c>
      <c r="F141" s="209" t="s">
        <v>352</v>
      </c>
      <c r="G141" s="207"/>
      <c r="H141" s="210">
        <v>10</v>
      </c>
      <c r="I141" s="211"/>
      <c r="J141" s="207"/>
      <c r="K141" s="207"/>
      <c r="L141" s="212"/>
      <c r="M141" s="213"/>
      <c r="N141" s="214"/>
      <c r="O141" s="214"/>
      <c r="P141" s="214"/>
      <c r="Q141" s="214"/>
      <c r="R141" s="214"/>
      <c r="S141" s="214"/>
      <c r="T141" s="215"/>
      <c r="AT141" s="216" t="s">
        <v>135</v>
      </c>
      <c r="AU141" s="216" t="s">
        <v>83</v>
      </c>
      <c r="AV141" s="11" t="s">
        <v>83</v>
      </c>
      <c r="AW141" s="11" t="s">
        <v>37</v>
      </c>
      <c r="AX141" s="11" t="s">
        <v>79</v>
      </c>
      <c r="AY141" s="216" t="s">
        <v>125</v>
      </c>
    </row>
    <row r="142" spans="2:65" s="1" customFormat="1" ht="25.5" customHeight="1">
      <c r="B142" s="40"/>
      <c r="C142" s="191" t="s">
        <v>234</v>
      </c>
      <c r="D142" s="191" t="s">
        <v>127</v>
      </c>
      <c r="E142" s="192" t="s">
        <v>197</v>
      </c>
      <c r="F142" s="193" t="s">
        <v>198</v>
      </c>
      <c r="G142" s="194" t="s">
        <v>199</v>
      </c>
      <c r="H142" s="195">
        <v>3</v>
      </c>
      <c r="I142" s="196"/>
      <c r="J142" s="197">
        <f>ROUND(I142*H142,2)</f>
        <v>0</v>
      </c>
      <c r="K142" s="193" t="s">
        <v>131</v>
      </c>
      <c r="L142" s="60"/>
      <c r="M142" s="198" t="s">
        <v>30</v>
      </c>
      <c r="N142" s="199" t="s">
        <v>45</v>
      </c>
      <c r="O142" s="41"/>
      <c r="P142" s="200">
        <f>O142*H142</f>
        <v>0</v>
      </c>
      <c r="Q142" s="200">
        <v>1.281E-2</v>
      </c>
      <c r="R142" s="200">
        <f>Q142*H142</f>
        <v>3.8429999999999999E-2</v>
      </c>
      <c r="S142" s="200">
        <v>0</v>
      </c>
      <c r="T142" s="201">
        <f>S142*H142</f>
        <v>0</v>
      </c>
      <c r="AR142" s="23" t="s">
        <v>89</v>
      </c>
      <c r="AT142" s="23" t="s">
        <v>127</v>
      </c>
      <c r="AU142" s="23" t="s">
        <v>83</v>
      </c>
      <c r="AY142" s="23" t="s">
        <v>125</v>
      </c>
      <c r="BE142" s="202">
        <f>IF(N142="základní",J142,0)</f>
        <v>0</v>
      </c>
      <c r="BF142" s="202">
        <f>IF(N142="snížená",J142,0)</f>
        <v>0</v>
      </c>
      <c r="BG142" s="202">
        <f>IF(N142="zákl. přenesená",J142,0)</f>
        <v>0</v>
      </c>
      <c r="BH142" s="202">
        <f>IF(N142="sníž. přenesená",J142,0)</f>
        <v>0</v>
      </c>
      <c r="BI142" s="202">
        <f>IF(N142="nulová",J142,0)</f>
        <v>0</v>
      </c>
      <c r="BJ142" s="23" t="s">
        <v>79</v>
      </c>
      <c r="BK142" s="202">
        <f>ROUND(I142*H142,2)</f>
        <v>0</v>
      </c>
      <c r="BL142" s="23" t="s">
        <v>89</v>
      </c>
      <c r="BM142" s="23" t="s">
        <v>353</v>
      </c>
    </row>
    <row r="143" spans="2:65" s="1" customFormat="1" ht="38.25" customHeight="1">
      <c r="B143" s="40"/>
      <c r="C143" s="191" t="s">
        <v>289</v>
      </c>
      <c r="D143" s="191" t="s">
        <v>127</v>
      </c>
      <c r="E143" s="192" t="s">
        <v>202</v>
      </c>
      <c r="F143" s="193" t="s">
        <v>203</v>
      </c>
      <c r="G143" s="194" t="s">
        <v>199</v>
      </c>
      <c r="H143" s="195">
        <v>3</v>
      </c>
      <c r="I143" s="196"/>
      <c r="J143" s="197">
        <f>ROUND(I143*H143,2)</f>
        <v>0</v>
      </c>
      <c r="K143" s="193" t="s">
        <v>131</v>
      </c>
      <c r="L143" s="60"/>
      <c r="M143" s="198" t="s">
        <v>30</v>
      </c>
      <c r="N143" s="199" t="s">
        <v>45</v>
      </c>
      <c r="O143" s="41"/>
      <c r="P143" s="200">
        <f>O143*H143</f>
        <v>0</v>
      </c>
      <c r="Q143" s="200">
        <v>2.1350000000000001E-2</v>
      </c>
      <c r="R143" s="200">
        <f>Q143*H143</f>
        <v>6.4049999999999996E-2</v>
      </c>
      <c r="S143" s="200">
        <v>0</v>
      </c>
      <c r="T143" s="201">
        <f>S143*H143</f>
        <v>0</v>
      </c>
      <c r="AR143" s="23" t="s">
        <v>89</v>
      </c>
      <c r="AT143" s="23" t="s">
        <v>127</v>
      </c>
      <c r="AU143" s="23" t="s">
        <v>83</v>
      </c>
      <c r="AY143" s="23" t="s">
        <v>125</v>
      </c>
      <c r="BE143" s="202">
        <f>IF(N143="základní",J143,0)</f>
        <v>0</v>
      </c>
      <c r="BF143" s="202">
        <f>IF(N143="snížená",J143,0)</f>
        <v>0</v>
      </c>
      <c r="BG143" s="202">
        <f>IF(N143="zákl. přenesená",J143,0)</f>
        <v>0</v>
      </c>
      <c r="BH143" s="202">
        <f>IF(N143="sníž. přenesená",J143,0)</f>
        <v>0</v>
      </c>
      <c r="BI143" s="202">
        <f>IF(N143="nulová",J143,0)</f>
        <v>0</v>
      </c>
      <c r="BJ143" s="23" t="s">
        <v>79</v>
      </c>
      <c r="BK143" s="202">
        <f>ROUND(I143*H143,2)</f>
        <v>0</v>
      </c>
      <c r="BL143" s="23" t="s">
        <v>89</v>
      </c>
      <c r="BM143" s="23" t="s">
        <v>354</v>
      </c>
    </row>
    <row r="144" spans="2:65" s="1" customFormat="1" ht="38.25" customHeight="1">
      <c r="B144" s="40"/>
      <c r="C144" s="191" t="s">
        <v>9</v>
      </c>
      <c r="D144" s="191" t="s">
        <v>127</v>
      </c>
      <c r="E144" s="192" t="s">
        <v>206</v>
      </c>
      <c r="F144" s="193" t="s">
        <v>207</v>
      </c>
      <c r="G144" s="194" t="s">
        <v>130</v>
      </c>
      <c r="H144" s="195">
        <v>0.02</v>
      </c>
      <c r="I144" s="196"/>
      <c r="J144" s="197">
        <f>ROUND(I144*H144,2)</f>
        <v>0</v>
      </c>
      <c r="K144" s="193" t="s">
        <v>131</v>
      </c>
      <c r="L144" s="60"/>
      <c r="M144" s="198" t="s">
        <v>30</v>
      </c>
      <c r="N144" s="199" t="s">
        <v>45</v>
      </c>
      <c r="O144" s="41"/>
      <c r="P144" s="200">
        <f>O144*H144</f>
        <v>0</v>
      </c>
      <c r="Q144" s="200">
        <v>0</v>
      </c>
      <c r="R144" s="200">
        <f>Q144*H144</f>
        <v>0</v>
      </c>
      <c r="S144" s="200">
        <v>0</v>
      </c>
      <c r="T144" s="201">
        <f>S144*H144</f>
        <v>0</v>
      </c>
      <c r="AR144" s="23" t="s">
        <v>89</v>
      </c>
      <c r="AT144" s="23" t="s">
        <v>127</v>
      </c>
      <c r="AU144" s="23" t="s">
        <v>83</v>
      </c>
      <c r="AY144" s="23" t="s">
        <v>125</v>
      </c>
      <c r="BE144" s="202">
        <f>IF(N144="základní",J144,0)</f>
        <v>0</v>
      </c>
      <c r="BF144" s="202">
        <f>IF(N144="snížená",J144,0)</f>
        <v>0</v>
      </c>
      <c r="BG144" s="202">
        <f>IF(N144="zákl. přenesená",J144,0)</f>
        <v>0</v>
      </c>
      <c r="BH144" s="202">
        <f>IF(N144="sníž. přenesená",J144,0)</f>
        <v>0</v>
      </c>
      <c r="BI144" s="202">
        <f>IF(N144="nulová",J144,0)</f>
        <v>0</v>
      </c>
      <c r="BJ144" s="23" t="s">
        <v>79</v>
      </c>
      <c r="BK144" s="202">
        <f>ROUND(I144*H144,2)</f>
        <v>0</v>
      </c>
      <c r="BL144" s="23" t="s">
        <v>89</v>
      </c>
      <c r="BM144" s="23" t="s">
        <v>355</v>
      </c>
    </row>
    <row r="145" spans="2:65" s="1" customFormat="1" ht="27">
      <c r="B145" s="40"/>
      <c r="C145" s="62"/>
      <c r="D145" s="203" t="s">
        <v>133</v>
      </c>
      <c r="E145" s="62"/>
      <c r="F145" s="204" t="s">
        <v>209</v>
      </c>
      <c r="G145" s="62"/>
      <c r="H145" s="62"/>
      <c r="I145" s="162"/>
      <c r="J145" s="62"/>
      <c r="K145" s="62"/>
      <c r="L145" s="60"/>
      <c r="M145" s="205"/>
      <c r="N145" s="41"/>
      <c r="O145" s="41"/>
      <c r="P145" s="41"/>
      <c r="Q145" s="41"/>
      <c r="R145" s="41"/>
      <c r="S145" s="41"/>
      <c r="T145" s="77"/>
      <c r="AT145" s="23" t="s">
        <v>133</v>
      </c>
      <c r="AU145" s="23" t="s">
        <v>83</v>
      </c>
    </row>
    <row r="146" spans="2:65" s="11" customFormat="1" ht="13.5">
      <c r="B146" s="206"/>
      <c r="C146" s="207"/>
      <c r="D146" s="203" t="s">
        <v>135</v>
      </c>
      <c r="E146" s="208" t="s">
        <v>30</v>
      </c>
      <c r="F146" s="209" t="s">
        <v>356</v>
      </c>
      <c r="G146" s="207"/>
      <c r="H146" s="210">
        <v>0.02</v>
      </c>
      <c r="I146" s="211"/>
      <c r="J146" s="207"/>
      <c r="K146" s="207"/>
      <c r="L146" s="212"/>
      <c r="M146" s="213"/>
      <c r="N146" s="214"/>
      <c r="O146" s="214"/>
      <c r="P146" s="214"/>
      <c r="Q146" s="214"/>
      <c r="R146" s="214"/>
      <c r="S146" s="214"/>
      <c r="T146" s="215"/>
      <c r="AT146" s="216" t="s">
        <v>135</v>
      </c>
      <c r="AU146" s="216" t="s">
        <v>83</v>
      </c>
      <c r="AV146" s="11" t="s">
        <v>83</v>
      </c>
      <c r="AW146" s="11" t="s">
        <v>37</v>
      </c>
      <c r="AX146" s="11" t="s">
        <v>79</v>
      </c>
      <c r="AY146" s="216" t="s">
        <v>125</v>
      </c>
    </row>
    <row r="147" spans="2:65" s="10" customFormat="1" ht="29.85" customHeight="1">
      <c r="B147" s="175"/>
      <c r="C147" s="176"/>
      <c r="D147" s="177" t="s">
        <v>73</v>
      </c>
      <c r="E147" s="189" t="s">
        <v>89</v>
      </c>
      <c r="F147" s="189" t="s">
        <v>211</v>
      </c>
      <c r="G147" s="176"/>
      <c r="H147" s="176"/>
      <c r="I147" s="179"/>
      <c r="J147" s="190">
        <f>BK147</f>
        <v>0</v>
      </c>
      <c r="K147" s="176"/>
      <c r="L147" s="181"/>
      <c r="M147" s="182"/>
      <c r="N147" s="183"/>
      <c r="O147" s="183"/>
      <c r="P147" s="184">
        <f>SUM(P148:P157)</f>
        <v>0</v>
      </c>
      <c r="Q147" s="183"/>
      <c r="R147" s="184">
        <f>SUM(R148:R157)</f>
        <v>269.75639200000001</v>
      </c>
      <c r="S147" s="183"/>
      <c r="T147" s="185">
        <f>SUM(T148:T157)</f>
        <v>0</v>
      </c>
      <c r="AR147" s="186" t="s">
        <v>79</v>
      </c>
      <c r="AT147" s="187" t="s">
        <v>73</v>
      </c>
      <c r="AU147" s="187" t="s">
        <v>79</v>
      </c>
      <c r="AY147" s="186" t="s">
        <v>125</v>
      </c>
      <c r="BK147" s="188">
        <f>SUM(BK148:BK157)</f>
        <v>0</v>
      </c>
    </row>
    <row r="148" spans="2:65" s="1" customFormat="1" ht="25.5" customHeight="1">
      <c r="B148" s="40"/>
      <c r="C148" s="191" t="s">
        <v>294</v>
      </c>
      <c r="D148" s="191" t="s">
        <v>127</v>
      </c>
      <c r="E148" s="192" t="s">
        <v>212</v>
      </c>
      <c r="F148" s="193" t="s">
        <v>213</v>
      </c>
      <c r="G148" s="194" t="s">
        <v>145</v>
      </c>
      <c r="H148" s="195">
        <v>55.6</v>
      </c>
      <c r="I148" s="196"/>
      <c r="J148" s="197">
        <f>ROUND(I148*H148,2)</f>
        <v>0</v>
      </c>
      <c r="K148" s="193" t="s">
        <v>131</v>
      </c>
      <c r="L148" s="60"/>
      <c r="M148" s="198" t="s">
        <v>30</v>
      </c>
      <c r="N148" s="199" t="s">
        <v>45</v>
      </c>
      <c r="O148" s="41"/>
      <c r="P148" s="200">
        <f>O148*H148</f>
        <v>0</v>
      </c>
      <c r="Q148" s="200">
        <v>2.13408</v>
      </c>
      <c r="R148" s="200">
        <f>Q148*H148</f>
        <v>118.654848</v>
      </c>
      <c r="S148" s="200">
        <v>0</v>
      </c>
      <c r="T148" s="201">
        <f>S148*H148</f>
        <v>0</v>
      </c>
      <c r="AR148" s="23" t="s">
        <v>89</v>
      </c>
      <c r="AT148" s="23" t="s">
        <v>127</v>
      </c>
      <c r="AU148" s="23" t="s">
        <v>83</v>
      </c>
      <c r="AY148" s="23" t="s">
        <v>125</v>
      </c>
      <c r="BE148" s="202">
        <f>IF(N148="základní",J148,0)</f>
        <v>0</v>
      </c>
      <c r="BF148" s="202">
        <f>IF(N148="snížená",J148,0)</f>
        <v>0</v>
      </c>
      <c r="BG148" s="202">
        <f>IF(N148="zákl. přenesená",J148,0)</f>
        <v>0</v>
      </c>
      <c r="BH148" s="202">
        <f>IF(N148="sníž. přenesená",J148,0)</f>
        <v>0</v>
      </c>
      <c r="BI148" s="202">
        <f>IF(N148="nulová",J148,0)</f>
        <v>0</v>
      </c>
      <c r="BJ148" s="23" t="s">
        <v>79</v>
      </c>
      <c r="BK148" s="202">
        <f>ROUND(I148*H148,2)</f>
        <v>0</v>
      </c>
      <c r="BL148" s="23" t="s">
        <v>89</v>
      </c>
      <c r="BM148" s="23" t="s">
        <v>357</v>
      </c>
    </row>
    <row r="149" spans="2:65" s="1" customFormat="1" ht="81">
      <c r="B149" s="40"/>
      <c r="C149" s="62"/>
      <c r="D149" s="203" t="s">
        <v>133</v>
      </c>
      <c r="E149" s="62"/>
      <c r="F149" s="204" t="s">
        <v>215</v>
      </c>
      <c r="G149" s="62"/>
      <c r="H149" s="62"/>
      <c r="I149" s="162"/>
      <c r="J149" s="62"/>
      <c r="K149" s="62"/>
      <c r="L149" s="60"/>
      <c r="M149" s="205"/>
      <c r="N149" s="41"/>
      <c r="O149" s="41"/>
      <c r="P149" s="41"/>
      <c r="Q149" s="41"/>
      <c r="R149" s="41"/>
      <c r="S149" s="41"/>
      <c r="T149" s="77"/>
      <c r="AT149" s="23" t="s">
        <v>133</v>
      </c>
      <c r="AU149" s="23" t="s">
        <v>83</v>
      </c>
    </row>
    <row r="150" spans="2:65" s="11" customFormat="1" ht="13.5">
      <c r="B150" s="206"/>
      <c r="C150" s="207"/>
      <c r="D150" s="203" t="s">
        <v>135</v>
      </c>
      <c r="E150" s="208" t="s">
        <v>30</v>
      </c>
      <c r="F150" s="209" t="s">
        <v>358</v>
      </c>
      <c r="G150" s="207"/>
      <c r="H150" s="210">
        <v>55.6</v>
      </c>
      <c r="I150" s="211"/>
      <c r="J150" s="207"/>
      <c r="K150" s="207"/>
      <c r="L150" s="212"/>
      <c r="M150" s="213"/>
      <c r="N150" s="214"/>
      <c r="O150" s="214"/>
      <c r="P150" s="214"/>
      <c r="Q150" s="214"/>
      <c r="R150" s="214"/>
      <c r="S150" s="214"/>
      <c r="T150" s="215"/>
      <c r="AT150" s="216" t="s">
        <v>135</v>
      </c>
      <c r="AU150" s="216" t="s">
        <v>83</v>
      </c>
      <c r="AV150" s="11" t="s">
        <v>83</v>
      </c>
      <c r="AW150" s="11" t="s">
        <v>37</v>
      </c>
      <c r="AX150" s="11" t="s">
        <v>79</v>
      </c>
      <c r="AY150" s="216" t="s">
        <v>125</v>
      </c>
    </row>
    <row r="151" spans="2:65" s="1" customFormat="1" ht="38.25" customHeight="1">
      <c r="B151" s="40"/>
      <c r="C151" s="191" t="s">
        <v>297</v>
      </c>
      <c r="D151" s="191" t="s">
        <v>127</v>
      </c>
      <c r="E151" s="192" t="s">
        <v>218</v>
      </c>
      <c r="F151" s="193" t="s">
        <v>219</v>
      </c>
      <c r="G151" s="194" t="s">
        <v>145</v>
      </c>
      <c r="H151" s="195">
        <v>81.75</v>
      </c>
      <c r="I151" s="196"/>
      <c r="J151" s="197">
        <f>ROUND(I151*H151,2)</f>
        <v>0</v>
      </c>
      <c r="K151" s="193" t="s">
        <v>131</v>
      </c>
      <c r="L151" s="60"/>
      <c r="M151" s="198" t="s">
        <v>30</v>
      </c>
      <c r="N151" s="199" t="s">
        <v>45</v>
      </c>
      <c r="O151" s="41"/>
      <c r="P151" s="200">
        <f>O151*H151</f>
        <v>0</v>
      </c>
      <c r="Q151" s="200">
        <v>1.8480000000000001</v>
      </c>
      <c r="R151" s="200">
        <f>Q151*H151</f>
        <v>151.07400000000001</v>
      </c>
      <c r="S151" s="200">
        <v>0</v>
      </c>
      <c r="T151" s="201">
        <f>S151*H151</f>
        <v>0</v>
      </c>
      <c r="AR151" s="23" t="s">
        <v>89</v>
      </c>
      <c r="AT151" s="23" t="s">
        <v>127</v>
      </c>
      <c r="AU151" s="23" t="s">
        <v>83</v>
      </c>
      <c r="AY151" s="23" t="s">
        <v>125</v>
      </c>
      <c r="BE151" s="202">
        <f>IF(N151="základní",J151,0)</f>
        <v>0</v>
      </c>
      <c r="BF151" s="202">
        <f>IF(N151="snížená",J151,0)</f>
        <v>0</v>
      </c>
      <c r="BG151" s="202">
        <f>IF(N151="zákl. přenesená",J151,0)</f>
        <v>0</v>
      </c>
      <c r="BH151" s="202">
        <f>IF(N151="sníž. přenesená",J151,0)</f>
        <v>0</v>
      </c>
      <c r="BI151" s="202">
        <f>IF(N151="nulová",J151,0)</f>
        <v>0</v>
      </c>
      <c r="BJ151" s="23" t="s">
        <v>79</v>
      </c>
      <c r="BK151" s="202">
        <f>ROUND(I151*H151,2)</f>
        <v>0</v>
      </c>
      <c r="BL151" s="23" t="s">
        <v>89</v>
      </c>
      <c r="BM151" s="23" t="s">
        <v>359</v>
      </c>
    </row>
    <row r="152" spans="2:65" s="1" customFormat="1" ht="40.5">
      <c r="B152" s="40"/>
      <c r="C152" s="62"/>
      <c r="D152" s="203" t="s">
        <v>133</v>
      </c>
      <c r="E152" s="62"/>
      <c r="F152" s="204" t="s">
        <v>221</v>
      </c>
      <c r="G152" s="62"/>
      <c r="H152" s="62"/>
      <c r="I152" s="162"/>
      <c r="J152" s="62"/>
      <c r="K152" s="62"/>
      <c r="L152" s="60"/>
      <c r="M152" s="205"/>
      <c r="N152" s="41"/>
      <c r="O152" s="41"/>
      <c r="P152" s="41"/>
      <c r="Q152" s="41"/>
      <c r="R152" s="41"/>
      <c r="S152" s="41"/>
      <c r="T152" s="77"/>
      <c r="AT152" s="23" t="s">
        <v>133</v>
      </c>
      <c r="AU152" s="23" t="s">
        <v>83</v>
      </c>
    </row>
    <row r="153" spans="2:65" s="11" customFormat="1" ht="13.5">
      <c r="B153" s="206"/>
      <c r="C153" s="207"/>
      <c r="D153" s="203" t="s">
        <v>135</v>
      </c>
      <c r="E153" s="208" t="s">
        <v>30</v>
      </c>
      <c r="F153" s="209" t="s">
        <v>360</v>
      </c>
      <c r="G153" s="207"/>
      <c r="H153" s="210">
        <v>81.75</v>
      </c>
      <c r="I153" s="211"/>
      <c r="J153" s="207"/>
      <c r="K153" s="207"/>
      <c r="L153" s="212"/>
      <c r="M153" s="213"/>
      <c r="N153" s="214"/>
      <c r="O153" s="214"/>
      <c r="P153" s="214"/>
      <c r="Q153" s="214"/>
      <c r="R153" s="214"/>
      <c r="S153" s="214"/>
      <c r="T153" s="215"/>
      <c r="AT153" s="216" t="s">
        <v>135</v>
      </c>
      <c r="AU153" s="216" t="s">
        <v>83</v>
      </c>
      <c r="AV153" s="11" t="s">
        <v>83</v>
      </c>
      <c r="AW153" s="11" t="s">
        <v>37</v>
      </c>
      <c r="AX153" s="11" t="s">
        <v>79</v>
      </c>
      <c r="AY153" s="216" t="s">
        <v>125</v>
      </c>
    </row>
    <row r="154" spans="2:65" s="1" customFormat="1" ht="16.5" customHeight="1">
      <c r="B154" s="40"/>
      <c r="C154" s="191" t="s">
        <v>300</v>
      </c>
      <c r="D154" s="191" t="s">
        <v>127</v>
      </c>
      <c r="E154" s="192" t="s">
        <v>224</v>
      </c>
      <c r="F154" s="193" t="s">
        <v>225</v>
      </c>
      <c r="G154" s="194" t="s">
        <v>139</v>
      </c>
      <c r="H154" s="195">
        <v>62.6</v>
      </c>
      <c r="I154" s="196"/>
      <c r="J154" s="197">
        <f>ROUND(I154*H154,2)</f>
        <v>0</v>
      </c>
      <c r="K154" s="193" t="s">
        <v>30</v>
      </c>
      <c r="L154" s="60"/>
      <c r="M154" s="198" t="s">
        <v>30</v>
      </c>
      <c r="N154" s="199" t="s">
        <v>45</v>
      </c>
      <c r="O154" s="41"/>
      <c r="P154" s="200">
        <f>O154*H154</f>
        <v>0</v>
      </c>
      <c r="Q154" s="200">
        <v>0</v>
      </c>
      <c r="R154" s="200">
        <f>Q154*H154</f>
        <v>0</v>
      </c>
      <c r="S154" s="200">
        <v>0</v>
      </c>
      <c r="T154" s="201">
        <f>S154*H154</f>
        <v>0</v>
      </c>
      <c r="AR154" s="23" t="s">
        <v>89</v>
      </c>
      <c r="AT154" s="23" t="s">
        <v>127</v>
      </c>
      <c r="AU154" s="23" t="s">
        <v>83</v>
      </c>
      <c r="AY154" s="23" t="s">
        <v>125</v>
      </c>
      <c r="BE154" s="202">
        <f>IF(N154="základní",J154,0)</f>
        <v>0</v>
      </c>
      <c r="BF154" s="202">
        <f>IF(N154="snížená",J154,0)</f>
        <v>0</v>
      </c>
      <c r="BG154" s="202">
        <f>IF(N154="zákl. přenesená",J154,0)</f>
        <v>0</v>
      </c>
      <c r="BH154" s="202">
        <f>IF(N154="sníž. přenesená",J154,0)</f>
        <v>0</v>
      </c>
      <c r="BI154" s="202">
        <f>IF(N154="nulová",J154,0)</f>
        <v>0</v>
      </c>
      <c r="BJ154" s="23" t="s">
        <v>79</v>
      </c>
      <c r="BK154" s="202">
        <f>ROUND(I154*H154,2)</f>
        <v>0</v>
      </c>
      <c r="BL154" s="23" t="s">
        <v>89</v>
      </c>
      <c r="BM154" s="23" t="s">
        <v>361</v>
      </c>
    </row>
    <row r="155" spans="2:65" s="11" customFormat="1" ht="13.5">
      <c r="B155" s="206"/>
      <c r="C155" s="207"/>
      <c r="D155" s="203" t="s">
        <v>135</v>
      </c>
      <c r="E155" s="208" t="s">
        <v>30</v>
      </c>
      <c r="F155" s="209" t="s">
        <v>362</v>
      </c>
      <c r="G155" s="207"/>
      <c r="H155" s="210">
        <v>62.6</v>
      </c>
      <c r="I155" s="211"/>
      <c r="J155" s="207"/>
      <c r="K155" s="207"/>
      <c r="L155" s="212"/>
      <c r="M155" s="213"/>
      <c r="N155" s="214"/>
      <c r="O155" s="214"/>
      <c r="P155" s="214"/>
      <c r="Q155" s="214"/>
      <c r="R155" s="214"/>
      <c r="S155" s="214"/>
      <c r="T155" s="215"/>
      <c r="AT155" s="216" t="s">
        <v>135</v>
      </c>
      <c r="AU155" s="216" t="s">
        <v>83</v>
      </c>
      <c r="AV155" s="11" t="s">
        <v>83</v>
      </c>
      <c r="AW155" s="11" t="s">
        <v>37</v>
      </c>
      <c r="AX155" s="11" t="s">
        <v>79</v>
      </c>
      <c r="AY155" s="216" t="s">
        <v>125</v>
      </c>
    </row>
    <row r="156" spans="2:65" s="1" customFormat="1" ht="16.5" customHeight="1">
      <c r="B156" s="40"/>
      <c r="C156" s="227" t="s">
        <v>363</v>
      </c>
      <c r="D156" s="227" t="s">
        <v>184</v>
      </c>
      <c r="E156" s="228" t="s">
        <v>228</v>
      </c>
      <c r="F156" s="229" t="s">
        <v>229</v>
      </c>
      <c r="G156" s="230" t="s">
        <v>139</v>
      </c>
      <c r="H156" s="231">
        <v>68.86</v>
      </c>
      <c r="I156" s="232"/>
      <c r="J156" s="233">
        <f>ROUND(I156*H156,2)</f>
        <v>0</v>
      </c>
      <c r="K156" s="229" t="s">
        <v>131</v>
      </c>
      <c r="L156" s="234"/>
      <c r="M156" s="235" t="s">
        <v>30</v>
      </c>
      <c r="N156" s="236" t="s">
        <v>45</v>
      </c>
      <c r="O156" s="41"/>
      <c r="P156" s="200">
        <f>O156*H156</f>
        <v>0</v>
      </c>
      <c r="Q156" s="200">
        <v>4.0000000000000002E-4</v>
      </c>
      <c r="R156" s="200">
        <f>Q156*H156</f>
        <v>2.7544000000000003E-2</v>
      </c>
      <c r="S156" s="200">
        <v>0</v>
      </c>
      <c r="T156" s="201">
        <f>S156*H156</f>
        <v>0</v>
      </c>
      <c r="AR156" s="23" t="s">
        <v>171</v>
      </c>
      <c r="AT156" s="23" t="s">
        <v>184</v>
      </c>
      <c r="AU156" s="23" t="s">
        <v>83</v>
      </c>
      <c r="AY156" s="23" t="s">
        <v>125</v>
      </c>
      <c r="BE156" s="202">
        <f>IF(N156="základní",J156,0)</f>
        <v>0</v>
      </c>
      <c r="BF156" s="202">
        <f>IF(N156="snížená",J156,0)</f>
        <v>0</v>
      </c>
      <c r="BG156" s="202">
        <f>IF(N156="zákl. přenesená",J156,0)</f>
        <v>0</v>
      </c>
      <c r="BH156" s="202">
        <f>IF(N156="sníž. přenesená",J156,0)</f>
        <v>0</v>
      </c>
      <c r="BI156" s="202">
        <f>IF(N156="nulová",J156,0)</f>
        <v>0</v>
      </c>
      <c r="BJ156" s="23" t="s">
        <v>79</v>
      </c>
      <c r="BK156" s="202">
        <f>ROUND(I156*H156,2)</f>
        <v>0</v>
      </c>
      <c r="BL156" s="23" t="s">
        <v>89</v>
      </c>
      <c r="BM156" s="23" t="s">
        <v>364</v>
      </c>
    </row>
    <row r="157" spans="2:65" s="11" customFormat="1" ht="13.5">
      <c r="B157" s="206"/>
      <c r="C157" s="207"/>
      <c r="D157" s="203" t="s">
        <v>135</v>
      </c>
      <c r="E157" s="208" t="s">
        <v>30</v>
      </c>
      <c r="F157" s="209" t="s">
        <v>365</v>
      </c>
      <c r="G157" s="207"/>
      <c r="H157" s="210">
        <v>68.86</v>
      </c>
      <c r="I157" s="211"/>
      <c r="J157" s="207"/>
      <c r="K157" s="207"/>
      <c r="L157" s="212"/>
      <c r="M157" s="213"/>
      <c r="N157" s="214"/>
      <c r="O157" s="214"/>
      <c r="P157" s="214"/>
      <c r="Q157" s="214"/>
      <c r="R157" s="214"/>
      <c r="S157" s="214"/>
      <c r="T157" s="215"/>
      <c r="AT157" s="216" t="s">
        <v>135</v>
      </c>
      <c r="AU157" s="216" t="s">
        <v>83</v>
      </c>
      <c r="AV157" s="11" t="s">
        <v>83</v>
      </c>
      <c r="AW157" s="11" t="s">
        <v>37</v>
      </c>
      <c r="AX157" s="11" t="s">
        <v>79</v>
      </c>
      <c r="AY157" s="216" t="s">
        <v>125</v>
      </c>
    </row>
    <row r="158" spans="2:65" s="10" customFormat="1" ht="29.85" customHeight="1">
      <c r="B158" s="175"/>
      <c r="C158" s="176"/>
      <c r="D158" s="177" t="s">
        <v>73</v>
      </c>
      <c r="E158" s="189" t="s">
        <v>232</v>
      </c>
      <c r="F158" s="189" t="s">
        <v>233</v>
      </c>
      <c r="G158" s="176"/>
      <c r="H158" s="176"/>
      <c r="I158" s="179"/>
      <c r="J158" s="190">
        <f>BK158</f>
        <v>0</v>
      </c>
      <c r="K158" s="176"/>
      <c r="L158" s="181"/>
      <c r="M158" s="182"/>
      <c r="N158" s="183"/>
      <c r="O158" s="183"/>
      <c r="P158" s="184">
        <f>SUM(P159:P160)</f>
        <v>0</v>
      </c>
      <c r="Q158" s="183"/>
      <c r="R158" s="184">
        <f>SUM(R159:R160)</f>
        <v>0</v>
      </c>
      <c r="S158" s="183"/>
      <c r="T158" s="185">
        <f>SUM(T159:T160)</f>
        <v>0</v>
      </c>
      <c r="AR158" s="186" t="s">
        <v>79</v>
      </c>
      <c r="AT158" s="187" t="s">
        <v>73</v>
      </c>
      <c r="AU158" s="187" t="s">
        <v>79</v>
      </c>
      <c r="AY158" s="186" t="s">
        <v>125</v>
      </c>
      <c r="BK158" s="188">
        <f>SUM(BK159:BK160)</f>
        <v>0</v>
      </c>
    </row>
    <row r="159" spans="2:65" s="1" customFormat="1" ht="25.5" customHeight="1">
      <c r="B159" s="40"/>
      <c r="C159" s="191" t="s">
        <v>366</v>
      </c>
      <c r="D159" s="191" t="s">
        <v>127</v>
      </c>
      <c r="E159" s="192" t="s">
        <v>235</v>
      </c>
      <c r="F159" s="193" t="s">
        <v>236</v>
      </c>
      <c r="G159" s="194" t="s">
        <v>237</v>
      </c>
      <c r="H159" s="195">
        <v>269.86399999999998</v>
      </c>
      <c r="I159" s="196"/>
      <c r="J159" s="197">
        <f>ROUND(I159*H159,2)</f>
        <v>0</v>
      </c>
      <c r="K159" s="193" t="s">
        <v>131</v>
      </c>
      <c r="L159" s="60"/>
      <c r="M159" s="198" t="s">
        <v>30</v>
      </c>
      <c r="N159" s="199" t="s">
        <v>45</v>
      </c>
      <c r="O159" s="41"/>
      <c r="P159" s="200">
        <f>O159*H159</f>
        <v>0</v>
      </c>
      <c r="Q159" s="200">
        <v>0</v>
      </c>
      <c r="R159" s="200">
        <f>Q159*H159</f>
        <v>0</v>
      </c>
      <c r="S159" s="200">
        <v>0</v>
      </c>
      <c r="T159" s="201">
        <f>S159*H159</f>
        <v>0</v>
      </c>
      <c r="AR159" s="23" t="s">
        <v>89</v>
      </c>
      <c r="AT159" s="23" t="s">
        <v>127</v>
      </c>
      <c r="AU159" s="23" t="s">
        <v>83</v>
      </c>
      <c r="AY159" s="23" t="s">
        <v>125</v>
      </c>
      <c r="BE159" s="202">
        <f>IF(N159="základní",J159,0)</f>
        <v>0</v>
      </c>
      <c r="BF159" s="202">
        <f>IF(N159="snížená",J159,0)</f>
        <v>0</v>
      </c>
      <c r="BG159" s="202">
        <f>IF(N159="zákl. přenesená",J159,0)</f>
        <v>0</v>
      </c>
      <c r="BH159" s="202">
        <f>IF(N159="sníž. přenesená",J159,0)</f>
        <v>0</v>
      </c>
      <c r="BI159" s="202">
        <f>IF(N159="nulová",J159,0)</f>
        <v>0</v>
      </c>
      <c r="BJ159" s="23" t="s">
        <v>79</v>
      </c>
      <c r="BK159" s="202">
        <f>ROUND(I159*H159,2)</f>
        <v>0</v>
      </c>
      <c r="BL159" s="23" t="s">
        <v>89</v>
      </c>
      <c r="BM159" s="23" t="s">
        <v>367</v>
      </c>
    </row>
    <row r="160" spans="2:65" s="1" customFormat="1" ht="27">
      <c r="B160" s="40"/>
      <c r="C160" s="62"/>
      <c r="D160" s="203" t="s">
        <v>133</v>
      </c>
      <c r="E160" s="62"/>
      <c r="F160" s="204" t="s">
        <v>239</v>
      </c>
      <c r="G160" s="62"/>
      <c r="H160" s="62"/>
      <c r="I160" s="162"/>
      <c r="J160" s="62"/>
      <c r="K160" s="62"/>
      <c r="L160" s="60"/>
      <c r="M160" s="237"/>
      <c r="N160" s="238"/>
      <c r="O160" s="238"/>
      <c r="P160" s="238"/>
      <c r="Q160" s="238"/>
      <c r="R160" s="238"/>
      <c r="S160" s="238"/>
      <c r="T160" s="239"/>
      <c r="AT160" s="23" t="s">
        <v>133</v>
      </c>
      <c r="AU160" s="23" t="s">
        <v>83</v>
      </c>
    </row>
    <row r="161" spans="2:12" s="1" customFormat="1" ht="6.95" customHeight="1">
      <c r="B161" s="55"/>
      <c r="C161" s="56"/>
      <c r="D161" s="56"/>
      <c r="E161" s="56"/>
      <c r="F161" s="56"/>
      <c r="G161" s="56"/>
      <c r="H161" s="56"/>
      <c r="I161" s="138"/>
      <c r="J161" s="56"/>
      <c r="K161" s="56"/>
      <c r="L161" s="60"/>
    </row>
  </sheetData>
  <sheetProtection password="CC35" sheet="1" objects="1" scenarios="1" formatColumns="0" formatRows="0" autoFilter="0"/>
  <autoFilter ref="C79:K16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1:BR129"/>
  <sheetViews>
    <sheetView showGridLines="0" tabSelected="1" workbookViewId="0">
      <pane ySplit="1" topLeftCell="A104"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92</v>
      </c>
      <c r="G1" s="378" t="s">
        <v>93</v>
      </c>
      <c r="H1" s="378"/>
      <c r="I1" s="114"/>
      <c r="J1" s="113" t="s">
        <v>94</v>
      </c>
      <c r="K1" s="112" t="s">
        <v>95</v>
      </c>
      <c r="L1" s="113" t="s">
        <v>96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9"/>
      <c r="M2" s="369"/>
      <c r="N2" s="369"/>
      <c r="O2" s="369"/>
      <c r="P2" s="369"/>
      <c r="Q2" s="369"/>
      <c r="R2" s="369"/>
      <c r="S2" s="369"/>
      <c r="T2" s="369"/>
      <c r="U2" s="369"/>
      <c r="V2" s="369"/>
      <c r="AT2" s="23" t="s">
        <v>91</v>
      </c>
    </row>
    <row r="3" spans="1:70" ht="6.95" customHeight="1">
      <c r="B3" s="24"/>
      <c r="C3" s="25"/>
      <c r="D3" s="25"/>
      <c r="E3" s="25"/>
      <c r="F3" s="25"/>
      <c r="G3" s="25"/>
      <c r="H3" s="25"/>
      <c r="I3" s="115"/>
      <c r="J3" s="25"/>
      <c r="K3" s="26"/>
      <c r="AT3" s="23" t="s">
        <v>83</v>
      </c>
    </row>
    <row r="4" spans="1:70" ht="36.950000000000003" customHeight="1">
      <c r="B4" s="27"/>
      <c r="C4" s="28"/>
      <c r="D4" s="29" t="s">
        <v>97</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0" t="str">
        <f>'Rekapitulace stavby'!K6</f>
        <v>Výmola, Vyšehořovice - Kozovazy, oprava koryta,ř.km 6,900 a 8,600-9,000</v>
      </c>
      <c r="F7" s="371"/>
      <c r="G7" s="371"/>
      <c r="H7" s="371"/>
      <c r="I7" s="116"/>
      <c r="J7" s="28"/>
      <c r="K7" s="30"/>
    </row>
    <row r="8" spans="1:70" s="1" customFormat="1">
      <c r="B8" s="40"/>
      <c r="C8" s="41"/>
      <c r="D8" s="36" t="s">
        <v>98</v>
      </c>
      <c r="E8" s="41"/>
      <c r="F8" s="41"/>
      <c r="G8" s="41"/>
      <c r="H8" s="41"/>
      <c r="I8" s="117"/>
      <c r="J8" s="41"/>
      <c r="K8" s="44"/>
    </row>
    <row r="9" spans="1:70" s="1" customFormat="1" ht="36.950000000000003" customHeight="1">
      <c r="B9" s="40"/>
      <c r="C9" s="41"/>
      <c r="D9" s="41"/>
      <c r="E9" s="372" t="s">
        <v>368</v>
      </c>
      <c r="F9" s="373"/>
      <c r="G9" s="373"/>
      <c r="H9" s="373"/>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30</v>
      </c>
      <c r="K11" s="44"/>
    </row>
    <row r="12" spans="1:70" s="1" customFormat="1" ht="14.45" customHeight="1">
      <c r="B12" s="40"/>
      <c r="C12" s="41"/>
      <c r="D12" s="36" t="s">
        <v>24</v>
      </c>
      <c r="E12" s="41"/>
      <c r="F12" s="34" t="s">
        <v>25</v>
      </c>
      <c r="G12" s="41"/>
      <c r="H12" s="41"/>
      <c r="I12" s="118" t="s">
        <v>26</v>
      </c>
      <c r="J12" s="119" t="str">
        <f>'Rekapitulace stavby'!AN8</f>
        <v>6.12.2018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
        <v>30</v>
      </c>
      <c r="K14" s="44"/>
    </row>
    <row r="15" spans="1:70" s="1" customFormat="1" ht="18" customHeight="1">
      <c r="B15" s="40"/>
      <c r="C15" s="41"/>
      <c r="D15" s="41"/>
      <c r="E15" s="34" t="s">
        <v>31</v>
      </c>
      <c r="F15" s="41"/>
      <c r="G15" s="41"/>
      <c r="H15" s="41"/>
      <c r="I15" s="118" t="s">
        <v>32</v>
      </c>
      <c r="J15" s="34" t="s">
        <v>30</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71.25" customHeight="1">
      <c r="B24" s="120"/>
      <c r="C24" s="121"/>
      <c r="D24" s="121"/>
      <c r="E24" s="339" t="s">
        <v>39</v>
      </c>
      <c r="F24" s="339"/>
      <c r="G24" s="339"/>
      <c r="H24" s="339"/>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ROUND(J83,2)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ROUND(SUM(BE83:BE128), 2)</f>
        <v>0</v>
      </c>
      <c r="G30" s="41"/>
      <c r="H30" s="41"/>
      <c r="I30" s="130">
        <v>0.21</v>
      </c>
      <c r="J30" s="129">
        <f>ROUND(ROUND((SUM(BE83:BE128)), 2)*I30, 2)</f>
        <v>0</v>
      </c>
      <c r="K30" s="44"/>
    </row>
    <row r="31" spans="2:11" s="1" customFormat="1" ht="14.45" customHeight="1">
      <c r="B31" s="40"/>
      <c r="C31" s="41"/>
      <c r="D31" s="41"/>
      <c r="E31" s="48" t="s">
        <v>46</v>
      </c>
      <c r="F31" s="129">
        <f>ROUND(SUM(BF83:BF128), 2)</f>
        <v>0</v>
      </c>
      <c r="G31" s="41"/>
      <c r="H31" s="41"/>
      <c r="I31" s="130">
        <v>0.15</v>
      </c>
      <c r="J31" s="129">
        <f>ROUND(ROUND((SUM(BF83:BF128)), 2)*I31, 2)</f>
        <v>0</v>
      </c>
      <c r="K31" s="44"/>
    </row>
    <row r="32" spans="2:11" s="1" customFormat="1" ht="14.45" hidden="1" customHeight="1">
      <c r="B32" s="40"/>
      <c r="C32" s="41"/>
      <c r="D32" s="41"/>
      <c r="E32" s="48" t="s">
        <v>47</v>
      </c>
      <c r="F32" s="129">
        <f>ROUND(SUM(BG83:BG128), 2)</f>
        <v>0</v>
      </c>
      <c r="G32" s="41"/>
      <c r="H32" s="41"/>
      <c r="I32" s="130">
        <v>0.21</v>
      </c>
      <c r="J32" s="129">
        <v>0</v>
      </c>
      <c r="K32" s="44"/>
    </row>
    <row r="33" spans="2:11" s="1" customFormat="1" ht="14.45" hidden="1" customHeight="1">
      <c r="B33" s="40"/>
      <c r="C33" s="41"/>
      <c r="D33" s="41"/>
      <c r="E33" s="48" t="s">
        <v>48</v>
      </c>
      <c r="F33" s="129">
        <f>ROUND(SUM(BH83:BH128), 2)</f>
        <v>0</v>
      </c>
      <c r="G33" s="41"/>
      <c r="H33" s="41"/>
      <c r="I33" s="130">
        <v>0.15</v>
      </c>
      <c r="J33" s="129">
        <v>0</v>
      </c>
      <c r="K33" s="44"/>
    </row>
    <row r="34" spans="2:11" s="1" customFormat="1" ht="14.45" hidden="1" customHeight="1">
      <c r="B34" s="40"/>
      <c r="C34" s="41"/>
      <c r="D34" s="41"/>
      <c r="E34" s="48" t="s">
        <v>49</v>
      </c>
      <c r="F34" s="129">
        <f>ROUND(SUM(BI83:BI128),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100</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0" t="str">
        <f>E7</f>
        <v>Výmola, Vyšehořovice - Kozovazy, oprava koryta,ř.km 6,900 a 8,600-9,000</v>
      </c>
      <c r="F45" s="371"/>
      <c r="G45" s="371"/>
      <c r="H45" s="371"/>
      <c r="I45" s="117"/>
      <c r="J45" s="41"/>
      <c r="K45" s="44"/>
    </row>
    <row r="46" spans="2:11" s="1" customFormat="1" ht="14.45" customHeight="1">
      <c r="B46" s="40"/>
      <c r="C46" s="36" t="s">
        <v>98</v>
      </c>
      <c r="D46" s="41"/>
      <c r="E46" s="41"/>
      <c r="F46" s="41"/>
      <c r="G46" s="41"/>
      <c r="H46" s="41"/>
      <c r="I46" s="117"/>
      <c r="J46" s="41"/>
      <c r="K46" s="44"/>
    </row>
    <row r="47" spans="2:11" s="1" customFormat="1" ht="17.25" customHeight="1">
      <c r="B47" s="40"/>
      <c r="C47" s="41"/>
      <c r="D47" s="41"/>
      <c r="E47" s="372" t="str">
        <f>E9</f>
        <v>4 - VON Vedlejší a ostatní náklady</v>
      </c>
      <c r="F47" s="373"/>
      <c r="G47" s="373"/>
      <c r="H47" s="373"/>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Vyšehořovice</v>
      </c>
      <c r="G49" s="41"/>
      <c r="H49" s="41"/>
      <c r="I49" s="118" t="s">
        <v>26</v>
      </c>
      <c r="J49" s="119" t="str">
        <f>IF(J12="","",J12)</f>
        <v>6.12.2018</v>
      </c>
      <c r="K49" s="44"/>
    </row>
    <row r="50" spans="2:47" s="1" customFormat="1" ht="6.95" customHeight="1">
      <c r="B50" s="40"/>
      <c r="C50" s="41"/>
      <c r="D50" s="41"/>
      <c r="E50" s="41"/>
      <c r="F50" s="41"/>
      <c r="G50" s="41"/>
      <c r="H50" s="41"/>
      <c r="I50" s="117"/>
      <c r="J50" s="41"/>
      <c r="K50" s="44"/>
    </row>
    <row r="51" spans="2:47" s="1" customFormat="1">
      <c r="B51" s="40"/>
      <c r="C51" s="36" t="s">
        <v>28</v>
      </c>
      <c r="D51" s="41"/>
      <c r="E51" s="41"/>
      <c r="F51" s="34" t="str">
        <f>E15</f>
        <v>Povodí Labe, státní podnik,Víta Nejedlého 951, HK3</v>
      </c>
      <c r="G51" s="41"/>
      <c r="H51" s="41"/>
      <c r="I51" s="118" t="s">
        <v>35</v>
      </c>
      <c r="J51" s="339" t="str">
        <f>E21</f>
        <v>Multiaqua,s.r.o. ,Veverkova 1343, Hradec Králové 2</v>
      </c>
      <c r="K51" s="44"/>
    </row>
    <row r="52" spans="2:47" s="1" customFormat="1" ht="14.45" customHeight="1">
      <c r="B52" s="40"/>
      <c r="C52" s="36" t="s">
        <v>33</v>
      </c>
      <c r="D52" s="41"/>
      <c r="E52" s="41"/>
      <c r="F52" s="34" t="str">
        <f>IF(E18="","",E18)</f>
        <v/>
      </c>
      <c r="G52" s="41"/>
      <c r="H52" s="41"/>
      <c r="I52" s="117"/>
      <c r="J52" s="374"/>
      <c r="K52" s="44"/>
    </row>
    <row r="53" spans="2:47" s="1" customFormat="1" ht="10.35" customHeight="1">
      <c r="B53" s="40"/>
      <c r="C53" s="41"/>
      <c r="D53" s="41"/>
      <c r="E53" s="41"/>
      <c r="F53" s="41"/>
      <c r="G53" s="41"/>
      <c r="H53" s="41"/>
      <c r="I53" s="117"/>
      <c r="J53" s="41"/>
      <c r="K53" s="44"/>
    </row>
    <row r="54" spans="2:47" s="1" customFormat="1" ht="29.25" customHeight="1">
      <c r="B54" s="40"/>
      <c r="C54" s="143" t="s">
        <v>101</v>
      </c>
      <c r="D54" s="131"/>
      <c r="E54" s="131"/>
      <c r="F54" s="131"/>
      <c r="G54" s="131"/>
      <c r="H54" s="131"/>
      <c r="I54" s="144"/>
      <c r="J54" s="145" t="s">
        <v>102</v>
      </c>
      <c r="K54" s="146"/>
    </row>
    <row r="55" spans="2:47" s="1" customFormat="1" ht="10.35" customHeight="1">
      <c r="B55" s="40"/>
      <c r="C55" s="41"/>
      <c r="D55" s="41"/>
      <c r="E55" s="41"/>
      <c r="F55" s="41"/>
      <c r="G55" s="41"/>
      <c r="H55" s="41"/>
      <c r="I55" s="117"/>
      <c r="J55" s="41"/>
      <c r="K55" s="44"/>
    </row>
    <row r="56" spans="2:47" s="1" customFormat="1" ht="29.25" customHeight="1">
      <c r="B56" s="40"/>
      <c r="C56" s="147" t="s">
        <v>103</v>
      </c>
      <c r="D56" s="41"/>
      <c r="E56" s="41"/>
      <c r="F56" s="41"/>
      <c r="G56" s="41"/>
      <c r="H56" s="41"/>
      <c r="I56" s="117"/>
      <c r="J56" s="127">
        <f>J83</f>
        <v>0</v>
      </c>
      <c r="K56" s="44"/>
      <c r="AU56" s="23" t="s">
        <v>104</v>
      </c>
    </row>
    <row r="57" spans="2:47" s="7" customFormat="1" ht="24.95" customHeight="1">
      <c r="B57" s="148"/>
      <c r="C57" s="149"/>
      <c r="D57" s="150" t="s">
        <v>105</v>
      </c>
      <c r="E57" s="151"/>
      <c r="F57" s="151"/>
      <c r="G57" s="151"/>
      <c r="H57" s="151"/>
      <c r="I57" s="152"/>
      <c r="J57" s="153">
        <f>J84</f>
        <v>0</v>
      </c>
      <c r="K57" s="154"/>
    </row>
    <row r="58" spans="2:47" s="8" customFormat="1" ht="19.899999999999999" customHeight="1">
      <c r="B58" s="155"/>
      <c r="C58" s="156"/>
      <c r="D58" s="157" t="s">
        <v>106</v>
      </c>
      <c r="E58" s="158"/>
      <c r="F58" s="158"/>
      <c r="G58" s="158"/>
      <c r="H58" s="158"/>
      <c r="I58" s="159"/>
      <c r="J58" s="160">
        <f>J85</f>
        <v>0</v>
      </c>
      <c r="K58" s="161"/>
    </row>
    <row r="59" spans="2:47" s="7" customFormat="1" ht="24.95" customHeight="1">
      <c r="B59" s="148"/>
      <c r="C59" s="149"/>
      <c r="D59" s="150" t="s">
        <v>369</v>
      </c>
      <c r="E59" s="151"/>
      <c r="F59" s="151"/>
      <c r="G59" s="151"/>
      <c r="H59" s="151"/>
      <c r="I59" s="152"/>
      <c r="J59" s="153">
        <f>J86</f>
        <v>0</v>
      </c>
      <c r="K59" s="154"/>
    </row>
    <row r="60" spans="2:47" s="8" customFormat="1" ht="19.899999999999999" customHeight="1">
      <c r="B60" s="155"/>
      <c r="C60" s="156"/>
      <c r="D60" s="157" t="s">
        <v>370</v>
      </c>
      <c r="E60" s="158"/>
      <c r="F60" s="158"/>
      <c r="G60" s="158"/>
      <c r="H60" s="158"/>
      <c r="I60" s="159"/>
      <c r="J60" s="160">
        <f>J87</f>
        <v>0</v>
      </c>
      <c r="K60" s="161"/>
    </row>
    <row r="61" spans="2:47" s="8" customFormat="1" ht="19.899999999999999" customHeight="1">
      <c r="B61" s="155"/>
      <c r="C61" s="156"/>
      <c r="D61" s="157" t="s">
        <v>371</v>
      </c>
      <c r="E61" s="158"/>
      <c r="F61" s="158"/>
      <c r="G61" s="158"/>
      <c r="H61" s="158"/>
      <c r="I61" s="159"/>
      <c r="J61" s="160">
        <f>J90</f>
        <v>0</v>
      </c>
      <c r="K61" s="161"/>
    </row>
    <row r="62" spans="2:47" s="8" customFormat="1" ht="19.899999999999999" customHeight="1">
      <c r="B62" s="155"/>
      <c r="C62" s="156"/>
      <c r="D62" s="157" t="s">
        <v>372</v>
      </c>
      <c r="E62" s="158"/>
      <c r="F62" s="158"/>
      <c r="G62" s="158"/>
      <c r="H62" s="158"/>
      <c r="I62" s="159"/>
      <c r="J62" s="160">
        <f>J102</f>
        <v>0</v>
      </c>
      <c r="K62" s="161"/>
    </row>
    <row r="63" spans="2:47" s="8" customFormat="1" ht="19.899999999999999" customHeight="1">
      <c r="B63" s="155"/>
      <c r="C63" s="156"/>
      <c r="D63" s="157" t="s">
        <v>373</v>
      </c>
      <c r="E63" s="158"/>
      <c r="F63" s="158"/>
      <c r="G63" s="158"/>
      <c r="H63" s="158"/>
      <c r="I63" s="159"/>
      <c r="J63" s="160">
        <f>J107</f>
        <v>0</v>
      </c>
      <c r="K63" s="161"/>
    </row>
    <row r="64" spans="2:47" s="1" customFormat="1" ht="21.75" customHeight="1">
      <c r="B64" s="40"/>
      <c r="C64" s="41"/>
      <c r="D64" s="41"/>
      <c r="E64" s="41"/>
      <c r="F64" s="41"/>
      <c r="G64" s="41"/>
      <c r="H64" s="41"/>
      <c r="I64" s="117"/>
      <c r="J64" s="41"/>
      <c r="K64" s="44"/>
    </row>
    <row r="65" spans="2:12" s="1" customFormat="1" ht="6.95" customHeight="1">
      <c r="B65" s="55"/>
      <c r="C65" s="56"/>
      <c r="D65" s="56"/>
      <c r="E65" s="56"/>
      <c r="F65" s="56"/>
      <c r="G65" s="56"/>
      <c r="H65" s="56"/>
      <c r="I65" s="138"/>
      <c r="J65" s="56"/>
      <c r="K65" s="57"/>
    </row>
    <row r="69" spans="2:12" s="1" customFormat="1" ht="6.95" customHeight="1">
      <c r="B69" s="58"/>
      <c r="C69" s="59"/>
      <c r="D69" s="59"/>
      <c r="E69" s="59"/>
      <c r="F69" s="59"/>
      <c r="G69" s="59"/>
      <c r="H69" s="59"/>
      <c r="I69" s="141"/>
      <c r="J69" s="59"/>
      <c r="K69" s="59"/>
      <c r="L69" s="60"/>
    </row>
    <row r="70" spans="2:12" s="1" customFormat="1" ht="36.950000000000003" customHeight="1">
      <c r="B70" s="40"/>
      <c r="C70" s="61" t="s">
        <v>109</v>
      </c>
      <c r="D70" s="62"/>
      <c r="E70" s="62"/>
      <c r="F70" s="62"/>
      <c r="G70" s="62"/>
      <c r="H70" s="62"/>
      <c r="I70" s="162"/>
      <c r="J70" s="62"/>
      <c r="K70" s="62"/>
      <c r="L70" s="60"/>
    </row>
    <row r="71" spans="2:12" s="1" customFormat="1" ht="6.95" customHeight="1">
      <c r="B71" s="40"/>
      <c r="C71" s="62"/>
      <c r="D71" s="62"/>
      <c r="E71" s="62"/>
      <c r="F71" s="62"/>
      <c r="G71" s="62"/>
      <c r="H71" s="62"/>
      <c r="I71" s="162"/>
      <c r="J71" s="62"/>
      <c r="K71" s="62"/>
      <c r="L71" s="60"/>
    </row>
    <row r="72" spans="2:12" s="1" customFormat="1" ht="14.45" customHeight="1">
      <c r="B72" s="40"/>
      <c r="C72" s="64" t="s">
        <v>18</v>
      </c>
      <c r="D72" s="62"/>
      <c r="E72" s="62"/>
      <c r="F72" s="62"/>
      <c r="G72" s="62"/>
      <c r="H72" s="62"/>
      <c r="I72" s="162"/>
      <c r="J72" s="62"/>
      <c r="K72" s="62"/>
      <c r="L72" s="60"/>
    </row>
    <row r="73" spans="2:12" s="1" customFormat="1" ht="16.5" customHeight="1">
      <c r="B73" s="40"/>
      <c r="C73" s="62"/>
      <c r="D73" s="62"/>
      <c r="E73" s="375" t="str">
        <f>E7</f>
        <v>Výmola, Vyšehořovice - Kozovazy, oprava koryta,ř.km 6,900 a 8,600-9,000</v>
      </c>
      <c r="F73" s="376"/>
      <c r="G73" s="376"/>
      <c r="H73" s="376"/>
      <c r="I73" s="162"/>
      <c r="J73" s="62"/>
      <c r="K73" s="62"/>
      <c r="L73" s="60"/>
    </row>
    <row r="74" spans="2:12" s="1" customFormat="1" ht="14.45" customHeight="1">
      <c r="B74" s="40"/>
      <c r="C74" s="64" t="s">
        <v>98</v>
      </c>
      <c r="D74" s="62"/>
      <c r="E74" s="62"/>
      <c r="F74" s="62"/>
      <c r="G74" s="62"/>
      <c r="H74" s="62"/>
      <c r="I74" s="162"/>
      <c r="J74" s="62"/>
      <c r="K74" s="62"/>
      <c r="L74" s="60"/>
    </row>
    <row r="75" spans="2:12" s="1" customFormat="1" ht="17.25" customHeight="1">
      <c r="B75" s="40"/>
      <c r="C75" s="62"/>
      <c r="D75" s="62"/>
      <c r="E75" s="350" t="str">
        <f>E9</f>
        <v>4 - VON Vedlejší a ostatní náklady</v>
      </c>
      <c r="F75" s="377"/>
      <c r="G75" s="377"/>
      <c r="H75" s="377"/>
      <c r="I75" s="162"/>
      <c r="J75" s="62"/>
      <c r="K75" s="62"/>
      <c r="L75" s="60"/>
    </row>
    <row r="76" spans="2:12" s="1" customFormat="1" ht="6.95" customHeight="1">
      <c r="B76" s="40"/>
      <c r="C76" s="62"/>
      <c r="D76" s="62"/>
      <c r="E76" s="62"/>
      <c r="F76" s="62"/>
      <c r="G76" s="62"/>
      <c r="H76" s="62"/>
      <c r="I76" s="162"/>
      <c r="J76" s="62"/>
      <c r="K76" s="62"/>
      <c r="L76" s="60"/>
    </row>
    <row r="77" spans="2:12" s="1" customFormat="1" ht="18" customHeight="1">
      <c r="B77" s="40"/>
      <c r="C77" s="64" t="s">
        <v>24</v>
      </c>
      <c r="D77" s="62"/>
      <c r="E77" s="62"/>
      <c r="F77" s="163" t="str">
        <f>F12</f>
        <v>Vyšehořovice</v>
      </c>
      <c r="G77" s="62"/>
      <c r="H77" s="62"/>
      <c r="I77" s="164" t="s">
        <v>26</v>
      </c>
      <c r="J77" s="72" t="str">
        <f>IF(J12="","",J12)</f>
        <v>6.12.2018</v>
      </c>
      <c r="K77" s="62"/>
      <c r="L77" s="60"/>
    </row>
    <row r="78" spans="2:12" s="1" customFormat="1" ht="6.95" customHeight="1">
      <c r="B78" s="40"/>
      <c r="C78" s="62"/>
      <c r="D78" s="62"/>
      <c r="E78" s="62"/>
      <c r="F78" s="62"/>
      <c r="G78" s="62"/>
      <c r="H78" s="62"/>
      <c r="I78" s="162"/>
      <c r="J78" s="62"/>
      <c r="K78" s="62"/>
      <c r="L78" s="60"/>
    </row>
    <row r="79" spans="2:12" s="1" customFormat="1">
      <c r="B79" s="40"/>
      <c r="C79" s="64" t="s">
        <v>28</v>
      </c>
      <c r="D79" s="62"/>
      <c r="E79" s="62"/>
      <c r="F79" s="163" t="str">
        <f>E15</f>
        <v>Povodí Labe, státní podnik,Víta Nejedlého 951, HK3</v>
      </c>
      <c r="G79" s="62"/>
      <c r="H79" s="62"/>
      <c r="I79" s="164" t="s">
        <v>35</v>
      </c>
      <c r="J79" s="163" t="str">
        <f>E21</f>
        <v>Multiaqua,s.r.o. ,Veverkova 1343, Hradec Králové 2</v>
      </c>
      <c r="K79" s="62"/>
      <c r="L79" s="60"/>
    </row>
    <row r="80" spans="2:12" s="1" customFormat="1" ht="14.45" customHeight="1">
      <c r="B80" s="40"/>
      <c r="C80" s="64" t="s">
        <v>33</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110</v>
      </c>
      <c r="D82" s="167" t="s">
        <v>59</v>
      </c>
      <c r="E82" s="167" t="s">
        <v>55</v>
      </c>
      <c r="F82" s="167" t="s">
        <v>111</v>
      </c>
      <c r="G82" s="167" t="s">
        <v>112</v>
      </c>
      <c r="H82" s="167" t="s">
        <v>113</v>
      </c>
      <c r="I82" s="168" t="s">
        <v>114</v>
      </c>
      <c r="J82" s="167" t="s">
        <v>102</v>
      </c>
      <c r="K82" s="169" t="s">
        <v>115</v>
      </c>
      <c r="L82" s="170"/>
      <c r="M82" s="80" t="s">
        <v>116</v>
      </c>
      <c r="N82" s="81" t="s">
        <v>44</v>
      </c>
      <c r="O82" s="81" t="s">
        <v>117</v>
      </c>
      <c r="P82" s="81" t="s">
        <v>118</v>
      </c>
      <c r="Q82" s="81" t="s">
        <v>119</v>
      </c>
      <c r="R82" s="81" t="s">
        <v>120</v>
      </c>
      <c r="S82" s="81" t="s">
        <v>121</v>
      </c>
      <c r="T82" s="82" t="s">
        <v>122</v>
      </c>
    </row>
    <row r="83" spans="2:65" s="1" customFormat="1" ht="29.25" customHeight="1">
      <c r="B83" s="40"/>
      <c r="C83" s="86" t="s">
        <v>103</v>
      </c>
      <c r="D83" s="62"/>
      <c r="E83" s="62"/>
      <c r="F83" s="62"/>
      <c r="G83" s="62"/>
      <c r="H83" s="62"/>
      <c r="I83" s="162"/>
      <c r="J83" s="171">
        <f>BK83</f>
        <v>0</v>
      </c>
      <c r="K83" s="62"/>
      <c r="L83" s="60"/>
      <c r="M83" s="83"/>
      <c r="N83" s="84"/>
      <c r="O83" s="84"/>
      <c r="P83" s="172">
        <f>P84+P86</f>
        <v>0</v>
      </c>
      <c r="Q83" s="84"/>
      <c r="R83" s="172">
        <f>R84+R86</f>
        <v>0</v>
      </c>
      <c r="S83" s="84"/>
      <c r="T83" s="173">
        <f>T84+T86</f>
        <v>0</v>
      </c>
      <c r="AT83" s="23" t="s">
        <v>73</v>
      </c>
      <c r="AU83" s="23" t="s">
        <v>104</v>
      </c>
      <c r="BK83" s="174">
        <f>BK84+BK86</f>
        <v>0</v>
      </c>
    </row>
    <row r="84" spans="2:65" s="10" customFormat="1" ht="37.35" customHeight="1">
      <c r="B84" s="175"/>
      <c r="C84" s="176"/>
      <c r="D84" s="177" t="s">
        <v>73</v>
      </c>
      <c r="E84" s="178" t="s">
        <v>123</v>
      </c>
      <c r="F84" s="178" t="s">
        <v>124</v>
      </c>
      <c r="G84" s="176"/>
      <c r="H84" s="176"/>
      <c r="I84" s="179"/>
      <c r="J84" s="180">
        <f>BK84</f>
        <v>0</v>
      </c>
      <c r="K84" s="176"/>
      <c r="L84" s="181"/>
      <c r="M84" s="182"/>
      <c r="N84" s="183"/>
      <c r="O84" s="183"/>
      <c r="P84" s="184">
        <f>P85</f>
        <v>0</v>
      </c>
      <c r="Q84" s="183"/>
      <c r="R84" s="184">
        <f>R85</f>
        <v>0</v>
      </c>
      <c r="S84" s="183"/>
      <c r="T84" s="185">
        <f>T85</f>
        <v>0</v>
      </c>
      <c r="AR84" s="186" t="s">
        <v>79</v>
      </c>
      <c r="AT84" s="187" t="s">
        <v>73</v>
      </c>
      <c r="AU84" s="187" t="s">
        <v>74</v>
      </c>
      <c r="AY84" s="186" t="s">
        <v>125</v>
      </c>
      <c r="BK84" s="188">
        <f>BK85</f>
        <v>0</v>
      </c>
    </row>
    <row r="85" spans="2:65" s="10" customFormat="1" ht="19.899999999999999" customHeight="1">
      <c r="B85" s="175"/>
      <c r="C85" s="176"/>
      <c r="D85" s="177" t="s">
        <v>73</v>
      </c>
      <c r="E85" s="189" t="s">
        <v>79</v>
      </c>
      <c r="F85" s="189" t="s">
        <v>126</v>
      </c>
      <c r="G85" s="176"/>
      <c r="H85" s="176"/>
      <c r="I85" s="179"/>
      <c r="J85" s="190">
        <f>BK85</f>
        <v>0</v>
      </c>
      <c r="K85" s="176"/>
      <c r="L85" s="181"/>
      <c r="M85" s="182"/>
      <c r="N85" s="183"/>
      <c r="O85" s="183"/>
      <c r="P85" s="184">
        <v>0</v>
      </c>
      <c r="Q85" s="183"/>
      <c r="R85" s="184">
        <v>0</v>
      </c>
      <c r="S85" s="183"/>
      <c r="T85" s="185">
        <v>0</v>
      </c>
      <c r="AR85" s="186" t="s">
        <v>79</v>
      </c>
      <c r="AT85" s="187" t="s">
        <v>73</v>
      </c>
      <c r="AU85" s="187" t="s">
        <v>79</v>
      </c>
      <c r="AY85" s="186" t="s">
        <v>125</v>
      </c>
      <c r="BK85" s="188">
        <v>0</v>
      </c>
    </row>
    <row r="86" spans="2:65" s="10" customFormat="1" ht="24.95" customHeight="1">
      <c r="B86" s="175"/>
      <c r="C86" s="176"/>
      <c r="D86" s="177" t="s">
        <v>73</v>
      </c>
      <c r="E86" s="178" t="s">
        <v>374</v>
      </c>
      <c r="F86" s="178" t="s">
        <v>375</v>
      </c>
      <c r="G86" s="176"/>
      <c r="H86" s="176"/>
      <c r="I86" s="179"/>
      <c r="J86" s="180">
        <f>BK86</f>
        <v>0</v>
      </c>
      <c r="K86" s="176"/>
      <c r="L86" s="181"/>
      <c r="M86" s="182"/>
      <c r="N86" s="183"/>
      <c r="O86" s="183"/>
      <c r="P86" s="184">
        <f>P87+P90+P102+P107</f>
        <v>0</v>
      </c>
      <c r="Q86" s="183"/>
      <c r="R86" s="184">
        <f>R87+R90+R102+R107</f>
        <v>0</v>
      </c>
      <c r="S86" s="183"/>
      <c r="T86" s="185">
        <f>T87+T90+T102+T107</f>
        <v>0</v>
      </c>
      <c r="AR86" s="186" t="s">
        <v>154</v>
      </c>
      <c r="AT86" s="187" t="s">
        <v>73</v>
      </c>
      <c r="AU86" s="187" t="s">
        <v>74</v>
      </c>
      <c r="AY86" s="186" t="s">
        <v>125</v>
      </c>
      <c r="BK86" s="188">
        <f>BK87+BK90+BK102+BK107</f>
        <v>0</v>
      </c>
    </row>
    <row r="87" spans="2:65" s="10" customFormat="1" ht="19.899999999999999" customHeight="1">
      <c r="B87" s="175"/>
      <c r="C87" s="176"/>
      <c r="D87" s="177" t="s">
        <v>73</v>
      </c>
      <c r="E87" s="189" t="s">
        <v>376</v>
      </c>
      <c r="F87" s="189" t="s">
        <v>377</v>
      </c>
      <c r="G87" s="176"/>
      <c r="H87" s="176"/>
      <c r="I87" s="179"/>
      <c r="J87" s="190">
        <f>BK87</f>
        <v>0</v>
      </c>
      <c r="K87" s="176"/>
      <c r="L87" s="181"/>
      <c r="M87" s="182"/>
      <c r="N87" s="183"/>
      <c r="O87" s="183"/>
      <c r="P87" s="184">
        <f>SUM(P88:P89)</f>
        <v>0</v>
      </c>
      <c r="Q87" s="183"/>
      <c r="R87" s="184">
        <f>SUM(R88:R89)</f>
        <v>0</v>
      </c>
      <c r="S87" s="183"/>
      <c r="T87" s="185">
        <f>SUM(T88:T89)</f>
        <v>0</v>
      </c>
      <c r="AR87" s="186" t="s">
        <v>154</v>
      </c>
      <c r="AT87" s="187" t="s">
        <v>73</v>
      </c>
      <c r="AU87" s="187" t="s">
        <v>79</v>
      </c>
      <c r="AY87" s="186" t="s">
        <v>125</v>
      </c>
      <c r="BK87" s="188">
        <f>SUM(BK88:BK89)</f>
        <v>0</v>
      </c>
    </row>
    <row r="88" spans="2:65" s="1" customFormat="1" ht="16.5" customHeight="1">
      <c r="B88" s="40"/>
      <c r="C88" s="191" t="s">
        <v>79</v>
      </c>
      <c r="D88" s="191" t="s">
        <v>127</v>
      </c>
      <c r="E88" s="192" t="s">
        <v>378</v>
      </c>
      <c r="F88" s="193" t="s">
        <v>379</v>
      </c>
      <c r="G88" s="194" t="s">
        <v>380</v>
      </c>
      <c r="H88" s="195">
        <v>1</v>
      </c>
      <c r="I88" s="196"/>
      <c r="J88" s="197">
        <f>ROUND(I88*H88,2)</f>
        <v>0</v>
      </c>
      <c r="K88" s="193" t="s">
        <v>30</v>
      </c>
      <c r="L88" s="60"/>
      <c r="M88" s="198" t="s">
        <v>30</v>
      </c>
      <c r="N88" s="199" t="s">
        <v>45</v>
      </c>
      <c r="O88" s="41"/>
      <c r="P88" s="200">
        <f>O88*H88</f>
        <v>0</v>
      </c>
      <c r="Q88" s="200">
        <v>0</v>
      </c>
      <c r="R88" s="200">
        <f>Q88*H88</f>
        <v>0</v>
      </c>
      <c r="S88" s="200">
        <v>0</v>
      </c>
      <c r="T88" s="201">
        <f>S88*H88</f>
        <v>0</v>
      </c>
      <c r="AR88" s="23" t="s">
        <v>381</v>
      </c>
      <c r="AT88" s="23" t="s">
        <v>127</v>
      </c>
      <c r="AU88" s="23" t="s">
        <v>83</v>
      </c>
      <c r="AY88" s="23" t="s">
        <v>125</v>
      </c>
      <c r="BE88" s="202">
        <f>IF(N88="základní",J88,0)</f>
        <v>0</v>
      </c>
      <c r="BF88" s="202">
        <f>IF(N88="snížená",J88,0)</f>
        <v>0</v>
      </c>
      <c r="BG88" s="202">
        <f>IF(N88="zákl. přenesená",J88,0)</f>
        <v>0</v>
      </c>
      <c r="BH88" s="202">
        <f>IF(N88="sníž. přenesená",J88,0)</f>
        <v>0</v>
      </c>
      <c r="BI88" s="202">
        <f>IF(N88="nulová",J88,0)</f>
        <v>0</v>
      </c>
      <c r="BJ88" s="23" t="s">
        <v>79</v>
      </c>
      <c r="BK88" s="202">
        <f>ROUND(I88*H88,2)</f>
        <v>0</v>
      </c>
      <c r="BL88" s="23" t="s">
        <v>381</v>
      </c>
      <c r="BM88" s="23" t="s">
        <v>382</v>
      </c>
    </row>
    <row r="89" spans="2:65" s="11" customFormat="1" ht="13.5">
      <c r="B89" s="206"/>
      <c r="C89" s="207"/>
      <c r="D89" s="203" t="s">
        <v>135</v>
      </c>
      <c r="E89" s="208" t="s">
        <v>30</v>
      </c>
      <c r="F89" s="209" t="s">
        <v>79</v>
      </c>
      <c r="G89" s="207"/>
      <c r="H89" s="210">
        <v>1</v>
      </c>
      <c r="I89" s="211"/>
      <c r="J89" s="207"/>
      <c r="K89" s="207"/>
      <c r="L89" s="212"/>
      <c r="M89" s="213"/>
      <c r="N89" s="214"/>
      <c r="O89" s="214"/>
      <c r="P89" s="214"/>
      <c r="Q89" s="214"/>
      <c r="R89" s="214"/>
      <c r="S89" s="214"/>
      <c r="T89" s="215"/>
      <c r="AT89" s="216" t="s">
        <v>135</v>
      </c>
      <c r="AU89" s="216" t="s">
        <v>83</v>
      </c>
      <c r="AV89" s="11" t="s">
        <v>83</v>
      </c>
      <c r="AW89" s="11" t="s">
        <v>37</v>
      </c>
      <c r="AX89" s="11" t="s">
        <v>79</v>
      </c>
      <c r="AY89" s="216" t="s">
        <v>125</v>
      </c>
    </row>
    <row r="90" spans="2:65" s="10" customFormat="1" ht="29.85" customHeight="1">
      <c r="B90" s="175"/>
      <c r="C90" s="176"/>
      <c r="D90" s="177" t="s">
        <v>73</v>
      </c>
      <c r="E90" s="189" t="s">
        <v>383</v>
      </c>
      <c r="F90" s="189" t="s">
        <v>384</v>
      </c>
      <c r="G90" s="176"/>
      <c r="H90" s="176"/>
      <c r="I90" s="179"/>
      <c r="J90" s="190">
        <f>BK90</f>
        <v>0</v>
      </c>
      <c r="K90" s="176"/>
      <c r="L90" s="181"/>
      <c r="M90" s="182"/>
      <c r="N90" s="183"/>
      <c r="O90" s="183"/>
      <c r="P90" s="184">
        <f>SUM(P91:P101)</f>
        <v>0</v>
      </c>
      <c r="Q90" s="183"/>
      <c r="R90" s="184">
        <f>SUM(R91:R101)</f>
        <v>0</v>
      </c>
      <c r="S90" s="183"/>
      <c r="T90" s="185">
        <f>SUM(T91:T101)</f>
        <v>0</v>
      </c>
      <c r="AR90" s="186" t="s">
        <v>154</v>
      </c>
      <c r="AT90" s="187" t="s">
        <v>73</v>
      </c>
      <c r="AU90" s="187" t="s">
        <v>79</v>
      </c>
      <c r="AY90" s="186" t="s">
        <v>125</v>
      </c>
      <c r="BK90" s="188">
        <f>SUM(BK91:BK101)</f>
        <v>0</v>
      </c>
    </row>
    <row r="91" spans="2:65" s="1" customFormat="1" ht="16.5" customHeight="1">
      <c r="B91" s="40"/>
      <c r="C91" s="191" t="s">
        <v>83</v>
      </c>
      <c r="D91" s="191" t="s">
        <v>127</v>
      </c>
      <c r="E91" s="192" t="s">
        <v>385</v>
      </c>
      <c r="F91" s="193" t="s">
        <v>386</v>
      </c>
      <c r="G91" s="194" t="s">
        <v>199</v>
      </c>
      <c r="H91" s="195">
        <v>1</v>
      </c>
      <c r="I91" s="196"/>
      <c r="J91" s="197">
        <f>ROUND(I91*H91,2)</f>
        <v>0</v>
      </c>
      <c r="K91" s="193" t="s">
        <v>30</v>
      </c>
      <c r="L91" s="60"/>
      <c r="M91" s="198" t="s">
        <v>30</v>
      </c>
      <c r="N91" s="199" t="s">
        <v>45</v>
      </c>
      <c r="O91" s="41"/>
      <c r="P91" s="200">
        <f>O91*H91</f>
        <v>0</v>
      </c>
      <c r="Q91" s="200">
        <v>0</v>
      </c>
      <c r="R91" s="200">
        <f>Q91*H91</f>
        <v>0</v>
      </c>
      <c r="S91" s="200">
        <v>0</v>
      </c>
      <c r="T91" s="201">
        <f>S91*H91</f>
        <v>0</v>
      </c>
      <c r="AR91" s="23" t="s">
        <v>381</v>
      </c>
      <c r="AT91" s="23" t="s">
        <v>127</v>
      </c>
      <c r="AU91" s="23" t="s">
        <v>83</v>
      </c>
      <c r="AY91" s="23" t="s">
        <v>125</v>
      </c>
      <c r="BE91" s="202">
        <f>IF(N91="základní",J91,0)</f>
        <v>0</v>
      </c>
      <c r="BF91" s="202">
        <f>IF(N91="snížená",J91,0)</f>
        <v>0</v>
      </c>
      <c r="BG91" s="202">
        <f>IF(N91="zákl. přenesená",J91,0)</f>
        <v>0</v>
      </c>
      <c r="BH91" s="202">
        <f>IF(N91="sníž. přenesená",J91,0)</f>
        <v>0</v>
      </c>
      <c r="BI91" s="202">
        <f>IF(N91="nulová",J91,0)</f>
        <v>0</v>
      </c>
      <c r="BJ91" s="23" t="s">
        <v>79</v>
      </c>
      <c r="BK91" s="202">
        <f>ROUND(I91*H91,2)</f>
        <v>0</v>
      </c>
      <c r="BL91" s="23" t="s">
        <v>381</v>
      </c>
      <c r="BM91" s="23" t="s">
        <v>387</v>
      </c>
    </row>
    <row r="92" spans="2:65" s="12" customFormat="1" ht="13.5">
      <c r="B92" s="217"/>
      <c r="C92" s="218"/>
      <c r="D92" s="203" t="s">
        <v>135</v>
      </c>
      <c r="E92" s="219" t="s">
        <v>30</v>
      </c>
      <c r="F92" s="220" t="s">
        <v>388</v>
      </c>
      <c r="G92" s="218"/>
      <c r="H92" s="219" t="s">
        <v>30</v>
      </c>
      <c r="I92" s="221"/>
      <c r="J92" s="218"/>
      <c r="K92" s="218"/>
      <c r="L92" s="222"/>
      <c r="M92" s="223"/>
      <c r="N92" s="224"/>
      <c r="O92" s="224"/>
      <c r="P92" s="224"/>
      <c r="Q92" s="224"/>
      <c r="R92" s="224"/>
      <c r="S92" s="224"/>
      <c r="T92" s="225"/>
      <c r="AT92" s="226" t="s">
        <v>135</v>
      </c>
      <c r="AU92" s="226" t="s">
        <v>83</v>
      </c>
      <c r="AV92" s="12" t="s">
        <v>79</v>
      </c>
      <c r="AW92" s="12" t="s">
        <v>37</v>
      </c>
      <c r="AX92" s="12" t="s">
        <v>74</v>
      </c>
      <c r="AY92" s="226" t="s">
        <v>125</v>
      </c>
    </row>
    <row r="93" spans="2:65" s="12" customFormat="1" ht="13.5">
      <c r="B93" s="217"/>
      <c r="C93" s="218"/>
      <c r="D93" s="203" t="s">
        <v>135</v>
      </c>
      <c r="E93" s="219" t="s">
        <v>30</v>
      </c>
      <c r="F93" s="220" t="s">
        <v>389</v>
      </c>
      <c r="G93" s="218"/>
      <c r="H93" s="219" t="s">
        <v>30</v>
      </c>
      <c r="I93" s="221"/>
      <c r="J93" s="218"/>
      <c r="K93" s="218"/>
      <c r="L93" s="222"/>
      <c r="M93" s="223"/>
      <c r="N93" s="224"/>
      <c r="O93" s="224"/>
      <c r="P93" s="224"/>
      <c r="Q93" s="224"/>
      <c r="R93" s="224"/>
      <c r="S93" s="224"/>
      <c r="T93" s="225"/>
      <c r="AT93" s="226" t="s">
        <v>135</v>
      </c>
      <c r="AU93" s="226" t="s">
        <v>83</v>
      </c>
      <c r="AV93" s="12" t="s">
        <v>79</v>
      </c>
      <c r="AW93" s="12" t="s">
        <v>37</v>
      </c>
      <c r="AX93" s="12" t="s">
        <v>74</v>
      </c>
      <c r="AY93" s="226" t="s">
        <v>125</v>
      </c>
    </row>
    <row r="94" spans="2:65" s="11" customFormat="1" ht="13.5">
      <c r="B94" s="206"/>
      <c r="C94" s="207"/>
      <c r="D94" s="203" t="s">
        <v>135</v>
      </c>
      <c r="E94" s="208" t="s">
        <v>30</v>
      </c>
      <c r="F94" s="209" t="s">
        <v>79</v>
      </c>
      <c r="G94" s="207"/>
      <c r="H94" s="210">
        <v>1</v>
      </c>
      <c r="I94" s="211"/>
      <c r="J94" s="207"/>
      <c r="K94" s="207"/>
      <c r="L94" s="212"/>
      <c r="M94" s="213"/>
      <c r="N94" s="214"/>
      <c r="O94" s="214"/>
      <c r="P94" s="214"/>
      <c r="Q94" s="214"/>
      <c r="R94" s="214"/>
      <c r="S94" s="214"/>
      <c r="T94" s="215"/>
      <c r="AT94" s="216" t="s">
        <v>135</v>
      </c>
      <c r="AU94" s="216" t="s">
        <v>83</v>
      </c>
      <c r="AV94" s="11" t="s">
        <v>83</v>
      </c>
      <c r="AW94" s="11" t="s">
        <v>37</v>
      </c>
      <c r="AX94" s="11" t="s">
        <v>79</v>
      </c>
      <c r="AY94" s="216" t="s">
        <v>125</v>
      </c>
    </row>
    <row r="95" spans="2:65" s="1" customFormat="1" ht="38.25" customHeight="1">
      <c r="B95" s="40"/>
      <c r="C95" s="191" t="s">
        <v>86</v>
      </c>
      <c r="D95" s="191" t="s">
        <v>127</v>
      </c>
      <c r="E95" s="192" t="s">
        <v>390</v>
      </c>
      <c r="F95" s="193" t="s">
        <v>391</v>
      </c>
      <c r="G95" s="194" t="s">
        <v>199</v>
      </c>
      <c r="H95" s="195">
        <v>1</v>
      </c>
      <c r="I95" s="196"/>
      <c r="J95" s="197">
        <f>ROUND(I95*H95,2)</f>
        <v>0</v>
      </c>
      <c r="K95" s="193" t="s">
        <v>30</v>
      </c>
      <c r="L95" s="60"/>
      <c r="M95" s="198" t="s">
        <v>30</v>
      </c>
      <c r="N95" s="199" t="s">
        <v>45</v>
      </c>
      <c r="O95" s="41"/>
      <c r="P95" s="200">
        <f>O95*H95</f>
        <v>0</v>
      </c>
      <c r="Q95" s="200">
        <v>0</v>
      </c>
      <c r="R95" s="200">
        <f>Q95*H95</f>
        <v>0</v>
      </c>
      <c r="S95" s="200">
        <v>0</v>
      </c>
      <c r="T95" s="201">
        <f>S95*H95</f>
        <v>0</v>
      </c>
      <c r="AR95" s="23" t="s">
        <v>381</v>
      </c>
      <c r="AT95" s="23" t="s">
        <v>127</v>
      </c>
      <c r="AU95" s="23" t="s">
        <v>83</v>
      </c>
      <c r="AY95" s="23" t="s">
        <v>125</v>
      </c>
      <c r="BE95" s="202">
        <f>IF(N95="základní",J95,0)</f>
        <v>0</v>
      </c>
      <c r="BF95" s="202">
        <f>IF(N95="snížená",J95,0)</f>
        <v>0</v>
      </c>
      <c r="BG95" s="202">
        <f>IF(N95="zákl. přenesená",J95,0)</f>
        <v>0</v>
      </c>
      <c r="BH95" s="202">
        <f>IF(N95="sníž. přenesená",J95,0)</f>
        <v>0</v>
      </c>
      <c r="BI95" s="202">
        <f>IF(N95="nulová",J95,0)</f>
        <v>0</v>
      </c>
      <c r="BJ95" s="23" t="s">
        <v>79</v>
      </c>
      <c r="BK95" s="202">
        <f>ROUND(I95*H95,2)</f>
        <v>0</v>
      </c>
      <c r="BL95" s="23" t="s">
        <v>381</v>
      </c>
      <c r="BM95" s="23" t="s">
        <v>392</v>
      </c>
    </row>
    <row r="96" spans="2:65" s="12" customFormat="1" ht="13.5">
      <c r="B96" s="217"/>
      <c r="C96" s="218"/>
      <c r="D96" s="203" t="s">
        <v>135</v>
      </c>
      <c r="E96" s="219" t="s">
        <v>30</v>
      </c>
      <c r="F96" s="220" t="s">
        <v>393</v>
      </c>
      <c r="G96" s="218"/>
      <c r="H96" s="219" t="s">
        <v>30</v>
      </c>
      <c r="I96" s="221"/>
      <c r="J96" s="218"/>
      <c r="K96" s="218"/>
      <c r="L96" s="222"/>
      <c r="M96" s="223"/>
      <c r="N96" s="224"/>
      <c r="O96" s="224"/>
      <c r="P96" s="224"/>
      <c r="Q96" s="224"/>
      <c r="R96" s="224"/>
      <c r="S96" s="224"/>
      <c r="T96" s="225"/>
      <c r="AT96" s="226" t="s">
        <v>135</v>
      </c>
      <c r="AU96" s="226" t="s">
        <v>83</v>
      </c>
      <c r="AV96" s="12" t="s">
        <v>79</v>
      </c>
      <c r="AW96" s="12" t="s">
        <v>37</v>
      </c>
      <c r="AX96" s="12" t="s">
        <v>74</v>
      </c>
      <c r="AY96" s="226" t="s">
        <v>125</v>
      </c>
    </row>
    <row r="97" spans="2:65" s="12" customFormat="1" ht="13.5">
      <c r="B97" s="217"/>
      <c r="C97" s="218"/>
      <c r="D97" s="203" t="s">
        <v>135</v>
      </c>
      <c r="E97" s="219" t="s">
        <v>30</v>
      </c>
      <c r="F97" s="220" t="s">
        <v>394</v>
      </c>
      <c r="G97" s="218"/>
      <c r="H97" s="219" t="s">
        <v>30</v>
      </c>
      <c r="I97" s="221"/>
      <c r="J97" s="218"/>
      <c r="K97" s="218"/>
      <c r="L97" s="222"/>
      <c r="M97" s="223"/>
      <c r="N97" s="224"/>
      <c r="O97" s="224"/>
      <c r="P97" s="224"/>
      <c r="Q97" s="224"/>
      <c r="R97" s="224"/>
      <c r="S97" s="224"/>
      <c r="T97" s="225"/>
      <c r="AT97" s="226" t="s">
        <v>135</v>
      </c>
      <c r="AU97" s="226" t="s">
        <v>83</v>
      </c>
      <c r="AV97" s="12" t="s">
        <v>79</v>
      </c>
      <c r="AW97" s="12" t="s">
        <v>37</v>
      </c>
      <c r="AX97" s="12" t="s">
        <v>74</v>
      </c>
      <c r="AY97" s="226" t="s">
        <v>125</v>
      </c>
    </row>
    <row r="98" spans="2:65" s="11" customFormat="1" ht="13.5">
      <c r="B98" s="206"/>
      <c r="C98" s="207"/>
      <c r="D98" s="203" t="s">
        <v>135</v>
      </c>
      <c r="E98" s="208" t="s">
        <v>30</v>
      </c>
      <c r="F98" s="209" t="s">
        <v>79</v>
      </c>
      <c r="G98" s="207"/>
      <c r="H98" s="210">
        <v>1</v>
      </c>
      <c r="I98" s="211"/>
      <c r="J98" s="207"/>
      <c r="K98" s="207"/>
      <c r="L98" s="212"/>
      <c r="M98" s="213"/>
      <c r="N98" s="214"/>
      <c r="O98" s="214"/>
      <c r="P98" s="214"/>
      <c r="Q98" s="214"/>
      <c r="R98" s="214"/>
      <c r="S98" s="214"/>
      <c r="T98" s="215"/>
      <c r="AT98" s="216" t="s">
        <v>135</v>
      </c>
      <c r="AU98" s="216" t="s">
        <v>83</v>
      </c>
      <c r="AV98" s="11" t="s">
        <v>83</v>
      </c>
      <c r="AW98" s="11" t="s">
        <v>37</v>
      </c>
      <c r="AX98" s="11" t="s">
        <v>79</v>
      </c>
      <c r="AY98" s="216" t="s">
        <v>125</v>
      </c>
    </row>
    <row r="99" spans="2:65" s="1" customFormat="1" ht="16.5" customHeight="1">
      <c r="B99" s="40"/>
      <c r="C99" s="191" t="s">
        <v>89</v>
      </c>
      <c r="D99" s="191" t="s">
        <v>127</v>
      </c>
      <c r="E99" s="192" t="s">
        <v>395</v>
      </c>
      <c r="F99" s="193" t="s">
        <v>396</v>
      </c>
      <c r="G99" s="194" t="s">
        <v>380</v>
      </c>
      <c r="H99" s="195">
        <v>1</v>
      </c>
      <c r="I99" s="196"/>
      <c r="J99" s="197">
        <f>ROUND(I99*H99,2)</f>
        <v>0</v>
      </c>
      <c r="K99" s="193" t="s">
        <v>30</v>
      </c>
      <c r="L99" s="60"/>
      <c r="M99" s="198" t="s">
        <v>30</v>
      </c>
      <c r="N99" s="199" t="s">
        <v>45</v>
      </c>
      <c r="O99" s="41"/>
      <c r="P99" s="200">
        <f>O99*H99</f>
        <v>0</v>
      </c>
      <c r="Q99" s="200">
        <v>0</v>
      </c>
      <c r="R99" s="200">
        <f>Q99*H99</f>
        <v>0</v>
      </c>
      <c r="S99" s="200">
        <v>0</v>
      </c>
      <c r="T99" s="201">
        <f>S99*H99</f>
        <v>0</v>
      </c>
      <c r="AR99" s="23" t="s">
        <v>381</v>
      </c>
      <c r="AT99" s="23" t="s">
        <v>127</v>
      </c>
      <c r="AU99" s="23" t="s">
        <v>83</v>
      </c>
      <c r="AY99" s="23" t="s">
        <v>125</v>
      </c>
      <c r="BE99" s="202">
        <f>IF(N99="základní",J99,0)</f>
        <v>0</v>
      </c>
      <c r="BF99" s="202">
        <f>IF(N99="snížená",J99,0)</f>
        <v>0</v>
      </c>
      <c r="BG99" s="202">
        <f>IF(N99="zákl. přenesená",J99,0)</f>
        <v>0</v>
      </c>
      <c r="BH99" s="202">
        <f>IF(N99="sníž. přenesená",J99,0)</f>
        <v>0</v>
      </c>
      <c r="BI99" s="202">
        <f>IF(N99="nulová",J99,0)</f>
        <v>0</v>
      </c>
      <c r="BJ99" s="23" t="s">
        <v>79</v>
      </c>
      <c r="BK99" s="202">
        <f>ROUND(I99*H99,2)</f>
        <v>0</v>
      </c>
      <c r="BL99" s="23" t="s">
        <v>381</v>
      </c>
      <c r="BM99" s="23" t="s">
        <v>397</v>
      </c>
    </row>
    <row r="100" spans="2:65" s="12" customFormat="1" ht="13.5">
      <c r="B100" s="217"/>
      <c r="C100" s="218"/>
      <c r="D100" s="203" t="s">
        <v>135</v>
      </c>
      <c r="E100" s="219" t="s">
        <v>30</v>
      </c>
      <c r="F100" s="220" t="s">
        <v>396</v>
      </c>
      <c r="G100" s="218"/>
      <c r="H100" s="219" t="s">
        <v>30</v>
      </c>
      <c r="I100" s="221"/>
      <c r="J100" s="218"/>
      <c r="K100" s="218"/>
      <c r="L100" s="222"/>
      <c r="M100" s="223"/>
      <c r="N100" s="224"/>
      <c r="O100" s="224"/>
      <c r="P100" s="224"/>
      <c r="Q100" s="224"/>
      <c r="R100" s="224"/>
      <c r="S100" s="224"/>
      <c r="T100" s="225"/>
      <c r="AT100" s="226" t="s">
        <v>135</v>
      </c>
      <c r="AU100" s="226" t="s">
        <v>83</v>
      </c>
      <c r="AV100" s="12" t="s">
        <v>79</v>
      </c>
      <c r="AW100" s="12" t="s">
        <v>37</v>
      </c>
      <c r="AX100" s="12" t="s">
        <v>74</v>
      </c>
      <c r="AY100" s="226" t="s">
        <v>125</v>
      </c>
    </row>
    <row r="101" spans="2:65" s="11" customFormat="1" ht="13.5">
      <c r="B101" s="206"/>
      <c r="C101" s="207"/>
      <c r="D101" s="203" t="s">
        <v>135</v>
      </c>
      <c r="E101" s="208" t="s">
        <v>30</v>
      </c>
      <c r="F101" s="209" t="s">
        <v>79</v>
      </c>
      <c r="G101" s="207"/>
      <c r="H101" s="210">
        <v>1</v>
      </c>
      <c r="I101" s="211"/>
      <c r="J101" s="207"/>
      <c r="K101" s="207"/>
      <c r="L101" s="212"/>
      <c r="M101" s="213"/>
      <c r="N101" s="214"/>
      <c r="O101" s="214"/>
      <c r="P101" s="214"/>
      <c r="Q101" s="214"/>
      <c r="R101" s="214"/>
      <c r="S101" s="214"/>
      <c r="T101" s="215"/>
      <c r="AT101" s="216" t="s">
        <v>135</v>
      </c>
      <c r="AU101" s="216" t="s">
        <v>83</v>
      </c>
      <c r="AV101" s="11" t="s">
        <v>83</v>
      </c>
      <c r="AW101" s="11" t="s">
        <v>37</v>
      </c>
      <c r="AX101" s="11" t="s">
        <v>79</v>
      </c>
      <c r="AY101" s="216" t="s">
        <v>125</v>
      </c>
    </row>
    <row r="102" spans="2:65" s="10" customFormat="1" ht="29.85" customHeight="1">
      <c r="B102" s="175"/>
      <c r="C102" s="176"/>
      <c r="D102" s="177" t="s">
        <v>73</v>
      </c>
      <c r="E102" s="189" t="s">
        <v>398</v>
      </c>
      <c r="F102" s="189" t="s">
        <v>399</v>
      </c>
      <c r="G102" s="176"/>
      <c r="H102" s="176"/>
      <c r="I102" s="179"/>
      <c r="J102" s="190">
        <f>BK102</f>
        <v>0</v>
      </c>
      <c r="K102" s="176"/>
      <c r="L102" s="181"/>
      <c r="M102" s="182"/>
      <c r="N102" s="183"/>
      <c r="O102" s="183"/>
      <c r="P102" s="184">
        <f>SUM(P103:P106)</f>
        <v>0</v>
      </c>
      <c r="Q102" s="183"/>
      <c r="R102" s="184">
        <f>SUM(R103:R106)</f>
        <v>0</v>
      </c>
      <c r="S102" s="183"/>
      <c r="T102" s="185">
        <f>SUM(T103:T106)</f>
        <v>0</v>
      </c>
      <c r="AR102" s="186" t="s">
        <v>154</v>
      </c>
      <c r="AT102" s="187" t="s">
        <v>73</v>
      </c>
      <c r="AU102" s="187" t="s">
        <v>79</v>
      </c>
      <c r="AY102" s="186" t="s">
        <v>125</v>
      </c>
      <c r="BK102" s="188">
        <f>SUM(BK103:BK106)</f>
        <v>0</v>
      </c>
    </row>
    <row r="103" spans="2:65" s="1" customFormat="1" ht="16.5" customHeight="1">
      <c r="B103" s="40"/>
      <c r="C103" s="191" t="s">
        <v>154</v>
      </c>
      <c r="D103" s="191" t="s">
        <v>127</v>
      </c>
      <c r="E103" s="192" t="s">
        <v>400</v>
      </c>
      <c r="F103" s="193" t="s">
        <v>401</v>
      </c>
      <c r="G103" s="194" t="s">
        <v>380</v>
      </c>
      <c r="H103" s="195">
        <v>1</v>
      </c>
      <c r="I103" s="196"/>
      <c r="J103" s="197">
        <f>ROUND(I103*H103,2)</f>
        <v>0</v>
      </c>
      <c r="K103" s="193" t="s">
        <v>30</v>
      </c>
      <c r="L103" s="60"/>
      <c r="M103" s="198" t="s">
        <v>30</v>
      </c>
      <c r="N103" s="199" t="s">
        <v>45</v>
      </c>
      <c r="O103" s="41"/>
      <c r="P103" s="200">
        <f>O103*H103</f>
        <v>0</v>
      </c>
      <c r="Q103" s="200">
        <v>0</v>
      </c>
      <c r="R103" s="200">
        <f>Q103*H103</f>
        <v>0</v>
      </c>
      <c r="S103" s="200">
        <v>0</v>
      </c>
      <c r="T103" s="201">
        <f>S103*H103</f>
        <v>0</v>
      </c>
      <c r="AR103" s="23" t="s">
        <v>381</v>
      </c>
      <c r="AT103" s="23" t="s">
        <v>127</v>
      </c>
      <c r="AU103" s="23" t="s">
        <v>83</v>
      </c>
      <c r="AY103" s="23" t="s">
        <v>125</v>
      </c>
      <c r="BE103" s="202">
        <f>IF(N103="základní",J103,0)</f>
        <v>0</v>
      </c>
      <c r="BF103" s="202">
        <f>IF(N103="snížená",J103,0)</f>
        <v>0</v>
      </c>
      <c r="BG103" s="202">
        <f>IF(N103="zákl. přenesená",J103,0)</f>
        <v>0</v>
      </c>
      <c r="BH103" s="202">
        <f>IF(N103="sníž. přenesená",J103,0)</f>
        <v>0</v>
      </c>
      <c r="BI103" s="202">
        <f>IF(N103="nulová",J103,0)</f>
        <v>0</v>
      </c>
      <c r="BJ103" s="23" t="s">
        <v>79</v>
      </c>
      <c r="BK103" s="202">
        <f>ROUND(I103*H103,2)</f>
        <v>0</v>
      </c>
      <c r="BL103" s="23" t="s">
        <v>381</v>
      </c>
      <c r="BM103" s="23" t="s">
        <v>402</v>
      </c>
    </row>
    <row r="104" spans="2:65" s="12" customFormat="1" ht="13.5">
      <c r="B104" s="217"/>
      <c r="C104" s="218"/>
      <c r="D104" s="203" t="s">
        <v>135</v>
      </c>
      <c r="E104" s="219" t="s">
        <v>30</v>
      </c>
      <c r="F104" s="220" t="s">
        <v>401</v>
      </c>
      <c r="G104" s="218"/>
      <c r="H104" s="219" t="s">
        <v>30</v>
      </c>
      <c r="I104" s="221"/>
      <c r="J104" s="218"/>
      <c r="K104" s="218"/>
      <c r="L104" s="222"/>
      <c r="M104" s="223"/>
      <c r="N104" s="224"/>
      <c r="O104" s="224"/>
      <c r="P104" s="224"/>
      <c r="Q104" s="224"/>
      <c r="R104" s="224"/>
      <c r="S104" s="224"/>
      <c r="T104" s="225"/>
      <c r="AT104" s="226" t="s">
        <v>135</v>
      </c>
      <c r="AU104" s="226" t="s">
        <v>83</v>
      </c>
      <c r="AV104" s="12" t="s">
        <v>79</v>
      </c>
      <c r="AW104" s="12" t="s">
        <v>37</v>
      </c>
      <c r="AX104" s="12" t="s">
        <v>74</v>
      </c>
      <c r="AY104" s="226" t="s">
        <v>125</v>
      </c>
    </row>
    <row r="105" spans="2:65" s="12" customFormat="1" ht="13.5">
      <c r="B105" s="217"/>
      <c r="C105" s="218"/>
      <c r="D105" s="203" t="s">
        <v>135</v>
      </c>
      <c r="E105" s="219" t="s">
        <v>30</v>
      </c>
      <c r="F105" s="220" t="s">
        <v>403</v>
      </c>
      <c r="G105" s="218"/>
      <c r="H105" s="219" t="s">
        <v>30</v>
      </c>
      <c r="I105" s="221"/>
      <c r="J105" s="218"/>
      <c r="K105" s="218"/>
      <c r="L105" s="222"/>
      <c r="M105" s="223"/>
      <c r="N105" s="224"/>
      <c r="O105" s="224"/>
      <c r="P105" s="224"/>
      <c r="Q105" s="224"/>
      <c r="R105" s="224"/>
      <c r="S105" s="224"/>
      <c r="T105" s="225"/>
      <c r="AT105" s="226" t="s">
        <v>135</v>
      </c>
      <c r="AU105" s="226" t="s">
        <v>83</v>
      </c>
      <c r="AV105" s="12" t="s">
        <v>79</v>
      </c>
      <c r="AW105" s="12" t="s">
        <v>37</v>
      </c>
      <c r="AX105" s="12" t="s">
        <v>74</v>
      </c>
      <c r="AY105" s="226" t="s">
        <v>125</v>
      </c>
    </row>
    <row r="106" spans="2:65" s="11" customFormat="1" ht="13.5">
      <c r="B106" s="206"/>
      <c r="C106" s="207"/>
      <c r="D106" s="203" t="s">
        <v>135</v>
      </c>
      <c r="E106" s="208" t="s">
        <v>30</v>
      </c>
      <c r="F106" s="209" t="s">
        <v>79</v>
      </c>
      <c r="G106" s="207"/>
      <c r="H106" s="210">
        <v>1</v>
      </c>
      <c r="I106" s="211"/>
      <c r="J106" s="207"/>
      <c r="K106" s="207"/>
      <c r="L106" s="212"/>
      <c r="M106" s="213"/>
      <c r="N106" s="214"/>
      <c r="O106" s="214"/>
      <c r="P106" s="214"/>
      <c r="Q106" s="214"/>
      <c r="R106" s="214"/>
      <c r="S106" s="214"/>
      <c r="T106" s="215"/>
      <c r="AT106" s="216" t="s">
        <v>135</v>
      </c>
      <c r="AU106" s="216" t="s">
        <v>83</v>
      </c>
      <c r="AV106" s="11" t="s">
        <v>83</v>
      </c>
      <c r="AW106" s="11" t="s">
        <v>37</v>
      </c>
      <c r="AX106" s="11" t="s">
        <v>79</v>
      </c>
      <c r="AY106" s="216" t="s">
        <v>125</v>
      </c>
    </row>
    <row r="107" spans="2:65" s="10" customFormat="1" ht="29.85" customHeight="1">
      <c r="B107" s="175"/>
      <c r="C107" s="176"/>
      <c r="D107" s="177" t="s">
        <v>73</v>
      </c>
      <c r="E107" s="189" t="s">
        <v>404</v>
      </c>
      <c r="F107" s="189" t="s">
        <v>405</v>
      </c>
      <c r="G107" s="176"/>
      <c r="H107" s="176"/>
      <c r="I107" s="179"/>
      <c r="J107" s="190">
        <f>BK107</f>
        <v>0</v>
      </c>
      <c r="K107" s="176"/>
      <c r="L107" s="181"/>
      <c r="M107" s="182"/>
      <c r="N107" s="183"/>
      <c r="O107" s="183"/>
      <c r="P107" s="184">
        <f>SUM(P108:P128)</f>
        <v>0</v>
      </c>
      <c r="Q107" s="183"/>
      <c r="R107" s="184">
        <f>SUM(R108:R128)</f>
        <v>0</v>
      </c>
      <c r="S107" s="183"/>
      <c r="T107" s="185">
        <f>SUM(T108:T128)</f>
        <v>0</v>
      </c>
      <c r="AR107" s="186" t="s">
        <v>154</v>
      </c>
      <c r="AT107" s="187" t="s">
        <v>73</v>
      </c>
      <c r="AU107" s="187" t="s">
        <v>79</v>
      </c>
      <c r="AY107" s="186" t="s">
        <v>125</v>
      </c>
      <c r="BK107" s="188">
        <f>SUM(BK108:BK128)</f>
        <v>0</v>
      </c>
    </row>
    <row r="108" spans="2:65" s="1" customFormat="1" ht="16.5" customHeight="1">
      <c r="B108" s="40"/>
      <c r="C108" s="191" t="s">
        <v>159</v>
      </c>
      <c r="D108" s="191" t="s">
        <v>127</v>
      </c>
      <c r="E108" s="192" t="s">
        <v>406</v>
      </c>
      <c r="F108" s="193" t="s">
        <v>407</v>
      </c>
      <c r="G108" s="194" t="s">
        <v>199</v>
      </c>
      <c r="H108" s="195">
        <v>1</v>
      </c>
      <c r="I108" s="196"/>
      <c r="J108" s="197">
        <f>ROUND(I108*H108,2)</f>
        <v>0</v>
      </c>
      <c r="K108" s="193" t="s">
        <v>30</v>
      </c>
      <c r="L108" s="60"/>
      <c r="M108" s="198" t="s">
        <v>30</v>
      </c>
      <c r="N108" s="199" t="s">
        <v>45</v>
      </c>
      <c r="O108" s="41"/>
      <c r="P108" s="200">
        <f>O108*H108</f>
        <v>0</v>
      </c>
      <c r="Q108" s="200">
        <v>0</v>
      </c>
      <c r="R108" s="200">
        <f>Q108*H108</f>
        <v>0</v>
      </c>
      <c r="S108" s="200">
        <v>0</v>
      </c>
      <c r="T108" s="201">
        <f>S108*H108</f>
        <v>0</v>
      </c>
      <c r="AR108" s="23" t="s">
        <v>381</v>
      </c>
      <c r="AT108" s="23" t="s">
        <v>127</v>
      </c>
      <c r="AU108" s="23" t="s">
        <v>83</v>
      </c>
      <c r="AY108" s="23" t="s">
        <v>125</v>
      </c>
      <c r="BE108" s="202">
        <f>IF(N108="základní",J108,0)</f>
        <v>0</v>
      </c>
      <c r="BF108" s="202">
        <f>IF(N108="snížená",J108,0)</f>
        <v>0</v>
      </c>
      <c r="BG108" s="202">
        <f>IF(N108="zákl. přenesená",J108,0)</f>
        <v>0</v>
      </c>
      <c r="BH108" s="202">
        <f>IF(N108="sníž. přenesená",J108,0)</f>
        <v>0</v>
      </c>
      <c r="BI108" s="202">
        <f>IF(N108="nulová",J108,0)</f>
        <v>0</v>
      </c>
      <c r="BJ108" s="23" t="s">
        <v>79</v>
      </c>
      <c r="BK108" s="202">
        <f>ROUND(I108*H108,2)</f>
        <v>0</v>
      </c>
      <c r="BL108" s="23" t="s">
        <v>381</v>
      </c>
      <c r="BM108" s="23" t="s">
        <v>408</v>
      </c>
    </row>
    <row r="109" spans="2:65" s="12" customFormat="1" ht="13.5">
      <c r="B109" s="217"/>
      <c r="C109" s="218"/>
      <c r="D109" s="203" t="s">
        <v>135</v>
      </c>
      <c r="E109" s="219" t="s">
        <v>30</v>
      </c>
      <c r="F109" s="220" t="s">
        <v>409</v>
      </c>
      <c r="G109" s="218"/>
      <c r="H109" s="219" t="s">
        <v>30</v>
      </c>
      <c r="I109" s="221"/>
      <c r="J109" s="218"/>
      <c r="K109" s="218"/>
      <c r="L109" s="222"/>
      <c r="M109" s="223"/>
      <c r="N109" s="224"/>
      <c r="O109" s="224"/>
      <c r="P109" s="224"/>
      <c r="Q109" s="224"/>
      <c r="R109" s="224"/>
      <c r="S109" s="224"/>
      <c r="T109" s="225"/>
      <c r="AT109" s="226" t="s">
        <v>135</v>
      </c>
      <c r="AU109" s="226" t="s">
        <v>83</v>
      </c>
      <c r="AV109" s="12" t="s">
        <v>79</v>
      </c>
      <c r="AW109" s="12" t="s">
        <v>37</v>
      </c>
      <c r="AX109" s="12" t="s">
        <v>74</v>
      </c>
      <c r="AY109" s="226" t="s">
        <v>125</v>
      </c>
    </row>
    <row r="110" spans="2:65" s="12" customFormat="1" ht="13.5">
      <c r="B110" s="217"/>
      <c r="C110" s="218"/>
      <c r="D110" s="203" t="s">
        <v>135</v>
      </c>
      <c r="E110" s="219" t="s">
        <v>30</v>
      </c>
      <c r="F110" s="220" t="s">
        <v>410</v>
      </c>
      <c r="G110" s="218"/>
      <c r="H110" s="219" t="s">
        <v>30</v>
      </c>
      <c r="I110" s="221"/>
      <c r="J110" s="218"/>
      <c r="K110" s="218"/>
      <c r="L110" s="222"/>
      <c r="M110" s="223"/>
      <c r="N110" s="224"/>
      <c r="O110" s="224"/>
      <c r="P110" s="224"/>
      <c r="Q110" s="224"/>
      <c r="R110" s="224"/>
      <c r="S110" s="224"/>
      <c r="T110" s="225"/>
      <c r="AT110" s="226" t="s">
        <v>135</v>
      </c>
      <c r="AU110" s="226" t="s">
        <v>83</v>
      </c>
      <c r="AV110" s="12" t="s">
        <v>79</v>
      </c>
      <c r="AW110" s="12" t="s">
        <v>37</v>
      </c>
      <c r="AX110" s="12" t="s">
        <v>74</v>
      </c>
      <c r="AY110" s="226" t="s">
        <v>125</v>
      </c>
    </row>
    <row r="111" spans="2:65" s="12" customFormat="1" ht="13.5">
      <c r="B111" s="217"/>
      <c r="C111" s="218"/>
      <c r="D111" s="203" t="s">
        <v>135</v>
      </c>
      <c r="E111" s="219" t="s">
        <v>30</v>
      </c>
      <c r="F111" s="220" t="s">
        <v>411</v>
      </c>
      <c r="G111" s="218"/>
      <c r="H111" s="219" t="s">
        <v>30</v>
      </c>
      <c r="I111" s="221"/>
      <c r="J111" s="218"/>
      <c r="K111" s="218"/>
      <c r="L111" s="222"/>
      <c r="M111" s="223"/>
      <c r="N111" s="224"/>
      <c r="O111" s="224"/>
      <c r="P111" s="224"/>
      <c r="Q111" s="224"/>
      <c r="R111" s="224"/>
      <c r="S111" s="224"/>
      <c r="T111" s="225"/>
      <c r="AT111" s="226" t="s">
        <v>135</v>
      </c>
      <c r="AU111" s="226" t="s">
        <v>83</v>
      </c>
      <c r="AV111" s="12" t="s">
        <v>79</v>
      </c>
      <c r="AW111" s="12" t="s">
        <v>37</v>
      </c>
      <c r="AX111" s="12" t="s">
        <v>74</v>
      </c>
      <c r="AY111" s="226" t="s">
        <v>125</v>
      </c>
    </row>
    <row r="112" spans="2:65" s="12" customFormat="1" ht="13.5">
      <c r="B112" s="217"/>
      <c r="C112" s="218"/>
      <c r="D112" s="203" t="s">
        <v>135</v>
      </c>
      <c r="E112" s="219" t="s">
        <v>30</v>
      </c>
      <c r="F112" s="220" t="s">
        <v>412</v>
      </c>
      <c r="G112" s="218"/>
      <c r="H112" s="219" t="s">
        <v>30</v>
      </c>
      <c r="I112" s="221"/>
      <c r="J112" s="218"/>
      <c r="K112" s="218"/>
      <c r="L112" s="222"/>
      <c r="M112" s="223"/>
      <c r="N112" s="224"/>
      <c r="O112" s="224"/>
      <c r="P112" s="224"/>
      <c r="Q112" s="224"/>
      <c r="R112" s="224"/>
      <c r="S112" s="224"/>
      <c r="T112" s="225"/>
      <c r="AT112" s="226" t="s">
        <v>135</v>
      </c>
      <c r="AU112" s="226" t="s">
        <v>83</v>
      </c>
      <c r="AV112" s="12" t="s">
        <v>79</v>
      </c>
      <c r="AW112" s="12" t="s">
        <v>37</v>
      </c>
      <c r="AX112" s="12" t="s">
        <v>74</v>
      </c>
      <c r="AY112" s="226" t="s">
        <v>125</v>
      </c>
    </row>
    <row r="113" spans="2:65" s="11" customFormat="1" ht="13.5">
      <c r="B113" s="206"/>
      <c r="C113" s="207"/>
      <c r="D113" s="203" t="s">
        <v>135</v>
      </c>
      <c r="E113" s="208" t="s">
        <v>30</v>
      </c>
      <c r="F113" s="209" t="s">
        <v>79</v>
      </c>
      <c r="G113" s="207"/>
      <c r="H113" s="210">
        <v>1</v>
      </c>
      <c r="I113" s="211"/>
      <c r="J113" s="207"/>
      <c r="K113" s="207"/>
      <c r="L113" s="212"/>
      <c r="M113" s="213"/>
      <c r="N113" s="214"/>
      <c r="O113" s="214"/>
      <c r="P113" s="214"/>
      <c r="Q113" s="214"/>
      <c r="R113" s="214"/>
      <c r="S113" s="214"/>
      <c r="T113" s="215"/>
      <c r="AT113" s="216" t="s">
        <v>135</v>
      </c>
      <c r="AU113" s="216" t="s">
        <v>83</v>
      </c>
      <c r="AV113" s="11" t="s">
        <v>83</v>
      </c>
      <c r="AW113" s="11" t="s">
        <v>37</v>
      </c>
      <c r="AX113" s="11" t="s">
        <v>79</v>
      </c>
      <c r="AY113" s="216" t="s">
        <v>125</v>
      </c>
    </row>
    <row r="114" spans="2:65" s="1" customFormat="1" ht="16.5" customHeight="1">
      <c r="B114" s="40"/>
      <c r="C114" s="191" t="s">
        <v>164</v>
      </c>
      <c r="D114" s="191" t="s">
        <v>127</v>
      </c>
      <c r="E114" s="192" t="s">
        <v>413</v>
      </c>
      <c r="F114" s="193" t="s">
        <v>414</v>
      </c>
      <c r="G114" s="194" t="s">
        <v>199</v>
      </c>
      <c r="H114" s="195">
        <v>1</v>
      </c>
      <c r="I114" s="196"/>
      <c r="J114" s="197">
        <f>ROUND(I114*H114,2)</f>
        <v>0</v>
      </c>
      <c r="K114" s="193" t="s">
        <v>30</v>
      </c>
      <c r="L114" s="60"/>
      <c r="M114" s="198" t="s">
        <v>30</v>
      </c>
      <c r="N114" s="199" t="s">
        <v>45</v>
      </c>
      <c r="O114" s="41"/>
      <c r="P114" s="200">
        <f>O114*H114</f>
        <v>0</v>
      </c>
      <c r="Q114" s="200">
        <v>0</v>
      </c>
      <c r="R114" s="200">
        <f>Q114*H114</f>
        <v>0</v>
      </c>
      <c r="S114" s="200">
        <v>0</v>
      </c>
      <c r="T114" s="201">
        <f>S114*H114</f>
        <v>0</v>
      </c>
      <c r="AR114" s="23" t="s">
        <v>381</v>
      </c>
      <c r="AT114" s="23" t="s">
        <v>127</v>
      </c>
      <c r="AU114" s="23" t="s">
        <v>83</v>
      </c>
      <c r="AY114" s="23" t="s">
        <v>125</v>
      </c>
      <c r="BE114" s="202">
        <f>IF(N114="základní",J114,0)</f>
        <v>0</v>
      </c>
      <c r="BF114" s="202">
        <f>IF(N114="snížená",J114,0)</f>
        <v>0</v>
      </c>
      <c r="BG114" s="202">
        <f>IF(N114="zákl. přenesená",J114,0)</f>
        <v>0</v>
      </c>
      <c r="BH114" s="202">
        <f>IF(N114="sníž. přenesená",J114,0)</f>
        <v>0</v>
      </c>
      <c r="BI114" s="202">
        <f>IF(N114="nulová",J114,0)</f>
        <v>0</v>
      </c>
      <c r="BJ114" s="23" t="s">
        <v>79</v>
      </c>
      <c r="BK114" s="202">
        <f>ROUND(I114*H114,2)</f>
        <v>0</v>
      </c>
      <c r="BL114" s="23" t="s">
        <v>381</v>
      </c>
      <c r="BM114" s="23" t="s">
        <v>415</v>
      </c>
    </row>
    <row r="115" spans="2:65" s="12" customFormat="1" ht="13.5">
      <c r="B115" s="217"/>
      <c r="C115" s="218"/>
      <c r="D115" s="203" t="s">
        <v>135</v>
      </c>
      <c r="E115" s="219" t="s">
        <v>30</v>
      </c>
      <c r="F115" s="220" t="s">
        <v>414</v>
      </c>
      <c r="G115" s="218"/>
      <c r="H115" s="219" t="s">
        <v>30</v>
      </c>
      <c r="I115" s="221"/>
      <c r="J115" s="218"/>
      <c r="K115" s="218"/>
      <c r="L115" s="222"/>
      <c r="M115" s="223"/>
      <c r="N115" s="224"/>
      <c r="O115" s="224"/>
      <c r="P115" s="224"/>
      <c r="Q115" s="224"/>
      <c r="R115" s="224"/>
      <c r="S115" s="224"/>
      <c r="T115" s="225"/>
      <c r="AT115" s="226" t="s">
        <v>135</v>
      </c>
      <c r="AU115" s="226" t="s">
        <v>83</v>
      </c>
      <c r="AV115" s="12" t="s">
        <v>79</v>
      </c>
      <c r="AW115" s="12" t="s">
        <v>37</v>
      </c>
      <c r="AX115" s="12" t="s">
        <v>74</v>
      </c>
      <c r="AY115" s="226" t="s">
        <v>125</v>
      </c>
    </row>
    <row r="116" spans="2:65" s="11" customFormat="1" ht="13.5">
      <c r="B116" s="206"/>
      <c r="C116" s="207"/>
      <c r="D116" s="203" t="s">
        <v>135</v>
      </c>
      <c r="E116" s="208" t="s">
        <v>30</v>
      </c>
      <c r="F116" s="209" t="s">
        <v>79</v>
      </c>
      <c r="G116" s="207"/>
      <c r="H116" s="210">
        <v>1</v>
      </c>
      <c r="I116" s="211"/>
      <c r="J116" s="207"/>
      <c r="K116" s="207"/>
      <c r="L116" s="212"/>
      <c r="M116" s="213"/>
      <c r="N116" s="214"/>
      <c r="O116" s="214"/>
      <c r="P116" s="214"/>
      <c r="Q116" s="214"/>
      <c r="R116" s="214"/>
      <c r="S116" s="214"/>
      <c r="T116" s="215"/>
      <c r="AT116" s="216" t="s">
        <v>135</v>
      </c>
      <c r="AU116" s="216" t="s">
        <v>83</v>
      </c>
      <c r="AV116" s="11" t="s">
        <v>83</v>
      </c>
      <c r="AW116" s="11" t="s">
        <v>37</v>
      </c>
      <c r="AX116" s="11" t="s">
        <v>79</v>
      </c>
      <c r="AY116" s="216" t="s">
        <v>125</v>
      </c>
    </row>
    <row r="117" spans="2:65" s="1" customFormat="1" ht="25.5" customHeight="1">
      <c r="B117" s="40"/>
      <c r="C117" s="191" t="s">
        <v>171</v>
      </c>
      <c r="D117" s="191" t="s">
        <v>127</v>
      </c>
      <c r="E117" s="192" t="s">
        <v>416</v>
      </c>
      <c r="F117" s="193" t="s">
        <v>417</v>
      </c>
      <c r="G117" s="194" t="s">
        <v>380</v>
      </c>
      <c r="H117" s="195">
        <v>1</v>
      </c>
      <c r="I117" s="196"/>
      <c r="J117" s="197">
        <f>ROUND(I117*H117,2)</f>
        <v>0</v>
      </c>
      <c r="K117" s="193" t="s">
        <v>30</v>
      </c>
      <c r="L117" s="60"/>
      <c r="M117" s="198" t="s">
        <v>30</v>
      </c>
      <c r="N117" s="199" t="s">
        <v>45</v>
      </c>
      <c r="O117" s="41"/>
      <c r="P117" s="200">
        <f>O117*H117</f>
        <v>0</v>
      </c>
      <c r="Q117" s="200">
        <v>0</v>
      </c>
      <c r="R117" s="200">
        <f>Q117*H117</f>
        <v>0</v>
      </c>
      <c r="S117" s="200">
        <v>0</v>
      </c>
      <c r="T117" s="201">
        <f>S117*H117</f>
        <v>0</v>
      </c>
      <c r="AR117" s="23" t="s">
        <v>381</v>
      </c>
      <c r="AT117" s="23" t="s">
        <v>127</v>
      </c>
      <c r="AU117" s="23" t="s">
        <v>83</v>
      </c>
      <c r="AY117" s="23" t="s">
        <v>125</v>
      </c>
      <c r="BE117" s="202">
        <f>IF(N117="základní",J117,0)</f>
        <v>0</v>
      </c>
      <c r="BF117" s="202">
        <f>IF(N117="snížená",J117,0)</f>
        <v>0</v>
      </c>
      <c r="BG117" s="202">
        <f>IF(N117="zákl. přenesená",J117,0)</f>
        <v>0</v>
      </c>
      <c r="BH117" s="202">
        <f>IF(N117="sníž. přenesená",J117,0)</f>
        <v>0</v>
      </c>
      <c r="BI117" s="202">
        <f>IF(N117="nulová",J117,0)</f>
        <v>0</v>
      </c>
      <c r="BJ117" s="23" t="s">
        <v>79</v>
      </c>
      <c r="BK117" s="202">
        <f>ROUND(I117*H117,2)</f>
        <v>0</v>
      </c>
      <c r="BL117" s="23" t="s">
        <v>381</v>
      </c>
      <c r="BM117" s="23" t="s">
        <v>418</v>
      </c>
    </row>
    <row r="118" spans="2:65" s="12" customFormat="1" ht="13.5">
      <c r="B118" s="217"/>
      <c r="C118" s="218"/>
      <c r="D118" s="203" t="s">
        <v>135</v>
      </c>
      <c r="E118" s="219" t="s">
        <v>30</v>
      </c>
      <c r="F118" s="220" t="s">
        <v>419</v>
      </c>
      <c r="G118" s="218"/>
      <c r="H118" s="219" t="s">
        <v>30</v>
      </c>
      <c r="I118" s="221"/>
      <c r="J118" s="218"/>
      <c r="K118" s="218"/>
      <c r="L118" s="222"/>
      <c r="M118" s="223"/>
      <c r="N118" s="224"/>
      <c r="O118" s="224"/>
      <c r="P118" s="224"/>
      <c r="Q118" s="224"/>
      <c r="R118" s="224"/>
      <c r="S118" s="224"/>
      <c r="T118" s="225"/>
      <c r="AT118" s="226" t="s">
        <v>135</v>
      </c>
      <c r="AU118" s="226" t="s">
        <v>83</v>
      </c>
      <c r="AV118" s="12" t="s">
        <v>79</v>
      </c>
      <c r="AW118" s="12" t="s">
        <v>37</v>
      </c>
      <c r="AX118" s="12" t="s">
        <v>74</v>
      </c>
      <c r="AY118" s="226" t="s">
        <v>125</v>
      </c>
    </row>
    <row r="119" spans="2:65" s="12" customFormat="1" ht="13.5">
      <c r="B119" s="217"/>
      <c r="C119" s="218"/>
      <c r="D119" s="203" t="s">
        <v>135</v>
      </c>
      <c r="E119" s="219" t="s">
        <v>30</v>
      </c>
      <c r="F119" s="220" t="s">
        <v>420</v>
      </c>
      <c r="G119" s="218"/>
      <c r="H119" s="219" t="s">
        <v>30</v>
      </c>
      <c r="I119" s="221"/>
      <c r="J119" s="218"/>
      <c r="K119" s="218"/>
      <c r="L119" s="222"/>
      <c r="M119" s="223"/>
      <c r="N119" s="224"/>
      <c r="O119" s="224"/>
      <c r="P119" s="224"/>
      <c r="Q119" s="224"/>
      <c r="R119" s="224"/>
      <c r="S119" s="224"/>
      <c r="T119" s="225"/>
      <c r="AT119" s="226" t="s">
        <v>135</v>
      </c>
      <c r="AU119" s="226" t="s">
        <v>83</v>
      </c>
      <c r="AV119" s="12" t="s">
        <v>79</v>
      </c>
      <c r="AW119" s="12" t="s">
        <v>37</v>
      </c>
      <c r="AX119" s="12" t="s">
        <v>74</v>
      </c>
      <c r="AY119" s="226" t="s">
        <v>125</v>
      </c>
    </row>
    <row r="120" spans="2:65" s="11" customFormat="1" ht="13.5">
      <c r="B120" s="206"/>
      <c r="C120" s="207"/>
      <c r="D120" s="203" t="s">
        <v>135</v>
      </c>
      <c r="E120" s="208" t="s">
        <v>30</v>
      </c>
      <c r="F120" s="209" t="s">
        <v>79</v>
      </c>
      <c r="G120" s="207"/>
      <c r="H120" s="210">
        <v>1</v>
      </c>
      <c r="I120" s="211"/>
      <c r="J120" s="207"/>
      <c r="K120" s="207"/>
      <c r="L120" s="212"/>
      <c r="M120" s="213"/>
      <c r="N120" s="214"/>
      <c r="O120" s="214"/>
      <c r="P120" s="214"/>
      <c r="Q120" s="214"/>
      <c r="R120" s="214"/>
      <c r="S120" s="214"/>
      <c r="T120" s="215"/>
      <c r="AT120" s="216" t="s">
        <v>135</v>
      </c>
      <c r="AU120" s="216" t="s">
        <v>83</v>
      </c>
      <c r="AV120" s="11" t="s">
        <v>83</v>
      </c>
      <c r="AW120" s="11" t="s">
        <v>37</v>
      </c>
      <c r="AX120" s="11" t="s">
        <v>79</v>
      </c>
      <c r="AY120" s="216" t="s">
        <v>125</v>
      </c>
    </row>
    <row r="121" spans="2:65" s="1" customFormat="1" ht="38.25" customHeight="1">
      <c r="B121" s="40"/>
      <c r="C121" s="191" t="s">
        <v>177</v>
      </c>
      <c r="D121" s="191" t="s">
        <v>127</v>
      </c>
      <c r="E121" s="192" t="s">
        <v>421</v>
      </c>
      <c r="F121" s="193" t="s">
        <v>422</v>
      </c>
      <c r="G121" s="194" t="s">
        <v>380</v>
      </c>
      <c r="H121" s="195">
        <v>1</v>
      </c>
      <c r="I121" s="196"/>
      <c r="J121" s="197">
        <f>ROUND(I121*H121,2)</f>
        <v>0</v>
      </c>
      <c r="K121" s="193" t="s">
        <v>30</v>
      </c>
      <c r="L121" s="60"/>
      <c r="M121" s="198" t="s">
        <v>30</v>
      </c>
      <c r="N121" s="199" t="s">
        <v>45</v>
      </c>
      <c r="O121" s="41"/>
      <c r="P121" s="200">
        <f>O121*H121</f>
        <v>0</v>
      </c>
      <c r="Q121" s="200">
        <v>0</v>
      </c>
      <c r="R121" s="200">
        <f>Q121*H121</f>
        <v>0</v>
      </c>
      <c r="S121" s="200">
        <v>0</v>
      </c>
      <c r="T121" s="201">
        <f>S121*H121</f>
        <v>0</v>
      </c>
      <c r="AR121" s="23" t="s">
        <v>381</v>
      </c>
      <c r="AT121" s="23" t="s">
        <v>127</v>
      </c>
      <c r="AU121" s="23" t="s">
        <v>83</v>
      </c>
      <c r="AY121" s="23" t="s">
        <v>125</v>
      </c>
      <c r="BE121" s="202">
        <f>IF(N121="základní",J121,0)</f>
        <v>0</v>
      </c>
      <c r="BF121" s="202">
        <f>IF(N121="snížená",J121,0)</f>
        <v>0</v>
      </c>
      <c r="BG121" s="202">
        <f>IF(N121="zákl. přenesená",J121,0)</f>
        <v>0</v>
      </c>
      <c r="BH121" s="202">
        <f>IF(N121="sníž. přenesená",J121,0)</f>
        <v>0</v>
      </c>
      <c r="BI121" s="202">
        <f>IF(N121="nulová",J121,0)</f>
        <v>0</v>
      </c>
      <c r="BJ121" s="23" t="s">
        <v>79</v>
      </c>
      <c r="BK121" s="202">
        <f>ROUND(I121*H121,2)</f>
        <v>0</v>
      </c>
      <c r="BL121" s="23" t="s">
        <v>381</v>
      </c>
      <c r="BM121" s="23" t="s">
        <v>423</v>
      </c>
    </row>
    <row r="122" spans="2:65" s="12" customFormat="1" ht="27">
      <c r="B122" s="217"/>
      <c r="C122" s="218"/>
      <c r="D122" s="203" t="s">
        <v>135</v>
      </c>
      <c r="E122" s="219" t="s">
        <v>30</v>
      </c>
      <c r="F122" s="220" t="s">
        <v>424</v>
      </c>
      <c r="G122" s="218"/>
      <c r="H122" s="219" t="s">
        <v>30</v>
      </c>
      <c r="I122" s="221"/>
      <c r="J122" s="218"/>
      <c r="K122" s="218"/>
      <c r="L122" s="222"/>
      <c r="M122" s="223"/>
      <c r="N122" s="224"/>
      <c r="O122" s="224"/>
      <c r="P122" s="224"/>
      <c r="Q122" s="224"/>
      <c r="R122" s="224"/>
      <c r="S122" s="224"/>
      <c r="T122" s="225"/>
      <c r="AT122" s="226" t="s">
        <v>135</v>
      </c>
      <c r="AU122" s="226" t="s">
        <v>83</v>
      </c>
      <c r="AV122" s="12" t="s">
        <v>79</v>
      </c>
      <c r="AW122" s="12" t="s">
        <v>37</v>
      </c>
      <c r="AX122" s="12" t="s">
        <v>74</v>
      </c>
      <c r="AY122" s="226" t="s">
        <v>125</v>
      </c>
    </row>
    <row r="123" spans="2:65" s="12" customFormat="1" ht="13.5">
      <c r="B123" s="217"/>
      <c r="C123" s="218"/>
      <c r="D123" s="203" t="s">
        <v>135</v>
      </c>
      <c r="E123" s="219" t="s">
        <v>30</v>
      </c>
      <c r="F123" s="220" t="s">
        <v>425</v>
      </c>
      <c r="G123" s="218"/>
      <c r="H123" s="219" t="s">
        <v>30</v>
      </c>
      <c r="I123" s="221"/>
      <c r="J123" s="218"/>
      <c r="K123" s="218"/>
      <c r="L123" s="222"/>
      <c r="M123" s="223"/>
      <c r="N123" s="224"/>
      <c r="O123" s="224"/>
      <c r="P123" s="224"/>
      <c r="Q123" s="224"/>
      <c r="R123" s="224"/>
      <c r="S123" s="224"/>
      <c r="T123" s="225"/>
      <c r="AT123" s="226" t="s">
        <v>135</v>
      </c>
      <c r="AU123" s="226" t="s">
        <v>83</v>
      </c>
      <c r="AV123" s="12" t="s">
        <v>79</v>
      </c>
      <c r="AW123" s="12" t="s">
        <v>37</v>
      </c>
      <c r="AX123" s="12" t="s">
        <v>74</v>
      </c>
      <c r="AY123" s="226" t="s">
        <v>125</v>
      </c>
    </row>
    <row r="124" spans="2:65" s="12" customFormat="1" ht="13.5">
      <c r="B124" s="217"/>
      <c r="C124" s="218"/>
      <c r="D124" s="203" t="s">
        <v>135</v>
      </c>
      <c r="E124" s="219" t="s">
        <v>30</v>
      </c>
      <c r="F124" s="220" t="s">
        <v>426</v>
      </c>
      <c r="G124" s="218"/>
      <c r="H124" s="219" t="s">
        <v>30</v>
      </c>
      <c r="I124" s="221"/>
      <c r="J124" s="218"/>
      <c r="K124" s="218"/>
      <c r="L124" s="222"/>
      <c r="M124" s="223"/>
      <c r="N124" s="224"/>
      <c r="O124" s="224"/>
      <c r="P124" s="224"/>
      <c r="Q124" s="224"/>
      <c r="R124" s="224"/>
      <c r="S124" s="224"/>
      <c r="T124" s="225"/>
      <c r="AT124" s="226" t="s">
        <v>135</v>
      </c>
      <c r="AU124" s="226" t="s">
        <v>83</v>
      </c>
      <c r="AV124" s="12" t="s">
        <v>79</v>
      </c>
      <c r="AW124" s="12" t="s">
        <v>37</v>
      </c>
      <c r="AX124" s="12" t="s">
        <v>74</v>
      </c>
      <c r="AY124" s="226" t="s">
        <v>125</v>
      </c>
    </row>
    <row r="125" spans="2:65" s="12" customFormat="1" ht="27">
      <c r="B125" s="217"/>
      <c r="C125" s="218"/>
      <c r="D125" s="203" t="s">
        <v>135</v>
      </c>
      <c r="E125" s="219" t="s">
        <v>30</v>
      </c>
      <c r="F125" s="220" t="s">
        <v>427</v>
      </c>
      <c r="G125" s="218"/>
      <c r="H125" s="219" t="s">
        <v>30</v>
      </c>
      <c r="I125" s="221"/>
      <c r="J125" s="218"/>
      <c r="K125" s="218"/>
      <c r="L125" s="222"/>
      <c r="M125" s="223"/>
      <c r="N125" s="224"/>
      <c r="O125" s="224"/>
      <c r="P125" s="224"/>
      <c r="Q125" s="224"/>
      <c r="R125" s="224"/>
      <c r="S125" s="224"/>
      <c r="T125" s="225"/>
      <c r="AT125" s="226" t="s">
        <v>135</v>
      </c>
      <c r="AU125" s="226" t="s">
        <v>83</v>
      </c>
      <c r="AV125" s="12" t="s">
        <v>79</v>
      </c>
      <c r="AW125" s="12" t="s">
        <v>37</v>
      </c>
      <c r="AX125" s="12" t="s">
        <v>74</v>
      </c>
      <c r="AY125" s="226" t="s">
        <v>125</v>
      </c>
    </row>
    <row r="126" spans="2:65" s="12" customFormat="1" ht="13.5">
      <c r="B126" s="217"/>
      <c r="C126" s="218"/>
      <c r="D126" s="203" t="s">
        <v>135</v>
      </c>
      <c r="E126" s="219" t="s">
        <v>30</v>
      </c>
      <c r="F126" s="220" t="s">
        <v>428</v>
      </c>
      <c r="G126" s="218"/>
      <c r="H126" s="219" t="s">
        <v>30</v>
      </c>
      <c r="I126" s="221"/>
      <c r="J126" s="218"/>
      <c r="K126" s="218"/>
      <c r="L126" s="222"/>
      <c r="M126" s="223"/>
      <c r="N126" s="224"/>
      <c r="O126" s="224"/>
      <c r="P126" s="224"/>
      <c r="Q126" s="224"/>
      <c r="R126" s="224"/>
      <c r="S126" s="224"/>
      <c r="T126" s="225"/>
      <c r="AT126" s="226" t="s">
        <v>135</v>
      </c>
      <c r="AU126" s="226" t="s">
        <v>83</v>
      </c>
      <c r="AV126" s="12" t="s">
        <v>79</v>
      </c>
      <c r="AW126" s="12" t="s">
        <v>37</v>
      </c>
      <c r="AX126" s="12" t="s">
        <v>74</v>
      </c>
      <c r="AY126" s="226" t="s">
        <v>125</v>
      </c>
    </row>
    <row r="127" spans="2:65" s="11" customFormat="1" ht="13.5">
      <c r="B127" s="206"/>
      <c r="C127" s="207"/>
      <c r="D127" s="203" t="s">
        <v>135</v>
      </c>
      <c r="E127" s="208" t="s">
        <v>30</v>
      </c>
      <c r="F127" s="209" t="s">
        <v>79</v>
      </c>
      <c r="G127" s="207"/>
      <c r="H127" s="210">
        <v>1</v>
      </c>
      <c r="I127" s="211"/>
      <c r="J127" s="207"/>
      <c r="K127" s="207"/>
      <c r="L127" s="212"/>
      <c r="M127" s="213"/>
      <c r="N127" s="214"/>
      <c r="O127" s="214"/>
      <c r="P127" s="214"/>
      <c r="Q127" s="214"/>
      <c r="R127" s="214"/>
      <c r="S127" s="214"/>
      <c r="T127" s="215"/>
      <c r="AT127" s="216" t="s">
        <v>135</v>
      </c>
      <c r="AU127" s="216" t="s">
        <v>83</v>
      </c>
      <c r="AV127" s="11" t="s">
        <v>83</v>
      </c>
      <c r="AW127" s="11" t="s">
        <v>37</v>
      </c>
      <c r="AX127" s="11" t="s">
        <v>79</v>
      </c>
      <c r="AY127" s="216" t="s">
        <v>125</v>
      </c>
    </row>
    <row r="128" spans="2:65" s="1" customFormat="1" ht="25.5" customHeight="1">
      <c r="B128" s="40"/>
      <c r="C128" s="191" t="s">
        <v>183</v>
      </c>
      <c r="D128" s="191" t="s">
        <v>127</v>
      </c>
      <c r="E128" s="192" t="s">
        <v>429</v>
      </c>
      <c r="F128" s="193" t="s">
        <v>430</v>
      </c>
      <c r="G128" s="194" t="s">
        <v>431</v>
      </c>
      <c r="H128" s="195">
        <v>1</v>
      </c>
      <c r="I128" s="196"/>
      <c r="J128" s="197">
        <f>ROUND(I128*H128,2)</f>
        <v>0</v>
      </c>
      <c r="K128" s="193" t="s">
        <v>30</v>
      </c>
      <c r="L128" s="60"/>
      <c r="M128" s="198" t="s">
        <v>30</v>
      </c>
      <c r="N128" s="251" t="s">
        <v>45</v>
      </c>
      <c r="O128" s="238"/>
      <c r="P128" s="252">
        <f>O128*H128</f>
        <v>0</v>
      </c>
      <c r="Q128" s="252">
        <v>0</v>
      </c>
      <c r="R128" s="252">
        <f>Q128*H128</f>
        <v>0</v>
      </c>
      <c r="S128" s="252">
        <v>0</v>
      </c>
      <c r="T128" s="253">
        <f>S128*H128</f>
        <v>0</v>
      </c>
      <c r="AR128" s="23" t="s">
        <v>381</v>
      </c>
      <c r="AT128" s="23" t="s">
        <v>127</v>
      </c>
      <c r="AU128" s="23" t="s">
        <v>83</v>
      </c>
      <c r="AY128" s="23" t="s">
        <v>125</v>
      </c>
      <c r="BE128" s="202">
        <f>IF(N128="základní",J128,0)</f>
        <v>0</v>
      </c>
      <c r="BF128" s="202">
        <f>IF(N128="snížená",J128,0)</f>
        <v>0</v>
      </c>
      <c r="BG128" s="202">
        <f>IF(N128="zákl. přenesená",J128,0)</f>
        <v>0</v>
      </c>
      <c r="BH128" s="202">
        <f>IF(N128="sníž. přenesená",J128,0)</f>
        <v>0</v>
      </c>
      <c r="BI128" s="202">
        <f>IF(N128="nulová",J128,0)</f>
        <v>0</v>
      </c>
      <c r="BJ128" s="23" t="s">
        <v>79</v>
      </c>
      <c r="BK128" s="202">
        <f>ROUND(I128*H128,2)</f>
        <v>0</v>
      </c>
      <c r="BL128" s="23" t="s">
        <v>381</v>
      </c>
      <c r="BM128" s="23" t="s">
        <v>432</v>
      </c>
    </row>
    <row r="129" spans="2:12" s="1" customFormat="1" ht="6.95" customHeight="1">
      <c r="B129" s="55"/>
      <c r="C129" s="56"/>
      <c r="D129" s="56"/>
      <c r="E129" s="56"/>
      <c r="F129" s="56"/>
      <c r="G129" s="56"/>
      <c r="H129" s="56"/>
      <c r="I129" s="138"/>
      <c r="J129" s="56"/>
      <c r="K129" s="56"/>
      <c r="L129" s="60"/>
    </row>
  </sheetData>
  <sheetProtection password="CC35" sheet="1" objects="1" scenarios="1" formatColumns="0" formatRows="0" autoFilter="0"/>
  <autoFilter ref="C82:K128"/>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1:K216"/>
  <sheetViews>
    <sheetView showGridLines="0" workbookViewId="0"/>
  </sheetViews>
  <sheetFormatPr defaultRowHeight="13.5"/>
  <cols>
    <col min="1" max="1" width="8.33203125" style="254" customWidth="1"/>
    <col min="2" max="2" width="1.6640625" style="254" customWidth="1"/>
    <col min="3" max="4" width="5" style="254" customWidth="1"/>
    <col min="5" max="5" width="11.6640625" style="254" customWidth="1"/>
    <col min="6" max="6" width="9.1640625" style="254" customWidth="1"/>
    <col min="7" max="7" width="5" style="254" customWidth="1"/>
    <col min="8" max="8" width="77.83203125" style="254" customWidth="1"/>
    <col min="9" max="10" width="20" style="254" customWidth="1"/>
    <col min="11" max="11" width="1.6640625" style="254" customWidth="1"/>
  </cols>
  <sheetData>
    <row r="1" spans="2:11" ht="37.5" customHeight="1"/>
    <row r="2" spans="2:11" ht="7.5" customHeight="1">
      <c r="B2" s="255"/>
      <c r="C2" s="256"/>
      <c r="D2" s="256"/>
      <c r="E2" s="256"/>
      <c r="F2" s="256"/>
      <c r="G2" s="256"/>
      <c r="H2" s="256"/>
      <c r="I2" s="256"/>
      <c r="J2" s="256"/>
      <c r="K2" s="257"/>
    </row>
    <row r="3" spans="2:11" s="14" customFormat="1" ht="45" customHeight="1">
      <c r="B3" s="258"/>
      <c r="C3" s="382" t="s">
        <v>433</v>
      </c>
      <c r="D3" s="382"/>
      <c r="E3" s="382"/>
      <c r="F3" s="382"/>
      <c r="G3" s="382"/>
      <c r="H3" s="382"/>
      <c r="I3" s="382"/>
      <c r="J3" s="382"/>
      <c r="K3" s="259"/>
    </row>
    <row r="4" spans="2:11" ht="25.5" customHeight="1">
      <c r="B4" s="260"/>
      <c r="C4" s="386" t="s">
        <v>434</v>
      </c>
      <c r="D4" s="386"/>
      <c r="E4" s="386"/>
      <c r="F4" s="386"/>
      <c r="G4" s="386"/>
      <c r="H4" s="386"/>
      <c r="I4" s="386"/>
      <c r="J4" s="386"/>
      <c r="K4" s="261"/>
    </row>
    <row r="5" spans="2:11" ht="5.25" customHeight="1">
      <c r="B5" s="260"/>
      <c r="C5" s="262"/>
      <c r="D5" s="262"/>
      <c r="E5" s="262"/>
      <c r="F5" s="262"/>
      <c r="G5" s="262"/>
      <c r="H5" s="262"/>
      <c r="I5" s="262"/>
      <c r="J5" s="262"/>
      <c r="K5" s="261"/>
    </row>
    <row r="6" spans="2:11" ht="15" customHeight="1">
      <c r="B6" s="260"/>
      <c r="C6" s="385" t="s">
        <v>435</v>
      </c>
      <c r="D6" s="385"/>
      <c r="E6" s="385"/>
      <c r="F6" s="385"/>
      <c r="G6" s="385"/>
      <c r="H6" s="385"/>
      <c r="I6" s="385"/>
      <c r="J6" s="385"/>
      <c r="K6" s="261"/>
    </row>
    <row r="7" spans="2:11" ht="15" customHeight="1">
      <c r="B7" s="264"/>
      <c r="C7" s="385" t="s">
        <v>436</v>
      </c>
      <c r="D7" s="385"/>
      <c r="E7" s="385"/>
      <c r="F7" s="385"/>
      <c r="G7" s="385"/>
      <c r="H7" s="385"/>
      <c r="I7" s="385"/>
      <c r="J7" s="385"/>
      <c r="K7" s="261"/>
    </row>
    <row r="8" spans="2:11" ht="12.75" customHeight="1">
      <c r="B8" s="264"/>
      <c r="C8" s="263"/>
      <c r="D8" s="263"/>
      <c r="E8" s="263"/>
      <c r="F8" s="263"/>
      <c r="G8" s="263"/>
      <c r="H8" s="263"/>
      <c r="I8" s="263"/>
      <c r="J8" s="263"/>
      <c r="K8" s="261"/>
    </row>
    <row r="9" spans="2:11" ht="15" customHeight="1">
      <c r="B9" s="264"/>
      <c r="C9" s="385" t="s">
        <v>437</v>
      </c>
      <c r="D9" s="385"/>
      <c r="E9" s="385"/>
      <c r="F9" s="385"/>
      <c r="G9" s="385"/>
      <c r="H9" s="385"/>
      <c r="I9" s="385"/>
      <c r="J9" s="385"/>
      <c r="K9" s="261"/>
    </row>
    <row r="10" spans="2:11" ht="15" customHeight="1">
      <c r="B10" s="264"/>
      <c r="C10" s="263"/>
      <c r="D10" s="385" t="s">
        <v>438</v>
      </c>
      <c r="E10" s="385"/>
      <c r="F10" s="385"/>
      <c r="G10" s="385"/>
      <c r="H10" s="385"/>
      <c r="I10" s="385"/>
      <c r="J10" s="385"/>
      <c r="K10" s="261"/>
    </row>
    <row r="11" spans="2:11" ht="15" customHeight="1">
      <c r="B11" s="264"/>
      <c r="C11" s="265"/>
      <c r="D11" s="385" t="s">
        <v>439</v>
      </c>
      <c r="E11" s="385"/>
      <c r="F11" s="385"/>
      <c r="G11" s="385"/>
      <c r="H11" s="385"/>
      <c r="I11" s="385"/>
      <c r="J11" s="385"/>
      <c r="K11" s="261"/>
    </row>
    <row r="12" spans="2:11" ht="12.75" customHeight="1">
      <c r="B12" s="264"/>
      <c r="C12" s="265"/>
      <c r="D12" s="265"/>
      <c r="E12" s="265"/>
      <c r="F12" s="265"/>
      <c r="G12" s="265"/>
      <c r="H12" s="265"/>
      <c r="I12" s="265"/>
      <c r="J12" s="265"/>
      <c r="K12" s="261"/>
    </row>
    <row r="13" spans="2:11" ht="15" customHeight="1">
      <c r="B13" s="264"/>
      <c r="C13" s="265"/>
      <c r="D13" s="385" t="s">
        <v>440</v>
      </c>
      <c r="E13" s="385"/>
      <c r="F13" s="385"/>
      <c r="G13" s="385"/>
      <c r="H13" s="385"/>
      <c r="I13" s="385"/>
      <c r="J13" s="385"/>
      <c r="K13" s="261"/>
    </row>
    <row r="14" spans="2:11" ht="15" customHeight="1">
      <c r="B14" s="264"/>
      <c r="C14" s="265"/>
      <c r="D14" s="385" t="s">
        <v>441</v>
      </c>
      <c r="E14" s="385"/>
      <c r="F14" s="385"/>
      <c r="G14" s="385"/>
      <c r="H14" s="385"/>
      <c r="I14" s="385"/>
      <c r="J14" s="385"/>
      <c r="K14" s="261"/>
    </row>
    <row r="15" spans="2:11" ht="15" customHeight="1">
      <c r="B15" s="264"/>
      <c r="C15" s="265"/>
      <c r="D15" s="385" t="s">
        <v>442</v>
      </c>
      <c r="E15" s="385"/>
      <c r="F15" s="385"/>
      <c r="G15" s="385"/>
      <c r="H15" s="385"/>
      <c r="I15" s="385"/>
      <c r="J15" s="385"/>
      <c r="K15" s="261"/>
    </row>
    <row r="16" spans="2:11" ht="15" customHeight="1">
      <c r="B16" s="264"/>
      <c r="C16" s="265"/>
      <c r="D16" s="265"/>
      <c r="E16" s="266" t="s">
        <v>81</v>
      </c>
      <c r="F16" s="385" t="s">
        <v>443</v>
      </c>
      <c r="G16" s="385"/>
      <c r="H16" s="385"/>
      <c r="I16" s="385"/>
      <c r="J16" s="385"/>
      <c r="K16" s="261"/>
    </row>
    <row r="17" spans="2:11" ht="15" customHeight="1">
      <c r="B17" s="264"/>
      <c r="C17" s="265"/>
      <c r="D17" s="265"/>
      <c r="E17" s="266" t="s">
        <v>444</v>
      </c>
      <c r="F17" s="385" t="s">
        <v>445</v>
      </c>
      <c r="G17" s="385"/>
      <c r="H17" s="385"/>
      <c r="I17" s="385"/>
      <c r="J17" s="385"/>
      <c r="K17" s="261"/>
    </row>
    <row r="18" spans="2:11" ht="15" customHeight="1">
      <c r="B18" s="264"/>
      <c r="C18" s="265"/>
      <c r="D18" s="265"/>
      <c r="E18" s="266" t="s">
        <v>446</v>
      </c>
      <c r="F18" s="385" t="s">
        <v>447</v>
      </c>
      <c r="G18" s="385"/>
      <c r="H18" s="385"/>
      <c r="I18" s="385"/>
      <c r="J18" s="385"/>
      <c r="K18" s="261"/>
    </row>
    <row r="19" spans="2:11" ht="15" customHeight="1">
      <c r="B19" s="264"/>
      <c r="C19" s="265"/>
      <c r="D19" s="265"/>
      <c r="E19" s="266" t="s">
        <v>448</v>
      </c>
      <c r="F19" s="385" t="s">
        <v>449</v>
      </c>
      <c r="G19" s="385"/>
      <c r="H19" s="385"/>
      <c r="I19" s="385"/>
      <c r="J19" s="385"/>
      <c r="K19" s="261"/>
    </row>
    <row r="20" spans="2:11" ht="15" customHeight="1">
      <c r="B20" s="264"/>
      <c r="C20" s="265"/>
      <c r="D20" s="265"/>
      <c r="E20" s="266" t="s">
        <v>450</v>
      </c>
      <c r="F20" s="385" t="s">
        <v>451</v>
      </c>
      <c r="G20" s="385"/>
      <c r="H20" s="385"/>
      <c r="I20" s="385"/>
      <c r="J20" s="385"/>
      <c r="K20" s="261"/>
    </row>
    <row r="21" spans="2:11" ht="15" customHeight="1">
      <c r="B21" s="264"/>
      <c r="C21" s="265"/>
      <c r="D21" s="265"/>
      <c r="E21" s="266" t="s">
        <v>452</v>
      </c>
      <c r="F21" s="385" t="s">
        <v>453</v>
      </c>
      <c r="G21" s="385"/>
      <c r="H21" s="385"/>
      <c r="I21" s="385"/>
      <c r="J21" s="385"/>
      <c r="K21" s="261"/>
    </row>
    <row r="22" spans="2:11" ht="12.75" customHeight="1">
      <c r="B22" s="264"/>
      <c r="C22" s="265"/>
      <c r="D22" s="265"/>
      <c r="E22" s="265"/>
      <c r="F22" s="265"/>
      <c r="G22" s="265"/>
      <c r="H22" s="265"/>
      <c r="I22" s="265"/>
      <c r="J22" s="265"/>
      <c r="K22" s="261"/>
    </row>
    <row r="23" spans="2:11" ht="15" customHeight="1">
      <c r="B23" s="264"/>
      <c r="C23" s="385" t="s">
        <v>454</v>
      </c>
      <c r="D23" s="385"/>
      <c r="E23" s="385"/>
      <c r="F23" s="385"/>
      <c r="G23" s="385"/>
      <c r="H23" s="385"/>
      <c r="I23" s="385"/>
      <c r="J23" s="385"/>
      <c r="K23" s="261"/>
    </row>
    <row r="24" spans="2:11" ht="15" customHeight="1">
      <c r="B24" s="264"/>
      <c r="C24" s="385" t="s">
        <v>455</v>
      </c>
      <c r="D24" s="385"/>
      <c r="E24" s="385"/>
      <c r="F24" s="385"/>
      <c r="G24" s="385"/>
      <c r="H24" s="385"/>
      <c r="I24" s="385"/>
      <c r="J24" s="385"/>
      <c r="K24" s="261"/>
    </row>
    <row r="25" spans="2:11" ht="15" customHeight="1">
      <c r="B25" s="264"/>
      <c r="C25" s="263"/>
      <c r="D25" s="385" t="s">
        <v>456</v>
      </c>
      <c r="E25" s="385"/>
      <c r="F25" s="385"/>
      <c r="G25" s="385"/>
      <c r="H25" s="385"/>
      <c r="I25" s="385"/>
      <c r="J25" s="385"/>
      <c r="K25" s="261"/>
    </row>
    <row r="26" spans="2:11" ht="15" customHeight="1">
      <c r="B26" s="264"/>
      <c r="C26" s="265"/>
      <c r="D26" s="385" t="s">
        <v>457</v>
      </c>
      <c r="E26" s="385"/>
      <c r="F26" s="385"/>
      <c r="G26" s="385"/>
      <c r="H26" s="385"/>
      <c r="I26" s="385"/>
      <c r="J26" s="385"/>
      <c r="K26" s="261"/>
    </row>
    <row r="27" spans="2:11" ht="12.75" customHeight="1">
      <c r="B27" s="264"/>
      <c r="C27" s="265"/>
      <c r="D27" s="265"/>
      <c r="E27" s="265"/>
      <c r="F27" s="265"/>
      <c r="G27" s="265"/>
      <c r="H27" s="265"/>
      <c r="I27" s="265"/>
      <c r="J27" s="265"/>
      <c r="K27" s="261"/>
    </row>
    <row r="28" spans="2:11" ht="15" customHeight="1">
      <c r="B28" s="264"/>
      <c r="C28" s="265"/>
      <c r="D28" s="385" t="s">
        <v>458</v>
      </c>
      <c r="E28" s="385"/>
      <c r="F28" s="385"/>
      <c r="G28" s="385"/>
      <c r="H28" s="385"/>
      <c r="I28" s="385"/>
      <c r="J28" s="385"/>
      <c r="K28" s="261"/>
    </row>
    <row r="29" spans="2:11" ht="15" customHeight="1">
      <c r="B29" s="264"/>
      <c r="C29" s="265"/>
      <c r="D29" s="385" t="s">
        <v>459</v>
      </c>
      <c r="E29" s="385"/>
      <c r="F29" s="385"/>
      <c r="G29" s="385"/>
      <c r="H29" s="385"/>
      <c r="I29" s="385"/>
      <c r="J29" s="385"/>
      <c r="K29" s="261"/>
    </row>
    <row r="30" spans="2:11" ht="12.75" customHeight="1">
      <c r="B30" s="264"/>
      <c r="C30" s="265"/>
      <c r="D30" s="265"/>
      <c r="E30" s="265"/>
      <c r="F30" s="265"/>
      <c r="G30" s="265"/>
      <c r="H30" s="265"/>
      <c r="I30" s="265"/>
      <c r="J30" s="265"/>
      <c r="K30" s="261"/>
    </row>
    <row r="31" spans="2:11" ht="15" customHeight="1">
      <c r="B31" s="264"/>
      <c r="C31" s="265"/>
      <c r="D31" s="385" t="s">
        <v>460</v>
      </c>
      <c r="E31" s="385"/>
      <c r="F31" s="385"/>
      <c r="G31" s="385"/>
      <c r="H31" s="385"/>
      <c r="I31" s="385"/>
      <c r="J31" s="385"/>
      <c r="K31" s="261"/>
    </row>
    <row r="32" spans="2:11" ht="15" customHeight="1">
      <c r="B32" s="264"/>
      <c r="C32" s="265"/>
      <c r="D32" s="385" t="s">
        <v>461</v>
      </c>
      <c r="E32" s="385"/>
      <c r="F32" s="385"/>
      <c r="G32" s="385"/>
      <c r="H32" s="385"/>
      <c r="I32" s="385"/>
      <c r="J32" s="385"/>
      <c r="K32" s="261"/>
    </row>
    <row r="33" spans="2:11" ht="15" customHeight="1">
      <c r="B33" s="264"/>
      <c r="C33" s="265"/>
      <c r="D33" s="385" t="s">
        <v>462</v>
      </c>
      <c r="E33" s="385"/>
      <c r="F33" s="385"/>
      <c r="G33" s="385"/>
      <c r="H33" s="385"/>
      <c r="I33" s="385"/>
      <c r="J33" s="385"/>
      <c r="K33" s="261"/>
    </row>
    <row r="34" spans="2:11" ht="15" customHeight="1">
      <c r="B34" s="264"/>
      <c r="C34" s="265"/>
      <c r="D34" s="263"/>
      <c r="E34" s="267" t="s">
        <v>110</v>
      </c>
      <c r="F34" s="263"/>
      <c r="G34" s="385" t="s">
        <v>463</v>
      </c>
      <c r="H34" s="385"/>
      <c r="I34" s="385"/>
      <c r="J34" s="385"/>
      <c r="K34" s="261"/>
    </row>
    <row r="35" spans="2:11" ht="30.75" customHeight="1">
      <c r="B35" s="264"/>
      <c r="C35" s="265"/>
      <c r="D35" s="263"/>
      <c r="E35" s="267" t="s">
        <v>464</v>
      </c>
      <c r="F35" s="263"/>
      <c r="G35" s="385" t="s">
        <v>465</v>
      </c>
      <c r="H35" s="385"/>
      <c r="I35" s="385"/>
      <c r="J35" s="385"/>
      <c r="K35" s="261"/>
    </row>
    <row r="36" spans="2:11" ht="15" customHeight="1">
      <c r="B36" s="264"/>
      <c r="C36" s="265"/>
      <c r="D36" s="263"/>
      <c r="E36" s="267" t="s">
        <v>55</v>
      </c>
      <c r="F36" s="263"/>
      <c r="G36" s="385" t="s">
        <v>466</v>
      </c>
      <c r="H36" s="385"/>
      <c r="I36" s="385"/>
      <c r="J36" s="385"/>
      <c r="K36" s="261"/>
    </row>
    <row r="37" spans="2:11" ht="15" customHeight="1">
      <c r="B37" s="264"/>
      <c r="C37" s="265"/>
      <c r="D37" s="263"/>
      <c r="E37" s="267" t="s">
        <v>111</v>
      </c>
      <c r="F37" s="263"/>
      <c r="G37" s="385" t="s">
        <v>467</v>
      </c>
      <c r="H37" s="385"/>
      <c r="I37" s="385"/>
      <c r="J37" s="385"/>
      <c r="K37" s="261"/>
    </row>
    <row r="38" spans="2:11" ht="15" customHeight="1">
      <c r="B38" s="264"/>
      <c r="C38" s="265"/>
      <c r="D38" s="263"/>
      <c r="E38" s="267" t="s">
        <v>112</v>
      </c>
      <c r="F38" s="263"/>
      <c r="G38" s="385" t="s">
        <v>468</v>
      </c>
      <c r="H38" s="385"/>
      <c r="I38" s="385"/>
      <c r="J38" s="385"/>
      <c r="K38" s="261"/>
    </row>
    <row r="39" spans="2:11" ht="15" customHeight="1">
      <c r="B39" s="264"/>
      <c r="C39" s="265"/>
      <c r="D39" s="263"/>
      <c r="E39" s="267" t="s">
        <v>113</v>
      </c>
      <c r="F39" s="263"/>
      <c r="G39" s="385" t="s">
        <v>469</v>
      </c>
      <c r="H39" s="385"/>
      <c r="I39" s="385"/>
      <c r="J39" s="385"/>
      <c r="K39" s="261"/>
    </row>
    <row r="40" spans="2:11" ht="15" customHeight="1">
      <c r="B40" s="264"/>
      <c r="C40" s="265"/>
      <c r="D40" s="263"/>
      <c r="E40" s="267" t="s">
        <v>470</v>
      </c>
      <c r="F40" s="263"/>
      <c r="G40" s="385" t="s">
        <v>471</v>
      </c>
      <c r="H40" s="385"/>
      <c r="I40" s="385"/>
      <c r="J40" s="385"/>
      <c r="K40" s="261"/>
    </row>
    <row r="41" spans="2:11" ht="15" customHeight="1">
      <c r="B41" s="264"/>
      <c r="C41" s="265"/>
      <c r="D41" s="263"/>
      <c r="E41" s="267"/>
      <c r="F41" s="263"/>
      <c r="G41" s="385" t="s">
        <v>472</v>
      </c>
      <c r="H41" s="385"/>
      <c r="I41" s="385"/>
      <c r="J41" s="385"/>
      <c r="K41" s="261"/>
    </row>
    <row r="42" spans="2:11" ht="15" customHeight="1">
      <c r="B42" s="264"/>
      <c r="C42" s="265"/>
      <c r="D42" s="263"/>
      <c r="E42" s="267" t="s">
        <v>473</v>
      </c>
      <c r="F42" s="263"/>
      <c r="G42" s="385" t="s">
        <v>474</v>
      </c>
      <c r="H42" s="385"/>
      <c r="I42" s="385"/>
      <c r="J42" s="385"/>
      <c r="K42" s="261"/>
    </row>
    <row r="43" spans="2:11" ht="15" customHeight="1">
      <c r="B43" s="264"/>
      <c r="C43" s="265"/>
      <c r="D43" s="263"/>
      <c r="E43" s="267" t="s">
        <v>115</v>
      </c>
      <c r="F43" s="263"/>
      <c r="G43" s="385" t="s">
        <v>475</v>
      </c>
      <c r="H43" s="385"/>
      <c r="I43" s="385"/>
      <c r="J43" s="385"/>
      <c r="K43" s="261"/>
    </row>
    <row r="44" spans="2:11" ht="12.75" customHeight="1">
      <c r="B44" s="264"/>
      <c r="C44" s="265"/>
      <c r="D44" s="263"/>
      <c r="E44" s="263"/>
      <c r="F44" s="263"/>
      <c r="G44" s="263"/>
      <c r="H44" s="263"/>
      <c r="I44" s="263"/>
      <c r="J44" s="263"/>
      <c r="K44" s="261"/>
    </row>
    <row r="45" spans="2:11" ht="15" customHeight="1">
      <c r="B45" s="264"/>
      <c r="C45" s="265"/>
      <c r="D45" s="385" t="s">
        <v>476</v>
      </c>
      <c r="E45" s="385"/>
      <c r="F45" s="385"/>
      <c r="G45" s="385"/>
      <c r="H45" s="385"/>
      <c r="I45" s="385"/>
      <c r="J45" s="385"/>
      <c r="K45" s="261"/>
    </row>
    <row r="46" spans="2:11" ht="15" customHeight="1">
      <c r="B46" s="264"/>
      <c r="C46" s="265"/>
      <c r="D46" s="265"/>
      <c r="E46" s="385" t="s">
        <v>477</v>
      </c>
      <c r="F46" s="385"/>
      <c r="G46" s="385"/>
      <c r="H46" s="385"/>
      <c r="I46" s="385"/>
      <c r="J46" s="385"/>
      <c r="K46" s="261"/>
    </row>
    <row r="47" spans="2:11" ht="15" customHeight="1">
      <c r="B47" s="264"/>
      <c r="C47" s="265"/>
      <c r="D47" s="265"/>
      <c r="E47" s="385" t="s">
        <v>478</v>
      </c>
      <c r="F47" s="385"/>
      <c r="G47" s="385"/>
      <c r="H47" s="385"/>
      <c r="I47" s="385"/>
      <c r="J47" s="385"/>
      <c r="K47" s="261"/>
    </row>
    <row r="48" spans="2:11" ht="15" customHeight="1">
      <c r="B48" s="264"/>
      <c r="C48" s="265"/>
      <c r="D48" s="265"/>
      <c r="E48" s="385" t="s">
        <v>479</v>
      </c>
      <c r="F48" s="385"/>
      <c r="G48" s="385"/>
      <c r="H48" s="385"/>
      <c r="I48" s="385"/>
      <c r="J48" s="385"/>
      <c r="K48" s="261"/>
    </row>
    <row r="49" spans="2:11" ht="15" customHeight="1">
      <c r="B49" s="264"/>
      <c r="C49" s="265"/>
      <c r="D49" s="385" t="s">
        <v>480</v>
      </c>
      <c r="E49" s="385"/>
      <c r="F49" s="385"/>
      <c r="G49" s="385"/>
      <c r="H49" s="385"/>
      <c r="I49" s="385"/>
      <c r="J49" s="385"/>
      <c r="K49" s="261"/>
    </row>
    <row r="50" spans="2:11" ht="25.5" customHeight="1">
      <c r="B50" s="260"/>
      <c r="C50" s="386" t="s">
        <v>481</v>
      </c>
      <c r="D50" s="386"/>
      <c r="E50" s="386"/>
      <c r="F50" s="386"/>
      <c r="G50" s="386"/>
      <c r="H50" s="386"/>
      <c r="I50" s="386"/>
      <c r="J50" s="386"/>
      <c r="K50" s="261"/>
    </row>
    <row r="51" spans="2:11" ht="5.25" customHeight="1">
      <c r="B51" s="260"/>
      <c r="C51" s="262"/>
      <c r="D51" s="262"/>
      <c r="E51" s="262"/>
      <c r="F51" s="262"/>
      <c r="G51" s="262"/>
      <c r="H51" s="262"/>
      <c r="I51" s="262"/>
      <c r="J51" s="262"/>
      <c r="K51" s="261"/>
    </row>
    <row r="52" spans="2:11" ht="15" customHeight="1">
      <c r="B52" s="260"/>
      <c r="C52" s="385" t="s">
        <v>482</v>
      </c>
      <c r="D52" s="385"/>
      <c r="E52" s="385"/>
      <c r="F52" s="385"/>
      <c r="G52" s="385"/>
      <c r="H52" s="385"/>
      <c r="I52" s="385"/>
      <c r="J52" s="385"/>
      <c r="K52" s="261"/>
    </row>
    <row r="53" spans="2:11" ht="15" customHeight="1">
      <c r="B53" s="260"/>
      <c r="C53" s="385" t="s">
        <v>483</v>
      </c>
      <c r="D53" s="385"/>
      <c r="E53" s="385"/>
      <c r="F53" s="385"/>
      <c r="G53" s="385"/>
      <c r="H53" s="385"/>
      <c r="I53" s="385"/>
      <c r="J53" s="385"/>
      <c r="K53" s="261"/>
    </row>
    <row r="54" spans="2:11" ht="12.75" customHeight="1">
      <c r="B54" s="260"/>
      <c r="C54" s="263"/>
      <c r="D54" s="263"/>
      <c r="E54" s="263"/>
      <c r="F54" s="263"/>
      <c r="G54" s="263"/>
      <c r="H54" s="263"/>
      <c r="I54" s="263"/>
      <c r="J54" s="263"/>
      <c r="K54" s="261"/>
    </row>
    <row r="55" spans="2:11" ht="15" customHeight="1">
      <c r="B55" s="260"/>
      <c r="C55" s="385" t="s">
        <v>484</v>
      </c>
      <c r="D55" s="385"/>
      <c r="E55" s="385"/>
      <c r="F55" s="385"/>
      <c r="G55" s="385"/>
      <c r="H55" s="385"/>
      <c r="I55" s="385"/>
      <c r="J55" s="385"/>
      <c r="K55" s="261"/>
    </row>
    <row r="56" spans="2:11" ht="15" customHeight="1">
      <c r="B56" s="260"/>
      <c r="C56" s="265"/>
      <c r="D56" s="385" t="s">
        <v>485</v>
      </c>
      <c r="E56" s="385"/>
      <c r="F56" s="385"/>
      <c r="G56" s="385"/>
      <c r="H56" s="385"/>
      <c r="I56" s="385"/>
      <c r="J56" s="385"/>
      <c r="K56" s="261"/>
    </row>
    <row r="57" spans="2:11" ht="15" customHeight="1">
      <c r="B57" s="260"/>
      <c r="C57" s="265"/>
      <c r="D57" s="385" t="s">
        <v>486</v>
      </c>
      <c r="E57" s="385"/>
      <c r="F57" s="385"/>
      <c r="G57" s="385"/>
      <c r="H57" s="385"/>
      <c r="I57" s="385"/>
      <c r="J57" s="385"/>
      <c r="K57" s="261"/>
    </row>
    <row r="58" spans="2:11" ht="15" customHeight="1">
      <c r="B58" s="260"/>
      <c r="C58" s="265"/>
      <c r="D58" s="385" t="s">
        <v>487</v>
      </c>
      <c r="E58" s="385"/>
      <c r="F58" s="385"/>
      <c r="G58" s="385"/>
      <c r="H58" s="385"/>
      <c r="I58" s="385"/>
      <c r="J58" s="385"/>
      <c r="K58" s="261"/>
    </row>
    <row r="59" spans="2:11" ht="15" customHeight="1">
      <c r="B59" s="260"/>
      <c r="C59" s="265"/>
      <c r="D59" s="385" t="s">
        <v>488</v>
      </c>
      <c r="E59" s="385"/>
      <c r="F59" s="385"/>
      <c r="G59" s="385"/>
      <c r="H59" s="385"/>
      <c r="I59" s="385"/>
      <c r="J59" s="385"/>
      <c r="K59" s="261"/>
    </row>
    <row r="60" spans="2:11" ht="15" customHeight="1">
      <c r="B60" s="260"/>
      <c r="C60" s="265"/>
      <c r="D60" s="384" t="s">
        <v>489</v>
      </c>
      <c r="E60" s="384"/>
      <c r="F60" s="384"/>
      <c r="G60" s="384"/>
      <c r="H60" s="384"/>
      <c r="I60" s="384"/>
      <c r="J60" s="384"/>
      <c r="K60" s="261"/>
    </row>
    <row r="61" spans="2:11" ht="15" customHeight="1">
      <c r="B61" s="260"/>
      <c r="C61" s="265"/>
      <c r="D61" s="385" t="s">
        <v>490</v>
      </c>
      <c r="E61" s="385"/>
      <c r="F61" s="385"/>
      <c r="G61" s="385"/>
      <c r="H61" s="385"/>
      <c r="I61" s="385"/>
      <c r="J61" s="385"/>
      <c r="K61" s="261"/>
    </row>
    <row r="62" spans="2:11" ht="12.75" customHeight="1">
      <c r="B62" s="260"/>
      <c r="C62" s="265"/>
      <c r="D62" s="265"/>
      <c r="E62" s="268"/>
      <c r="F62" s="265"/>
      <c r="G62" s="265"/>
      <c r="H62" s="265"/>
      <c r="I62" s="265"/>
      <c r="J62" s="265"/>
      <c r="K62" s="261"/>
    </row>
    <row r="63" spans="2:11" ht="15" customHeight="1">
      <c r="B63" s="260"/>
      <c r="C63" s="265"/>
      <c r="D63" s="385" t="s">
        <v>491</v>
      </c>
      <c r="E63" s="385"/>
      <c r="F63" s="385"/>
      <c r="G63" s="385"/>
      <c r="H63" s="385"/>
      <c r="I63" s="385"/>
      <c r="J63" s="385"/>
      <c r="K63" s="261"/>
    </row>
    <row r="64" spans="2:11" ht="15" customHeight="1">
      <c r="B64" s="260"/>
      <c r="C64" s="265"/>
      <c r="D64" s="384" t="s">
        <v>492</v>
      </c>
      <c r="E64" s="384"/>
      <c r="F64" s="384"/>
      <c r="G64" s="384"/>
      <c r="H64" s="384"/>
      <c r="I64" s="384"/>
      <c r="J64" s="384"/>
      <c r="K64" s="261"/>
    </row>
    <row r="65" spans="2:11" ht="15" customHeight="1">
      <c r="B65" s="260"/>
      <c r="C65" s="265"/>
      <c r="D65" s="385" t="s">
        <v>493</v>
      </c>
      <c r="E65" s="385"/>
      <c r="F65" s="385"/>
      <c r="G65" s="385"/>
      <c r="H65" s="385"/>
      <c r="I65" s="385"/>
      <c r="J65" s="385"/>
      <c r="K65" s="261"/>
    </row>
    <row r="66" spans="2:11" ht="15" customHeight="1">
      <c r="B66" s="260"/>
      <c r="C66" s="265"/>
      <c r="D66" s="385" t="s">
        <v>494</v>
      </c>
      <c r="E66" s="385"/>
      <c r="F66" s="385"/>
      <c r="G66" s="385"/>
      <c r="H66" s="385"/>
      <c r="I66" s="385"/>
      <c r="J66" s="385"/>
      <c r="K66" s="261"/>
    </row>
    <row r="67" spans="2:11" ht="15" customHeight="1">
      <c r="B67" s="260"/>
      <c r="C67" s="265"/>
      <c r="D67" s="385" t="s">
        <v>495</v>
      </c>
      <c r="E67" s="385"/>
      <c r="F67" s="385"/>
      <c r="G67" s="385"/>
      <c r="H67" s="385"/>
      <c r="I67" s="385"/>
      <c r="J67" s="385"/>
      <c r="K67" s="261"/>
    </row>
    <row r="68" spans="2:11" ht="15" customHeight="1">
      <c r="B68" s="260"/>
      <c r="C68" s="265"/>
      <c r="D68" s="385" t="s">
        <v>496</v>
      </c>
      <c r="E68" s="385"/>
      <c r="F68" s="385"/>
      <c r="G68" s="385"/>
      <c r="H68" s="385"/>
      <c r="I68" s="385"/>
      <c r="J68" s="385"/>
      <c r="K68" s="261"/>
    </row>
    <row r="69" spans="2:11" ht="12.75" customHeight="1">
      <c r="B69" s="269"/>
      <c r="C69" s="270"/>
      <c r="D69" s="270"/>
      <c r="E69" s="270"/>
      <c r="F69" s="270"/>
      <c r="G69" s="270"/>
      <c r="H69" s="270"/>
      <c r="I69" s="270"/>
      <c r="J69" s="270"/>
      <c r="K69" s="271"/>
    </row>
    <row r="70" spans="2:11" ht="18.75" customHeight="1">
      <c r="B70" s="272"/>
      <c r="C70" s="272"/>
      <c r="D70" s="272"/>
      <c r="E70" s="272"/>
      <c r="F70" s="272"/>
      <c r="G70" s="272"/>
      <c r="H70" s="272"/>
      <c r="I70" s="272"/>
      <c r="J70" s="272"/>
      <c r="K70" s="273"/>
    </row>
    <row r="71" spans="2:11" ht="18.75" customHeight="1">
      <c r="B71" s="273"/>
      <c r="C71" s="273"/>
      <c r="D71" s="273"/>
      <c r="E71" s="273"/>
      <c r="F71" s="273"/>
      <c r="G71" s="273"/>
      <c r="H71" s="273"/>
      <c r="I71" s="273"/>
      <c r="J71" s="273"/>
      <c r="K71" s="273"/>
    </row>
    <row r="72" spans="2:11" ht="7.5" customHeight="1">
      <c r="B72" s="274"/>
      <c r="C72" s="275"/>
      <c r="D72" s="275"/>
      <c r="E72" s="275"/>
      <c r="F72" s="275"/>
      <c r="G72" s="275"/>
      <c r="H72" s="275"/>
      <c r="I72" s="275"/>
      <c r="J72" s="275"/>
      <c r="K72" s="276"/>
    </row>
    <row r="73" spans="2:11" ht="45" customHeight="1">
      <c r="B73" s="277"/>
      <c r="C73" s="383" t="s">
        <v>96</v>
      </c>
      <c r="D73" s="383"/>
      <c r="E73" s="383"/>
      <c r="F73" s="383"/>
      <c r="G73" s="383"/>
      <c r="H73" s="383"/>
      <c r="I73" s="383"/>
      <c r="J73" s="383"/>
      <c r="K73" s="278"/>
    </row>
    <row r="74" spans="2:11" ht="17.25" customHeight="1">
      <c r="B74" s="277"/>
      <c r="C74" s="279" t="s">
        <v>497</v>
      </c>
      <c r="D74" s="279"/>
      <c r="E74" s="279"/>
      <c r="F74" s="279" t="s">
        <v>498</v>
      </c>
      <c r="G74" s="280"/>
      <c r="H74" s="279" t="s">
        <v>111</v>
      </c>
      <c r="I74" s="279" t="s">
        <v>59</v>
      </c>
      <c r="J74" s="279" t="s">
        <v>499</v>
      </c>
      <c r="K74" s="278"/>
    </row>
    <row r="75" spans="2:11" ht="17.25" customHeight="1">
      <c r="B75" s="277"/>
      <c r="C75" s="281" t="s">
        <v>500</v>
      </c>
      <c r="D75" s="281"/>
      <c r="E75" s="281"/>
      <c r="F75" s="282" t="s">
        <v>501</v>
      </c>
      <c r="G75" s="283"/>
      <c r="H75" s="281"/>
      <c r="I75" s="281"/>
      <c r="J75" s="281" t="s">
        <v>502</v>
      </c>
      <c r="K75" s="278"/>
    </row>
    <row r="76" spans="2:11" ht="5.25" customHeight="1">
      <c r="B76" s="277"/>
      <c r="C76" s="284"/>
      <c r="D76" s="284"/>
      <c r="E76" s="284"/>
      <c r="F76" s="284"/>
      <c r="G76" s="285"/>
      <c r="H76" s="284"/>
      <c r="I76" s="284"/>
      <c r="J76" s="284"/>
      <c r="K76" s="278"/>
    </row>
    <row r="77" spans="2:11" ht="15" customHeight="1">
      <c r="B77" s="277"/>
      <c r="C77" s="267" t="s">
        <v>55</v>
      </c>
      <c r="D77" s="284"/>
      <c r="E77" s="284"/>
      <c r="F77" s="286" t="s">
        <v>503</v>
      </c>
      <c r="G77" s="285"/>
      <c r="H77" s="267" t="s">
        <v>504</v>
      </c>
      <c r="I77" s="267" t="s">
        <v>505</v>
      </c>
      <c r="J77" s="267">
        <v>20</v>
      </c>
      <c r="K77" s="278"/>
    </row>
    <row r="78" spans="2:11" ht="15" customHeight="1">
      <c r="B78" s="277"/>
      <c r="C78" s="267" t="s">
        <v>506</v>
      </c>
      <c r="D78" s="267"/>
      <c r="E78" s="267"/>
      <c r="F78" s="286" t="s">
        <v>503</v>
      </c>
      <c r="G78" s="285"/>
      <c r="H78" s="267" t="s">
        <v>507</v>
      </c>
      <c r="I78" s="267" t="s">
        <v>505</v>
      </c>
      <c r="J78" s="267">
        <v>120</v>
      </c>
      <c r="K78" s="278"/>
    </row>
    <row r="79" spans="2:11" ht="15" customHeight="1">
      <c r="B79" s="287"/>
      <c r="C79" s="267" t="s">
        <v>508</v>
      </c>
      <c r="D79" s="267"/>
      <c r="E79" s="267"/>
      <c r="F79" s="286" t="s">
        <v>509</v>
      </c>
      <c r="G79" s="285"/>
      <c r="H79" s="267" t="s">
        <v>510</v>
      </c>
      <c r="I79" s="267" t="s">
        <v>505</v>
      </c>
      <c r="J79" s="267">
        <v>50</v>
      </c>
      <c r="K79" s="278"/>
    </row>
    <row r="80" spans="2:11" ht="15" customHeight="1">
      <c r="B80" s="287"/>
      <c r="C80" s="267" t="s">
        <v>511</v>
      </c>
      <c r="D80" s="267"/>
      <c r="E80" s="267"/>
      <c r="F80" s="286" t="s">
        <v>503</v>
      </c>
      <c r="G80" s="285"/>
      <c r="H80" s="267" t="s">
        <v>512</v>
      </c>
      <c r="I80" s="267" t="s">
        <v>513</v>
      </c>
      <c r="J80" s="267"/>
      <c r="K80" s="278"/>
    </row>
    <row r="81" spans="2:11" ht="15" customHeight="1">
      <c r="B81" s="287"/>
      <c r="C81" s="288" t="s">
        <v>514</v>
      </c>
      <c r="D81" s="288"/>
      <c r="E81" s="288"/>
      <c r="F81" s="289" t="s">
        <v>509</v>
      </c>
      <c r="G81" s="288"/>
      <c r="H81" s="288" t="s">
        <v>515</v>
      </c>
      <c r="I81" s="288" t="s">
        <v>505</v>
      </c>
      <c r="J81" s="288">
        <v>15</v>
      </c>
      <c r="K81" s="278"/>
    </row>
    <row r="82" spans="2:11" ht="15" customHeight="1">
      <c r="B82" s="287"/>
      <c r="C82" s="288" t="s">
        <v>516</v>
      </c>
      <c r="D82" s="288"/>
      <c r="E82" s="288"/>
      <c r="F82" s="289" t="s">
        <v>509</v>
      </c>
      <c r="G82" s="288"/>
      <c r="H82" s="288" t="s">
        <v>517</v>
      </c>
      <c r="I82" s="288" t="s">
        <v>505</v>
      </c>
      <c r="J82" s="288">
        <v>15</v>
      </c>
      <c r="K82" s="278"/>
    </row>
    <row r="83" spans="2:11" ht="15" customHeight="1">
      <c r="B83" s="287"/>
      <c r="C83" s="288" t="s">
        <v>518</v>
      </c>
      <c r="D83" s="288"/>
      <c r="E83" s="288"/>
      <c r="F83" s="289" t="s">
        <v>509</v>
      </c>
      <c r="G83" s="288"/>
      <c r="H83" s="288" t="s">
        <v>519</v>
      </c>
      <c r="I83" s="288" t="s">
        <v>505</v>
      </c>
      <c r="J83" s="288">
        <v>20</v>
      </c>
      <c r="K83" s="278"/>
    </row>
    <row r="84" spans="2:11" ht="15" customHeight="1">
      <c r="B84" s="287"/>
      <c r="C84" s="288" t="s">
        <v>520</v>
      </c>
      <c r="D84" s="288"/>
      <c r="E84" s="288"/>
      <c r="F84" s="289" t="s">
        <v>509</v>
      </c>
      <c r="G84" s="288"/>
      <c r="H84" s="288" t="s">
        <v>521</v>
      </c>
      <c r="I84" s="288" t="s">
        <v>505</v>
      </c>
      <c r="J84" s="288">
        <v>20</v>
      </c>
      <c r="K84" s="278"/>
    </row>
    <row r="85" spans="2:11" ht="15" customHeight="1">
      <c r="B85" s="287"/>
      <c r="C85" s="267" t="s">
        <v>522</v>
      </c>
      <c r="D85" s="267"/>
      <c r="E85" s="267"/>
      <c r="F85" s="286" t="s">
        <v>509</v>
      </c>
      <c r="G85" s="285"/>
      <c r="H85" s="267" t="s">
        <v>523</v>
      </c>
      <c r="I85" s="267" t="s">
        <v>505</v>
      </c>
      <c r="J85" s="267">
        <v>50</v>
      </c>
      <c r="K85" s="278"/>
    </row>
    <row r="86" spans="2:11" ht="15" customHeight="1">
      <c r="B86" s="287"/>
      <c r="C86" s="267" t="s">
        <v>524</v>
      </c>
      <c r="D86" s="267"/>
      <c r="E86" s="267"/>
      <c r="F86" s="286" t="s">
        <v>509</v>
      </c>
      <c r="G86" s="285"/>
      <c r="H86" s="267" t="s">
        <v>525</v>
      </c>
      <c r="I86" s="267" t="s">
        <v>505</v>
      </c>
      <c r="J86" s="267">
        <v>20</v>
      </c>
      <c r="K86" s="278"/>
    </row>
    <row r="87" spans="2:11" ht="15" customHeight="1">
      <c r="B87" s="287"/>
      <c r="C87" s="267" t="s">
        <v>526</v>
      </c>
      <c r="D87" s="267"/>
      <c r="E87" s="267"/>
      <c r="F87" s="286" t="s">
        <v>509</v>
      </c>
      <c r="G87" s="285"/>
      <c r="H87" s="267" t="s">
        <v>527</v>
      </c>
      <c r="I87" s="267" t="s">
        <v>505</v>
      </c>
      <c r="J87" s="267">
        <v>20</v>
      </c>
      <c r="K87" s="278"/>
    </row>
    <row r="88" spans="2:11" ht="15" customHeight="1">
      <c r="B88" s="287"/>
      <c r="C88" s="267" t="s">
        <v>528</v>
      </c>
      <c r="D88" s="267"/>
      <c r="E88" s="267"/>
      <c r="F88" s="286" t="s">
        <v>509</v>
      </c>
      <c r="G88" s="285"/>
      <c r="H88" s="267" t="s">
        <v>529</v>
      </c>
      <c r="I88" s="267" t="s">
        <v>505</v>
      </c>
      <c r="J88" s="267">
        <v>50</v>
      </c>
      <c r="K88" s="278"/>
    </row>
    <row r="89" spans="2:11" ht="15" customHeight="1">
      <c r="B89" s="287"/>
      <c r="C89" s="267" t="s">
        <v>530</v>
      </c>
      <c r="D89" s="267"/>
      <c r="E89" s="267"/>
      <c r="F89" s="286" t="s">
        <v>509</v>
      </c>
      <c r="G89" s="285"/>
      <c r="H89" s="267" t="s">
        <v>530</v>
      </c>
      <c r="I89" s="267" t="s">
        <v>505</v>
      </c>
      <c r="J89" s="267">
        <v>50</v>
      </c>
      <c r="K89" s="278"/>
    </row>
    <row r="90" spans="2:11" ht="15" customHeight="1">
      <c r="B90" s="287"/>
      <c r="C90" s="267" t="s">
        <v>116</v>
      </c>
      <c r="D90" s="267"/>
      <c r="E90" s="267"/>
      <c r="F90" s="286" t="s">
        <v>509</v>
      </c>
      <c r="G90" s="285"/>
      <c r="H90" s="267" t="s">
        <v>531</v>
      </c>
      <c r="I90" s="267" t="s">
        <v>505</v>
      </c>
      <c r="J90" s="267">
        <v>255</v>
      </c>
      <c r="K90" s="278"/>
    </row>
    <row r="91" spans="2:11" ht="15" customHeight="1">
      <c r="B91" s="287"/>
      <c r="C91" s="267" t="s">
        <v>532</v>
      </c>
      <c r="D91" s="267"/>
      <c r="E91" s="267"/>
      <c r="F91" s="286" t="s">
        <v>503</v>
      </c>
      <c r="G91" s="285"/>
      <c r="H91" s="267" t="s">
        <v>533</v>
      </c>
      <c r="I91" s="267" t="s">
        <v>534</v>
      </c>
      <c r="J91" s="267"/>
      <c r="K91" s="278"/>
    </row>
    <row r="92" spans="2:11" ht="15" customHeight="1">
      <c r="B92" s="287"/>
      <c r="C92" s="267" t="s">
        <v>535</v>
      </c>
      <c r="D92" s="267"/>
      <c r="E92" s="267"/>
      <c r="F92" s="286" t="s">
        <v>503</v>
      </c>
      <c r="G92" s="285"/>
      <c r="H92" s="267" t="s">
        <v>536</v>
      </c>
      <c r="I92" s="267" t="s">
        <v>537</v>
      </c>
      <c r="J92" s="267"/>
      <c r="K92" s="278"/>
    </row>
    <row r="93" spans="2:11" ht="15" customHeight="1">
      <c r="B93" s="287"/>
      <c r="C93" s="267" t="s">
        <v>538</v>
      </c>
      <c r="D93" s="267"/>
      <c r="E93" s="267"/>
      <c r="F93" s="286" t="s">
        <v>503</v>
      </c>
      <c r="G93" s="285"/>
      <c r="H93" s="267" t="s">
        <v>538</v>
      </c>
      <c r="I93" s="267" t="s">
        <v>537</v>
      </c>
      <c r="J93" s="267"/>
      <c r="K93" s="278"/>
    </row>
    <row r="94" spans="2:11" ht="15" customHeight="1">
      <c r="B94" s="287"/>
      <c r="C94" s="267" t="s">
        <v>40</v>
      </c>
      <c r="D94" s="267"/>
      <c r="E94" s="267"/>
      <c r="F94" s="286" t="s">
        <v>503</v>
      </c>
      <c r="G94" s="285"/>
      <c r="H94" s="267" t="s">
        <v>539</v>
      </c>
      <c r="I94" s="267" t="s">
        <v>537</v>
      </c>
      <c r="J94" s="267"/>
      <c r="K94" s="278"/>
    </row>
    <row r="95" spans="2:11" ht="15" customHeight="1">
      <c r="B95" s="287"/>
      <c r="C95" s="267" t="s">
        <v>50</v>
      </c>
      <c r="D95" s="267"/>
      <c r="E95" s="267"/>
      <c r="F95" s="286" t="s">
        <v>503</v>
      </c>
      <c r="G95" s="285"/>
      <c r="H95" s="267" t="s">
        <v>540</v>
      </c>
      <c r="I95" s="267" t="s">
        <v>537</v>
      </c>
      <c r="J95" s="267"/>
      <c r="K95" s="278"/>
    </row>
    <row r="96" spans="2:11" ht="15" customHeight="1">
      <c r="B96" s="290"/>
      <c r="C96" s="291"/>
      <c r="D96" s="291"/>
      <c r="E96" s="291"/>
      <c r="F96" s="291"/>
      <c r="G96" s="291"/>
      <c r="H96" s="291"/>
      <c r="I96" s="291"/>
      <c r="J96" s="291"/>
      <c r="K96" s="292"/>
    </row>
    <row r="97" spans="2:11" ht="18.75" customHeight="1">
      <c r="B97" s="293"/>
      <c r="C97" s="294"/>
      <c r="D97" s="294"/>
      <c r="E97" s="294"/>
      <c r="F97" s="294"/>
      <c r="G97" s="294"/>
      <c r="H97" s="294"/>
      <c r="I97" s="294"/>
      <c r="J97" s="294"/>
      <c r="K97" s="293"/>
    </row>
    <row r="98" spans="2:11" ht="18.75" customHeight="1">
      <c r="B98" s="273"/>
      <c r="C98" s="273"/>
      <c r="D98" s="273"/>
      <c r="E98" s="273"/>
      <c r="F98" s="273"/>
      <c r="G98" s="273"/>
      <c r="H98" s="273"/>
      <c r="I98" s="273"/>
      <c r="J98" s="273"/>
      <c r="K98" s="273"/>
    </row>
    <row r="99" spans="2:11" ht="7.5" customHeight="1">
      <c r="B99" s="274"/>
      <c r="C99" s="275"/>
      <c r="D99" s="275"/>
      <c r="E99" s="275"/>
      <c r="F99" s="275"/>
      <c r="G99" s="275"/>
      <c r="H99" s="275"/>
      <c r="I99" s="275"/>
      <c r="J99" s="275"/>
      <c r="K99" s="276"/>
    </row>
    <row r="100" spans="2:11" ht="45" customHeight="1">
      <c r="B100" s="277"/>
      <c r="C100" s="383" t="s">
        <v>541</v>
      </c>
      <c r="D100" s="383"/>
      <c r="E100" s="383"/>
      <c r="F100" s="383"/>
      <c r="G100" s="383"/>
      <c r="H100" s="383"/>
      <c r="I100" s="383"/>
      <c r="J100" s="383"/>
      <c r="K100" s="278"/>
    </row>
    <row r="101" spans="2:11" ht="17.25" customHeight="1">
      <c r="B101" s="277"/>
      <c r="C101" s="279" t="s">
        <v>497</v>
      </c>
      <c r="D101" s="279"/>
      <c r="E101" s="279"/>
      <c r="F101" s="279" t="s">
        <v>498</v>
      </c>
      <c r="G101" s="280"/>
      <c r="H101" s="279" t="s">
        <v>111</v>
      </c>
      <c r="I101" s="279" t="s">
        <v>59</v>
      </c>
      <c r="J101" s="279" t="s">
        <v>499</v>
      </c>
      <c r="K101" s="278"/>
    </row>
    <row r="102" spans="2:11" ht="17.25" customHeight="1">
      <c r="B102" s="277"/>
      <c r="C102" s="281" t="s">
        <v>500</v>
      </c>
      <c r="D102" s="281"/>
      <c r="E102" s="281"/>
      <c r="F102" s="282" t="s">
        <v>501</v>
      </c>
      <c r="G102" s="283"/>
      <c r="H102" s="281"/>
      <c r="I102" s="281"/>
      <c r="J102" s="281" t="s">
        <v>502</v>
      </c>
      <c r="K102" s="278"/>
    </row>
    <row r="103" spans="2:11" ht="5.25" customHeight="1">
      <c r="B103" s="277"/>
      <c r="C103" s="279"/>
      <c r="D103" s="279"/>
      <c r="E103" s="279"/>
      <c r="F103" s="279"/>
      <c r="G103" s="295"/>
      <c r="H103" s="279"/>
      <c r="I103" s="279"/>
      <c r="J103" s="279"/>
      <c r="K103" s="278"/>
    </row>
    <row r="104" spans="2:11" ht="15" customHeight="1">
      <c r="B104" s="277"/>
      <c r="C104" s="267" t="s">
        <v>55</v>
      </c>
      <c r="D104" s="284"/>
      <c r="E104" s="284"/>
      <c r="F104" s="286" t="s">
        <v>503</v>
      </c>
      <c r="G104" s="295"/>
      <c r="H104" s="267" t="s">
        <v>542</v>
      </c>
      <c r="I104" s="267" t="s">
        <v>505</v>
      </c>
      <c r="J104" s="267">
        <v>20</v>
      </c>
      <c r="K104" s="278"/>
    </row>
    <row r="105" spans="2:11" ht="15" customHeight="1">
      <c r="B105" s="277"/>
      <c r="C105" s="267" t="s">
        <v>506</v>
      </c>
      <c r="D105" s="267"/>
      <c r="E105" s="267"/>
      <c r="F105" s="286" t="s">
        <v>503</v>
      </c>
      <c r="G105" s="267"/>
      <c r="H105" s="267" t="s">
        <v>542</v>
      </c>
      <c r="I105" s="267" t="s">
        <v>505</v>
      </c>
      <c r="J105" s="267">
        <v>120</v>
      </c>
      <c r="K105" s="278"/>
    </row>
    <row r="106" spans="2:11" ht="15" customHeight="1">
      <c r="B106" s="287"/>
      <c r="C106" s="267" t="s">
        <v>508</v>
      </c>
      <c r="D106" s="267"/>
      <c r="E106" s="267"/>
      <c r="F106" s="286" t="s">
        <v>509</v>
      </c>
      <c r="G106" s="267"/>
      <c r="H106" s="267" t="s">
        <v>542</v>
      </c>
      <c r="I106" s="267" t="s">
        <v>505</v>
      </c>
      <c r="J106" s="267">
        <v>50</v>
      </c>
      <c r="K106" s="278"/>
    </row>
    <row r="107" spans="2:11" ht="15" customHeight="1">
      <c r="B107" s="287"/>
      <c r="C107" s="267" t="s">
        <v>511</v>
      </c>
      <c r="D107" s="267"/>
      <c r="E107" s="267"/>
      <c r="F107" s="286" t="s">
        <v>503</v>
      </c>
      <c r="G107" s="267"/>
      <c r="H107" s="267" t="s">
        <v>542</v>
      </c>
      <c r="I107" s="267" t="s">
        <v>513</v>
      </c>
      <c r="J107" s="267"/>
      <c r="K107" s="278"/>
    </row>
    <row r="108" spans="2:11" ht="15" customHeight="1">
      <c r="B108" s="287"/>
      <c r="C108" s="267" t="s">
        <v>522</v>
      </c>
      <c r="D108" s="267"/>
      <c r="E108" s="267"/>
      <c r="F108" s="286" t="s">
        <v>509</v>
      </c>
      <c r="G108" s="267"/>
      <c r="H108" s="267" t="s">
        <v>542</v>
      </c>
      <c r="I108" s="267" t="s">
        <v>505</v>
      </c>
      <c r="J108" s="267">
        <v>50</v>
      </c>
      <c r="K108" s="278"/>
    </row>
    <row r="109" spans="2:11" ht="15" customHeight="1">
      <c r="B109" s="287"/>
      <c r="C109" s="267" t="s">
        <v>530</v>
      </c>
      <c r="D109" s="267"/>
      <c r="E109" s="267"/>
      <c r="F109" s="286" t="s">
        <v>509</v>
      </c>
      <c r="G109" s="267"/>
      <c r="H109" s="267" t="s">
        <v>542</v>
      </c>
      <c r="I109" s="267" t="s">
        <v>505</v>
      </c>
      <c r="J109" s="267">
        <v>50</v>
      </c>
      <c r="K109" s="278"/>
    </row>
    <row r="110" spans="2:11" ht="15" customHeight="1">
      <c r="B110" s="287"/>
      <c r="C110" s="267" t="s">
        <v>528</v>
      </c>
      <c r="D110" s="267"/>
      <c r="E110" s="267"/>
      <c r="F110" s="286" t="s">
        <v>509</v>
      </c>
      <c r="G110" s="267"/>
      <c r="H110" s="267" t="s">
        <v>542</v>
      </c>
      <c r="I110" s="267" t="s">
        <v>505</v>
      </c>
      <c r="J110" s="267">
        <v>50</v>
      </c>
      <c r="K110" s="278"/>
    </row>
    <row r="111" spans="2:11" ht="15" customHeight="1">
      <c r="B111" s="287"/>
      <c r="C111" s="267" t="s">
        <v>55</v>
      </c>
      <c r="D111" s="267"/>
      <c r="E111" s="267"/>
      <c r="F111" s="286" t="s">
        <v>503</v>
      </c>
      <c r="G111" s="267"/>
      <c r="H111" s="267" t="s">
        <v>543</v>
      </c>
      <c r="I111" s="267" t="s">
        <v>505</v>
      </c>
      <c r="J111" s="267">
        <v>20</v>
      </c>
      <c r="K111" s="278"/>
    </row>
    <row r="112" spans="2:11" ht="15" customHeight="1">
      <c r="B112" s="287"/>
      <c r="C112" s="267" t="s">
        <v>544</v>
      </c>
      <c r="D112" s="267"/>
      <c r="E112" s="267"/>
      <c r="F112" s="286" t="s">
        <v>503</v>
      </c>
      <c r="G112" s="267"/>
      <c r="H112" s="267" t="s">
        <v>545</v>
      </c>
      <c r="I112" s="267" t="s">
        <v>505</v>
      </c>
      <c r="J112" s="267">
        <v>120</v>
      </c>
      <c r="K112" s="278"/>
    </row>
    <row r="113" spans="2:11" ht="15" customHeight="1">
      <c r="B113" s="287"/>
      <c r="C113" s="267" t="s">
        <v>40</v>
      </c>
      <c r="D113" s="267"/>
      <c r="E113" s="267"/>
      <c r="F113" s="286" t="s">
        <v>503</v>
      </c>
      <c r="G113" s="267"/>
      <c r="H113" s="267" t="s">
        <v>546</v>
      </c>
      <c r="I113" s="267" t="s">
        <v>537</v>
      </c>
      <c r="J113" s="267"/>
      <c r="K113" s="278"/>
    </row>
    <row r="114" spans="2:11" ht="15" customHeight="1">
      <c r="B114" s="287"/>
      <c r="C114" s="267" t="s">
        <v>50</v>
      </c>
      <c r="D114" s="267"/>
      <c r="E114" s="267"/>
      <c r="F114" s="286" t="s">
        <v>503</v>
      </c>
      <c r="G114" s="267"/>
      <c r="H114" s="267" t="s">
        <v>547</v>
      </c>
      <c r="I114" s="267" t="s">
        <v>537</v>
      </c>
      <c r="J114" s="267"/>
      <c r="K114" s="278"/>
    </row>
    <row r="115" spans="2:11" ht="15" customHeight="1">
      <c r="B115" s="287"/>
      <c r="C115" s="267" t="s">
        <v>59</v>
      </c>
      <c r="D115" s="267"/>
      <c r="E115" s="267"/>
      <c r="F115" s="286" t="s">
        <v>503</v>
      </c>
      <c r="G115" s="267"/>
      <c r="H115" s="267" t="s">
        <v>548</v>
      </c>
      <c r="I115" s="267" t="s">
        <v>549</v>
      </c>
      <c r="J115" s="267"/>
      <c r="K115" s="278"/>
    </row>
    <row r="116" spans="2:11" ht="15" customHeight="1">
      <c r="B116" s="290"/>
      <c r="C116" s="296"/>
      <c r="D116" s="296"/>
      <c r="E116" s="296"/>
      <c r="F116" s="296"/>
      <c r="G116" s="296"/>
      <c r="H116" s="296"/>
      <c r="I116" s="296"/>
      <c r="J116" s="296"/>
      <c r="K116" s="292"/>
    </row>
    <row r="117" spans="2:11" ht="18.75" customHeight="1">
      <c r="B117" s="297"/>
      <c r="C117" s="263"/>
      <c r="D117" s="263"/>
      <c r="E117" s="263"/>
      <c r="F117" s="298"/>
      <c r="G117" s="263"/>
      <c r="H117" s="263"/>
      <c r="I117" s="263"/>
      <c r="J117" s="263"/>
      <c r="K117" s="297"/>
    </row>
    <row r="118" spans="2:11" ht="18.75" customHeight="1">
      <c r="B118" s="273"/>
      <c r="C118" s="273"/>
      <c r="D118" s="273"/>
      <c r="E118" s="273"/>
      <c r="F118" s="273"/>
      <c r="G118" s="273"/>
      <c r="H118" s="273"/>
      <c r="I118" s="273"/>
      <c r="J118" s="273"/>
      <c r="K118" s="273"/>
    </row>
    <row r="119" spans="2:11" ht="7.5" customHeight="1">
      <c r="B119" s="299"/>
      <c r="C119" s="300"/>
      <c r="D119" s="300"/>
      <c r="E119" s="300"/>
      <c r="F119" s="300"/>
      <c r="G119" s="300"/>
      <c r="H119" s="300"/>
      <c r="I119" s="300"/>
      <c r="J119" s="300"/>
      <c r="K119" s="301"/>
    </row>
    <row r="120" spans="2:11" ht="45" customHeight="1">
      <c r="B120" s="302"/>
      <c r="C120" s="382" t="s">
        <v>550</v>
      </c>
      <c r="D120" s="382"/>
      <c r="E120" s="382"/>
      <c r="F120" s="382"/>
      <c r="G120" s="382"/>
      <c r="H120" s="382"/>
      <c r="I120" s="382"/>
      <c r="J120" s="382"/>
      <c r="K120" s="303"/>
    </row>
    <row r="121" spans="2:11" ht="17.25" customHeight="1">
      <c r="B121" s="304"/>
      <c r="C121" s="279" t="s">
        <v>497</v>
      </c>
      <c r="D121" s="279"/>
      <c r="E121" s="279"/>
      <c r="F121" s="279" t="s">
        <v>498</v>
      </c>
      <c r="G121" s="280"/>
      <c r="H121" s="279" t="s">
        <v>111</v>
      </c>
      <c r="I121" s="279" t="s">
        <v>59</v>
      </c>
      <c r="J121" s="279" t="s">
        <v>499</v>
      </c>
      <c r="K121" s="305"/>
    </row>
    <row r="122" spans="2:11" ht="17.25" customHeight="1">
      <c r="B122" s="304"/>
      <c r="C122" s="281" t="s">
        <v>500</v>
      </c>
      <c r="D122" s="281"/>
      <c r="E122" s="281"/>
      <c r="F122" s="282" t="s">
        <v>501</v>
      </c>
      <c r="G122" s="283"/>
      <c r="H122" s="281"/>
      <c r="I122" s="281"/>
      <c r="J122" s="281" t="s">
        <v>502</v>
      </c>
      <c r="K122" s="305"/>
    </row>
    <row r="123" spans="2:11" ht="5.25" customHeight="1">
      <c r="B123" s="306"/>
      <c r="C123" s="284"/>
      <c r="D123" s="284"/>
      <c r="E123" s="284"/>
      <c r="F123" s="284"/>
      <c r="G123" s="267"/>
      <c r="H123" s="284"/>
      <c r="I123" s="284"/>
      <c r="J123" s="284"/>
      <c r="K123" s="307"/>
    </row>
    <row r="124" spans="2:11" ht="15" customHeight="1">
      <c r="B124" s="306"/>
      <c r="C124" s="267" t="s">
        <v>506</v>
      </c>
      <c r="D124" s="284"/>
      <c r="E124" s="284"/>
      <c r="F124" s="286" t="s">
        <v>503</v>
      </c>
      <c r="G124" s="267"/>
      <c r="H124" s="267" t="s">
        <v>542</v>
      </c>
      <c r="I124" s="267" t="s">
        <v>505</v>
      </c>
      <c r="J124" s="267">
        <v>120</v>
      </c>
      <c r="K124" s="308"/>
    </row>
    <row r="125" spans="2:11" ht="15" customHeight="1">
      <c r="B125" s="306"/>
      <c r="C125" s="267" t="s">
        <v>551</v>
      </c>
      <c r="D125" s="267"/>
      <c r="E125" s="267"/>
      <c r="F125" s="286" t="s">
        <v>503</v>
      </c>
      <c r="G125" s="267"/>
      <c r="H125" s="267" t="s">
        <v>552</v>
      </c>
      <c r="I125" s="267" t="s">
        <v>505</v>
      </c>
      <c r="J125" s="267" t="s">
        <v>553</v>
      </c>
      <c r="K125" s="308"/>
    </row>
    <row r="126" spans="2:11" ht="15" customHeight="1">
      <c r="B126" s="306"/>
      <c r="C126" s="267" t="s">
        <v>452</v>
      </c>
      <c r="D126" s="267"/>
      <c r="E126" s="267"/>
      <c r="F126" s="286" t="s">
        <v>503</v>
      </c>
      <c r="G126" s="267"/>
      <c r="H126" s="267" t="s">
        <v>554</v>
      </c>
      <c r="I126" s="267" t="s">
        <v>505</v>
      </c>
      <c r="J126" s="267" t="s">
        <v>553</v>
      </c>
      <c r="K126" s="308"/>
    </row>
    <row r="127" spans="2:11" ht="15" customHeight="1">
      <c r="B127" s="306"/>
      <c r="C127" s="267" t="s">
        <v>514</v>
      </c>
      <c r="D127" s="267"/>
      <c r="E127" s="267"/>
      <c r="F127" s="286" t="s">
        <v>509</v>
      </c>
      <c r="G127" s="267"/>
      <c r="H127" s="267" t="s">
        <v>515</v>
      </c>
      <c r="I127" s="267" t="s">
        <v>505</v>
      </c>
      <c r="J127" s="267">
        <v>15</v>
      </c>
      <c r="K127" s="308"/>
    </row>
    <row r="128" spans="2:11" ht="15" customHeight="1">
      <c r="B128" s="306"/>
      <c r="C128" s="288" t="s">
        <v>516</v>
      </c>
      <c r="D128" s="288"/>
      <c r="E128" s="288"/>
      <c r="F128" s="289" t="s">
        <v>509</v>
      </c>
      <c r="G128" s="288"/>
      <c r="H128" s="288" t="s">
        <v>517</v>
      </c>
      <c r="I128" s="288" t="s">
        <v>505</v>
      </c>
      <c r="J128" s="288">
        <v>15</v>
      </c>
      <c r="K128" s="308"/>
    </row>
    <row r="129" spans="2:11" ht="15" customHeight="1">
      <c r="B129" s="306"/>
      <c r="C129" s="288" t="s">
        <v>518</v>
      </c>
      <c r="D129" s="288"/>
      <c r="E129" s="288"/>
      <c r="F129" s="289" t="s">
        <v>509</v>
      </c>
      <c r="G129" s="288"/>
      <c r="H129" s="288" t="s">
        <v>519</v>
      </c>
      <c r="I129" s="288" t="s">
        <v>505</v>
      </c>
      <c r="J129" s="288">
        <v>20</v>
      </c>
      <c r="K129" s="308"/>
    </row>
    <row r="130" spans="2:11" ht="15" customHeight="1">
      <c r="B130" s="306"/>
      <c r="C130" s="288" t="s">
        <v>520</v>
      </c>
      <c r="D130" s="288"/>
      <c r="E130" s="288"/>
      <c r="F130" s="289" t="s">
        <v>509</v>
      </c>
      <c r="G130" s="288"/>
      <c r="H130" s="288" t="s">
        <v>521</v>
      </c>
      <c r="I130" s="288" t="s">
        <v>505</v>
      </c>
      <c r="J130" s="288">
        <v>20</v>
      </c>
      <c r="K130" s="308"/>
    </row>
    <row r="131" spans="2:11" ht="15" customHeight="1">
      <c r="B131" s="306"/>
      <c r="C131" s="267" t="s">
        <v>508</v>
      </c>
      <c r="D131" s="267"/>
      <c r="E131" s="267"/>
      <c r="F131" s="286" t="s">
        <v>509</v>
      </c>
      <c r="G131" s="267"/>
      <c r="H131" s="267" t="s">
        <v>542</v>
      </c>
      <c r="I131" s="267" t="s">
        <v>505</v>
      </c>
      <c r="J131" s="267">
        <v>50</v>
      </c>
      <c r="K131" s="308"/>
    </row>
    <row r="132" spans="2:11" ht="15" customHeight="1">
      <c r="B132" s="306"/>
      <c r="C132" s="267" t="s">
        <v>522</v>
      </c>
      <c r="D132" s="267"/>
      <c r="E132" s="267"/>
      <c r="F132" s="286" t="s">
        <v>509</v>
      </c>
      <c r="G132" s="267"/>
      <c r="H132" s="267" t="s">
        <v>542</v>
      </c>
      <c r="I132" s="267" t="s">
        <v>505</v>
      </c>
      <c r="J132" s="267">
        <v>50</v>
      </c>
      <c r="K132" s="308"/>
    </row>
    <row r="133" spans="2:11" ht="15" customHeight="1">
      <c r="B133" s="306"/>
      <c r="C133" s="267" t="s">
        <v>528</v>
      </c>
      <c r="D133" s="267"/>
      <c r="E133" s="267"/>
      <c r="F133" s="286" t="s">
        <v>509</v>
      </c>
      <c r="G133" s="267"/>
      <c r="H133" s="267" t="s">
        <v>542</v>
      </c>
      <c r="I133" s="267" t="s">
        <v>505</v>
      </c>
      <c r="J133" s="267">
        <v>50</v>
      </c>
      <c r="K133" s="308"/>
    </row>
    <row r="134" spans="2:11" ht="15" customHeight="1">
      <c r="B134" s="306"/>
      <c r="C134" s="267" t="s">
        <v>530</v>
      </c>
      <c r="D134" s="267"/>
      <c r="E134" s="267"/>
      <c r="F134" s="286" t="s">
        <v>509</v>
      </c>
      <c r="G134" s="267"/>
      <c r="H134" s="267" t="s">
        <v>542</v>
      </c>
      <c r="I134" s="267" t="s">
        <v>505</v>
      </c>
      <c r="J134" s="267">
        <v>50</v>
      </c>
      <c r="K134" s="308"/>
    </row>
    <row r="135" spans="2:11" ht="15" customHeight="1">
      <c r="B135" s="306"/>
      <c r="C135" s="267" t="s">
        <v>116</v>
      </c>
      <c r="D135" s="267"/>
      <c r="E135" s="267"/>
      <c r="F135" s="286" t="s">
        <v>509</v>
      </c>
      <c r="G135" s="267"/>
      <c r="H135" s="267" t="s">
        <v>555</v>
      </c>
      <c r="I135" s="267" t="s">
        <v>505</v>
      </c>
      <c r="J135" s="267">
        <v>255</v>
      </c>
      <c r="K135" s="308"/>
    </row>
    <row r="136" spans="2:11" ht="15" customHeight="1">
      <c r="B136" s="306"/>
      <c r="C136" s="267" t="s">
        <v>532</v>
      </c>
      <c r="D136" s="267"/>
      <c r="E136" s="267"/>
      <c r="F136" s="286" t="s">
        <v>503</v>
      </c>
      <c r="G136" s="267"/>
      <c r="H136" s="267" t="s">
        <v>556</v>
      </c>
      <c r="I136" s="267" t="s">
        <v>534</v>
      </c>
      <c r="J136" s="267"/>
      <c r="K136" s="308"/>
    </row>
    <row r="137" spans="2:11" ht="15" customHeight="1">
      <c r="B137" s="306"/>
      <c r="C137" s="267" t="s">
        <v>535</v>
      </c>
      <c r="D137" s="267"/>
      <c r="E137" s="267"/>
      <c r="F137" s="286" t="s">
        <v>503</v>
      </c>
      <c r="G137" s="267"/>
      <c r="H137" s="267" t="s">
        <v>557</v>
      </c>
      <c r="I137" s="267" t="s">
        <v>537</v>
      </c>
      <c r="J137" s="267"/>
      <c r="K137" s="308"/>
    </row>
    <row r="138" spans="2:11" ht="15" customHeight="1">
      <c r="B138" s="306"/>
      <c r="C138" s="267" t="s">
        <v>538</v>
      </c>
      <c r="D138" s="267"/>
      <c r="E138" s="267"/>
      <c r="F138" s="286" t="s">
        <v>503</v>
      </c>
      <c r="G138" s="267"/>
      <c r="H138" s="267" t="s">
        <v>538</v>
      </c>
      <c r="I138" s="267" t="s">
        <v>537</v>
      </c>
      <c r="J138" s="267"/>
      <c r="K138" s="308"/>
    </row>
    <row r="139" spans="2:11" ht="15" customHeight="1">
      <c r="B139" s="306"/>
      <c r="C139" s="267" t="s">
        <v>40</v>
      </c>
      <c r="D139" s="267"/>
      <c r="E139" s="267"/>
      <c r="F139" s="286" t="s">
        <v>503</v>
      </c>
      <c r="G139" s="267"/>
      <c r="H139" s="267" t="s">
        <v>558</v>
      </c>
      <c r="I139" s="267" t="s">
        <v>537</v>
      </c>
      <c r="J139" s="267"/>
      <c r="K139" s="308"/>
    </row>
    <row r="140" spans="2:11" ht="15" customHeight="1">
      <c r="B140" s="306"/>
      <c r="C140" s="267" t="s">
        <v>559</v>
      </c>
      <c r="D140" s="267"/>
      <c r="E140" s="267"/>
      <c r="F140" s="286" t="s">
        <v>503</v>
      </c>
      <c r="G140" s="267"/>
      <c r="H140" s="267" t="s">
        <v>560</v>
      </c>
      <c r="I140" s="267" t="s">
        <v>537</v>
      </c>
      <c r="J140" s="267"/>
      <c r="K140" s="308"/>
    </row>
    <row r="141" spans="2:11" ht="15" customHeight="1">
      <c r="B141" s="309"/>
      <c r="C141" s="310"/>
      <c r="D141" s="310"/>
      <c r="E141" s="310"/>
      <c r="F141" s="310"/>
      <c r="G141" s="310"/>
      <c r="H141" s="310"/>
      <c r="I141" s="310"/>
      <c r="J141" s="310"/>
      <c r="K141" s="311"/>
    </row>
    <row r="142" spans="2:11" ht="18.75" customHeight="1">
      <c r="B142" s="263"/>
      <c r="C142" s="263"/>
      <c r="D142" s="263"/>
      <c r="E142" s="263"/>
      <c r="F142" s="298"/>
      <c r="G142" s="263"/>
      <c r="H142" s="263"/>
      <c r="I142" s="263"/>
      <c r="J142" s="263"/>
      <c r="K142" s="263"/>
    </row>
    <row r="143" spans="2:11" ht="18.75" customHeight="1">
      <c r="B143" s="273"/>
      <c r="C143" s="273"/>
      <c r="D143" s="273"/>
      <c r="E143" s="273"/>
      <c r="F143" s="273"/>
      <c r="G143" s="273"/>
      <c r="H143" s="273"/>
      <c r="I143" s="273"/>
      <c r="J143" s="273"/>
      <c r="K143" s="273"/>
    </row>
    <row r="144" spans="2:11" ht="7.5" customHeight="1">
      <c r="B144" s="274"/>
      <c r="C144" s="275"/>
      <c r="D144" s="275"/>
      <c r="E144" s="275"/>
      <c r="F144" s="275"/>
      <c r="G144" s="275"/>
      <c r="H144" s="275"/>
      <c r="I144" s="275"/>
      <c r="J144" s="275"/>
      <c r="K144" s="276"/>
    </row>
    <row r="145" spans="2:11" ht="45" customHeight="1">
      <c r="B145" s="277"/>
      <c r="C145" s="383" t="s">
        <v>561</v>
      </c>
      <c r="D145" s="383"/>
      <c r="E145" s="383"/>
      <c r="F145" s="383"/>
      <c r="G145" s="383"/>
      <c r="H145" s="383"/>
      <c r="I145" s="383"/>
      <c r="J145" s="383"/>
      <c r="K145" s="278"/>
    </row>
    <row r="146" spans="2:11" ht="17.25" customHeight="1">
      <c r="B146" s="277"/>
      <c r="C146" s="279" t="s">
        <v>497</v>
      </c>
      <c r="D146" s="279"/>
      <c r="E146" s="279"/>
      <c r="F146" s="279" t="s">
        <v>498</v>
      </c>
      <c r="G146" s="280"/>
      <c r="H146" s="279" t="s">
        <v>111</v>
      </c>
      <c r="I146" s="279" t="s">
        <v>59</v>
      </c>
      <c r="J146" s="279" t="s">
        <v>499</v>
      </c>
      <c r="K146" s="278"/>
    </row>
    <row r="147" spans="2:11" ht="17.25" customHeight="1">
      <c r="B147" s="277"/>
      <c r="C147" s="281" t="s">
        <v>500</v>
      </c>
      <c r="D147" s="281"/>
      <c r="E147" s="281"/>
      <c r="F147" s="282" t="s">
        <v>501</v>
      </c>
      <c r="G147" s="283"/>
      <c r="H147" s="281"/>
      <c r="I147" s="281"/>
      <c r="J147" s="281" t="s">
        <v>502</v>
      </c>
      <c r="K147" s="278"/>
    </row>
    <row r="148" spans="2:11" ht="5.25" customHeight="1">
      <c r="B148" s="287"/>
      <c r="C148" s="284"/>
      <c r="D148" s="284"/>
      <c r="E148" s="284"/>
      <c r="F148" s="284"/>
      <c r="G148" s="285"/>
      <c r="H148" s="284"/>
      <c r="I148" s="284"/>
      <c r="J148" s="284"/>
      <c r="K148" s="308"/>
    </row>
    <row r="149" spans="2:11" ht="15" customHeight="1">
      <c r="B149" s="287"/>
      <c r="C149" s="312" t="s">
        <v>506</v>
      </c>
      <c r="D149" s="267"/>
      <c r="E149" s="267"/>
      <c r="F149" s="313" t="s">
        <v>503</v>
      </c>
      <c r="G149" s="267"/>
      <c r="H149" s="312" t="s">
        <v>542</v>
      </c>
      <c r="I149" s="312" t="s">
        <v>505</v>
      </c>
      <c r="J149" s="312">
        <v>120</v>
      </c>
      <c r="K149" s="308"/>
    </row>
    <row r="150" spans="2:11" ht="15" customHeight="1">
      <c r="B150" s="287"/>
      <c r="C150" s="312" t="s">
        <v>551</v>
      </c>
      <c r="D150" s="267"/>
      <c r="E150" s="267"/>
      <c r="F150" s="313" t="s">
        <v>503</v>
      </c>
      <c r="G150" s="267"/>
      <c r="H150" s="312" t="s">
        <v>562</v>
      </c>
      <c r="I150" s="312" t="s">
        <v>505</v>
      </c>
      <c r="J150" s="312" t="s">
        <v>553</v>
      </c>
      <c r="K150" s="308"/>
    </row>
    <row r="151" spans="2:11" ht="15" customHeight="1">
      <c r="B151" s="287"/>
      <c r="C151" s="312" t="s">
        <v>452</v>
      </c>
      <c r="D151" s="267"/>
      <c r="E151" s="267"/>
      <c r="F151" s="313" t="s">
        <v>503</v>
      </c>
      <c r="G151" s="267"/>
      <c r="H151" s="312" t="s">
        <v>563</v>
      </c>
      <c r="I151" s="312" t="s">
        <v>505</v>
      </c>
      <c r="J151" s="312" t="s">
        <v>553</v>
      </c>
      <c r="K151" s="308"/>
    </row>
    <row r="152" spans="2:11" ht="15" customHeight="1">
      <c r="B152" s="287"/>
      <c r="C152" s="312" t="s">
        <v>508</v>
      </c>
      <c r="D152" s="267"/>
      <c r="E152" s="267"/>
      <c r="F152" s="313" t="s">
        <v>509</v>
      </c>
      <c r="G152" s="267"/>
      <c r="H152" s="312" t="s">
        <v>542</v>
      </c>
      <c r="I152" s="312" t="s">
        <v>505</v>
      </c>
      <c r="J152" s="312">
        <v>50</v>
      </c>
      <c r="K152" s="308"/>
    </row>
    <row r="153" spans="2:11" ht="15" customHeight="1">
      <c r="B153" s="287"/>
      <c r="C153" s="312" t="s">
        <v>511</v>
      </c>
      <c r="D153" s="267"/>
      <c r="E153" s="267"/>
      <c r="F153" s="313" t="s">
        <v>503</v>
      </c>
      <c r="G153" s="267"/>
      <c r="H153" s="312" t="s">
        <v>542</v>
      </c>
      <c r="I153" s="312" t="s">
        <v>513</v>
      </c>
      <c r="J153" s="312"/>
      <c r="K153" s="308"/>
    </row>
    <row r="154" spans="2:11" ht="15" customHeight="1">
      <c r="B154" s="287"/>
      <c r="C154" s="312" t="s">
        <v>522</v>
      </c>
      <c r="D154" s="267"/>
      <c r="E154" s="267"/>
      <c r="F154" s="313" t="s">
        <v>509</v>
      </c>
      <c r="G154" s="267"/>
      <c r="H154" s="312" t="s">
        <v>542</v>
      </c>
      <c r="I154" s="312" t="s">
        <v>505</v>
      </c>
      <c r="J154" s="312">
        <v>50</v>
      </c>
      <c r="K154" s="308"/>
    </row>
    <row r="155" spans="2:11" ht="15" customHeight="1">
      <c r="B155" s="287"/>
      <c r="C155" s="312" t="s">
        <v>530</v>
      </c>
      <c r="D155" s="267"/>
      <c r="E155" s="267"/>
      <c r="F155" s="313" t="s">
        <v>509</v>
      </c>
      <c r="G155" s="267"/>
      <c r="H155" s="312" t="s">
        <v>542</v>
      </c>
      <c r="I155" s="312" t="s">
        <v>505</v>
      </c>
      <c r="J155" s="312">
        <v>50</v>
      </c>
      <c r="K155" s="308"/>
    </row>
    <row r="156" spans="2:11" ht="15" customHeight="1">
      <c r="B156" s="287"/>
      <c r="C156" s="312" t="s">
        <v>528</v>
      </c>
      <c r="D156" s="267"/>
      <c r="E156" s="267"/>
      <c r="F156" s="313" t="s">
        <v>509</v>
      </c>
      <c r="G156" s="267"/>
      <c r="H156" s="312" t="s">
        <v>542</v>
      </c>
      <c r="I156" s="312" t="s">
        <v>505</v>
      </c>
      <c r="J156" s="312">
        <v>50</v>
      </c>
      <c r="K156" s="308"/>
    </row>
    <row r="157" spans="2:11" ht="15" customHeight="1">
      <c r="B157" s="287"/>
      <c r="C157" s="312" t="s">
        <v>101</v>
      </c>
      <c r="D157" s="267"/>
      <c r="E157" s="267"/>
      <c r="F157" s="313" t="s">
        <v>503</v>
      </c>
      <c r="G157" s="267"/>
      <c r="H157" s="312" t="s">
        <v>564</v>
      </c>
      <c r="I157" s="312" t="s">
        <v>505</v>
      </c>
      <c r="J157" s="312" t="s">
        <v>565</v>
      </c>
      <c r="K157" s="308"/>
    </row>
    <row r="158" spans="2:11" ht="15" customHeight="1">
      <c r="B158" s="287"/>
      <c r="C158" s="312" t="s">
        <v>566</v>
      </c>
      <c r="D158" s="267"/>
      <c r="E158" s="267"/>
      <c r="F158" s="313" t="s">
        <v>503</v>
      </c>
      <c r="G158" s="267"/>
      <c r="H158" s="312" t="s">
        <v>567</v>
      </c>
      <c r="I158" s="312" t="s">
        <v>537</v>
      </c>
      <c r="J158" s="312"/>
      <c r="K158" s="308"/>
    </row>
    <row r="159" spans="2:11" ht="15" customHeight="1">
      <c r="B159" s="314"/>
      <c r="C159" s="296"/>
      <c r="D159" s="296"/>
      <c r="E159" s="296"/>
      <c r="F159" s="296"/>
      <c r="G159" s="296"/>
      <c r="H159" s="296"/>
      <c r="I159" s="296"/>
      <c r="J159" s="296"/>
      <c r="K159" s="315"/>
    </row>
    <row r="160" spans="2:11" ht="18.75" customHeight="1">
      <c r="B160" s="263"/>
      <c r="C160" s="267"/>
      <c r="D160" s="267"/>
      <c r="E160" s="267"/>
      <c r="F160" s="286"/>
      <c r="G160" s="267"/>
      <c r="H160" s="267"/>
      <c r="I160" s="267"/>
      <c r="J160" s="267"/>
      <c r="K160" s="263"/>
    </row>
    <row r="161" spans="2:11" ht="18.75" customHeight="1">
      <c r="B161" s="273"/>
      <c r="C161" s="273"/>
      <c r="D161" s="273"/>
      <c r="E161" s="273"/>
      <c r="F161" s="273"/>
      <c r="G161" s="273"/>
      <c r="H161" s="273"/>
      <c r="I161" s="273"/>
      <c r="J161" s="273"/>
      <c r="K161" s="273"/>
    </row>
    <row r="162" spans="2:11" ht="7.5" customHeight="1">
      <c r="B162" s="255"/>
      <c r="C162" s="256"/>
      <c r="D162" s="256"/>
      <c r="E162" s="256"/>
      <c r="F162" s="256"/>
      <c r="G162" s="256"/>
      <c r="H162" s="256"/>
      <c r="I162" s="256"/>
      <c r="J162" s="256"/>
      <c r="K162" s="257"/>
    </row>
    <row r="163" spans="2:11" ht="45" customHeight="1">
      <c r="B163" s="258"/>
      <c r="C163" s="382" t="s">
        <v>568</v>
      </c>
      <c r="D163" s="382"/>
      <c r="E163" s="382"/>
      <c r="F163" s="382"/>
      <c r="G163" s="382"/>
      <c r="H163" s="382"/>
      <c r="I163" s="382"/>
      <c r="J163" s="382"/>
      <c r="K163" s="259"/>
    </row>
    <row r="164" spans="2:11" ht="17.25" customHeight="1">
      <c r="B164" s="258"/>
      <c r="C164" s="279" t="s">
        <v>497</v>
      </c>
      <c r="D164" s="279"/>
      <c r="E164" s="279"/>
      <c r="F164" s="279" t="s">
        <v>498</v>
      </c>
      <c r="G164" s="316"/>
      <c r="H164" s="317" t="s">
        <v>111</v>
      </c>
      <c r="I164" s="317" t="s">
        <v>59</v>
      </c>
      <c r="J164" s="279" t="s">
        <v>499</v>
      </c>
      <c r="K164" s="259"/>
    </row>
    <row r="165" spans="2:11" ht="17.25" customHeight="1">
      <c r="B165" s="260"/>
      <c r="C165" s="281" t="s">
        <v>500</v>
      </c>
      <c r="D165" s="281"/>
      <c r="E165" s="281"/>
      <c r="F165" s="282" t="s">
        <v>501</v>
      </c>
      <c r="G165" s="318"/>
      <c r="H165" s="319"/>
      <c r="I165" s="319"/>
      <c r="J165" s="281" t="s">
        <v>502</v>
      </c>
      <c r="K165" s="261"/>
    </row>
    <row r="166" spans="2:11" ht="5.25" customHeight="1">
      <c r="B166" s="287"/>
      <c r="C166" s="284"/>
      <c r="D166" s="284"/>
      <c r="E166" s="284"/>
      <c r="F166" s="284"/>
      <c r="G166" s="285"/>
      <c r="H166" s="284"/>
      <c r="I166" s="284"/>
      <c r="J166" s="284"/>
      <c r="K166" s="308"/>
    </row>
    <row r="167" spans="2:11" ht="15" customHeight="1">
      <c r="B167" s="287"/>
      <c r="C167" s="267" t="s">
        <v>506</v>
      </c>
      <c r="D167" s="267"/>
      <c r="E167" s="267"/>
      <c r="F167" s="286" t="s">
        <v>503</v>
      </c>
      <c r="G167" s="267"/>
      <c r="H167" s="267" t="s">
        <v>542</v>
      </c>
      <c r="I167" s="267" t="s">
        <v>505</v>
      </c>
      <c r="J167" s="267">
        <v>120</v>
      </c>
      <c r="K167" s="308"/>
    </row>
    <row r="168" spans="2:11" ht="15" customHeight="1">
      <c r="B168" s="287"/>
      <c r="C168" s="267" t="s">
        <v>551</v>
      </c>
      <c r="D168" s="267"/>
      <c r="E168" s="267"/>
      <c r="F168" s="286" t="s">
        <v>503</v>
      </c>
      <c r="G168" s="267"/>
      <c r="H168" s="267" t="s">
        <v>552</v>
      </c>
      <c r="I168" s="267" t="s">
        <v>505</v>
      </c>
      <c r="J168" s="267" t="s">
        <v>553</v>
      </c>
      <c r="K168" s="308"/>
    </row>
    <row r="169" spans="2:11" ht="15" customHeight="1">
      <c r="B169" s="287"/>
      <c r="C169" s="267" t="s">
        <v>452</v>
      </c>
      <c r="D169" s="267"/>
      <c r="E169" s="267"/>
      <c r="F169" s="286" t="s">
        <v>503</v>
      </c>
      <c r="G169" s="267"/>
      <c r="H169" s="267" t="s">
        <v>569</v>
      </c>
      <c r="I169" s="267" t="s">
        <v>505</v>
      </c>
      <c r="J169" s="267" t="s">
        <v>553</v>
      </c>
      <c r="K169" s="308"/>
    </row>
    <row r="170" spans="2:11" ht="15" customHeight="1">
      <c r="B170" s="287"/>
      <c r="C170" s="267" t="s">
        <v>508</v>
      </c>
      <c r="D170" s="267"/>
      <c r="E170" s="267"/>
      <c r="F170" s="286" t="s">
        <v>509</v>
      </c>
      <c r="G170" s="267"/>
      <c r="H170" s="267" t="s">
        <v>569</v>
      </c>
      <c r="I170" s="267" t="s">
        <v>505</v>
      </c>
      <c r="J170" s="267">
        <v>50</v>
      </c>
      <c r="K170" s="308"/>
    </row>
    <row r="171" spans="2:11" ht="15" customHeight="1">
      <c r="B171" s="287"/>
      <c r="C171" s="267" t="s">
        <v>511</v>
      </c>
      <c r="D171" s="267"/>
      <c r="E171" s="267"/>
      <c r="F171" s="286" t="s">
        <v>503</v>
      </c>
      <c r="G171" s="267"/>
      <c r="H171" s="267" t="s">
        <v>569</v>
      </c>
      <c r="I171" s="267" t="s">
        <v>513</v>
      </c>
      <c r="J171" s="267"/>
      <c r="K171" s="308"/>
    </row>
    <row r="172" spans="2:11" ht="15" customHeight="1">
      <c r="B172" s="287"/>
      <c r="C172" s="267" t="s">
        <v>522</v>
      </c>
      <c r="D172" s="267"/>
      <c r="E172" s="267"/>
      <c r="F172" s="286" t="s">
        <v>509</v>
      </c>
      <c r="G172" s="267"/>
      <c r="H172" s="267" t="s">
        <v>569</v>
      </c>
      <c r="I172" s="267" t="s">
        <v>505</v>
      </c>
      <c r="J172" s="267">
        <v>50</v>
      </c>
      <c r="K172" s="308"/>
    </row>
    <row r="173" spans="2:11" ht="15" customHeight="1">
      <c r="B173" s="287"/>
      <c r="C173" s="267" t="s">
        <v>530</v>
      </c>
      <c r="D173" s="267"/>
      <c r="E173" s="267"/>
      <c r="F173" s="286" t="s">
        <v>509</v>
      </c>
      <c r="G173" s="267"/>
      <c r="H173" s="267" t="s">
        <v>569</v>
      </c>
      <c r="I173" s="267" t="s">
        <v>505</v>
      </c>
      <c r="J173" s="267">
        <v>50</v>
      </c>
      <c r="K173" s="308"/>
    </row>
    <row r="174" spans="2:11" ht="15" customHeight="1">
      <c r="B174" s="287"/>
      <c r="C174" s="267" t="s">
        <v>528</v>
      </c>
      <c r="D174" s="267"/>
      <c r="E174" s="267"/>
      <c r="F174" s="286" t="s">
        <v>509</v>
      </c>
      <c r="G174" s="267"/>
      <c r="H174" s="267" t="s">
        <v>569</v>
      </c>
      <c r="I174" s="267" t="s">
        <v>505</v>
      </c>
      <c r="J174" s="267">
        <v>50</v>
      </c>
      <c r="K174" s="308"/>
    </row>
    <row r="175" spans="2:11" ht="15" customHeight="1">
      <c r="B175" s="287"/>
      <c r="C175" s="267" t="s">
        <v>110</v>
      </c>
      <c r="D175" s="267"/>
      <c r="E175" s="267"/>
      <c r="F175" s="286" t="s">
        <v>503</v>
      </c>
      <c r="G175" s="267"/>
      <c r="H175" s="267" t="s">
        <v>570</v>
      </c>
      <c r="I175" s="267" t="s">
        <v>571</v>
      </c>
      <c r="J175" s="267"/>
      <c r="K175" s="308"/>
    </row>
    <row r="176" spans="2:11" ht="15" customHeight="1">
      <c r="B176" s="287"/>
      <c r="C176" s="267" t="s">
        <v>59</v>
      </c>
      <c r="D176" s="267"/>
      <c r="E176" s="267"/>
      <c r="F176" s="286" t="s">
        <v>503</v>
      </c>
      <c r="G176" s="267"/>
      <c r="H176" s="267" t="s">
        <v>572</v>
      </c>
      <c r="I176" s="267" t="s">
        <v>573</v>
      </c>
      <c r="J176" s="267">
        <v>1</v>
      </c>
      <c r="K176" s="308"/>
    </row>
    <row r="177" spans="2:11" ht="15" customHeight="1">
      <c r="B177" s="287"/>
      <c r="C177" s="267" t="s">
        <v>55</v>
      </c>
      <c r="D177" s="267"/>
      <c r="E177" s="267"/>
      <c r="F177" s="286" t="s">
        <v>503</v>
      </c>
      <c r="G177" s="267"/>
      <c r="H177" s="267" t="s">
        <v>574</v>
      </c>
      <c r="I177" s="267" t="s">
        <v>505</v>
      </c>
      <c r="J177" s="267">
        <v>20</v>
      </c>
      <c r="K177" s="308"/>
    </row>
    <row r="178" spans="2:11" ht="15" customHeight="1">
      <c r="B178" s="287"/>
      <c r="C178" s="267" t="s">
        <v>111</v>
      </c>
      <c r="D178" s="267"/>
      <c r="E178" s="267"/>
      <c r="F178" s="286" t="s">
        <v>503</v>
      </c>
      <c r="G178" s="267"/>
      <c r="H178" s="267" t="s">
        <v>575</v>
      </c>
      <c r="I178" s="267" t="s">
        <v>505</v>
      </c>
      <c r="J178" s="267">
        <v>255</v>
      </c>
      <c r="K178" s="308"/>
    </row>
    <row r="179" spans="2:11" ht="15" customHeight="1">
      <c r="B179" s="287"/>
      <c r="C179" s="267" t="s">
        <v>112</v>
      </c>
      <c r="D179" s="267"/>
      <c r="E179" s="267"/>
      <c r="F179" s="286" t="s">
        <v>503</v>
      </c>
      <c r="G179" s="267"/>
      <c r="H179" s="267" t="s">
        <v>468</v>
      </c>
      <c r="I179" s="267" t="s">
        <v>505</v>
      </c>
      <c r="J179" s="267">
        <v>10</v>
      </c>
      <c r="K179" s="308"/>
    </row>
    <row r="180" spans="2:11" ht="15" customHeight="1">
      <c r="B180" s="287"/>
      <c r="C180" s="267" t="s">
        <v>113</v>
      </c>
      <c r="D180" s="267"/>
      <c r="E180" s="267"/>
      <c r="F180" s="286" t="s">
        <v>503</v>
      </c>
      <c r="G180" s="267"/>
      <c r="H180" s="267" t="s">
        <v>576</v>
      </c>
      <c r="I180" s="267" t="s">
        <v>537</v>
      </c>
      <c r="J180" s="267"/>
      <c r="K180" s="308"/>
    </row>
    <row r="181" spans="2:11" ht="15" customHeight="1">
      <c r="B181" s="287"/>
      <c r="C181" s="267" t="s">
        <v>577</v>
      </c>
      <c r="D181" s="267"/>
      <c r="E181" s="267"/>
      <c r="F181" s="286" t="s">
        <v>503</v>
      </c>
      <c r="G181" s="267"/>
      <c r="H181" s="267" t="s">
        <v>578</v>
      </c>
      <c r="I181" s="267" t="s">
        <v>537</v>
      </c>
      <c r="J181" s="267"/>
      <c r="K181" s="308"/>
    </row>
    <row r="182" spans="2:11" ht="15" customHeight="1">
      <c r="B182" s="287"/>
      <c r="C182" s="267" t="s">
        <v>566</v>
      </c>
      <c r="D182" s="267"/>
      <c r="E182" s="267"/>
      <c r="F182" s="286" t="s">
        <v>503</v>
      </c>
      <c r="G182" s="267"/>
      <c r="H182" s="267" t="s">
        <v>579</v>
      </c>
      <c r="I182" s="267" t="s">
        <v>537</v>
      </c>
      <c r="J182" s="267"/>
      <c r="K182" s="308"/>
    </row>
    <row r="183" spans="2:11" ht="15" customHeight="1">
      <c r="B183" s="287"/>
      <c r="C183" s="267" t="s">
        <v>115</v>
      </c>
      <c r="D183" s="267"/>
      <c r="E183" s="267"/>
      <c r="F183" s="286" t="s">
        <v>509</v>
      </c>
      <c r="G183" s="267"/>
      <c r="H183" s="267" t="s">
        <v>580</v>
      </c>
      <c r="I183" s="267" t="s">
        <v>505</v>
      </c>
      <c r="J183" s="267">
        <v>50</v>
      </c>
      <c r="K183" s="308"/>
    </row>
    <row r="184" spans="2:11" ht="15" customHeight="1">
      <c r="B184" s="287"/>
      <c r="C184" s="267" t="s">
        <v>581</v>
      </c>
      <c r="D184" s="267"/>
      <c r="E184" s="267"/>
      <c r="F184" s="286" t="s">
        <v>509</v>
      </c>
      <c r="G184" s="267"/>
      <c r="H184" s="267" t="s">
        <v>582</v>
      </c>
      <c r="I184" s="267" t="s">
        <v>583</v>
      </c>
      <c r="J184" s="267"/>
      <c r="K184" s="308"/>
    </row>
    <row r="185" spans="2:11" ht="15" customHeight="1">
      <c r="B185" s="287"/>
      <c r="C185" s="267" t="s">
        <v>584</v>
      </c>
      <c r="D185" s="267"/>
      <c r="E185" s="267"/>
      <c r="F185" s="286" t="s">
        <v>509</v>
      </c>
      <c r="G185" s="267"/>
      <c r="H185" s="267" t="s">
        <v>585</v>
      </c>
      <c r="I185" s="267" t="s">
        <v>583</v>
      </c>
      <c r="J185" s="267"/>
      <c r="K185" s="308"/>
    </row>
    <row r="186" spans="2:11" ht="15" customHeight="1">
      <c r="B186" s="287"/>
      <c r="C186" s="267" t="s">
        <v>586</v>
      </c>
      <c r="D186" s="267"/>
      <c r="E186" s="267"/>
      <c r="F186" s="286" t="s">
        <v>509</v>
      </c>
      <c r="G186" s="267"/>
      <c r="H186" s="267" t="s">
        <v>587</v>
      </c>
      <c r="I186" s="267" t="s">
        <v>583</v>
      </c>
      <c r="J186" s="267"/>
      <c r="K186" s="308"/>
    </row>
    <row r="187" spans="2:11" ht="15" customHeight="1">
      <c r="B187" s="287"/>
      <c r="C187" s="320" t="s">
        <v>588</v>
      </c>
      <c r="D187" s="267"/>
      <c r="E187" s="267"/>
      <c r="F187" s="286" t="s">
        <v>509</v>
      </c>
      <c r="G187" s="267"/>
      <c r="H187" s="267" t="s">
        <v>589</v>
      </c>
      <c r="I187" s="267" t="s">
        <v>590</v>
      </c>
      <c r="J187" s="321" t="s">
        <v>591</v>
      </c>
      <c r="K187" s="308"/>
    </row>
    <row r="188" spans="2:11" ht="15" customHeight="1">
      <c r="B188" s="287"/>
      <c r="C188" s="272" t="s">
        <v>44</v>
      </c>
      <c r="D188" s="267"/>
      <c r="E188" s="267"/>
      <c r="F188" s="286" t="s">
        <v>503</v>
      </c>
      <c r="G188" s="267"/>
      <c r="H188" s="263" t="s">
        <v>592</v>
      </c>
      <c r="I188" s="267" t="s">
        <v>593</v>
      </c>
      <c r="J188" s="267"/>
      <c r="K188" s="308"/>
    </row>
    <row r="189" spans="2:11" ht="15" customHeight="1">
      <c r="B189" s="287"/>
      <c r="C189" s="272" t="s">
        <v>594</v>
      </c>
      <c r="D189" s="267"/>
      <c r="E189" s="267"/>
      <c r="F189" s="286" t="s">
        <v>503</v>
      </c>
      <c r="G189" s="267"/>
      <c r="H189" s="267" t="s">
        <v>595</v>
      </c>
      <c r="I189" s="267" t="s">
        <v>537</v>
      </c>
      <c r="J189" s="267"/>
      <c r="K189" s="308"/>
    </row>
    <row r="190" spans="2:11" ht="15" customHeight="1">
      <c r="B190" s="287"/>
      <c r="C190" s="272" t="s">
        <v>596</v>
      </c>
      <c r="D190" s="267"/>
      <c r="E190" s="267"/>
      <c r="F190" s="286" t="s">
        <v>503</v>
      </c>
      <c r="G190" s="267"/>
      <c r="H190" s="267" t="s">
        <v>597</v>
      </c>
      <c r="I190" s="267" t="s">
        <v>537</v>
      </c>
      <c r="J190" s="267"/>
      <c r="K190" s="308"/>
    </row>
    <row r="191" spans="2:11" ht="15" customHeight="1">
      <c r="B191" s="287"/>
      <c r="C191" s="272" t="s">
        <v>598</v>
      </c>
      <c r="D191" s="267"/>
      <c r="E191" s="267"/>
      <c r="F191" s="286" t="s">
        <v>509</v>
      </c>
      <c r="G191" s="267"/>
      <c r="H191" s="267" t="s">
        <v>599</v>
      </c>
      <c r="I191" s="267" t="s">
        <v>537</v>
      </c>
      <c r="J191" s="267"/>
      <c r="K191" s="308"/>
    </row>
    <row r="192" spans="2:11" ht="15" customHeight="1">
      <c r="B192" s="314"/>
      <c r="C192" s="322"/>
      <c r="D192" s="296"/>
      <c r="E192" s="296"/>
      <c r="F192" s="296"/>
      <c r="G192" s="296"/>
      <c r="H192" s="296"/>
      <c r="I192" s="296"/>
      <c r="J192" s="296"/>
      <c r="K192" s="315"/>
    </row>
    <row r="193" spans="2:11" ht="18.75" customHeight="1">
      <c r="B193" s="263"/>
      <c r="C193" s="267"/>
      <c r="D193" s="267"/>
      <c r="E193" s="267"/>
      <c r="F193" s="286"/>
      <c r="G193" s="267"/>
      <c r="H193" s="267"/>
      <c r="I193" s="267"/>
      <c r="J193" s="267"/>
      <c r="K193" s="263"/>
    </row>
    <row r="194" spans="2:11" ht="18.75" customHeight="1">
      <c r="B194" s="263"/>
      <c r="C194" s="267"/>
      <c r="D194" s="267"/>
      <c r="E194" s="267"/>
      <c r="F194" s="286"/>
      <c r="G194" s="267"/>
      <c r="H194" s="267"/>
      <c r="I194" s="267"/>
      <c r="J194" s="267"/>
      <c r="K194" s="263"/>
    </row>
    <row r="195" spans="2:11" ht="18.75" customHeight="1">
      <c r="B195" s="273"/>
      <c r="C195" s="273"/>
      <c r="D195" s="273"/>
      <c r="E195" s="273"/>
      <c r="F195" s="273"/>
      <c r="G195" s="273"/>
      <c r="H195" s="273"/>
      <c r="I195" s="273"/>
      <c r="J195" s="273"/>
      <c r="K195" s="273"/>
    </row>
    <row r="196" spans="2:11">
      <c r="B196" s="255"/>
      <c r="C196" s="256"/>
      <c r="D196" s="256"/>
      <c r="E196" s="256"/>
      <c r="F196" s="256"/>
      <c r="G196" s="256"/>
      <c r="H196" s="256"/>
      <c r="I196" s="256"/>
      <c r="J196" s="256"/>
      <c r="K196" s="257"/>
    </row>
    <row r="197" spans="2:11" ht="21">
      <c r="B197" s="258"/>
      <c r="C197" s="382" t="s">
        <v>600</v>
      </c>
      <c r="D197" s="382"/>
      <c r="E197" s="382"/>
      <c r="F197" s="382"/>
      <c r="G197" s="382"/>
      <c r="H197" s="382"/>
      <c r="I197" s="382"/>
      <c r="J197" s="382"/>
      <c r="K197" s="259"/>
    </row>
    <row r="198" spans="2:11" ht="25.5" customHeight="1">
      <c r="B198" s="258"/>
      <c r="C198" s="323" t="s">
        <v>601</v>
      </c>
      <c r="D198" s="323"/>
      <c r="E198" s="323"/>
      <c r="F198" s="323" t="s">
        <v>602</v>
      </c>
      <c r="G198" s="324"/>
      <c r="H198" s="381" t="s">
        <v>603</v>
      </c>
      <c r="I198" s="381"/>
      <c r="J198" s="381"/>
      <c r="K198" s="259"/>
    </row>
    <row r="199" spans="2:11" ht="5.25" customHeight="1">
      <c r="B199" s="287"/>
      <c r="C199" s="284"/>
      <c r="D199" s="284"/>
      <c r="E199" s="284"/>
      <c r="F199" s="284"/>
      <c r="G199" s="267"/>
      <c r="H199" s="284"/>
      <c r="I199" s="284"/>
      <c r="J199" s="284"/>
      <c r="K199" s="308"/>
    </row>
    <row r="200" spans="2:11" ht="15" customHeight="1">
      <c r="B200" s="287"/>
      <c r="C200" s="267" t="s">
        <v>593</v>
      </c>
      <c r="D200" s="267"/>
      <c r="E200" s="267"/>
      <c r="F200" s="286" t="s">
        <v>45</v>
      </c>
      <c r="G200" s="267"/>
      <c r="H200" s="379" t="s">
        <v>604</v>
      </c>
      <c r="I200" s="379"/>
      <c r="J200" s="379"/>
      <c r="K200" s="308"/>
    </row>
    <row r="201" spans="2:11" ht="15" customHeight="1">
      <c r="B201" s="287"/>
      <c r="C201" s="293"/>
      <c r="D201" s="267"/>
      <c r="E201" s="267"/>
      <c r="F201" s="286" t="s">
        <v>46</v>
      </c>
      <c r="G201" s="267"/>
      <c r="H201" s="379" t="s">
        <v>605</v>
      </c>
      <c r="I201" s="379"/>
      <c r="J201" s="379"/>
      <c r="K201" s="308"/>
    </row>
    <row r="202" spans="2:11" ht="15" customHeight="1">
      <c r="B202" s="287"/>
      <c r="C202" s="293"/>
      <c r="D202" s="267"/>
      <c r="E202" s="267"/>
      <c r="F202" s="286" t="s">
        <v>49</v>
      </c>
      <c r="G202" s="267"/>
      <c r="H202" s="379" t="s">
        <v>606</v>
      </c>
      <c r="I202" s="379"/>
      <c r="J202" s="379"/>
      <c r="K202" s="308"/>
    </row>
    <row r="203" spans="2:11" ht="15" customHeight="1">
      <c r="B203" s="287"/>
      <c r="C203" s="267"/>
      <c r="D203" s="267"/>
      <c r="E203" s="267"/>
      <c r="F203" s="286" t="s">
        <v>47</v>
      </c>
      <c r="G203" s="267"/>
      <c r="H203" s="379" t="s">
        <v>607</v>
      </c>
      <c r="I203" s="379"/>
      <c r="J203" s="379"/>
      <c r="K203" s="308"/>
    </row>
    <row r="204" spans="2:11" ht="15" customHeight="1">
      <c r="B204" s="287"/>
      <c r="C204" s="267"/>
      <c r="D204" s="267"/>
      <c r="E204" s="267"/>
      <c r="F204" s="286" t="s">
        <v>48</v>
      </c>
      <c r="G204" s="267"/>
      <c r="H204" s="379" t="s">
        <v>608</v>
      </c>
      <c r="I204" s="379"/>
      <c r="J204" s="379"/>
      <c r="K204" s="308"/>
    </row>
    <row r="205" spans="2:11" ht="15" customHeight="1">
      <c r="B205" s="287"/>
      <c r="C205" s="267"/>
      <c r="D205" s="267"/>
      <c r="E205" s="267"/>
      <c r="F205" s="286"/>
      <c r="G205" s="267"/>
      <c r="H205" s="267"/>
      <c r="I205" s="267"/>
      <c r="J205" s="267"/>
      <c r="K205" s="308"/>
    </row>
    <row r="206" spans="2:11" ht="15" customHeight="1">
      <c r="B206" s="287"/>
      <c r="C206" s="267" t="s">
        <v>549</v>
      </c>
      <c r="D206" s="267"/>
      <c r="E206" s="267"/>
      <c r="F206" s="286" t="s">
        <v>81</v>
      </c>
      <c r="G206" s="267"/>
      <c r="H206" s="379" t="s">
        <v>609</v>
      </c>
      <c r="I206" s="379"/>
      <c r="J206" s="379"/>
      <c r="K206" s="308"/>
    </row>
    <row r="207" spans="2:11" ht="15" customHeight="1">
      <c r="B207" s="287"/>
      <c r="C207" s="293"/>
      <c r="D207" s="267"/>
      <c r="E207" s="267"/>
      <c r="F207" s="286" t="s">
        <v>446</v>
      </c>
      <c r="G207" s="267"/>
      <c r="H207" s="379" t="s">
        <v>447</v>
      </c>
      <c r="I207" s="379"/>
      <c r="J207" s="379"/>
      <c r="K207" s="308"/>
    </row>
    <row r="208" spans="2:11" ht="15" customHeight="1">
      <c r="B208" s="287"/>
      <c r="C208" s="267"/>
      <c r="D208" s="267"/>
      <c r="E208" s="267"/>
      <c r="F208" s="286" t="s">
        <v>444</v>
      </c>
      <c r="G208" s="267"/>
      <c r="H208" s="379" t="s">
        <v>610</v>
      </c>
      <c r="I208" s="379"/>
      <c r="J208" s="379"/>
      <c r="K208" s="308"/>
    </row>
    <row r="209" spans="2:11" ht="15" customHeight="1">
      <c r="B209" s="325"/>
      <c r="C209" s="293"/>
      <c r="D209" s="293"/>
      <c r="E209" s="293"/>
      <c r="F209" s="286" t="s">
        <v>448</v>
      </c>
      <c r="G209" s="272"/>
      <c r="H209" s="380" t="s">
        <v>449</v>
      </c>
      <c r="I209" s="380"/>
      <c r="J209" s="380"/>
      <c r="K209" s="326"/>
    </row>
    <row r="210" spans="2:11" ht="15" customHeight="1">
      <c r="B210" s="325"/>
      <c r="C210" s="293"/>
      <c r="D210" s="293"/>
      <c r="E210" s="293"/>
      <c r="F210" s="286" t="s">
        <v>450</v>
      </c>
      <c r="G210" s="272"/>
      <c r="H210" s="380" t="s">
        <v>405</v>
      </c>
      <c r="I210" s="380"/>
      <c r="J210" s="380"/>
      <c r="K210" s="326"/>
    </row>
    <row r="211" spans="2:11" ht="15" customHeight="1">
      <c r="B211" s="325"/>
      <c r="C211" s="293"/>
      <c r="D211" s="293"/>
      <c r="E211" s="293"/>
      <c r="F211" s="327"/>
      <c r="G211" s="272"/>
      <c r="H211" s="328"/>
      <c r="I211" s="328"/>
      <c r="J211" s="328"/>
      <c r="K211" s="326"/>
    </row>
    <row r="212" spans="2:11" ht="15" customHeight="1">
      <c r="B212" s="325"/>
      <c r="C212" s="267" t="s">
        <v>573</v>
      </c>
      <c r="D212" s="293"/>
      <c r="E212" s="293"/>
      <c r="F212" s="286">
        <v>1</v>
      </c>
      <c r="G212" s="272"/>
      <c r="H212" s="380" t="s">
        <v>611</v>
      </c>
      <c r="I212" s="380"/>
      <c r="J212" s="380"/>
      <c r="K212" s="326"/>
    </row>
    <row r="213" spans="2:11" ht="15" customHeight="1">
      <c r="B213" s="325"/>
      <c r="C213" s="293"/>
      <c r="D213" s="293"/>
      <c r="E213" s="293"/>
      <c r="F213" s="286">
        <v>2</v>
      </c>
      <c r="G213" s="272"/>
      <c r="H213" s="380" t="s">
        <v>612</v>
      </c>
      <c r="I213" s="380"/>
      <c r="J213" s="380"/>
      <c r="K213" s="326"/>
    </row>
    <row r="214" spans="2:11" ht="15" customHeight="1">
      <c r="B214" s="325"/>
      <c r="C214" s="293"/>
      <c r="D214" s="293"/>
      <c r="E214" s="293"/>
      <c r="F214" s="286">
        <v>3</v>
      </c>
      <c r="G214" s="272"/>
      <c r="H214" s="380" t="s">
        <v>613</v>
      </c>
      <c r="I214" s="380"/>
      <c r="J214" s="380"/>
      <c r="K214" s="326"/>
    </row>
    <row r="215" spans="2:11" ht="15" customHeight="1">
      <c r="B215" s="325"/>
      <c r="C215" s="293"/>
      <c r="D215" s="293"/>
      <c r="E215" s="293"/>
      <c r="F215" s="286">
        <v>4</v>
      </c>
      <c r="G215" s="272"/>
      <c r="H215" s="380" t="s">
        <v>614</v>
      </c>
      <c r="I215" s="380"/>
      <c r="J215" s="380"/>
      <c r="K215" s="326"/>
    </row>
    <row r="216" spans="2:11" ht="12.75" customHeight="1">
      <c r="B216" s="329"/>
      <c r="C216" s="330"/>
      <c r="D216" s="330"/>
      <c r="E216" s="330"/>
      <c r="F216" s="330"/>
      <c r="G216" s="330"/>
      <c r="H216" s="330"/>
      <c r="I216" s="330"/>
      <c r="J216" s="330"/>
      <c r="K216" s="331"/>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1 - SO 01 Nátrž Kozovazy</vt:lpstr>
      <vt:lpstr>2 - SO 02 Nátrž Vyšehořov...</vt:lpstr>
      <vt:lpstr>3 - SO 03 Nátrž Vyšehořov...</vt:lpstr>
      <vt:lpstr>4 - VON Vedlejší a ostatn...</vt:lpstr>
      <vt:lpstr>Pokyny pro vyplnění</vt:lpstr>
      <vt:lpstr>'1 - SO 01 Nátrž Kozovazy'!Názvy_tisku</vt:lpstr>
      <vt:lpstr>'2 - SO 02 Nátrž Vyšehořov...'!Názvy_tisku</vt:lpstr>
      <vt:lpstr>'3 - SO 03 Nátrž Vyšehořov...'!Názvy_tisku</vt:lpstr>
      <vt:lpstr>'4 - VON Vedlejší a ostatn...'!Názvy_tisku</vt:lpstr>
      <vt:lpstr>'Rekapitulace stavby'!Názvy_tisku</vt:lpstr>
      <vt:lpstr>'1 - SO 01 Nátrž Kozovazy'!Oblast_tisku</vt:lpstr>
      <vt:lpstr>'2 - SO 02 Nátrž Vyšehořov...'!Oblast_tisku</vt:lpstr>
      <vt:lpstr>'3 - SO 03 Nátrž Vyšehořov...'!Oblast_tisku</vt:lpstr>
      <vt:lpstr>'4 - VON Vedlejší a ostatn...'!Oblast_tisku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Vavrdová Bohumila</dc:creator>
  <cp:lastModifiedBy>  </cp:lastModifiedBy>
  <dcterms:created xsi:type="dcterms:W3CDTF">2018-12-12T10:29:41Z</dcterms:created>
  <dcterms:modified xsi:type="dcterms:W3CDTF">2018-12-12T10:31:35Z</dcterms:modified>
</cp:coreProperties>
</file>