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17088" windowHeight="12216"/>
  </bookViews>
  <sheets>
    <sheet name="Rekapitulace stavby" sheetId="1" r:id="rId1"/>
    <sheet name="1. - SO 01 -  Zemní hrázka" sheetId="2" r:id="rId2"/>
    <sheet name="2. - SO 02 -  Plazník" sheetId="3" r:id="rId3"/>
    <sheet name="3. - SO 03 -  Staveniště" sheetId="4" r:id="rId4"/>
    <sheet name="VON.01 - Soupis prací - V..." sheetId="5" r:id="rId5"/>
    <sheet name="Pokyny pro vyplnění" sheetId="6" r:id="rId6"/>
  </sheets>
  <definedNames>
    <definedName name="_xlnm._FilterDatabase" localSheetId="1" hidden="1">'1. - SO 01 -  Zemní hrázka'!$C$79:$K$193</definedName>
    <definedName name="_xlnm._FilterDatabase" localSheetId="2" hidden="1">'2. - SO 02 -  Plazník'!$C$80:$K$129</definedName>
    <definedName name="_xlnm._FilterDatabase" localSheetId="3" hidden="1">'3. - SO 03 -  Staveniště'!$C$81:$K$121</definedName>
    <definedName name="_xlnm._FilterDatabase" localSheetId="4" hidden="1">'VON.01 - Soupis prací - V...'!$C$80:$K$119</definedName>
    <definedName name="_xlnm.Print_Titles" localSheetId="1">'1. - SO 01 -  Zemní hrázka'!$79:$79</definedName>
    <definedName name="_xlnm.Print_Titles" localSheetId="2">'2. - SO 02 -  Plazník'!$80:$80</definedName>
    <definedName name="_xlnm.Print_Titles" localSheetId="3">'3. - SO 03 -  Staveniště'!$81:$81</definedName>
    <definedName name="_xlnm.Print_Titles" localSheetId="0">'Rekapitulace stavby'!$49:$49</definedName>
    <definedName name="_xlnm.Print_Titles" localSheetId="4">'VON.01 - Soupis prací - V...'!$80:$80</definedName>
    <definedName name="_xlnm.Print_Area" localSheetId="1">'1. - SO 01 -  Zemní hrázka'!$C$4:$J$36,'1. - SO 01 -  Zemní hrázka'!$C$42:$J$61,'1. - SO 01 -  Zemní hrázka'!$C$67:$K$193</definedName>
    <definedName name="_xlnm.Print_Area" localSheetId="2">'2. - SO 02 -  Plazník'!$C$4:$J$36,'2. - SO 02 -  Plazník'!$C$42:$J$62,'2. - SO 02 -  Plazník'!$C$68:$K$129</definedName>
    <definedName name="_xlnm.Print_Area" localSheetId="3">'3. - SO 03 -  Staveniště'!$C$4:$J$36,'3. - SO 03 -  Staveniště'!$C$42:$J$63,'3. - SO 03 -  Staveniště'!$C$69:$K$121</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4">'VON.01 - Soupis prací - V...'!$C$4:$J$36,'VON.01 - Soupis prací - V...'!$C$42:$J$62,'VON.01 - Soupis prací - V...'!$C$68:$K$119</definedName>
  </definedNames>
  <calcPr calcId="162913"/>
</workbook>
</file>

<file path=xl/calcChain.xml><?xml version="1.0" encoding="utf-8"?>
<calcChain xmlns="http://schemas.openxmlformats.org/spreadsheetml/2006/main">
  <c r="AY55" i="1" l="1"/>
  <c r="AX55" i="1"/>
  <c r="BI119" i="5"/>
  <c r="BH119" i="5"/>
  <c r="BF119" i="5"/>
  <c r="BE119" i="5"/>
  <c r="T119" i="5"/>
  <c r="R119" i="5"/>
  <c r="P119" i="5"/>
  <c r="BK119" i="5"/>
  <c r="J119" i="5"/>
  <c r="BG119" i="5"/>
  <c r="BI118" i="5"/>
  <c r="BH118" i="5"/>
  <c r="BF118" i="5"/>
  <c r="BE118" i="5"/>
  <c r="T118" i="5"/>
  <c r="R118" i="5"/>
  <c r="P118" i="5"/>
  <c r="BK118" i="5"/>
  <c r="J118" i="5"/>
  <c r="BG118" i="5"/>
  <c r="BI117" i="5"/>
  <c r="BH117" i="5"/>
  <c r="BF117" i="5"/>
  <c r="BE117" i="5"/>
  <c r="T117" i="5"/>
  <c r="R117" i="5"/>
  <c r="P117" i="5"/>
  <c r="BK117" i="5"/>
  <c r="J117" i="5"/>
  <c r="BG117" i="5"/>
  <c r="BI116" i="5"/>
  <c r="BH116" i="5"/>
  <c r="BF116" i="5"/>
  <c r="BE116" i="5"/>
  <c r="T116" i="5"/>
  <c r="R116" i="5"/>
  <c r="P116" i="5"/>
  <c r="BK116" i="5"/>
  <c r="J116" i="5"/>
  <c r="BG116" i="5"/>
  <c r="BI115" i="5"/>
  <c r="BH115" i="5"/>
  <c r="BF115" i="5"/>
  <c r="BE115" i="5"/>
  <c r="T115" i="5"/>
  <c r="R115" i="5"/>
  <c r="R112" i="5" s="1"/>
  <c r="P115" i="5"/>
  <c r="BK115" i="5"/>
  <c r="J115" i="5"/>
  <c r="BG115" i="5"/>
  <c r="BI114" i="5"/>
  <c r="BH114" i="5"/>
  <c r="BF114" i="5"/>
  <c r="BE114" i="5"/>
  <c r="T114" i="5"/>
  <c r="R114" i="5"/>
  <c r="P114" i="5"/>
  <c r="BK114" i="5"/>
  <c r="BK112" i="5" s="1"/>
  <c r="J112" i="5" s="1"/>
  <c r="J61" i="5" s="1"/>
  <c r="J114" i="5"/>
  <c r="BG114" i="5"/>
  <c r="BI113" i="5"/>
  <c r="BH113" i="5"/>
  <c r="BF113" i="5"/>
  <c r="BE113" i="5"/>
  <c r="T113" i="5"/>
  <c r="T112" i="5"/>
  <c r="R113" i="5"/>
  <c r="P113" i="5"/>
  <c r="P112" i="5"/>
  <c r="BK113" i="5"/>
  <c r="J113" i="5"/>
  <c r="BG113" i="5" s="1"/>
  <c r="BI111" i="5"/>
  <c r="BH111" i="5"/>
  <c r="BF111" i="5"/>
  <c r="BE111" i="5"/>
  <c r="T111" i="5"/>
  <c r="R111" i="5"/>
  <c r="R108" i="5" s="1"/>
  <c r="P111" i="5"/>
  <c r="BK111" i="5"/>
  <c r="J111" i="5"/>
  <c r="BG111" i="5"/>
  <c r="BI110" i="5"/>
  <c r="BH110" i="5"/>
  <c r="BF110" i="5"/>
  <c r="BE110" i="5"/>
  <c r="T110" i="5"/>
  <c r="R110" i="5"/>
  <c r="P110" i="5"/>
  <c r="BK110" i="5"/>
  <c r="BK108" i="5" s="1"/>
  <c r="J108" i="5" s="1"/>
  <c r="J60" i="5" s="1"/>
  <c r="J110" i="5"/>
  <c r="BG110" i="5"/>
  <c r="BI109" i="5"/>
  <c r="BH109" i="5"/>
  <c r="BF109" i="5"/>
  <c r="BE109" i="5"/>
  <c r="T109" i="5"/>
  <c r="T108" i="5"/>
  <c r="R109" i="5"/>
  <c r="P109" i="5"/>
  <c r="P108" i="5"/>
  <c r="BK109" i="5"/>
  <c r="J109" i="5"/>
  <c r="BG109" i="5" s="1"/>
  <c r="BI107" i="5"/>
  <c r="BH107" i="5"/>
  <c r="BF107" i="5"/>
  <c r="BE107" i="5"/>
  <c r="T107" i="5"/>
  <c r="R107" i="5"/>
  <c r="R104" i="5" s="1"/>
  <c r="P107" i="5"/>
  <c r="BK107" i="5"/>
  <c r="J107" i="5"/>
  <c r="BG107" i="5"/>
  <c r="BI106" i="5"/>
  <c r="BH106" i="5"/>
  <c r="BF106" i="5"/>
  <c r="BE106" i="5"/>
  <c r="T106" i="5"/>
  <c r="R106" i="5"/>
  <c r="P106" i="5"/>
  <c r="BK106" i="5"/>
  <c r="BK104" i="5" s="1"/>
  <c r="J104" i="5" s="1"/>
  <c r="J59" i="5" s="1"/>
  <c r="J106" i="5"/>
  <c r="BG106" i="5"/>
  <c r="BI105" i="5"/>
  <c r="BH105" i="5"/>
  <c r="BF105" i="5"/>
  <c r="BE105" i="5"/>
  <c r="T105" i="5"/>
  <c r="T104" i="5"/>
  <c r="R105" i="5"/>
  <c r="P105" i="5"/>
  <c r="P104" i="5"/>
  <c r="BK105" i="5"/>
  <c r="J105" i="5"/>
  <c r="BG105" i="5" s="1"/>
  <c r="BI101" i="5"/>
  <c r="BH101" i="5"/>
  <c r="BF101" i="5"/>
  <c r="BE101" i="5"/>
  <c r="T101" i="5"/>
  <c r="R101" i="5"/>
  <c r="P101" i="5"/>
  <c r="BK101" i="5"/>
  <c r="J101" i="5"/>
  <c r="BG101" i="5"/>
  <c r="BI97" i="5"/>
  <c r="BH97" i="5"/>
  <c r="BF97" i="5"/>
  <c r="BE97" i="5"/>
  <c r="T97" i="5"/>
  <c r="R97" i="5"/>
  <c r="P97" i="5"/>
  <c r="P83" i="5" s="1"/>
  <c r="P82" i="5" s="1"/>
  <c r="P81" i="5" s="1"/>
  <c r="AU55" i="1" s="1"/>
  <c r="BK97" i="5"/>
  <c r="BK83" i="5" s="1"/>
  <c r="J97" i="5"/>
  <c r="BG97" i="5"/>
  <c r="BI93" i="5"/>
  <c r="F34" i="5" s="1"/>
  <c r="BD55" i="1" s="1"/>
  <c r="BH93" i="5"/>
  <c r="BF93" i="5"/>
  <c r="BE93" i="5"/>
  <c r="T93" i="5"/>
  <c r="T83" i="5" s="1"/>
  <c r="T82" i="5" s="1"/>
  <c r="T81" i="5" s="1"/>
  <c r="R93" i="5"/>
  <c r="R83" i="5" s="1"/>
  <c r="P93" i="5"/>
  <c r="BK93" i="5"/>
  <c r="J93" i="5"/>
  <c r="BG93" i="5"/>
  <c r="BI84" i="5"/>
  <c r="BH84" i="5"/>
  <c r="BF84" i="5"/>
  <c r="F31" i="5" s="1"/>
  <c r="BA55" i="1" s="1"/>
  <c r="J31" i="5"/>
  <c r="AW55" i="1" s="1"/>
  <c r="BE84" i="5"/>
  <c r="T84" i="5"/>
  <c r="R84" i="5"/>
  <c r="P84" i="5"/>
  <c r="BK84" i="5"/>
  <c r="J83" i="5"/>
  <c r="J84" i="5"/>
  <c r="BG84" i="5" s="1"/>
  <c r="J58" i="5"/>
  <c r="J77" i="5"/>
  <c r="F77" i="5"/>
  <c r="F75" i="5"/>
  <c r="E73" i="5"/>
  <c r="J51" i="5"/>
  <c r="F51" i="5"/>
  <c r="F49" i="5"/>
  <c r="E47" i="5"/>
  <c r="J18" i="5"/>
  <c r="E18" i="5"/>
  <c r="J17" i="5"/>
  <c r="J12" i="5"/>
  <c r="E7" i="5"/>
  <c r="E45" i="5" s="1"/>
  <c r="AY54" i="1"/>
  <c r="AX54" i="1"/>
  <c r="BI121" i="4"/>
  <c r="BH121" i="4"/>
  <c r="BF121" i="4"/>
  <c r="BE121" i="4"/>
  <c r="T121" i="4"/>
  <c r="T120" i="4" s="1"/>
  <c r="R121" i="4"/>
  <c r="R120" i="4"/>
  <c r="P121" i="4"/>
  <c r="P120" i="4" s="1"/>
  <c r="BK121" i="4"/>
  <c r="BK120" i="4"/>
  <c r="J120" i="4"/>
  <c r="J62" i="4" s="1"/>
  <c r="J121" i="4"/>
  <c r="BG121" i="4"/>
  <c r="BI115" i="4"/>
  <c r="BH115" i="4"/>
  <c r="BF115" i="4"/>
  <c r="BE115" i="4"/>
  <c r="T115" i="4"/>
  <c r="T114" i="4" s="1"/>
  <c r="R115" i="4"/>
  <c r="R114" i="4"/>
  <c r="P115" i="4"/>
  <c r="P114" i="4" s="1"/>
  <c r="BK115" i="4"/>
  <c r="BK114" i="4"/>
  <c r="J114" i="4"/>
  <c r="J61" i="4" s="1"/>
  <c r="J115" i="4"/>
  <c r="BG115" i="4"/>
  <c r="BI110" i="4"/>
  <c r="BH110" i="4"/>
  <c r="BF110" i="4"/>
  <c r="BE110" i="4"/>
  <c r="T110" i="4"/>
  <c r="T109" i="4" s="1"/>
  <c r="R110" i="4"/>
  <c r="R109" i="4"/>
  <c r="P110" i="4"/>
  <c r="P109" i="4" s="1"/>
  <c r="BK110" i="4"/>
  <c r="BK109" i="4"/>
  <c r="J109" i="4"/>
  <c r="J60" i="4" s="1"/>
  <c r="J110" i="4"/>
  <c r="BG110" i="4"/>
  <c r="BI106" i="4"/>
  <c r="BH106" i="4"/>
  <c r="BF106" i="4"/>
  <c r="BE106" i="4"/>
  <c r="T106" i="4"/>
  <c r="R106" i="4"/>
  <c r="P106" i="4"/>
  <c r="BK106" i="4"/>
  <c r="J106" i="4"/>
  <c r="BG106" i="4" s="1"/>
  <c r="BI102" i="4"/>
  <c r="BH102" i="4"/>
  <c r="BF102" i="4"/>
  <c r="BE102" i="4"/>
  <c r="T102" i="4"/>
  <c r="T101" i="4"/>
  <c r="R102" i="4"/>
  <c r="R101" i="4" s="1"/>
  <c r="P102" i="4"/>
  <c r="P101" i="4"/>
  <c r="BK102" i="4"/>
  <c r="BK101" i="4" s="1"/>
  <c r="J101" i="4" s="1"/>
  <c r="J59" i="4" s="1"/>
  <c r="J102" i="4"/>
  <c r="BG102" i="4"/>
  <c r="BI93" i="4"/>
  <c r="BH93" i="4"/>
  <c r="F33" i="4" s="1"/>
  <c r="BC54" i="1" s="1"/>
  <c r="BF93" i="4"/>
  <c r="F31" i="4" s="1"/>
  <c r="BA54" i="1" s="1"/>
  <c r="BE93" i="4"/>
  <c r="T93" i="4"/>
  <c r="R93" i="4"/>
  <c r="P93" i="4"/>
  <c r="BK93" i="4"/>
  <c r="J93" i="4"/>
  <c r="BG93" i="4"/>
  <c r="BI85" i="4"/>
  <c r="BH85" i="4"/>
  <c r="BF85" i="4"/>
  <c r="J31" i="4"/>
  <c r="AW54" i="1"/>
  <c r="BE85" i="4"/>
  <c r="F30" i="4" s="1"/>
  <c r="AZ54" i="1" s="1"/>
  <c r="J30" i="4"/>
  <c r="AV54" i="1" s="1"/>
  <c r="AT54" i="1" s="1"/>
  <c r="T85" i="4"/>
  <c r="R85" i="4"/>
  <c r="R84" i="4" s="1"/>
  <c r="R83" i="4" s="1"/>
  <c r="R82" i="4" s="1"/>
  <c r="P85" i="4"/>
  <c r="BK85" i="4"/>
  <c r="J85" i="4"/>
  <c r="BG85" i="4"/>
  <c r="J78" i="4"/>
  <c r="F78" i="4"/>
  <c r="F76" i="4"/>
  <c r="E74" i="4"/>
  <c r="J51" i="4"/>
  <c r="F51" i="4"/>
  <c r="F49" i="4"/>
  <c r="E47" i="4"/>
  <c r="J18" i="4"/>
  <c r="E18" i="4"/>
  <c r="F52" i="4" s="1"/>
  <c r="F79" i="4"/>
  <c r="J17" i="4"/>
  <c r="J12" i="4"/>
  <c r="J49" i="4" s="1"/>
  <c r="J76" i="4"/>
  <c r="E7" i="4"/>
  <c r="E72" i="4"/>
  <c r="E45" i="4"/>
  <c r="AY53" i="1"/>
  <c r="AX53" i="1"/>
  <c r="BI129" i="3"/>
  <c r="BH129" i="3"/>
  <c r="BF129" i="3"/>
  <c r="BE129" i="3"/>
  <c r="T129" i="3"/>
  <c r="T128" i="3"/>
  <c r="R129" i="3"/>
  <c r="R128" i="3"/>
  <c r="P129" i="3"/>
  <c r="P128" i="3"/>
  <c r="BK129" i="3"/>
  <c r="BK128" i="3"/>
  <c r="J128" i="3"/>
  <c r="J61" i="3" s="1"/>
  <c r="J129" i="3"/>
  <c r="BG129" i="3" s="1"/>
  <c r="BI124" i="3"/>
  <c r="BH124" i="3"/>
  <c r="BF124" i="3"/>
  <c r="BE124" i="3"/>
  <c r="T124" i="3"/>
  <c r="T123" i="3"/>
  <c r="T82" i="3" s="1"/>
  <c r="T81" i="3" s="1"/>
  <c r="R124" i="3"/>
  <c r="R123" i="3"/>
  <c r="P124" i="3"/>
  <c r="P123" i="3"/>
  <c r="BK124" i="3"/>
  <c r="BK123" i="3"/>
  <c r="J123" i="3"/>
  <c r="J60" i="3" s="1"/>
  <c r="J124" i="3"/>
  <c r="BG124" i="3" s="1"/>
  <c r="BI120" i="3"/>
  <c r="BH120" i="3"/>
  <c r="BF120" i="3"/>
  <c r="BE120" i="3"/>
  <c r="T120" i="3"/>
  <c r="T115" i="3" s="1"/>
  <c r="R120" i="3"/>
  <c r="P120" i="3"/>
  <c r="BK120" i="3"/>
  <c r="J120" i="3"/>
  <c r="BG120" i="3"/>
  <c r="BI116" i="3"/>
  <c r="BH116" i="3"/>
  <c r="BF116" i="3"/>
  <c r="BE116" i="3"/>
  <c r="T116" i="3"/>
  <c r="R116" i="3"/>
  <c r="R115" i="3" s="1"/>
  <c r="P116" i="3"/>
  <c r="P115" i="3"/>
  <c r="BK116" i="3"/>
  <c r="BK115" i="3" s="1"/>
  <c r="J116" i="3"/>
  <c r="BG116" i="3"/>
  <c r="BI111" i="3"/>
  <c r="BH111" i="3"/>
  <c r="BF111" i="3"/>
  <c r="BE111" i="3"/>
  <c r="T111" i="3"/>
  <c r="R111" i="3"/>
  <c r="P111" i="3"/>
  <c r="BK111" i="3"/>
  <c r="J111" i="3"/>
  <c r="BG111" i="3"/>
  <c r="BI107" i="3"/>
  <c r="BH107" i="3"/>
  <c r="BF107" i="3"/>
  <c r="BE107" i="3"/>
  <c r="T107" i="3"/>
  <c r="R107" i="3"/>
  <c r="P107" i="3"/>
  <c r="BK107" i="3"/>
  <c r="J107" i="3"/>
  <c r="BG107" i="3"/>
  <c r="BI103" i="3"/>
  <c r="BH103" i="3"/>
  <c r="BF103" i="3"/>
  <c r="BE103" i="3"/>
  <c r="T103" i="3"/>
  <c r="R103" i="3"/>
  <c r="P103" i="3"/>
  <c r="BK103" i="3"/>
  <c r="J103" i="3"/>
  <c r="BG103" i="3"/>
  <c r="BI99" i="3"/>
  <c r="BH99" i="3"/>
  <c r="BF99" i="3"/>
  <c r="BE99" i="3"/>
  <c r="T99" i="3"/>
  <c r="R99" i="3"/>
  <c r="P99" i="3"/>
  <c r="BK99" i="3"/>
  <c r="J99" i="3"/>
  <c r="BG99" i="3"/>
  <c r="BI94" i="3"/>
  <c r="BH94" i="3"/>
  <c r="BF94" i="3"/>
  <c r="BE94" i="3"/>
  <c r="T94" i="3"/>
  <c r="R94" i="3"/>
  <c r="P94" i="3"/>
  <c r="P83" i="3" s="1"/>
  <c r="P82" i="3" s="1"/>
  <c r="P81" i="3" s="1"/>
  <c r="AU53" i="1" s="1"/>
  <c r="BK94" i="3"/>
  <c r="J94" i="3"/>
  <c r="BG94" i="3"/>
  <c r="BI89" i="3"/>
  <c r="F34" i="3" s="1"/>
  <c r="BD53" i="1" s="1"/>
  <c r="BH89" i="3"/>
  <c r="BF89" i="3"/>
  <c r="BE89" i="3"/>
  <c r="T89" i="3"/>
  <c r="T83" i="3" s="1"/>
  <c r="R89" i="3"/>
  <c r="P89" i="3"/>
  <c r="BK89" i="3"/>
  <c r="J89" i="3"/>
  <c r="BG89" i="3"/>
  <c r="BI84" i="3"/>
  <c r="BH84" i="3"/>
  <c r="BF84" i="3"/>
  <c r="F31" i="3" s="1"/>
  <c r="BA53" i="1" s="1"/>
  <c r="BE84" i="3"/>
  <c r="F30" i="3"/>
  <c r="AZ53" i="1" s="1"/>
  <c r="T84" i="3"/>
  <c r="R84" i="3"/>
  <c r="P84" i="3"/>
  <c r="BK84" i="3"/>
  <c r="J84" i="3"/>
  <c r="BG84" i="3" s="1"/>
  <c r="J77" i="3"/>
  <c r="F77" i="3"/>
  <c r="F75" i="3"/>
  <c r="E73" i="3"/>
  <c r="J51" i="3"/>
  <c r="F51" i="3"/>
  <c r="F49" i="3"/>
  <c r="E47" i="3"/>
  <c r="J18" i="3"/>
  <c r="E18" i="3"/>
  <c r="J17" i="3"/>
  <c r="J12" i="3"/>
  <c r="E7" i="3"/>
  <c r="E45" i="3" s="1"/>
  <c r="AY52" i="1"/>
  <c r="AX52" i="1"/>
  <c r="BI193" i="2"/>
  <c r="BH193" i="2"/>
  <c r="BF193" i="2"/>
  <c r="BE193" i="2"/>
  <c r="T193" i="2"/>
  <c r="T192" i="2" s="1"/>
  <c r="R193" i="2"/>
  <c r="R192" i="2"/>
  <c r="P193" i="2"/>
  <c r="P192" i="2" s="1"/>
  <c r="BK193" i="2"/>
  <c r="BK192" i="2"/>
  <c r="J192" i="2"/>
  <c r="J60" i="2" s="1"/>
  <c r="J193" i="2"/>
  <c r="BG193" i="2"/>
  <c r="BI189" i="2"/>
  <c r="BH189" i="2"/>
  <c r="BF189" i="2"/>
  <c r="BE189" i="2"/>
  <c r="T189" i="2"/>
  <c r="R189" i="2"/>
  <c r="P189" i="2"/>
  <c r="BK189" i="2"/>
  <c r="J189" i="2"/>
  <c r="BG189" i="2" s="1"/>
  <c r="BI185" i="2"/>
  <c r="BH185" i="2"/>
  <c r="BF185" i="2"/>
  <c r="BE185" i="2"/>
  <c r="T185" i="2"/>
  <c r="R185" i="2"/>
  <c r="R177" i="2" s="1"/>
  <c r="P185" i="2"/>
  <c r="BK185" i="2"/>
  <c r="J185" i="2"/>
  <c r="BG185" i="2"/>
  <c r="BI178" i="2"/>
  <c r="BH178" i="2"/>
  <c r="BF178" i="2"/>
  <c r="BE178" i="2"/>
  <c r="T178" i="2"/>
  <c r="R178" i="2"/>
  <c r="P178" i="2"/>
  <c r="P177" i="2" s="1"/>
  <c r="BK178" i="2"/>
  <c r="BK177" i="2"/>
  <c r="J177" i="2"/>
  <c r="J59" i="2" s="1"/>
  <c r="J178" i="2"/>
  <c r="BG178" i="2"/>
  <c r="BI174" i="2"/>
  <c r="BH174" i="2"/>
  <c r="BF174" i="2"/>
  <c r="BE174" i="2"/>
  <c r="T174" i="2"/>
  <c r="R174" i="2"/>
  <c r="P174" i="2"/>
  <c r="BK174" i="2"/>
  <c r="J174" i="2"/>
  <c r="BG174" i="2" s="1"/>
  <c r="BI170" i="2"/>
  <c r="BH170" i="2"/>
  <c r="BF170" i="2"/>
  <c r="BE170" i="2"/>
  <c r="T170" i="2"/>
  <c r="R170" i="2"/>
  <c r="P170" i="2"/>
  <c r="BK170" i="2"/>
  <c r="J170" i="2"/>
  <c r="BG170" i="2"/>
  <c r="BI163" i="2"/>
  <c r="BH163" i="2"/>
  <c r="BF163" i="2"/>
  <c r="BE163" i="2"/>
  <c r="T163" i="2"/>
  <c r="R163" i="2"/>
  <c r="P163" i="2"/>
  <c r="BK163" i="2"/>
  <c r="J163" i="2"/>
  <c r="BG163" i="2" s="1"/>
  <c r="BI158" i="2"/>
  <c r="BH158" i="2"/>
  <c r="BF158" i="2"/>
  <c r="BE158" i="2"/>
  <c r="T158" i="2"/>
  <c r="R158" i="2"/>
  <c r="P158" i="2"/>
  <c r="BK158" i="2"/>
  <c r="J158" i="2"/>
  <c r="BG158" i="2"/>
  <c r="BI144" i="2"/>
  <c r="BH144" i="2"/>
  <c r="BF144" i="2"/>
  <c r="BE144" i="2"/>
  <c r="T144" i="2"/>
  <c r="R144" i="2"/>
  <c r="P144" i="2"/>
  <c r="BK144" i="2"/>
  <c r="J144" i="2"/>
  <c r="BG144" i="2" s="1"/>
  <c r="BI141" i="2"/>
  <c r="BH141" i="2"/>
  <c r="BF141" i="2"/>
  <c r="BE141" i="2"/>
  <c r="T141" i="2"/>
  <c r="R141" i="2"/>
  <c r="P141" i="2"/>
  <c r="BK141" i="2"/>
  <c r="J141" i="2"/>
  <c r="BG141" i="2"/>
  <c r="BI137" i="2"/>
  <c r="BH137" i="2"/>
  <c r="BF137" i="2"/>
  <c r="BE137" i="2"/>
  <c r="T137" i="2"/>
  <c r="R137" i="2"/>
  <c r="P137" i="2"/>
  <c r="BK137" i="2"/>
  <c r="J137" i="2"/>
  <c r="BG137" i="2" s="1"/>
  <c r="BI133" i="2"/>
  <c r="BH133" i="2"/>
  <c r="BF133" i="2"/>
  <c r="BE133" i="2"/>
  <c r="T133" i="2"/>
  <c r="R133" i="2"/>
  <c r="P133" i="2"/>
  <c r="BK133" i="2"/>
  <c r="J133" i="2"/>
  <c r="BG133" i="2"/>
  <c r="BI130" i="2"/>
  <c r="BH130" i="2"/>
  <c r="BF130" i="2"/>
  <c r="BE130" i="2"/>
  <c r="T130" i="2"/>
  <c r="R130" i="2"/>
  <c r="P130" i="2"/>
  <c r="BK130" i="2"/>
  <c r="J130" i="2"/>
  <c r="BG130" i="2" s="1"/>
  <c r="BI123" i="2"/>
  <c r="BH123" i="2"/>
  <c r="BF123" i="2"/>
  <c r="BE123" i="2"/>
  <c r="T123" i="2"/>
  <c r="R123" i="2"/>
  <c r="P123" i="2"/>
  <c r="BK123" i="2"/>
  <c r="J123" i="2"/>
  <c r="BG123" i="2"/>
  <c r="BI120" i="2"/>
  <c r="BH120" i="2"/>
  <c r="BF120" i="2"/>
  <c r="BE120" i="2"/>
  <c r="T120" i="2"/>
  <c r="R120" i="2"/>
  <c r="P120" i="2"/>
  <c r="BK120" i="2"/>
  <c r="J120" i="2"/>
  <c r="BG120" i="2" s="1"/>
  <c r="BI112" i="2"/>
  <c r="BH112" i="2"/>
  <c r="BF112" i="2"/>
  <c r="BE112" i="2"/>
  <c r="T112" i="2"/>
  <c r="R112" i="2"/>
  <c r="P112" i="2"/>
  <c r="BK112" i="2"/>
  <c r="J112" i="2"/>
  <c r="BG112" i="2"/>
  <c r="BI108" i="2"/>
  <c r="BH108" i="2"/>
  <c r="BF108" i="2"/>
  <c r="BE108" i="2"/>
  <c r="T108" i="2"/>
  <c r="R108" i="2"/>
  <c r="P108" i="2"/>
  <c r="BK108" i="2"/>
  <c r="J108" i="2"/>
  <c r="BG108" i="2" s="1"/>
  <c r="BI101" i="2"/>
  <c r="BH101" i="2"/>
  <c r="BF101" i="2"/>
  <c r="BE101" i="2"/>
  <c r="T101" i="2"/>
  <c r="R101" i="2"/>
  <c r="P101" i="2"/>
  <c r="BK101" i="2"/>
  <c r="J101" i="2"/>
  <c r="BG101" i="2"/>
  <c r="BI98" i="2"/>
  <c r="BH98" i="2"/>
  <c r="BF98" i="2"/>
  <c r="BE98" i="2"/>
  <c r="F30" i="2" s="1"/>
  <c r="AZ52" i="1" s="1"/>
  <c r="T98" i="2"/>
  <c r="R98" i="2"/>
  <c r="P98" i="2"/>
  <c r="BK98" i="2"/>
  <c r="J98" i="2"/>
  <c r="BG98" i="2" s="1"/>
  <c r="F32" i="2" s="1"/>
  <c r="BB52" i="1" s="1"/>
  <c r="BI94" i="2"/>
  <c r="BH94" i="2"/>
  <c r="BF94" i="2"/>
  <c r="F31" i="2" s="1"/>
  <c r="BA52" i="1" s="1"/>
  <c r="BA51" i="1" s="1"/>
  <c r="BE94" i="2"/>
  <c r="T94" i="2"/>
  <c r="R94" i="2"/>
  <c r="P94" i="2"/>
  <c r="P82" i="2" s="1"/>
  <c r="P81" i="2" s="1"/>
  <c r="P80" i="2" s="1"/>
  <c r="AU52" i="1" s="1"/>
  <c r="BK94" i="2"/>
  <c r="J94" i="2"/>
  <c r="BG94" i="2"/>
  <c r="BI87" i="2"/>
  <c r="F34" i="2" s="1"/>
  <c r="BD52" i="1" s="1"/>
  <c r="BH87" i="2"/>
  <c r="BF87" i="2"/>
  <c r="BE87" i="2"/>
  <c r="T87" i="2"/>
  <c r="R87" i="2"/>
  <c r="P87" i="2"/>
  <c r="BK87" i="2"/>
  <c r="J87" i="2"/>
  <c r="BG87" i="2" s="1"/>
  <c r="BI83" i="2"/>
  <c r="BH83" i="2"/>
  <c r="BF83" i="2"/>
  <c r="BE83" i="2"/>
  <c r="J30" i="2" s="1"/>
  <c r="AV52" i="1" s="1"/>
  <c r="T83" i="2"/>
  <c r="R83" i="2"/>
  <c r="P83" i="2"/>
  <c r="BK83" i="2"/>
  <c r="BK82" i="2" s="1"/>
  <c r="J83" i="2"/>
  <c r="BG83" i="2" s="1"/>
  <c r="J76" i="2"/>
  <c r="F76" i="2"/>
  <c r="F74" i="2"/>
  <c r="E72" i="2"/>
  <c r="J51" i="2"/>
  <c r="F51" i="2"/>
  <c r="F49" i="2"/>
  <c r="E47" i="2"/>
  <c r="J18" i="2"/>
  <c r="E18" i="2"/>
  <c r="F77" i="2" s="1"/>
  <c r="F52" i="2"/>
  <c r="J17" i="2"/>
  <c r="J12" i="2"/>
  <c r="J74" i="2" s="1"/>
  <c r="J49" i="2"/>
  <c r="E7" i="2"/>
  <c r="AS51" i="1"/>
  <c r="L47" i="1"/>
  <c r="AM46" i="1"/>
  <c r="L46" i="1"/>
  <c r="AM44" i="1"/>
  <c r="L44" i="1"/>
  <c r="L42" i="1"/>
  <c r="L41" i="1"/>
  <c r="R82" i="2" l="1"/>
  <c r="R81" i="2" s="1"/>
  <c r="R80" i="2" s="1"/>
  <c r="J82" i="2"/>
  <c r="J58" i="2" s="1"/>
  <c r="BK81" i="2"/>
  <c r="AU51" i="1"/>
  <c r="W27" i="1"/>
  <c r="AW51" i="1"/>
  <c r="AK27" i="1" s="1"/>
  <c r="J115" i="3"/>
  <c r="J59" i="3" s="1"/>
  <c r="BK83" i="3"/>
  <c r="E70" i="2"/>
  <c r="E45" i="2"/>
  <c r="R83" i="3"/>
  <c r="R82" i="3" s="1"/>
  <c r="R81" i="3" s="1"/>
  <c r="F33" i="2"/>
  <c r="BC52" i="1" s="1"/>
  <c r="J75" i="3"/>
  <c r="J49" i="3"/>
  <c r="F33" i="3"/>
  <c r="BC53" i="1" s="1"/>
  <c r="J75" i="5"/>
  <c r="J49" i="5"/>
  <c r="P84" i="4"/>
  <c r="P83" i="4" s="1"/>
  <c r="P82" i="4" s="1"/>
  <c r="AU54" i="1" s="1"/>
  <c r="F32" i="5"/>
  <c r="BB55" i="1" s="1"/>
  <c r="J30" i="5"/>
  <c r="AV55" i="1" s="1"/>
  <c r="AT55" i="1" s="1"/>
  <c r="F30" i="5"/>
  <c r="AZ55" i="1" s="1"/>
  <c r="AZ51" i="1" s="1"/>
  <c r="J30" i="3"/>
  <c r="AV53" i="1" s="1"/>
  <c r="F32" i="4"/>
  <c r="BB54" i="1" s="1"/>
  <c r="F33" i="5"/>
  <c r="BC55" i="1" s="1"/>
  <c r="T84" i="4"/>
  <c r="T83" i="4" s="1"/>
  <c r="T82" i="4" s="1"/>
  <c r="J31" i="2"/>
  <c r="AW52" i="1" s="1"/>
  <c r="AT52" i="1" s="1"/>
  <c r="T177" i="2"/>
  <c r="T82" i="2" s="1"/>
  <c r="T81" i="2" s="1"/>
  <c r="T80" i="2" s="1"/>
  <c r="E71" i="3"/>
  <c r="F78" i="3"/>
  <c r="F52" i="3"/>
  <c r="F32" i="3"/>
  <c r="BB53" i="1" s="1"/>
  <c r="BB51" i="1" s="1"/>
  <c r="J31" i="3"/>
  <c r="AW53" i="1" s="1"/>
  <c r="BK84" i="4"/>
  <c r="F34" i="4"/>
  <c r="BD54" i="1" s="1"/>
  <c r="BD51" i="1" s="1"/>
  <c r="W30" i="1" s="1"/>
  <c r="E71" i="5"/>
  <c r="F78" i="5"/>
  <c r="F52" i="5"/>
  <c r="R82" i="5"/>
  <c r="R81" i="5" s="1"/>
  <c r="BK82" i="5"/>
  <c r="AX51" i="1" l="1"/>
  <c r="W28" i="1"/>
  <c r="AV51" i="1"/>
  <c r="W26" i="1"/>
  <c r="BK82" i="3"/>
  <c r="J83" i="3"/>
  <c r="J58" i="3" s="1"/>
  <c r="J81" i="2"/>
  <c r="J57" i="2" s="1"/>
  <c r="BK80" i="2"/>
  <c r="J80" i="2" s="1"/>
  <c r="AT53" i="1"/>
  <c r="BC51" i="1"/>
  <c r="BK81" i="5"/>
  <c r="J81" i="5" s="1"/>
  <c r="J82" i="5"/>
  <c r="J57" i="5" s="1"/>
  <c r="J84" i="4"/>
  <c r="J58" i="4" s="1"/>
  <c r="BK83" i="4"/>
  <c r="J83" i="4" l="1"/>
  <c r="J57" i="4" s="1"/>
  <c r="BK82" i="4"/>
  <c r="J82" i="4" s="1"/>
  <c r="AY51" i="1"/>
  <c r="W29" i="1"/>
  <c r="J56" i="2"/>
  <c r="J27" i="2"/>
  <c r="J56" i="5"/>
  <c r="J27" i="5"/>
  <c r="AK26" i="1"/>
  <c r="AT51" i="1"/>
  <c r="J82" i="3"/>
  <c r="J57" i="3" s="1"/>
  <c r="BK81" i="3"/>
  <c r="J81" i="3" s="1"/>
  <c r="J36" i="5" l="1"/>
  <c r="AG55" i="1"/>
  <c r="AN55" i="1" s="1"/>
  <c r="AG52" i="1"/>
  <c r="J36" i="2"/>
  <c r="J27" i="4"/>
  <c r="J56" i="4"/>
  <c r="J56" i="3"/>
  <c r="J27" i="3"/>
  <c r="J36" i="3" l="1"/>
  <c r="AG53" i="1"/>
  <c r="AN53" i="1" s="1"/>
  <c r="AG51" i="1"/>
  <c r="AN52" i="1"/>
  <c r="J36" i="4"/>
  <c r="AG54" i="1"/>
  <c r="AN54" i="1" s="1"/>
  <c r="AN51" i="1" l="1"/>
  <c r="AK23" i="1"/>
  <c r="AK32" i="1" s="1"/>
</calcChain>
</file>

<file path=xl/sharedStrings.xml><?xml version="1.0" encoding="utf-8"?>
<sst xmlns="http://schemas.openxmlformats.org/spreadsheetml/2006/main" count="3403" uniqueCount="617">
  <si>
    <t>Export VZ</t>
  </si>
  <si>
    <t>List obsahuje:</t>
  </si>
  <si>
    <t>1) Rekapitulace stavby</t>
  </si>
  <si>
    <t>2) Rekapitulace objektů stavby a soupisů prací</t>
  </si>
  <si>
    <t>3.0</t>
  </si>
  <si>
    <t>ZAMOK</t>
  </si>
  <si>
    <t>False</t>
  </si>
  <si>
    <t>{5102450f-3134-42f5-9f8e-e6b14acbe504}</t>
  </si>
  <si>
    <t>0,01</t>
  </si>
  <si>
    <t>21</t>
  </si>
  <si>
    <t>15</t>
  </si>
  <si>
    <t>REKAPITULACE STAVBY</t>
  </si>
  <si>
    <t>v ---  níže se nacházejí doplnkové a pomocné údaje k sestavám  --- v</t>
  </si>
  <si>
    <t>Návod na vyplnění</t>
  </si>
  <si>
    <t>0,001</t>
  </si>
  <si>
    <t>Kód:</t>
  </si>
  <si>
    <t>3554vv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</si>
  <si>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</si>
  <si>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</si>
  <si>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Lipkovský potok, Dolní Lipka, úprava průlehu zátopy poldru</t>
  </si>
  <si>
    <t>0,1</t>
  </si>
  <si>
    <t>KSO:</t>
  </si>
  <si>
    <t>832 11</t>
  </si>
  <si>
    <t>CC-CZ:</t>
  </si>
  <si>
    <t>215</t>
  </si>
  <si>
    <t>1</t>
  </si>
  <si>
    <t>Místo:</t>
  </si>
  <si>
    <t>Lipka</t>
  </si>
  <si>
    <t>Datum:</t>
  </si>
  <si>
    <t>29.11.2017</t>
  </si>
  <si>
    <t>10</t>
  </si>
  <si>
    <t>100</t>
  </si>
  <si>
    <t>Zadavatel:</t>
  </si>
  <si>
    <t>IČ:</t>
  </si>
  <si>
    <t/>
  </si>
  <si>
    <t>Povodí Labe, státní podnik, závod Pardubice</t>
  </si>
  <si>
    <t>DIČ:</t>
  </si>
  <si>
    <t>Uchazeč:</t>
  </si>
  <si>
    <t>Vyplň údaj</t>
  </si>
  <si>
    <t>Projektant:</t>
  </si>
  <si>
    <t>Povodí Labe, státní podnik, OIČ, Hradec Králové</t>
  </si>
  <si>
    <t>True</t>
  </si>
  <si>
    <t>Poznámka:</t>
  </si>
  <si>
    <t>Rozpočtováno v CÚ 2017/II_x000D_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</si>
  <si>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</si>
  <si>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</si>
  <si>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</si>
  <si>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</si>
  <si>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</si>
  <si>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</si>
  <si>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</si>
  <si>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</si>
  <si>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</si>
  <si>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</si>
  <si>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</si>
  <si>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</si>
  <si>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</si>
  <si>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</si>
  <si>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</si>
  <si>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</si>
  <si>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</si>
  <si>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</si>
  <si>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</si>
  <si>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</si>
  <si>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</si>
  <si>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</si>
  <si>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</si>
  <si>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</si>
  <si>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</si>
  <si>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</si>
  <si>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</si>
  <si>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</si>
  <si>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</si>
  <si>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</si>
  <si>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</si>
  <si>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</si>
  <si>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</si>
  <si>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</si>
  <si>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</si>
  <si>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</si>
  <si>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</si>
  <si>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</si>
  <si>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</si>
  <si>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</si>
  <si>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  Zemní hrázka</t>
  </si>
  <si>
    <t>STA</t>
  </si>
  <si>
    <t>{bb49aef5-8943-4da2-aedc-ed84301b2b66}</t>
  </si>
  <si>
    <t>2</t>
  </si>
  <si>
    <t>2.</t>
  </si>
  <si>
    <t>SO 02 -  Plazník</t>
  </si>
  <si>
    <t>{747dd783-a73d-447a-b5e1-081c375f879d}</t>
  </si>
  <si>
    <t>3.</t>
  </si>
  <si>
    <t>SO 03 -  Staveniště</t>
  </si>
  <si>
    <t>{ef2abfe8-bf19-42f3-a9b3-6cba9a6730e9}</t>
  </si>
  <si>
    <t>VON.01</t>
  </si>
  <si>
    <t>Soupis prací - Vedlejší a ostatní náklady</t>
  </si>
  <si>
    <t>VON</t>
  </si>
  <si>
    <t>{e4a8e1e6-ec87-4c19-ac15-d32dd90d0c8c}</t>
  </si>
  <si>
    <t>1) Krycí list soupisu</t>
  </si>
  <si>
    <t>2) Rekapitulace</t>
  </si>
  <si>
    <t>3) Soupis prací</t>
  </si>
  <si>
    <t>Zpět na list:</t>
  </si>
  <si>
    <t>Rekapitulace stavby</t>
  </si>
  <si>
    <t>KRYCÍ LIST SOUPISU</t>
  </si>
  <si>
    <t>Objekt:</t>
  </si>
  <si>
    <t>1. - SO 01 -  Zemní hrázka</t>
  </si>
  <si>
    <t>Rozpočtováno v CÚ 2017/II Neomezený dálkový přístup k úvodním částem katalogů ÚRS na http:/www.cs-urs.cz. Ostatní informace položek ÚRS budou součástí soupisu prací.</t>
  </si>
  <si>
    <t>REKAPITULACE ČLENĚNÍ SOUPISU PRACÍ</t>
  </si>
  <si>
    <t>Kód dílu - Popis</t>
  </si>
  <si>
    <t>Cena celkem [CZK]</t>
  </si>
  <si>
    <t>Náklady soupisu celkem</t>
  </si>
  <si>
    <t>-1</t>
  </si>
  <si>
    <t>HSV - Práce a dodávky HSV</t>
  </si>
  <si>
    <t xml:space="preserve">    1 - Zemní práce</t>
  </si>
  <si>
    <t xml:space="preserve">      18 - Zemní práce - povrchové úpravy terénu</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</si>
  <si>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</si>
  <si>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</si>
  <si>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</si>
  <si>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</si>
  <si>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</si>
  <si>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</si>
  <si>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</si>
  <si>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</si>
  <si>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</si>
  <si>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</si>
  <si>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</si>
  <si>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</si>
  <si>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</si>
  <si>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</si>
  <si>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</si>
  <si>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</si>
  <si>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</si>
  <si>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</si>
  <si>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</si>
  <si>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</si>
  <si>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111103312</t>
  </si>
  <si>
    <t>Kosení s ponecháním na místě po vegetačním období divokého porostu středně hustého</t>
  </si>
  <si>
    <t>ha</t>
  </si>
  <si>
    <t>CS ÚRS 2017 02</t>
  </si>
  <si>
    <t>4</t>
  </si>
  <si>
    <t>769726896</t>
  </si>
  <si>
    <t>PSC</t>
  </si>
  <si>
    <t xml:space="preserve">Poznámka k souboru cen:_x000D_
1. Ceny nelze použít pro odstranění plazivého rostlinstva; tyto zemní práce se oceňují cenami souboru cen 111 10-34 Odstranění rákosu. 2. V cenách nejsou započteny náklady na další manipulaci s pokoseným travním porostem (divokým porostem, vodním rostlinstvem), tyto práce se oceňují cenami souboru cen 185 80-31 Shrabání pokoseného porostu a organických naplavenin a spálení po zaschnutí. 3. Množství jednotek se určí v hektarech plochy (vodní hladiny) na níž (pod níž) má být provedeno kosení. </t>
  </si>
  <si>
    <t>VV</t>
  </si>
  <si>
    <t>"neobdělávaná část pozemku podél státních hranic, viz příloha D.2"</t>
  </si>
  <si>
    <t>(80,0*2,0)/10000</t>
  </si>
  <si>
    <t>121101103</t>
  </si>
  <si>
    <t>Sejmutí ornice nebo lesní půdy s vodorovným přemístěním na hromady v místě upotřebení nebo na dočasné či trvalé skládky se složením, na vzdálenost přes 100 do 250 m</t>
  </si>
  <si>
    <t>m3</t>
  </si>
  <si>
    <t>1395706050</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</si>
  <si>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</si>
  <si>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"vrchní vrstva ornice v místě hrázky, výkaz, viz příloha D.1, D.3"</t>
  </si>
  <si>
    <t>307,0</t>
  </si>
  <si>
    <t>"za patou vzdušního líce, výkaz"</t>
  </si>
  <si>
    <t>65,89</t>
  </si>
  <si>
    <t>Součet</t>
  </si>
  <si>
    <t>3</t>
  </si>
  <si>
    <t>122201102</t>
  </si>
  <si>
    <t>Odkopávky a prokopávky nezapažené s přehozením výkopku na vzdálenost do 3 m nebo s naložením na dopravní prostředek v hornině tř. 3 přes 100 do 1 000 m3</t>
  </si>
  <si>
    <t>-2081877094</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</si>
  <si>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</si>
  <si>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 místě hrázky, sejmutí podorniční vrstvy, výkaz, viz příloha D.1, D.3"</t>
  </si>
  <si>
    <t>449,72</t>
  </si>
  <si>
    <t>122201109</t>
  </si>
  <si>
    <t>Odkopávky a prokopávky nezapažené s přehozením výkopku na vzdálenost do 3 m nebo s naložením na dopravní prostředek v hornině tř. 3 Příplatek k cenám za lepivost horniny tř. 3</t>
  </si>
  <si>
    <t>554122071</t>
  </si>
  <si>
    <t>449,72*0,2 'Přepočtené koeficientem množství</t>
  </si>
  <si>
    <t>5</t>
  </si>
  <si>
    <t>162301101</t>
  </si>
  <si>
    <t>Vodorovné přemístění výkopku nebo sypaniny po suchu na obvyklém dopravním prostředku, bez naložení výkopku, avšak se složením bez rozhrnutí z horniny tř. 1 až 4 na vzdálenost přes 50 do 500 m</t>
  </si>
  <si>
    <t>-2124329830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</si>
  <si>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</si>
  <si>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"materiál z odkopávky na meziskládku"</t>
  </si>
  <si>
    <t>"mateiál z meziskládky do zásypu"</t>
  </si>
  <si>
    <t>94,49</t>
  </si>
  <si>
    <t>6</t>
  </si>
  <si>
    <t>1623011011</t>
  </si>
  <si>
    <t>Vodorovné přemístění do 500 m výkopku/sypaniny z horniny tř. 1 až 4</t>
  </si>
  <si>
    <t>-280839888</t>
  </si>
  <si>
    <t>"ornice z meziskládky pro rozprostření, odpočet ornice pro plazník v SO 02"</t>
  </si>
  <si>
    <t>372,89-2,10</t>
  </si>
  <si>
    <t>7</t>
  </si>
  <si>
    <t>167101102</t>
  </si>
  <si>
    <t>Nakládání, skládání a překládání neulehlého výkopku nebo sypaniny nakládání, množství přes 100 m3, z hornin tř. 1 až 4</t>
  </si>
  <si>
    <t>2005063319</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</si>
  <si>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</si>
  <si>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"zemní materiál z meziskládky"</t>
  </si>
  <si>
    <t>"materiál do násypu za patou vzdušního líce z místního materiálu"</t>
  </si>
  <si>
    <t>"přebytečný materiál, odpočet materiálu pro zásyp (v SO 01) a pro plazník (v SO 02)"</t>
  </si>
  <si>
    <t>449,72-94,49-4,72</t>
  </si>
  <si>
    <t>8</t>
  </si>
  <si>
    <t>1671011021</t>
  </si>
  <si>
    <t>1369544137</t>
  </si>
  <si>
    <t>"ornice z meziskládky, odpočet ornice pro plazník v SO 02"</t>
  </si>
  <si>
    <t>9</t>
  </si>
  <si>
    <t>171103101</t>
  </si>
  <si>
    <t>Zemní hrázky přívodních a odpadních melioračních kanálů zhutňované po vrstvách tloušťky 200 mm, s přemístěním sypaniny do 20 m nebo s jejím přehozením do 3 m z hornin tř. 1 až 4</t>
  </si>
  <si>
    <t>-2130177936</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</si>
  <si>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 2. Přemístění sypaniny na vzdálenost přes 20 m se oceňuje cenami souboru cen 162 . 0-1 . Vodorovné přemístění výkopku části A01 tohoto katalogu, přičemž vzdálenost 20 m uvedená v popisu souboru cen se neodečítá. </t>
  </si>
  <si>
    <t>"homogenní hráz z vhodné nakoupené zeminy, výkaz, viz příloha D.1, D.2, D.3"</t>
  </si>
  <si>
    <t>1795,40</t>
  </si>
  <si>
    <t>"terén  za patou vzdušního líce z místního materiálu,  výkaz"</t>
  </si>
  <si>
    <t>M</t>
  </si>
  <si>
    <t>5833737102</t>
  </si>
  <si>
    <t>nákup zeminy vhodné pro zemní hrázku včetně naložení a dopravy</t>
  </si>
  <si>
    <t>-2067984446</t>
  </si>
  <si>
    <t>"nákup zeminy (pro hrázku), viz příloha D.1"</t>
  </si>
  <si>
    <t>11</t>
  </si>
  <si>
    <t>171201201</t>
  </si>
  <si>
    <t>Uložení sypaniny na skládky</t>
  </si>
  <si>
    <t>-659757129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</si>
  <si>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</si>
  <si>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12</t>
  </si>
  <si>
    <t>1712012011</t>
  </si>
  <si>
    <t>1984595675</t>
  </si>
  <si>
    <t>"sejmutá ornice na meziskládku"</t>
  </si>
  <si>
    <t>307,0+65,89</t>
  </si>
  <si>
    <t>13</t>
  </si>
  <si>
    <t>1712012111R</t>
  </si>
  <si>
    <t>Likvidace odpadu ze sypaniny včetně dopravy uložení a poplatku za uložení</t>
  </si>
  <si>
    <t>t</t>
  </si>
  <si>
    <t>-1827970938</t>
  </si>
  <si>
    <t>"přebytečný materiál, odpočet materiálu pro zásyp (SO 01) a pro plazník (SO 02), viz příloha B., D.1"</t>
  </si>
  <si>
    <t>(449,72-94,49-4,72)*1,8</t>
  </si>
  <si>
    <t>14</t>
  </si>
  <si>
    <t>181951102</t>
  </si>
  <si>
    <t>Úprava pláně vyrovnáním výškových rozdílů v hornině tř. 1 až 4 se zhutněním</t>
  </si>
  <si>
    <t>m2</t>
  </si>
  <si>
    <t>-1681240541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</si>
  <si>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</si>
  <si>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"viz příloha D.1, D.3"</t>
  </si>
  <si>
    <t>"urovnání základové spáry, výkaz"</t>
  </si>
  <si>
    <t>1420,57</t>
  </si>
  <si>
    <t>"urovnání spáry v místě za patou vzdušního líce"</t>
  </si>
  <si>
    <t>383,05</t>
  </si>
  <si>
    <t>Mezisoučet</t>
  </si>
  <si>
    <t>"vrch hráze a pata návodního i vzdušního líce, výkaz"</t>
  </si>
  <si>
    <t>649,90</t>
  </si>
  <si>
    <t>"líc v místě za patou vzdušního líce, výkaz"</t>
  </si>
  <si>
    <t>366,62</t>
  </si>
  <si>
    <t>182101101</t>
  </si>
  <si>
    <t>Svahování trvalých svahů do projektovaných profilů s potřebným přemístěním výkopku při svahování v zářezech v hornině tř. 1 až 4</t>
  </si>
  <si>
    <t>1496786205</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</si>
  <si>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</si>
  <si>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"svahy hráze, výkaz"</t>
  </si>
  <si>
    <t>961,63</t>
  </si>
  <si>
    <t>16</t>
  </si>
  <si>
    <t>181301113</t>
  </si>
  <si>
    <t>Rozprostření a urovnání ornice v rovině nebo ve svahu sklonu do 1:5 při souvislé ploše přes 500 m2, tl. vrstvy přes 150 do 200 mm</t>
  </si>
  <si>
    <t>724493173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</si>
  <si>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</si>
  <si>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"vrch hráze a pata návodního i vzdušního líce (materiál ze sejmutí ornice), výkaz, viz příloha D.1, D.2, D.3"</t>
  </si>
  <si>
    <t>"v místě za patou vzdušního líce (materiál ze sejmutí ornice), výkaz, viz příloha D.1, D.2, D.3"</t>
  </si>
  <si>
    <t>17</t>
  </si>
  <si>
    <t>182301123</t>
  </si>
  <si>
    <t>Rozprostření a urovnání ornice ve svahu sklonu přes 1:5 při souvislé ploše do 500 m2, tl. vrstvy přes 150 do 200 mm</t>
  </si>
  <si>
    <t>501670882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</si>
  <si>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</si>
  <si>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"svahy hráze (materiál ze sejmutí ornice), výkaz, viz příloha D.1, D.2, D.3"</t>
  </si>
  <si>
    <t>18</t>
  </si>
  <si>
    <t>185803101R</t>
  </si>
  <si>
    <t xml:space="preserve">Shrabání pokoseného divokého porostu po zaschnutí pokoseného porostu s uložením na hromady </t>
  </si>
  <si>
    <t>-1445189949</t>
  </si>
  <si>
    <t>Zemní práce - povrchové úpravy terénu</t>
  </si>
  <si>
    <t>19</t>
  </si>
  <si>
    <t>181451121</t>
  </si>
  <si>
    <t>Založení trávníku na půdě předem připravené plochy přes 1000 m2 výsevem včetně utažení lučního v rovině nebo na svahu do 1:5</t>
  </si>
  <si>
    <t>-1144325513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</si>
  <si>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</si>
  <si>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"vrch hráze a pata návodního i vzdušního líce, výkaz, viz příloha D.1, D.3"</t>
  </si>
  <si>
    <t>"v místě za patou vzdušního líce, výkaz, viz příloha D.1, D.3"</t>
  </si>
  <si>
    <t>20</t>
  </si>
  <si>
    <t>181411122</t>
  </si>
  <si>
    <t>Založení trávníku na půdě předem připravené plochy do 1000 m2 výsevem včetně utažení lučního na svahu přes 1:5 do 1:2</t>
  </si>
  <si>
    <t>2063525094</t>
  </si>
  <si>
    <t>"svahy hráze, výkaz, viz příloha D.1, D.3"</t>
  </si>
  <si>
    <t>005724700</t>
  </si>
  <si>
    <t>osivo směs travní univerzál</t>
  </si>
  <si>
    <t>kg</t>
  </si>
  <si>
    <t>-271107257</t>
  </si>
  <si>
    <t>"viz pol. založení trávníku"</t>
  </si>
  <si>
    <t>(1016,52+961,63)*0,03*1,03</t>
  </si>
  <si>
    <t>998</t>
  </si>
  <si>
    <t>Přesun hmot</t>
  </si>
  <si>
    <t>22</t>
  </si>
  <si>
    <t>998321011</t>
  </si>
  <si>
    <t>Přesun hmot pro objekty hráze přehradní zemní a kamenité dopravní vzdálenost do 500 m</t>
  </si>
  <si>
    <t>1817015347</t>
  </si>
  <si>
    <t>2. - SO 02 -  Plazník</t>
  </si>
  <si>
    <t xml:space="preserve">    3 - Svislé a kompletní konstrukce</t>
  </si>
  <si>
    <t>"zemní materiál odkopaný v SO 01 pro plazník"</t>
  </si>
  <si>
    <t>4,72</t>
  </si>
  <si>
    <t>"ornice z meziskládky"</t>
  </si>
  <si>
    <t>"ornice z SO 01 pro rozprostření"</t>
  </si>
  <si>
    <t>2,10</t>
  </si>
  <si>
    <t>"ornice z SO 01 pro plazník"</t>
  </si>
  <si>
    <t>171201101</t>
  </si>
  <si>
    <t>Uložení sypaniny do násypů s rozprostřením sypaniny ve vrstvách a s hrubým urovnáním nezhutněných z jakýchkoliv hornin</t>
  </si>
  <si>
    <t>658533349</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</si>
  <si>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</si>
  <si>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"plazník ze zemního materiálu odkopaného v SO 01, výkaz"</t>
  </si>
  <si>
    <t>182201101</t>
  </si>
  <si>
    <t>Svahování trvalých svahů do projektovaných profilů s potřebným přemístěním výkopku při svahování násypů v jakékoliv hornině</t>
  </si>
  <si>
    <t>"svahy plazníku, výkaz"</t>
  </si>
  <si>
    <t>13,21</t>
  </si>
  <si>
    <t>"svahy plazníku (materiál ze sejmutí ornice v SO 01), výkaz, viz příloha D.1, D.2, D.3"</t>
  </si>
  <si>
    <t>2,10/0,15</t>
  </si>
  <si>
    <t>"svahy plazníku, výkaz, viz příloha ..."</t>
  </si>
  <si>
    <t>"viz. pol. založení trávníku"</t>
  </si>
  <si>
    <t>13,21*0,03*1,03</t>
  </si>
  <si>
    <t>Svislé a kompletní konstrukce</t>
  </si>
  <si>
    <t>321214511</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</si>
  <si>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na sucho jednostranně lícované</t>
  </si>
  <si>
    <t>-139479606</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</si>
  <si>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</si>
  <si>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"zídka na sucho - plazník, výkaz"</t>
  </si>
  <si>
    <t>2,89</t>
  </si>
  <si>
    <t>3. - SO 03 -  Staveniště</t>
  </si>
  <si>
    <t xml:space="preserve">    5 - Komunikace</t>
  </si>
  <si>
    <t xml:space="preserve">    9 - Ostatní konstrukce a práce-bourání</t>
  </si>
  <si>
    <t>181151311</t>
  </si>
  <si>
    <t>Plošná úprava terénu v zemině tř. 1 až 4 s urovnáním povrchu bez doplnění ornice souvislé plochy přes 500 m2 při nerovnostech terénu přes 50 do 100 mm v rovině nebo na svahu do 1:5</t>
  </si>
  <si>
    <t>1057423139</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</si>
  <si>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</si>
  <si>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"staveniště a přístup po zemědělsky obhospodařovatelných pozemcích, výkaz, viz příloha B, C.2, D.1"</t>
  </si>
  <si>
    <t>"přístup - manipulační pruh (p. č. 1198)"</t>
  </si>
  <si>
    <t>570,0</t>
  </si>
  <si>
    <t>"manipulační plocha okolo hrázky (p. č. 1039)"</t>
  </si>
  <si>
    <t>520,0</t>
  </si>
  <si>
    <t>181151331</t>
  </si>
  <si>
    <t>Plošná úprava terénu v zemině tř. 1 až 4 s urovnáním povrchu bez doplnění ornice souvislé plochy přes 500 m2 při nerovnostech terénu přes 150 do 200 mm v rovině nebo na svahu do 1:5</t>
  </si>
  <si>
    <t>1349293012</t>
  </si>
  <si>
    <t>"staveniště a přístup po zemědělsky obhospodařovatelných pozemcích, výkaz, viz příloha  B, C.2, D.1"</t>
  </si>
  <si>
    <t>"přístup - pole (p. č. 123)"</t>
  </si>
  <si>
    <t>95,0+75,0</t>
  </si>
  <si>
    <t>"přístup + mezideponie - pole (p. č. 1249)"</t>
  </si>
  <si>
    <t>(750,0+550,0)</t>
  </si>
  <si>
    <t>95,0+75,0+750,0+550,0+570,0+520,0</t>
  </si>
  <si>
    <t>2560,0*0,03*1,03</t>
  </si>
  <si>
    <t>Komunikace</t>
  </si>
  <si>
    <t>58412111R</t>
  </si>
  <si>
    <t>Provizorní opatření ze silničních dílců z ŽB do lože z kameniva těženého</t>
  </si>
  <si>
    <t>-619198823</t>
  </si>
  <si>
    <t xml:space="preserve">"zpevněný přejezd nad sítěmi z provozního materiálu zhotovitele, výkaz, viz příloha B, C.2, D.1" </t>
  </si>
  <si>
    <t>"zřízení a odstranění podsypu, panelů a geotextilie, event. úprava pláně"</t>
  </si>
  <si>
    <t>(25+10+4+18)*3,0*1,0</t>
  </si>
  <si>
    <t>Ostatní konstrukce a práce-bourání</t>
  </si>
  <si>
    <t>938909311</t>
  </si>
  <si>
    <t>Čištění vozovek metením bláta, prachu nebo hlinitého nánosu s odklizením na hromady na vzdálenost do 20 m nebo naložením na dopravní prostředek strojně povrchu podkladu nebo krytu betonového nebo živičného</t>
  </si>
  <si>
    <t>117465628</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</si>
  <si>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</si>
  <si>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"viz příloha B"</t>
  </si>
  <si>
    <t>"čištění komunikace během stavby (p. č. 1239)"</t>
  </si>
  <si>
    <t>10*171,0</t>
  </si>
  <si>
    <t>VON.01 - Soupis prací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</si>
  <si>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</si>
  <si>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</si>
  <si>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</si>
  <si>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</si>
  <si>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</si>
  <si>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</si>
  <si>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</si>
  <si>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</si>
  <si>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</si>
  <si>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</si>
  <si>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</si>
  <si>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</si>
  <si>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</si>
  <si>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995118144</t>
  </si>
  <si>
    <t>- zajištění místnosti pro TDI v ZS vč. jejího vybavení</t>
  </si>
  <si>
    <t>- zajištění následné likvidace všech objektů ZS včetně připojení na sítě</t>
  </si>
  <si>
    <t>- zajištění zřízení a odstranění dočasných komunikací, sjezdů a nájezdů pro realizaci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</si>
  <si>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</si>
  <si>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</si>
  <si>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</si>
  <si>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</si>
  <si>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0112</t>
  </si>
  <si>
    <t>Zajištění obnovy stávající příjezdové asfaltové komunikace</t>
  </si>
  <si>
    <t>2114352911</t>
  </si>
  <si>
    <t>"obnova stávající příjezdové komunikace a parkoviště při jejich případném porušení"</t>
  </si>
  <si>
    <t>"předpokládaná plocha využívané zpevněné asfaltové komunikace 140 m2 x 10 %"</t>
  </si>
  <si>
    <t>01131</t>
  </si>
  <si>
    <t>Zajištění obnovy stávající nezpevněné komunikace</t>
  </si>
  <si>
    <t>2024433655</t>
  </si>
  <si>
    <t>"obnova stávající nezpevněné komunikace při jejím případném porušení"</t>
  </si>
  <si>
    <t>"předpokládaná plocha využívané nezpevněné komunikace 120 m2 x 10 %"</t>
  </si>
  <si>
    <t>0117</t>
  </si>
  <si>
    <t>Zajištění obnovy drenáží meliorací při jejich případném poškození</t>
  </si>
  <si>
    <t>-1691861902</t>
  </si>
  <si>
    <t>"obnova drenáží meliorací na přístupech a ve staveništi při jejich případném porušení při stavbě"</t>
  </si>
  <si>
    <t>02</t>
  </si>
  <si>
    <t>Projektová dokumentace - ostatní náklady</t>
  </si>
  <si>
    <t>0210</t>
  </si>
  <si>
    <t>Zhotovitelem vypracovaný plán opatření pro případ úniku závadných látek (např. ropné produkty, cementové výluhy, odpadní vody z těsnících clon, atd.)</t>
  </si>
  <si>
    <t>kus</t>
  </si>
  <si>
    <t>-255840502</t>
  </si>
  <si>
    <t>0221</t>
  </si>
  <si>
    <t>Zpracování povodňového plánu stavby dle §71 zákona č. 254/2001 Sb. včetně zajištění schválení příslušnými orgány správy a Povodím Labe, státní podnik</t>
  </si>
  <si>
    <t>610344136</t>
  </si>
  <si>
    <t>023</t>
  </si>
  <si>
    <t>Vypracování projektu skutečného provedení díla</t>
  </si>
  <si>
    <t>1079257635</t>
  </si>
  <si>
    <t>03</t>
  </si>
  <si>
    <t>Geodetické práce a vytýčení - ostatní náklady</t>
  </si>
  <si>
    <t>031</t>
  </si>
  <si>
    <t>Vypracování geodetického zaměření skutečného stavu</t>
  </si>
  <si>
    <t>262144</t>
  </si>
  <si>
    <t>510847724</t>
  </si>
  <si>
    <t>032</t>
  </si>
  <si>
    <t>Zpracování geometrických plánů</t>
  </si>
  <si>
    <t>737154386</t>
  </si>
  <si>
    <t>035</t>
  </si>
  <si>
    <t>Zajištění veškerých geodetických prací souvisejících s realizací díla</t>
  </si>
  <si>
    <t>2093484909</t>
  </si>
  <si>
    <t>09</t>
  </si>
  <si>
    <t>Ostatní náklady</t>
  </si>
  <si>
    <t>037</t>
  </si>
  <si>
    <t>Zajištění písemných souhlasných vyjádření všech dotčených vlastníků a případných uživatelů všech pozemků dotčených stavbou s jejich konečnou úpravou po dokončení prací</t>
  </si>
  <si>
    <t>-1887213413</t>
  </si>
  <si>
    <t>0931</t>
  </si>
  <si>
    <t>Provedení pasportizace stávajících nemovitostí (vč. pozemků) a jejich příslušenství, zajištění fotodokumentace stávajícího stavu přístupových komunikací</t>
  </si>
  <si>
    <t>622187414</t>
  </si>
  <si>
    <t>094</t>
  </si>
  <si>
    <t>Zajištění vytýčení veškerých podzemních zařízení</t>
  </si>
  <si>
    <t>1433595465</t>
  </si>
  <si>
    <t>095</t>
  </si>
  <si>
    <t>Zajištění šetření o podzemních sítích vč. zajištění nových vyjádření v případě, že před realizací pozbyly platnosti</t>
  </si>
  <si>
    <t>203399614</t>
  </si>
  <si>
    <t>0992</t>
  </si>
  <si>
    <t>Zajištění průzkumu staveniště zaměřeného na výskyt zvláště chráněných živočichů a rostlin a jejich odborného transferu</t>
  </si>
  <si>
    <t>-577299804</t>
  </si>
  <si>
    <t>0994</t>
  </si>
  <si>
    <t>Zajištění veškerých předepsaných rozborů, atestů, zkoušek a revizí dle příslušných norem a dalších předpisů a nařízení platných v ČR, kterými bude prokázáno dosažení předepsané kvality a parametrů dokončeného díla</t>
  </si>
  <si>
    <t>-1883828174</t>
  </si>
  <si>
    <t>09991</t>
  </si>
  <si>
    <t>Zajištění fotodokumentace veškerých konstrukcí, které budou v průběhu výstavby skryty nebo zakryty</t>
  </si>
  <si>
    <t>-2565542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</si>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</sst>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activeCell="M7" sqref="M7"/>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379"/>
      <c r="AS2" s="379"/>
      <c r="AT2" s="379"/>
      <c r="AU2" s="379"/>
      <c r="AV2" s="379"/>
      <c r="AW2" s="379"/>
      <c r="AX2" s="379"/>
      <c r="AY2" s="379"/>
      <c r="AZ2" s="379"/>
      <c r="BA2" s="379"/>
      <c r="BB2" s="379"/>
      <c r="BC2" s="379"/>
      <c r="BD2" s="379"/>
      <c r="BE2" s="379"/>
      <c r="BS2" s="24" t="s">
        <v>8</v>
      </c>
      <c r="BT2" s="24" t="s">
        <v>9</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 customHeight="1">
      <c r="B5" s="28"/>
      <c r="C5" s="29"/>
      <c r="D5" s="34" t="s">
        <v>15</v>
      </c>
      <c r="E5" s="29"/>
      <c r="F5" s="29"/>
      <c r="G5" s="29"/>
      <c r="H5" s="29"/>
      <c r="I5" s="29"/>
      <c r="J5" s="29"/>
      <c r="K5" s="344" t="s">
        <v>16</v>
      </c>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29"/>
      <c r="AQ5" s="31"/>
      <c r="BE5" s="342" t="s">
        <v>17</v>
      </c>
      <c r="BS5" s="24" t="s">
        <v>8</v>
      </c>
    </row>
    <row r="6" spans="1:74" ht="36.9" customHeight="1">
      <c r="B6" s="28"/>
      <c r="C6" s="29"/>
      <c r="D6" s="36" t="s">
        <v>18</v>
      </c>
      <c r="E6" s="29"/>
      <c r="F6" s="29"/>
      <c r="G6" s="29"/>
      <c r="H6" s="29"/>
      <c r="I6" s="29"/>
      <c r="J6" s="29"/>
      <c r="K6" s="346" t="s">
        <v>19</v>
      </c>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29"/>
      <c r="AQ6" s="31"/>
      <c r="BE6" s="343"/>
      <c r="BS6" s="24" t="s">
        <v>20</v>
      </c>
    </row>
    <row r="7" spans="1:74" ht="14.4"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24</v>
      </c>
      <c r="AO7" s="29"/>
      <c r="AP7" s="29"/>
      <c r="AQ7" s="31"/>
      <c r="BE7" s="343"/>
      <c r="BS7" s="24" t="s">
        <v>25</v>
      </c>
    </row>
    <row r="8" spans="1:74" ht="14.4" customHeight="1">
      <c r="B8" s="28"/>
      <c r="C8" s="29"/>
      <c r="D8" s="37" t="s">
        <v>26</v>
      </c>
      <c r="E8" s="29"/>
      <c r="F8" s="29"/>
      <c r="G8" s="29"/>
      <c r="H8" s="29"/>
      <c r="I8" s="29"/>
      <c r="J8" s="29"/>
      <c r="K8" s="35" t="s">
        <v>27</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28</v>
      </c>
      <c r="AL8" s="29"/>
      <c r="AM8" s="29"/>
      <c r="AN8" s="38" t="s">
        <v>29</v>
      </c>
      <c r="AO8" s="29"/>
      <c r="AP8" s="29"/>
      <c r="AQ8" s="31"/>
      <c r="BE8" s="343"/>
      <c r="BS8" s="24" t="s">
        <v>30</v>
      </c>
    </row>
    <row r="9" spans="1:74"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43"/>
      <c r="BS9" s="24" t="s">
        <v>31</v>
      </c>
    </row>
    <row r="10" spans="1:74" ht="14.4" customHeight="1">
      <c r="B10" s="28"/>
      <c r="C10" s="29"/>
      <c r="D10" s="37"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33</v>
      </c>
      <c r="AL10" s="29"/>
      <c r="AM10" s="29"/>
      <c r="AN10" s="35" t="s">
        <v>34</v>
      </c>
      <c r="AO10" s="29"/>
      <c r="AP10" s="29"/>
      <c r="AQ10" s="31"/>
      <c r="BE10" s="343"/>
      <c r="BS10" s="24" t="s">
        <v>20</v>
      </c>
    </row>
    <row r="11" spans="1:74" ht="18.45" customHeight="1">
      <c r="B11" s="28"/>
      <c r="C11" s="29"/>
      <c r="D11" s="29"/>
      <c r="E11" s="35" t="s">
        <v>35</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36</v>
      </c>
      <c r="AL11" s="29"/>
      <c r="AM11" s="29"/>
      <c r="AN11" s="35" t="s">
        <v>34</v>
      </c>
      <c r="AO11" s="29"/>
      <c r="AP11" s="29"/>
      <c r="AQ11" s="31"/>
      <c r="BE11" s="343"/>
      <c r="BS11" s="24" t="s">
        <v>20</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43"/>
      <c r="BS12" s="24" t="s">
        <v>20</v>
      </c>
    </row>
    <row r="13" spans="1:74" ht="14.4" customHeight="1">
      <c r="B13" s="28"/>
      <c r="C13" s="29"/>
      <c r="D13" s="37" t="s">
        <v>37</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33</v>
      </c>
      <c r="AL13" s="29"/>
      <c r="AM13" s="29"/>
      <c r="AN13" s="39" t="s">
        <v>38</v>
      </c>
      <c r="AO13" s="29"/>
      <c r="AP13" s="29"/>
      <c r="AQ13" s="31"/>
      <c r="BE13" s="343"/>
      <c r="BS13" s="24" t="s">
        <v>20</v>
      </c>
    </row>
    <row r="14" spans="1:74" ht="13.2">
      <c r="B14" s="28"/>
      <c r="C14" s="29"/>
      <c r="D14" s="29"/>
      <c r="E14" s="347" t="s">
        <v>38</v>
      </c>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7" t="s">
        <v>36</v>
      </c>
      <c r="AL14" s="29"/>
      <c r="AM14" s="29"/>
      <c r="AN14" s="39" t="s">
        <v>38</v>
      </c>
      <c r="AO14" s="29"/>
      <c r="AP14" s="29"/>
      <c r="AQ14" s="31"/>
      <c r="BE14" s="343"/>
      <c r="BS14" s="24" t="s">
        <v>20</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43"/>
      <c r="BS15" s="24" t="s">
        <v>6</v>
      </c>
    </row>
    <row r="16" spans="1:74" ht="14.4" customHeight="1">
      <c r="B16" s="28"/>
      <c r="C16" s="29"/>
      <c r="D16" s="37" t="s">
        <v>39</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33</v>
      </c>
      <c r="AL16" s="29"/>
      <c r="AM16" s="29"/>
      <c r="AN16" s="35" t="s">
        <v>34</v>
      </c>
      <c r="AO16" s="29"/>
      <c r="AP16" s="29"/>
      <c r="AQ16" s="31"/>
      <c r="BE16" s="343"/>
      <c r="BS16" s="24" t="s">
        <v>6</v>
      </c>
    </row>
    <row r="17" spans="2:71" ht="18.45" customHeight="1">
      <c r="B17" s="28"/>
      <c r="C17" s="29"/>
      <c r="D17" s="29"/>
      <c r="E17" s="35" t="s">
        <v>40</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36</v>
      </c>
      <c r="AL17" s="29"/>
      <c r="AM17" s="29"/>
      <c r="AN17" s="35" t="s">
        <v>34</v>
      </c>
      <c r="AO17" s="29"/>
      <c r="AP17" s="29"/>
      <c r="AQ17" s="31"/>
      <c r="BE17" s="343"/>
      <c r="BS17" s="24" t="s">
        <v>41</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43"/>
      <c r="BS18" s="24" t="s">
        <v>8</v>
      </c>
    </row>
    <row r="19" spans="2:71" ht="14.4" customHeight="1">
      <c r="B19" s="28"/>
      <c r="C19" s="29"/>
      <c r="D19" s="37" t="s">
        <v>42</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43"/>
      <c r="BS19" s="24" t="s">
        <v>8</v>
      </c>
    </row>
    <row r="20" spans="2:71" ht="42.75" customHeight="1">
      <c r="B20" s="28"/>
      <c r="C20" s="29"/>
      <c r="D20" s="29"/>
      <c r="E20" s="349" t="s">
        <v>43</v>
      </c>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29"/>
      <c r="AP20" s="29"/>
      <c r="AQ20" s="31"/>
      <c r="BE20" s="343"/>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43"/>
    </row>
    <row r="22" spans="2:71" ht="6.9"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43"/>
    </row>
    <row r="23" spans="2:71" s="1" customFormat="1" ht="25.95" customHeight="1">
      <c r="B23" s="41"/>
      <c r="C23" s="42"/>
      <c r="D23" s="43" t="s">
        <v>44</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0">
        <f>ROUND(AG51,2)</f>
        <v>0</v>
      </c>
      <c r="AL23" s="351"/>
      <c r="AM23" s="351"/>
      <c r="AN23" s="351"/>
      <c r="AO23" s="351"/>
      <c r="AP23" s="42"/>
      <c r="AQ23" s="45"/>
      <c r="BE23" s="343"/>
    </row>
    <row r="24" spans="2:71" s="1" customFormat="1" ht="6.9"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3"/>
    </row>
    <row r="25" spans="2:71" s="1" customFormat="1" ht="12">
      <c r="B25" s="41"/>
      <c r="C25" s="42"/>
      <c r="D25" s="42"/>
      <c r="E25" s="42"/>
      <c r="F25" s="42"/>
      <c r="G25" s="42"/>
      <c r="H25" s="42"/>
      <c r="I25" s="42"/>
      <c r="J25" s="42"/>
      <c r="K25" s="42"/>
      <c r="L25" s="352" t="s">
        <v>45</v>
      </c>
      <c r="M25" s="352"/>
      <c r="N25" s="352"/>
      <c r="O25" s="352"/>
      <c r="P25" s="42"/>
      <c r="Q25" s="42"/>
      <c r="R25" s="42"/>
      <c r="S25" s="42"/>
      <c r="T25" s="42"/>
      <c r="U25" s="42"/>
      <c r="V25" s="42"/>
      <c r="W25" s="352" t="s">
        <v>46</v>
      </c>
      <c r="X25" s="352"/>
      <c r="Y25" s="352"/>
      <c r="Z25" s="352"/>
      <c r="AA25" s="352"/>
      <c r="AB25" s="352"/>
      <c r="AC25" s="352"/>
      <c r="AD25" s="352"/>
      <c r="AE25" s="352"/>
      <c r="AF25" s="42"/>
      <c r="AG25" s="42"/>
      <c r="AH25" s="42"/>
      <c r="AI25" s="42"/>
      <c r="AJ25" s="42"/>
      <c r="AK25" s="352" t="s">
        <v>47</v>
      </c>
      <c r="AL25" s="352"/>
      <c r="AM25" s="352"/>
      <c r="AN25" s="352"/>
      <c r="AO25" s="352"/>
      <c r="AP25" s="42"/>
      <c r="AQ25" s="45"/>
      <c r="BE25" s="343"/>
    </row>
    <row r="26" spans="2:71" s="2" customFormat="1" ht="14.4" hidden="1" customHeight="1">
      <c r="B26" s="47"/>
      <c r="C26" s="48"/>
      <c r="D26" s="49" t="s">
        <v>48</v>
      </c>
      <c r="E26" s="48"/>
      <c r="F26" s="49" t="s">
        <v>49</v>
      </c>
      <c r="G26" s="48"/>
      <c r="H26" s="48"/>
      <c r="I26" s="48"/>
      <c r="J26" s="48"/>
      <c r="K26" s="48"/>
      <c r="L26" s="353">
        <v>0.21</v>
      </c>
      <c r="M26" s="354"/>
      <c r="N26" s="354"/>
      <c r="O26" s="354"/>
      <c r="P26" s="48"/>
      <c r="Q26" s="48"/>
      <c r="R26" s="48"/>
      <c r="S26" s="48"/>
      <c r="T26" s="48"/>
      <c r="U26" s="48"/>
      <c r="V26" s="48"/>
      <c r="W26" s="355">
        <f>ROUND(AZ51,2)</f>
        <v>0</v>
      </c>
      <c r="X26" s="354"/>
      <c r="Y26" s="354"/>
      <c r="Z26" s="354"/>
      <c r="AA26" s="354"/>
      <c r="AB26" s="354"/>
      <c r="AC26" s="354"/>
      <c r="AD26" s="354"/>
      <c r="AE26" s="354"/>
      <c r="AF26" s="48"/>
      <c r="AG26" s="48"/>
      <c r="AH26" s="48"/>
      <c r="AI26" s="48"/>
      <c r="AJ26" s="48"/>
      <c r="AK26" s="355">
        <f>ROUND(AV51,2)</f>
        <v>0</v>
      </c>
      <c r="AL26" s="354"/>
      <c r="AM26" s="354"/>
      <c r="AN26" s="354"/>
      <c r="AO26" s="354"/>
      <c r="AP26" s="48"/>
      <c r="AQ26" s="50"/>
      <c r="BE26" s="343"/>
    </row>
    <row r="27" spans="2:71" s="2" customFormat="1" ht="14.4" hidden="1" customHeight="1">
      <c r="B27" s="47"/>
      <c r="C27" s="48"/>
      <c r="D27" s="48"/>
      <c r="E27" s="48"/>
      <c r="F27" s="49" t="s">
        <v>50</v>
      </c>
      <c r="G27" s="48"/>
      <c r="H27" s="48"/>
      <c r="I27" s="48"/>
      <c r="J27" s="48"/>
      <c r="K27" s="48"/>
      <c r="L27" s="353">
        <v>0.15</v>
      </c>
      <c r="M27" s="354"/>
      <c r="N27" s="354"/>
      <c r="O27" s="354"/>
      <c r="P27" s="48"/>
      <c r="Q27" s="48"/>
      <c r="R27" s="48"/>
      <c r="S27" s="48"/>
      <c r="T27" s="48"/>
      <c r="U27" s="48"/>
      <c r="V27" s="48"/>
      <c r="W27" s="355">
        <f>ROUND(BA51,2)</f>
        <v>0</v>
      </c>
      <c r="X27" s="354"/>
      <c r="Y27" s="354"/>
      <c r="Z27" s="354"/>
      <c r="AA27" s="354"/>
      <c r="AB27" s="354"/>
      <c r="AC27" s="354"/>
      <c r="AD27" s="354"/>
      <c r="AE27" s="354"/>
      <c r="AF27" s="48"/>
      <c r="AG27" s="48"/>
      <c r="AH27" s="48"/>
      <c r="AI27" s="48"/>
      <c r="AJ27" s="48"/>
      <c r="AK27" s="355">
        <f>ROUND(AW51,2)</f>
        <v>0</v>
      </c>
      <c r="AL27" s="354"/>
      <c r="AM27" s="354"/>
      <c r="AN27" s="354"/>
      <c r="AO27" s="354"/>
      <c r="AP27" s="48"/>
      <c r="AQ27" s="50"/>
      <c r="BE27" s="343"/>
    </row>
    <row r="28" spans="2:71" s="2" customFormat="1" ht="14.4" customHeight="1">
      <c r="B28" s="47"/>
      <c r="C28" s="48"/>
      <c r="D28" s="49" t="s">
        <v>48</v>
      </c>
      <c r="E28" s="48"/>
      <c r="F28" s="49" t="s">
        <v>51</v>
      </c>
      <c r="G28" s="48"/>
      <c r="H28" s="48"/>
      <c r="I28" s="48"/>
      <c r="J28" s="48"/>
      <c r="K28" s="48"/>
      <c r="L28" s="353">
        <v>0.21</v>
      </c>
      <c r="M28" s="354"/>
      <c r="N28" s="354"/>
      <c r="O28" s="354"/>
      <c r="P28" s="48"/>
      <c r="Q28" s="48"/>
      <c r="R28" s="48"/>
      <c r="S28" s="48"/>
      <c r="T28" s="48"/>
      <c r="U28" s="48"/>
      <c r="V28" s="48"/>
      <c r="W28" s="355">
        <f>ROUND(BB51,2)</f>
        <v>0</v>
      </c>
      <c r="X28" s="354"/>
      <c r="Y28" s="354"/>
      <c r="Z28" s="354"/>
      <c r="AA28" s="354"/>
      <c r="AB28" s="354"/>
      <c r="AC28" s="354"/>
      <c r="AD28" s="354"/>
      <c r="AE28" s="354"/>
      <c r="AF28" s="48"/>
      <c r="AG28" s="48"/>
      <c r="AH28" s="48"/>
      <c r="AI28" s="48"/>
      <c r="AJ28" s="48"/>
      <c r="AK28" s="355">
        <v>0</v>
      </c>
      <c r="AL28" s="354"/>
      <c r="AM28" s="354"/>
      <c r="AN28" s="354"/>
      <c r="AO28" s="354"/>
      <c r="AP28" s="48"/>
      <c r="AQ28" s="50"/>
      <c r="BE28" s="343"/>
    </row>
    <row r="29" spans="2:71" s="2" customFormat="1" ht="14.4" customHeight="1">
      <c r="B29" s="47"/>
      <c r="C29" s="48"/>
      <c r="D29" s="48"/>
      <c r="E29" s="48"/>
      <c r="F29" s="49" t="s">
        <v>52</v>
      </c>
      <c r="G29" s="48"/>
      <c r="H29" s="48"/>
      <c r="I29" s="48"/>
      <c r="J29" s="48"/>
      <c r="K29" s="48"/>
      <c r="L29" s="353">
        <v>0.15</v>
      </c>
      <c r="M29" s="354"/>
      <c r="N29" s="354"/>
      <c r="O29" s="354"/>
      <c r="P29" s="48"/>
      <c r="Q29" s="48"/>
      <c r="R29" s="48"/>
      <c r="S29" s="48"/>
      <c r="T29" s="48"/>
      <c r="U29" s="48"/>
      <c r="V29" s="48"/>
      <c r="W29" s="355">
        <f>ROUND(BC51,2)</f>
        <v>0</v>
      </c>
      <c r="X29" s="354"/>
      <c r="Y29" s="354"/>
      <c r="Z29" s="354"/>
      <c r="AA29" s="354"/>
      <c r="AB29" s="354"/>
      <c r="AC29" s="354"/>
      <c r="AD29" s="354"/>
      <c r="AE29" s="354"/>
      <c r="AF29" s="48"/>
      <c r="AG29" s="48"/>
      <c r="AH29" s="48"/>
      <c r="AI29" s="48"/>
      <c r="AJ29" s="48"/>
      <c r="AK29" s="355">
        <v>0</v>
      </c>
      <c r="AL29" s="354"/>
      <c r="AM29" s="354"/>
      <c r="AN29" s="354"/>
      <c r="AO29" s="354"/>
      <c r="AP29" s="48"/>
      <c r="AQ29" s="50"/>
      <c r="BE29" s="343"/>
    </row>
    <row r="30" spans="2:71" s="2" customFormat="1" ht="14.4" hidden="1" customHeight="1">
      <c r="B30" s="47"/>
      <c r="C30" s="48"/>
      <c r="D30" s="48"/>
      <c r="E30" s="48"/>
      <c r="F30" s="49" t="s">
        <v>53</v>
      </c>
      <c r="G30" s="48"/>
      <c r="H30" s="48"/>
      <c r="I30" s="48"/>
      <c r="J30" s="48"/>
      <c r="K30" s="48"/>
      <c r="L30" s="353">
        <v>0</v>
      </c>
      <c r="M30" s="354"/>
      <c r="N30" s="354"/>
      <c r="O30" s="354"/>
      <c r="P30" s="48"/>
      <c r="Q30" s="48"/>
      <c r="R30" s="48"/>
      <c r="S30" s="48"/>
      <c r="T30" s="48"/>
      <c r="U30" s="48"/>
      <c r="V30" s="48"/>
      <c r="W30" s="355">
        <f>ROUND(BD51,2)</f>
        <v>0</v>
      </c>
      <c r="X30" s="354"/>
      <c r="Y30" s="354"/>
      <c r="Z30" s="354"/>
      <c r="AA30" s="354"/>
      <c r="AB30" s="354"/>
      <c r="AC30" s="354"/>
      <c r="AD30" s="354"/>
      <c r="AE30" s="354"/>
      <c r="AF30" s="48"/>
      <c r="AG30" s="48"/>
      <c r="AH30" s="48"/>
      <c r="AI30" s="48"/>
      <c r="AJ30" s="48"/>
      <c r="AK30" s="355">
        <v>0</v>
      </c>
      <c r="AL30" s="354"/>
      <c r="AM30" s="354"/>
      <c r="AN30" s="354"/>
      <c r="AO30" s="354"/>
      <c r="AP30" s="48"/>
      <c r="AQ30" s="50"/>
      <c r="BE30" s="343"/>
    </row>
    <row r="31" spans="2:71" s="1" customFormat="1" ht="6.9"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3"/>
    </row>
    <row r="32" spans="2:71" s="1" customFormat="1" ht="25.95" customHeight="1">
      <c r="B32" s="41"/>
      <c r="C32" s="51"/>
      <c r="D32" s="52" t="s">
        <v>54</v>
      </c>
      <c r="E32" s="53"/>
      <c r="F32" s="53"/>
      <c r="G32" s="53"/>
      <c r="H32" s="53"/>
      <c r="I32" s="53"/>
      <c r="J32" s="53"/>
      <c r="K32" s="53"/>
      <c r="L32" s="53"/>
      <c r="M32" s="53"/>
      <c r="N32" s="53"/>
      <c r="O32" s="53"/>
      <c r="P32" s="53"/>
      <c r="Q32" s="53"/>
      <c r="R32" s="53"/>
      <c r="S32" s="53"/>
      <c r="T32" s="54" t="s">
        <v>55</v>
      </c>
      <c r="U32" s="53"/>
      <c r="V32" s="53"/>
      <c r="W32" s="53"/>
      <c r="X32" s="356" t="s">
        <v>56</v>
      </c>
      <c r="Y32" s="357"/>
      <c r="Z32" s="357"/>
      <c r="AA32" s="357"/>
      <c r="AB32" s="357"/>
      <c r="AC32" s="53"/>
      <c r="AD32" s="53"/>
      <c r="AE32" s="53"/>
      <c r="AF32" s="53"/>
      <c r="AG32" s="53"/>
      <c r="AH32" s="53"/>
      <c r="AI32" s="53"/>
      <c r="AJ32" s="53"/>
      <c r="AK32" s="358">
        <f>SUM(AK23:AK30)</f>
        <v>0</v>
      </c>
      <c r="AL32" s="357"/>
      <c r="AM32" s="357"/>
      <c r="AN32" s="357"/>
      <c r="AO32" s="359"/>
      <c r="AP32" s="51"/>
      <c r="AQ32" s="55"/>
      <c r="BE32" s="343"/>
    </row>
    <row r="33" spans="2:56" s="1" customFormat="1" ht="6.9"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 customHeight="1">
      <c r="B39" s="41"/>
      <c r="C39" s="62" t="s">
        <v>57</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 customHeight="1">
      <c r="B41" s="64"/>
      <c r="C41" s="65" t="s">
        <v>15</v>
      </c>
      <c r="D41" s="66"/>
      <c r="E41" s="66"/>
      <c r="F41" s="66"/>
      <c r="G41" s="66"/>
      <c r="H41" s="66"/>
      <c r="I41" s="66"/>
      <c r="J41" s="66"/>
      <c r="K41" s="66"/>
      <c r="L41" s="66" t="str">
        <f>K5</f>
        <v>3554vv</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 customHeight="1">
      <c r="B42" s="68"/>
      <c r="C42" s="69" t="s">
        <v>18</v>
      </c>
      <c r="D42" s="70"/>
      <c r="E42" s="70"/>
      <c r="F42" s="70"/>
      <c r="G42" s="70"/>
      <c r="H42" s="70"/>
      <c r="I42" s="70"/>
      <c r="J42" s="70"/>
      <c r="K42" s="70"/>
      <c r="L42" s="360" t="str">
        <f>K6</f>
        <v>Lipkovský potok, Dolní Lipka, úprava průlehu zátopy poldru</v>
      </c>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70"/>
      <c r="AQ42" s="70"/>
      <c r="AR42" s="71"/>
    </row>
    <row r="43" spans="2:56" s="1" customFormat="1" ht="6.9"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3.2">
      <c r="B44" s="41"/>
      <c r="C44" s="65" t="s">
        <v>26</v>
      </c>
      <c r="D44" s="63"/>
      <c r="E44" s="63"/>
      <c r="F44" s="63"/>
      <c r="G44" s="63"/>
      <c r="H44" s="63"/>
      <c r="I44" s="63"/>
      <c r="J44" s="63"/>
      <c r="K44" s="63"/>
      <c r="L44" s="72" t="str">
        <f>IF(K8="","",K8)</f>
        <v>Lipka</v>
      </c>
      <c r="M44" s="63"/>
      <c r="N44" s="63"/>
      <c r="O44" s="63"/>
      <c r="P44" s="63"/>
      <c r="Q44" s="63"/>
      <c r="R44" s="63"/>
      <c r="S44" s="63"/>
      <c r="T44" s="63"/>
      <c r="U44" s="63"/>
      <c r="V44" s="63"/>
      <c r="W44" s="63"/>
      <c r="X44" s="63"/>
      <c r="Y44" s="63"/>
      <c r="Z44" s="63"/>
      <c r="AA44" s="63"/>
      <c r="AB44" s="63"/>
      <c r="AC44" s="63"/>
      <c r="AD44" s="63"/>
      <c r="AE44" s="63"/>
      <c r="AF44" s="63"/>
      <c r="AG44" s="63"/>
      <c r="AH44" s="63"/>
      <c r="AI44" s="65" t="s">
        <v>28</v>
      </c>
      <c r="AJ44" s="63"/>
      <c r="AK44" s="63"/>
      <c r="AL44" s="63"/>
      <c r="AM44" s="362" t="str">
        <f>IF(AN8= "","",AN8)</f>
        <v>29.11.2017</v>
      </c>
      <c r="AN44" s="362"/>
      <c r="AO44" s="63"/>
      <c r="AP44" s="63"/>
      <c r="AQ44" s="63"/>
      <c r="AR44" s="61"/>
    </row>
    <row r="45" spans="2:56" s="1" customFormat="1" ht="6.9"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3.2">
      <c r="B46" s="41"/>
      <c r="C46" s="65" t="s">
        <v>32</v>
      </c>
      <c r="D46" s="63"/>
      <c r="E46" s="63"/>
      <c r="F46" s="63"/>
      <c r="G46" s="63"/>
      <c r="H46" s="63"/>
      <c r="I46" s="63"/>
      <c r="J46" s="63"/>
      <c r="K46" s="63"/>
      <c r="L46" s="66" t="str">
        <f>IF(E11= "","",E11)</f>
        <v>Povodí Labe, státní podnik, závod Pardubice</v>
      </c>
      <c r="M46" s="63"/>
      <c r="N46" s="63"/>
      <c r="O46" s="63"/>
      <c r="P46" s="63"/>
      <c r="Q46" s="63"/>
      <c r="R46" s="63"/>
      <c r="S46" s="63"/>
      <c r="T46" s="63"/>
      <c r="U46" s="63"/>
      <c r="V46" s="63"/>
      <c r="W46" s="63"/>
      <c r="X46" s="63"/>
      <c r="Y46" s="63"/>
      <c r="Z46" s="63"/>
      <c r="AA46" s="63"/>
      <c r="AB46" s="63"/>
      <c r="AC46" s="63"/>
      <c r="AD46" s="63"/>
      <c r="AE46" s="63"/>
      <c r="AF46" s="63"/>
      <c r="AG46" s="63"/>
      <c r="AH46" s="63"/>
      <c r="AI46" s="65" t="s">
        <v>39</v>
      </c>
      <c r="AJ46" s="63"/>
      <c r="AK46" s="63"/>
      <c r="AL46" s="63"/>
      <c r="AM46" s="363" t="str">
        <f>IF(E17="","",E17)</f>
        <v>Povodí Labe, státní podnik, OIČ, Hradec Králové</v>
      </c>
      <c r="AN46" s="363"/>
      <c r="AO46" s="363"/>
      <c r="AP46" s="363"/>
      <c r="AQ46" s="63"/>
      <c r="AR46" s="61"/>
      <c r="AS46" s="364" t="s">
        <v>58</v>
      </c>
      <c r="AT46" s="365"/>
      <c r="AU46" s="74"/>
      <c r="AV46" s="74"/>
      <c r="AW46" s="74"/>
      <c r="AX46" s="74"/>
      <c r="AY46" s="74"/>
      <c r="AZ46" s="74"/>
      <c r="BA46" s="74"/>
      <c r="BB46" s="74"/>
      <c r="BC46" s="74"/>
      <c r="BD46" s="75"/>
    </row>
    <row r="47" spans="2:56" s="1" customFormat="1" ht="13.2">
      <c r="B47" s="41"/>
      <c r="C47" s="65" t="s">
        <v>37</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66"/>
      <c r="AT47" s="367"/>
      <c r="AU47" s="76"/>
      <c r="AV47" s="76"/>
      <c r="AW47" s="76"/>
      <c r="AX47" s="76"/>
      <c r="AY47" s="76"/>
      <c r="AZ47" s="76"/>
      <c r="BA47" s="76"/>
      <c r="BB47" s="76"/>
      <c r="BC47" s="76"/>
      <c r="BD47" s="77"/>
    </row>
    <row r="48" spans="2:56" s="1" customFormat="1" ht="10.8"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68"/>
      <c r="AT48" s="369"/>
      <c r="AU48" s="42"/>
      <c r="AV48" s="42"/>
      <c r="AW48" s="42"/>
      <c r="AX48" s="42"/>
      <c r="AY48" s="42"/>
      <c r="AZ48" s="42"/>
      <c r="BA48" s="42"/>
      <c r="BB48" s="42"/>
      <c r="BC48" s="42"/>
      <c r="BD48" s="78"/>
    </row>
    <row r="49" spans="1:91" s="1" customFormat="1" ht="29.25" customHeight="1">
      <c r="B49" s="41"/>
      <c r="C49" s="370" t="s">
        <v>59</v>
      </c>
      <c r="D49" s="371"/>
      <c r="E49" s="371"/>
      <c r="F49" s="371"/>
      <c r="G49" s="371"/>
      <c r="H49" s="79"/>
      <c r="I49" s="372" t="s">
        <v>60</v>
      </c>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3" t="s">
        <v>61</v>
      </c>
      <c r="AH49" s="371"/>
      <c r="AI49" s="371"/>
      <c r="AJ49" s="371"/>
      <c r="AK49" s="371"/>
      <c r="AL49" s="371"/>
      <c r="AM49" s="371"/>
      <c r="AN49" s="372" t="s">
        <v>62</v>
      </c>
      <c r="AO49" s="371"/>
      <c r="AP49" s="371"/>
      <c r="AQ49" s="80" t="s">
        <v>63</v>
      </c>
      <c r="AR49" s="61"/>
      <c r="AS49" s="81" t="s">
        <v>64</v>
      </c>
      <c r="AT49" s="82" t="s">
        <v>65</v>
      </c>
      <c r="AU49" s="82" t="s">
        <v>66</v>
      </c>
      <c r="AV49" s="82" t="s">
        <v>67</v>
      </c>
      <c r="AW49" s="82" t="s">
        <v>68</v>
      </c>
      <c r="AX49" s="82" t="s">
        <v>69</v>
      </c>
      <c r="AY49" s="82" t="s">
        <v>70</v>
      </c>
      <c r="AZ49" s="82" t="s">
        <v>71</v>
      </c>
      <c r="BA49" s="82" t="s">
        <v>72</v>
      </c>
      <c r="BB49" s="82" t="s">
        <v>73</v>
      </c>
      <c r="BC49" s="82" t="s">
        <v>74</v>
      </c>
      <c r="BD49" s="83" t="s">
        <v>75</v>
      </c>
    </row>
    <row r="50" spans="1:91" s="1" customFormat="1" ht="10.8"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 customHeight="1">
      <c r="B51" s="68"/>
      <c r="C51" s="87" t="s">
        <v>76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77">
        <f>ROUND(SUM(AG52:AG55),2)</f>
        <v>0</v>
      </c>
      <c r="AH51" s="377"/>
      <c r="AI51" s="377"/>
      <c r="AJ51" s="377"/>
      <c r="AK51" s="377"/>
      <c r="AL51" s="377"/>
      <c r="AM51" s="377"/>
      <c r="AN51" s="378">
        <f>SUM(AG51,AT51)</f>
        <v>0</v>
      </c>
      <c r="AO51" s="378"/>
      <c r="AP51" s="378"/>
      <c r="AQ51" s="89" t="s">
        <v>34</v>
      </c>
      <c r="AR51" s="71"/>
      <c r="AS51" s="90">
        <f>ROUND(SUM(AS52:AS55),2)</f>
        <v>0</v>
      </c>
      <c r="AT51" s="91">
        <f>ROUND(SUM(AV51:AW51),2)</f>
        <v>0</v>
      </c>
      <c r="AU51" s="92">
        <f>ROUND(SUM(AU52:AU55),5)</f>
        <v>0</v>
      </c>
      <c r="AV51" s="91">
        <f>ROUND(AZ51*L26,2)</f>
        <v>0</v>
      </c>
      <c r="AW51" s="91">
        <f>ROUND(BA51*L27,2)</f>
        <v>0</v>
      </c>
      <c r="AX51" s="91">
        <f>ROUND(BB51*L26,2)</f>
        <v>0</v>
      </c>
      <c r="AY51" s="91">
        <f>ROUND(BC51*L27,2)</f>
        <v>0</v>
      </c>
      <c r="AZ51" s="91">
        <f>ROUND(SUM(AZ52:AZ55),2)</f>
        <v>0</v>
      </c>
      <c r="BA51" s="91">
        <f>ROUND(SUM(BA52:BA55),2)</f>
        <v>0</v>
      </c>
      <c r="BB51" s="91">
        <f>ROUND(SUM(BB52:BB55),2)</f>
        <v>0</v>
      </c>
      <c r="BC51" s="91">
        <f>ROUND(SUM(BC52:BC55),2)</f>
        <v>0</v>
      </c>
      <c r="BD51" s="93">
        <f>ROUND(SUM(BD52:BD55),2)</f>
        <v>0</v>
      </c>
      <c r="BS51" s="94" t="s">
        <v>77</v>
      </c>
      <c r="BT51" s="94" t="s">
        <v>78</v>
      </c>
      <c r="BU51" s="95" t="s">
        <v>79</v>
      </c>
      <c r="BV51" s="94" t="s">
        <v>80</v>
      </c>
      <c r="BW51" s="94" t="s">
        <v>7</v>
      </c>
      <c r="BX51" s="94" t="s">
        <v>81</v>
      </c>
      <c r="CL51" s="94" t="s">
        <v>22</v>
      </c>
    </row>
    <row r="52" spans="1:91" s="5" customFormat="1" ht="16.5" customHeight="1">
      <c r="A52" s="96" t="s">
        <v>82</v>
      </c>
      <c r="B52" s="97"/>
      <c r="C52" s="98"/>
      <c r="D52" s="376" t="s">
        <v>83</v>
      </c>
      <c r="E52" s="376"/>
      <c r="F52" s="376"/>
      <c r="G52" s="376"/>
      <c r="H52" s="376"/>
      <c r="I52" s="99"/>
      <c r="J52" s="376" t="s">
        <v>84</v>
      </c>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4">
        <f>'1. - SO 01 -  Zemní hrázka'!J27</f>
        <v>0</v>
      </c>
      <c r="AH52" s="375"/>
      <c r="AI52" s="375"/>
      <c r="AJ52" s="375"/>
      <c r="AK52" s="375"/>
      <c r="AL52" s="375"/>
      <c r="AM52" s="375"/>
      <c r="AN52" s="374">
        <f>SUM(AG52,AT52)</f>
        <v>0</v>
      </c>
      <c r="AO52" s="375"/>
      <c r="AP52" s="375"/>
      <c r="AQ52" s="100" t="s">
        <v>85</v>
      </c>
      <c r="AR52" s="101"/>
      <c r="AS52" s="102">
        <v>0</v>
      </c>
      <c r="AT52" s="103">
        <f>ROUND(SUM(AV52:AW52),2)</f>
        <v>0</v>
      </c>
      <c r="AU52" s="104">
        <f>'1. - SO 01 -  Zemní hrázka'!P80</f>
        <v>0</v>
      </c>
      <c r="AV52" s="103">
        <f>'1. - SO 01 -  Zemní hrázka'!J30</f>
        <v>0</v>
      </c>
      <c r="AW52" s="103">
        <f>'1. - SO 01 -  Zemní hrázka'!J31</f>
        <v>0</v>
      </c>
      <c r="AX52" s="103">
        <f>'1. - SO 01 -  Zemní hrázka'!J32</f>
        <v>0</v>
      </c>
      <c r="AY52" s="103">
        <f>'1. - SO 01 -  Zemní hrázka'!J33</f>
        <v>0</v>
      </c>
      <c r="AZ52" s="103">
        <f>'1. - SO 01 -  Zemní hrázka'!F30</f>
        <v>0</v>
      </c>
      <c r="BA52" s="103">
        <f>'1. - SO 01 -  Zemní hrázka'!F31</f>
        <v>0</v>
      </c>
      <c r="BB52" s="103">
        <f>'1. - SO 01 -  Zemní hrázka'!F32</f>
        <v>0</v>
      </c>
      <c r="BC52" s="103">
        <f>'1. - SO 01 -  Zemní hrázka'!F33</f>
        <v>0</v>
      </c>
      <c r="BD52" s="105">
        <f>'1. - SO 01 -  Zemní hrázka'!F34</f>
        <v>0</v>
      </c>
      <c r="BT52" s="106" t="s">
        <v>25</v>
      </c>
      <c r="BV52" s="106" t="s">
        <v>80</v>
      </c>
      <c r="BW52" s="106" t="s">
        <v>86</v>
      </c>
      <c r="BX52" s="106" t="s">
        <v>7</v>
      </c>
      <c r="CL52" s="106" t="s">
        <v>22</v>
      </c>
      <c r="CM52" s="106" t="s">
        <v>87</v>
      </c>
    </row>
    <row r="53" spans="1:91" s="5" customFormat="1" ht="16.5" customHeight="1">
      <c r="A53" s="96" t="s">
        <v>82</v>
      </c>
      <c r="B53" s="97"/>
      <c r="C53" s="98"/>
      <c r="D53" s="376" t="s">
        <v>88</v>
      </c>
      <c r="E53" s="376"/>
      <c r="F53" s="376"/>
      <c r="G53" s="376"/>
      <c r="H53" s="376"/>
      <c r="I53" s="99"/>
      <c r="J53" s="376" t="s">
        <v>89</v>
      </c>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4">
        <f>'2. - SO 02 -  Plazník'!J27</f>
        <v>0</v>
      </c>
      <c r="AH53" s="375"/>
      <c r="AI53" s="375"/>
      <c r="AJ53" s="375"/>
      <c r="AK53" s="375"/>
      <c r="AL53" s="375"/>
      <c r="AM53" s="375"/>
      <c r="AN53" s="374">
        <f>SUM(AG53,AT53)</f>
        <v>0</v>
      </c>
      <c r="AO53" s="375"/>
      <c r="AP53" s="375"/>
      <c r="AQ53" s="100" t="s">
        <v>85</v>
      </c>
      <c r="AR53" s="101"/>
      <c r="AS53" s="102">
        <v>0</v>
      </c>
      <c r="AT53" s="103">
        <f>ROUND(SUM(AV53:AW53),2)</f>
        <v>0</v>
      </c>
      <c r="AU53" s="104">
        <f>'2. - SO 02 -  Plazník'!P81</f>
        <v>0</v>
      </c>
      <c r="AV53" s="103">
        <f>'2. - SO 02 -  Plazník'!J30</f>
        <v>0</v>
      </c>
      <c r="AW53" s="103">
        <f>'2. - SO 02 -  Plazník'!J31</f>
        <v>0</v>
      </c>
      <c r="AX53" s="103">
        <f>'2. - SO 02 -  Plazník'!J32</f>
        <v>0</v>
      </c>
      <c r="AY53" s="103">
        <f>'2. - SO 02 -  Plazník'!J33</f>
        <v>0</v>
      </c>
      <c r="AZ53" s="103">
        <f>'2. - SO 02 -  Plazník'!F30</f>
        <v>0</v>
      </c>
      <c r="BA53" s="103">
        <f>'2. - SO 02 -  Plazník'!F31</f>
        <v>0</v>
      </c>
      <c r="BB53" s="103">
        <f>'2. - SO 02 -  Plazník'!F32</f>
        <v>0</v>
      </c>
      <c r="BC53" s="103">
        <f>'2. - SO 02 -  Plazník'!F33</f>
        <v>0</v>
      </c>
      <c r="BD53" s="105">
        <f>'2. - SO 02 -  Plazník'!F34</f>
        <v>0</v>
      </c>
      <c r="BT53" s="106" t="s">
        <v>25</v>
      </c>
      <c r="BV53" s="106" t="s">
        <v>80</v>
      </c>
      <c r="BW53" s="106" t="s">
        <v>90</v>
      </c>
      <c r="BX53" s="106" t="s">
        <v>7</v>
      </c>
      <c r="CL53" s="106" t="s">
        <v>22</v>
      </c>
      <c r="CM53" s="106" t="s">
        <v>87</v>
      </c>
    </row>
    <row r="54" spans="1:91" s="5" customFormat="1" ht="16.5" customHeight="1">
      <c r="A54" s="96" t="s">
        <v>82</v>
      </c>
      <c r="B54" s="97"/>
      <c r="C54" s="98"/>
      <c r="D54" s="376" t="s">
        <v>91</v>
      </c>
      <c r="E54" s="376"/>
      <c r="F54" s="376"/>
      <c r="G54" s="376"/>
      <c r="H54" s="376"/>
      <c r="I54" s="99"/>
      <c r="J54" s="376" t="s">
        <v>92</v>
      </c>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4">
        <f>'3. - SO 03 -  Staveniště'!J27</f>
        <v>0</v>
      </c>
      <c r="AH54" s="375"/>
      <c r="AI54" s="375"/>
      <c r="AJ54" s="375"/>
      <c r="AK54" s="375"/>
      <c r="AL54" s="375"/>
      <c r="AM54" s="375"/>
      <c r="AN54" s="374">
        <f>SUM(AG54,AT54)</f>
        <v>0</v>
      </c>
      <c r="AO54" s="375"/>
      <c r="AP54" s="375"/>
      <c r="AQ54" s="100" t="s">
        <v>85</v>
      </c>
      <c r="AR54" s="101"/>
      <c r="AS54" s="102">
        <v>0</v>
      </c>
      <c r="AT54" s="103">
        <f>ROUND(SUM(AV54:AW54),2)</f>
        <v>0</v>
      </c>
      <c r="AU54" s="104">
        <f>'3. - SO 03 -  Staveniště'!P82</f>
        <v>0</v>
      </c>
      <c r="AV54" s="103">
        <f>'3. - SO 03 -  Staveniště'!J30</f>
        <v>0</v>
      </c>
      <c r="AW54" s="103">
        <f>'3. - SO 03 -  Staveniště'!J31</f>
        <v>0</v>
      </c>
      <c r="AX54" s="103">
        <f>'3. - SO 03 -  Staveniště'!J32</f>
        <v>0</v>
      </c>
      <c r="AY54" s="103">
        <f>'3. - SO 03 -  Staveniště'!J33</f>
        <v>0</v>
      </c>
      <c r="AZ54" s="103">
        <f>'3. - SO 03 -  Staveniště'!F30</f>
        <v>0</v>
      </c>
      <c r="BA54" s="103">
        <f>'3. - SO 03 -  Staveniště'!F31</f>
        <v>0</v>
      </c>
      <c r="BB54" s="103">
        <f>'3. - SO 03 -  Staveniště'!F32</f>
        <v>0</v>
      </c>
      <c r="BC54" s="103">
        <f>'3. - SO 03 -  Staveniště'!F33</f>
        <v>0</v>
      </c>
      <c r="BD54" s="105">
        <f>'3. - SO 03 -  Staveniště'!F34</f>
        <v>0</v>
      </c>
      <c r="BT54" s="106" t="s">
        <v>25</v>
      </c>
      <c r="BV54" s="106" t="s">
        <v>80</v>
      </c>
      <c r="BW54" s="106" t="s">
        <v>93</v>
      </c>
      <c r="BX54" s="106" t="s">
        <v>7</v>
      </c>
      <c r="CL54" s="106" t="s">
        <v>22</v>
      </c>
      <c r="CM54" s="106" t="s">
        <v>87</v>
      </c>
    </row>
    <row r="55" spans="1:91" s="5" customFormat="1" ht="31.5" customHeight="1">
      <c r="A55" s="96" t="s">
        <v>82</v>
      </c>
      <c r="B55" s="97"/>
      <c r="C55" s="98"/>
      <c r="D55" s="376" t="s">
        <v>94</v>
      </c>
      <c r="E55" s="376"/>
      <c r="F55" s="376"/>
      <c r="G55" s="376"/>
      <c r="H55" s="376"/>
      <c r="I55" s="99"/>
      <c r="J55" s="376" t="s">
        <v>95</v>
      </c>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4">
        <f>'VON.01 - Soupis prací - V...'!J27</f>
        <v>0</v>
      </c>
      <c r="AH55" s="375"/>
      <c r="AI55" s="375"/>
      <c r="AJ55" s="375"/>
      <c r="AK55" s="375"/>
      <c r="AL55" s="375"/>
      <c r="AM55" s="375"/>
      <c r="AN55" s="374">
        <f>SUM(AG55,AT55)</f>
        <v>0</v>
      </c>
      <c r="AO55" s="375"/>
      <c r="AP55" s="375"/>
      <c r="AQ55" s="100" t="s">
        <v>96</v>
      </c>
      <c r="AR55" s="101"/>
      <c r="AS55" s="107">
        <v>0</v>
      </c>
      <c r="AT55" s="108">
        <f>ROUND(SUM(AV55:AW55),2)</f>
        <v>0</v>
      </c>
      <c r="AU55" s="109">
        <f>'VON.01 - Soupis prací - V...'!P81</f>
        <v>0</v>
      </c>
      <c r="AV55" s="108">
        <f>'VON.01 - Soupis prací - V...'!J30</f>
        <v>0</v>
      </c>
      <c r="AW55" s="108">
        <f>'VON.01 - Soupis prací - V...'!J31</f>
        <v>0</v>
      </c>
      <c r="AX55" s="108">
        <f>'VON.01 - Soupis prací - V...'!J32</f>
        <v>0</v>
      </c>
      <c r="AY55" s="108">
        <f>'VON.01 - Soupis prací - V...'!J33</f>
        <v>0</v>
      </c>
      <c r="AZ55" s="108">
        <f>'VON.01 - Soupis prací - V...'!F30</f>
        <v>0</v>
      </c>
      <c r="BA55" s="108">
        <f>'VON.01 - Soupis prací - V...'!F31</f>
        <v>0</v>
      </c>
      <c r="BB55" s="108">
        <f>'VON.01 - Soupis prací - V...'!F32</f>
        <v>0</v>
      </c>
      <c r="BC55" s="108">
        <f>'VON.01 - Soupis prací - V...'!F33</f>
        <v>0</v>
      </c>
      <c r="BD55" s="110">
        <f>'VON.01 - Soupis prací - V...'!F34</f>
        <v>0</v>
      </c>
      <c r="BT55" s="106" t="s">
        <v>25</v>
      </c>
      <c r="BV55" s="106" t="s">
        <v>80</v>
      </c>
      <c r="BW55" s="106" t="s">
        <v>97</v>
      </c>
      <c r="BX55" s="106" t="s">
        <v>7</v>
      </c>
      <c r="CL55" s="106" t="s">
        <v>22</v>
      </c>
      <c r="CM55" s="106" t="s">
        <v>87</v>
      </c>
    </row>
    <row r="56" spans="1:91" s="1" customFormat="1" ht="30" customHeight="1">
      <c r="B56" s="41"/>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1"/>
    </row>
    <row r="57" spans="1:91" s="1" customFormat="1" ht="6.9" customHeight="1">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61"/>
    </row>
  </sheetData>
  <sheetProtection algorithmName="SHA-512" hashValue="w+07lYmZ76i4Eu4efy2TGeHscRlurVli2f9T/L7Gx9Ndvl9DSgYpvGuKoW2XlBhO8NQ+4vHJW9s/pHl4xKhfxA==" saltValue="ovLK/JImlq3muMlCSh2aJVEcxOLYudTXpoz/wlQmSnXGo/uctStB5GS8/7TNffj44etJGx1FngdvKJC/yGT//g==" spinCount="100000" sheet="1" objects="1" scenarios="1" formatColumns="0" formatRows="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 - SO 01 -  Zemní hrázka'!C2" display="/"/>
    <hyperlink ref="A53" location="'2. - SO 02 -  Plazník'!C2" display="/"/>
    <hyperlink ref="A54" location="'3. - SO 03 -  Staveniště'!C2" display="/"/>
    <hyperlink ref="A55" location="'VON.01 - Soupis prací - V...'!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4"/>
  <sheetViews>
    <sheetView showGridLines="0" workbookViewId="0">
      <pane ySplit="1" topLeftCell="A86"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98</v>
      </c>
      <c r="G1" s="388" t="s">
        <v>99</v>
      </c>
      <c r="H1" s="388"/>
      <c r="I1" s="115"/>
      <c r="J1" s="114" t="s">
        <v>100</v>
      </c>
      <c r="K1" s="113" t="s">
        <v>101</v>
      </c>
      <c r="L1" s="114" t="s">
        <v>102</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79"/>
      <c r="M2" s="379"/>
      <c r="N2" s="379"/>
      <c r="O2" s="379"/>
      <c r="P2" s="379"/>
      <c r="Q2" s="379"/>
      <c r="R2" s="379"/>
      <c r="S2" s="379"/>
      <c r="T2" s="379"/>
      <c r="U2" s="379"/>
      <c r="V2" s="379"/>
      <c r="AT2" s="24" t="s">
        <v>86</v>
      </c>
    </row>
    <row r="3" spans="1:70" ht="6.9" customHeight="1">
      <c r="B3" s="25"/>
      <c r="C3" s="26"/>
      <c r="D3" s="26"/>
      <c r="E3" s="26"/>
      <c r="F3" s="26"/>
      <c r="G3" s="26"/>
      <c r="H3" s="26"/>
      <c r="I3" s="116"/>
      <c r="J3" s="26"/>
      <c r="K3" s="27"/>
      <c r="AT3" s="24" t="s">
        <v>87</v>
      </c>
    </row>
    <row r="4" spans="1:70" ht="36.9" customHeight="1">
      <c r="B4" s="28"/>
      <c r="C4" s="29"/>
      <c r="D4" s="30" t="s">
        <v>103</v>
      </c>
      <c r="E4" s="29"/>
      <c r="F4" s="29"/>
      <c r="G4" s="29"/>
      <c r="H4" s="29"/>
      <c r="I4" s="117"/>
      <c r="J4" s="29"/>
      <c r="K4" s="31"/>
      <c r="M4" s="32" t="s">
        <v>12</v>
      </c>
      <c r="AT4" s="24" t="s">
        <v>41</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80" t="str">
        <f>'Rekapitulace stavby'!K6</f>
        <v>Lipkovský potok, Dolní Lipka, úprava průlehu zátopy poldru</v>
      </c>
      <c r="F7" s="381"/>
      <c r="G7" s="381"/>
      <c r="H7" s="381"/>
      <c r="I7" s="117"/>
      <c r="J7" s="29"/>
      <c r="K7" s="31"/>
    </row>
    <row r="8" spans="1:70" s="1" customFormat="1" ht="13.2">
      <c r="B8" s="41"/>
      <c r="C8" s="42"/>
      <c r="D8" s="37" t="s">
        <v>104</v>
      </c>
      <c r="E8" s="42"/>
      <c r="F8" s="42"/>
      <c r="G8" s="42"/>
      <c r="H8" s="42"/>
      <c r="I8" s="118"/>
      <c r="J8" s="42"/>
      <c r="K8" s="45"/>
    </row>
    <row r="9" spans="1:70" s="1" customFormat="1" ht="36.9" customHeight="1">
      <c r="B9" s="41"/>
      <c r="C9" s="42"/>
      <c r="D9" s="42"/>
      <c r="E9" s="382" t="s">
        <v>105</v>
      </c>
      <c r="F9" s="383"/>
      <c r="G9" s="383"/>
      <c r="H9" s="383"/>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21</v>
      </c>
      <c r="E11" s="42"/>
      <c r="F11" s="35" t="s">
        <v>22</v>
      </c>
      <c r="G11" s="42"/>
      <c r="H11" s="42"/>
      <c r="I11" s="119" t="s">
        <v>23</v>
      </c>
      <c r="J11" s="35" t="s">
        <v>24</v>
      </c>
      <c r="K11" s="45"/>
    </row>
    <row r="12" spans="1:70" s="1" customFormat="1" ht="14.4" customHeight="1">
      <c r="B12" s="41"/>
      <c r="C12" s="42"/>
      <c r="D12" s="37" t="s">
        <v>26</v>
      </c>
      <c r="E12" s="42"/>
      <c r="F12" s="35" t="s">
        <v>27</v>
      </c>
      <c r="G12" s="42"/>
      <c r="H12" s="42"/>
      <c r="I12" s="119" t="s">
        <v>28</v>
      </c>
      <c r="J12" s="120" t="str">
        <f>'Rekapitulace stavby'!AN8</f>
        <v>29.11.2017</v>
      </c>
      <c r="K12" s="45"/>
    </row>
    <row r="13" spans="1:70" s="1" customFormat="1" ht="10.8" customHeight="1">
      <c r="B13" s="41"/>
      <c r="C13" s="42"/>
      <c r="D13" s="42"/>
      <c r="E13" s="42"/>
      <c r="F13" s="42"/>
      <c r="G13" s="42"/>
      <c r="H13" s="42"/>
      <c r="I13" s="118"/>
      <c r="J13" s="42"/>
      <c r="K13" s="45"/>
    </row>
    <row r="14" spans="1:70" s="1" customFormat="1" ht="14.4" customHeight="1">
      <c r="B14" s="41"/>
      <c r="C14" s="42"/>
      <c r="D14" s="37" t="s">
        <v>32</v>
      </c>
      <c r="E14" s="42"/>
      <c r="F14" s="42"/>
      <c r="G14" s="42"/>
      <c r="H14" s="42"/>
      <c r="I14" s="119" t="s">
        <v>33</v>
      </c>
      <c r="J14" s="35" t="s">
        <v>34</v>
      </c>
      <c r="K14" s="45"/>
    </row>
    <row r="15" spans="1:70" s="1" customFormat="1" ht="18" customHeight="1">
      <c r="B15" s="41"/>
      <c r="C15" s="42"/>
      <c r="D15" s="42"/>
      <c r="E15" s="35" t="s">
        <v>35</v>
      </c>
      <c r="F15" s="42"/>
      <c r="G15" s="42"/>
      <c r="H15" s="42"/>
      <c r="I15" s="119" t="s">
        <v>36</v>
      </c>
      <c r="J15" s="35" t="s">
        <v>34</v>
      </c>
      <c r="K15" s="45"/>
    </row>
    <row r="16" spans="1:70" s="1" customFormat="1" ht="6.9" customHeight="1">
      <c r="B16" s="41"/>
      <c r="C16" s="42"/>
      <c r="D16" s="42"/>
      <c r="E16" s="42"/>
      <c r="F16" s="42"/>
      <c r="G16" s="42"/>
      <c r="H16" s="42"/>
      <c r="I16" s="118"/>
      <c r="J16" s="42"/>
      <c r="K16" s="45"/>
    </row>
    <row r="17" spans="2:11" s="1" customFormat="1" ht="14.4" customHeight="1">
      <c r="B17" s="41"/>
      <c r="C17" s="42"/>
      <c r="D17" s="37" t="s">
        <v>37</v>
      </c>
      <c r="E17" s="42"/>
      <c r="F17" s="42"/>
      <c r="G17" s="42"/>
      <c r="H17" s="42"/>
      <c r="I17" s="119" t="s">
        <v>33</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36</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39</v>
      </c>
      <c r="E20" s="42"/>
      <c r="F20" s="42"/>
      <c r="G20" s="42"/>
      <c r="H20" s="42"/>
      <c r="I20" s="119" t="s">
        <v>33</v>
      </c>
      <c r="J20" s="35" t="s">
        <v>34</v>
      </c>
      <c r="K20" s="45"/>
    </row>
    <row r="21" spans="2:11" s="1" customFormat="1" ht="18" customHeight="1">
      <c r="B21" s="41"/>
      <c r="C21" s="42"/>
      <c r="D21" s="42"/>
      <c r="E21" s="35" t="s">
        <v>40</v>
      </c>
      <c r="F21" s="42"/>
      <c r="G21" s="42"/>
      <c r="H21" s="42"/>
      <c r="I21" s="119" t="s">
        <v>36</v>
      </c>
      <c r="J21" s="35" t="s">
        <v>34</v>
      </c>
      <c r="K21" s="45"/>
    </row>
    <row r="22" spans="2:11" s="1" customFormat="1" ht="6.9" customHeight="1">
      <c r="B22" s="41"/>
      <c r="C22" s="42"/>
      <c r="D22" s="42"/>
      <c r="E22" s="42"/>
      <c r="F22" s="42"/>
      <c r="G22" s="42"/>
      <c r="H22" s="42"/>
      <c r="I22" s="118"/>
      <c r="J22" s="42"/>
      <c r="K22" s="45"/>
    </row>
    <row r="23" spans="2:11" s="1" customFormat="1" ht="14.4" customHeight="1">
      <c r="B23" s="41"/>
      <c r="C23" s="42"/>
      <c r="D23" s="37" t="s">
        <v>42</v>
      </c>
      <c r="E23" s="42"/>
      <c r="F23" s="42"/>
      <c r="G23" s="42"/>
      <c r="H23" s="42"/>
      <c r="I23" s="118"/>
      <c r="J23" s="42"/>
      <c r="K23" s="45"/>
    </row>
    <row r="24" spans="2:11" s="6" customFormat="1" ht="28.5" customHeight="1">
      <c r="B24" s="121"/>
      <c r="C24" s="122"/>
      <c r="D24" s="122"/>
      <c r="E24" s="349" t="s">
        <v>106</v>
      </c>
      <c r="F24" s="349"/>
      <c r="G24" s="349"/>
      <c r="H24" s="34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ROUND(J80,2)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46</v>
      </c>
      <c r="G29" s="42"/>
      <c r="H29" s="42"/>
      <c r="I29" s="129" t="s">
        <v>45</v>
      </c>
      <c r="J29" s="46" t="s">
        <v>47</v>
      </c>
      <c r="K29" s="45"/>
    </row>
    <row r="30" spans="2:11" s="1" customFormat="1" ht="14.4" hidden="1" customHeight="1">
      <c r="B30" s="41"/>
      <c r="C30" s="42"/>
      <c r="D30" s="49" t="s">
        <v>48</v>
      </c>
      <c r="E30" s="49" t="s">
        <v>49</v>
      </c>
      <c r="F30" s="130">
        <f>ROUND(SUM(BE80:BE193), 2)</f>
        <v>0</v>
      </c>
      <c r="G30" s="42"/>
      <c r="H30" s="42"/>
      <c r="I30" s="131">
        <v>0.21</v>
      </c>
      <c r="J30" s="130">
        <f>ROUND(ROUND((SUM(BE80:BE193)), 2)*I30, 2)</f>
        <v>0</v>
      </c>
      <c r="K30" s="45"/>
    </row>
    <row r="31" spans="2:11" s="1" customFormat="1" ht="14.4" hidden="1" customHeight="1">
      <c r="B31" s="41"/>
      <c r="C31" s="42"/>
      <c r="D31" s="42"/>
      <c r="E31" s="49" t="s">
        <v>50</v>
      </c>
      <c r="F31" s="130">
        <f>ROUND(SUM(BF80:BF193), 2)</f>
        <v>0</v>
      </c>
      <c r="G31" s="42"/>
      <c r="H31" s="42"/>
      <c r="I31" s="131">
        <v>0.15</v>
      </c>
      <c r="J31" s="130">
        <f>ROUND(ROUND((SUM(BF80:BF193)), 2)*I31, 2)</f>
        <v>0</v>
      </c>
      <c r="K31" s="45"/>
    </row>
    <row r="32" spans="2:11" s="1" customFormat="1" ht="14.4" customHeight="1">
      <c r="B32" s="41"/>
      <c r="C32" s="42"/>
      <c r="D32" s="49" t="s">
        <v>48</v>
      </c>
      <c r="E32" s="49" t="s">
        <v>51</v>
      </c>
      <c r="F32" s="130">
        <f>ROUND(SUM(BG80:BG193), 2)</f>
        <v>0</v>
      </c>
      <c r="G32" s="42"/>
      <c r="H32" s="42"/>
      <c r="I32" s="131">
        <v>0.21</v>
      </c>
      <c r="J32" s="130">
        <v>0</v>
      </c>
      <c r="K32" s="45"/>
    </row>
    <row r="33" spans="2:11" s="1" customFormat="1" ht="14.4" customHeight="1">
      <c r="B33" s="41"/>
      <c r="C33" s="42"/>
      <c r="D33" s="42"/>
      <c r="E33" s="49" t="s">
        <v>52</v>
      </c>
      <c r="F33" s="130">
        <f>ROUND(SUM(BH80:BH193), 2)</f>
        <v>0</v>
      </c>
      <c r="G33" s="42"/>
      <c r="H33" s="42"/>
      <c r="I33" s="131">
        <v>0.15</v>
      </c>
      <c r="J33" s="130">
        <v>0</v>
      </c>
      <c r="K33" s="45"/>
    </row>
    <row r="34" spans="2:11" s="1" customFormat="1" ht="14.4" hidden="1" customHeight="1">
      <c r="B34" s="41"/>
      <c r="C34" s="42"/>
      <c r="D34" s="42"/>
      <c r="E34" s="49" t="s">
        <v>53</v>
      </c>
      <c r="F34" s="130">
        <f>ROUND(SUM(BI80:BI193),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107</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80" t="str">
        <f>E7</f>
        <v>Lipkovský potok, Dolní Lipka, úprava průlehu zátopy poldru</v>
      </c>
      <c r="F45" s="381"/>
      <c r="G45" s="381"/>
      <c r="H45" s="381"/>
      <c r="I45" s="118"/>
      <c r="J45" s="42"/>
      <c r="K45" s="45"/>
    </row>
    <row r="46" spans="2:11" s="1" customFormat="1" ht="14.4" customHeight="1">
      <c r="B46" s="41"/>
      <c r="C46" s="37" t="s">
        <v>104</v>
      </c>
      <c r="D46" s="42"/>
      <c r="E46" s="42"/>
      <c r="F46" s="42"/>
      <c r="G46" s="42"/>
      <c r="H46" s="42"/>
      <c r="I46" s="118"/>
      <c r="J46" s="42"/>
      <c r="K46" s="45"/>
    </row>
    <row r="47" spans="2:11" s="1" customFormat="1" ht="17.25" customHeight="1">
      <c r="B47" s="41"/>
      <c r="C47" s="42"/>
      <c r="D47" s="42"/>
      <c r="E47" s="382" t="str">
        <f>E9</f>
        <v>1. - SO 01 -  Zemní hrázka</v>
      </c>
      <c r="F47" s="383"/>
      <c r="G47" s="383"/>
      <c r="H47" s="383"/>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26</v>
      </c>
      <c r="D49" s="42"/>
      <c r="E49" s="42"/>
      <c r="F49" s="35" t="str">
        <f>F12</f>
        <v>Lipka</v>
      </c>
      <c r="G49" s="42"/>
      <c r="H49" s="42"/>
      <c r="I49" s="119" t="s">
        <v>28</v>
      </c>
      <c r="J49" s="120" t="str">
        <f>IF(J12="","",J12)</f>
        <v>29.11.2017</v>
      </c>
      <c r="K49" s="45"/>
    </row>
    <row r="50" spans="2:47" s="1" customFormat="1" ht="6.9" customHeight="1">
      <c r="B50" s="41"/>
      <c r="C50" s="42"/>
      <c r="D50" s="42"/>
      <c r="E50" s="42"/>
      <c r="F50" s="42"/>
      <c r="G50" s="42"/>
      <c r="H50" s="42"/>
      <c r="I50" s="118"/>
      <c r="J50" s="42"/>
      <c r="K50" s="45"/>
    </row>
    <row r="51" spans="2:47" s="1" customFormat="1" ht="13.2">
      <c r="B51" s="41"/>
      <c r="C51" s="37" t="s">
        <v>32</v>
      </c>
      <c r="D51" s="42"/>
      <c r="E51" s="42"/>
      <c r="F51" s="35" t="str">
        <f>E15</f>
        <v>Povodí Labe, státní podnik, závod Pardubice</v>
      </c>
      <c r="G51" s="42"/>
      <c r="H51" s="42"/>
      <c r="I51" s="119" t="s">
        <v>39</v>
      </c>
      <c r="J51" s="349" t="str">
        <f>E21</f>
        <v>Povodí Labe, státní podnik, OIČ, Hradec Králové</v>
      </c>
      <c r="K51" s="45"/>
    </row>
    <row r="52" spans="2:47" s="1" customFormat="1" ht="22.2" customHeight="1">
      <c r="B52" s="41"/>
      <c r="C52" s="37" t="s">
        <v>37</v>
      </c>
      <c r="D52" s="42"/>
      <c r="E52" s="42"/>
      <c r="F52" s="35" t="str">
        <f>IF(E18="","",E18)</f>
        <v/>
      </c>
      <c r="G52" s="42"/>
      <c r="H52" s="42"/>
      <c r="I52" s="118"/>
      <c r="J52" s="384"/>
      <c r="K52" s="45"/>
    </row>
    <row r="53" spans="2:47" s="1" customFormat="1" ht="10.35" customHeight="1">
      <c r="B53" s="41"/>
      <c r="C53" s="42"/>
      <c r="D53" s="42"/>
      <c r="E53" s="42"/>
      <c r="F53" s="42"/>
      <c r="G53" s="42"/>
      <c r="H53" s="42"/>
      <c r="I53" s="118"/>
      <c r="J53" s="42"/>
      <c r="K53" s="45"/>
    </row>
    <row r="54" spans="2:47" s="1" customFormat="1" ht="29.25" customHeight="1">
      <c r="B54" s="41"/>
      <c r="C54" s="144" t="s">
        <v>108</v>
      </c>
      <c r="D54" s="132"/>
      <c r="E54" s="132"/>
      <c r="F54" s="132"/>
      <c r="G54" s="132"/>
      <c r="H54" s="132"/>
      <c r="I54" s="145"/>
      <c r="J54" s="146" t="s">
        <v>109</v>
      </c>
      <c r="K54" s="147"/>
    </row>
    <row r="55" spans="2:47" s="1" customFormat="1" ht="10.35" customHeight="1">
      <c r="B55" s="41"/>
      <c r="C55" s="42"/>
      <c r="D55" s="42"/>
      <c r="E55" s="42"/>
      <c r="F55" s="42"/>
      <c r="G55" s="42"/>
      <c r="H55" s="42"/>
      <c r="I55" s="118"/>
      <c r="J55" s="42"/>
      <c r="K55" s="45"/>
    </row>
    <row r="56" spans="2:47" s="1" customFormat="1" ht="29.25" customHeight="1">
      <c r="B56" s="41"/>
      <c r="C56" s="148" t="s">
        <v>110</v>
      </c>
      <c r="D56" s="42"/>
      <c r="E56" s="42"/>
      <c r="F56" s="42"/>
      <c r="G56" s="42"/>
      <c r="H56" s="42"/>
      <c r="I56" s="118"/>
      <c r="J56" s="128">
        <f>J80</f>
        <v>0</v>
      </c>
      <c r="K56" s="45"/>
      <c r="AU56" s="24" t="s">
        <v>111</v>
      </c>
    </row>
    <row r="57" spans="2:47" s="7" customFormat="1" ht="24.9" customHeight="1">
      <c r="B57" s="149"/>
      <c r="C57" s="150"/>
      <c r="D57" s="151" t="s">
        <v>112</v>
      </c>
      <c r="E57" s="152"/>
      <c r="F57" s="152"/>
      <c r="G57" s="152"/>
      <c r="H57" s="152"/>
      <c r="I57" s="153"/>
      <c r="J57" s="154">
        <f>J81</f>
        <v>0</v>
      </c>
      <c r="K57" s="155"/>
    </row>
    <row r="58" spans="2:47" s="8" customFormat="1" ht="19.95" customHeight="1">
      <c r="B58" s="156"/>
      <c r="C58" s="157"/>
      <c r="D58" s="158" t="s">
        <v>113</v>
      </c>
      <c r="E58" s="159"/>
      <c r="F58" s="159"/>
      <c r="G58" s="159"/>
      <c r="H58" s="159"/>
      <c r="I58" s="160"/>
      <c r="J58" s="161">
        <f>J82</f>
        <v>0</v>
      </c>
      <c r="K58" s="162"/>
    </row>
    <row r="59" spans="2:47" s="8" customFormat="1" ht="14.85" customHeight="1">
      <c r="B59" s="156"/>
      <c r="C59" s="157"/>
      <c r="D59" s="158" t="s">
        <v>114</v>
      </c>
      <c r="E59" s="159"/>
      <c r="F59" s="159"/>
      <c r="G59" s="159"/>
      <c r="H59" s="159"/>
      <c r="I59" s="160"/>
      <c r="J59" s="161">
        <f>J177</f>
        <v>0</v>
      </c>
      <c r="K59" s="162"/>
    </row>
    <row r="60" spans="2:47" s="8" customFormat="1" ht="19.95" customHeight="1">
      <c r="B60" s="156"/>
      <c r="C60" s="157"/>
      <c r="D60" s="158" t="s">
        <v>115</v>
      </c>
      <c r="E60" s="159"/>
      <c r="F60" s="159"/>
      <c r="G60" s="159"/>
      <c r="H60" s="159"/>
      <c r="I60" s="160"/>
      <c r="J60" s="161">
        <f>J192</f>
        <v>0</v>
      </c>
      <c r="K60" s="162"/>
    </row>
    <row r="61" spans="2:47" s="1" customFormat="1" ht="21.75" customHeight="1">
      <c r="B61" s="41"/>
      <c r="C61" s="42"/>
      <c r="D61" s="42"/>
      <c r="E61" s="42"/>
      <c r="F61" s="42"/>
      <c r="G61" s="42"/>
      <c r="H61" s="42"/>
      <c r="I61" s="118"/>
      <c r="J61" s="42"/>
      <c r="K61" s="45"/>
    </row>
    <row r="62" spans="2:47" s="1" customFormat="1" ht="6.9" customHeight="1">
      <c r="B62" s="56"/>
      <c r="C62" s="57"/>
      <c r="D62" s="57"/>
      <c r="E62" s="57"/>
      <c r="F62" s="57"/>
      <c r="G62" s="57"/>
      <c r="H62" s="57"/>
      <c r="I62" s="139"/>
      <c r="J62" s="57"/>
      <c r="K62" s="58"/>
    </row>
    <row r="66" spans="2:63" s="1" customFormat="1" ht="6.9" customHeight="1">
      <c r="B66" s="59"/>
      <c r="C66" s="60"/>
      <c r="D66" s="60"/>
      <c r="E66" s="60"/>
      <c r="F66" s="60"/>
      <c r="G66" s="60"/>
      <c r="H66" s="60"/>
      <c r="I66" s="142"/>
      <c r="J66" s="60"/>
      <c r="K66" s="60"/>
      <c r="L66" s="61"/>
    </row>
    <row r="67" spans="2:63" s="1" customFormat="1" ht="36.9" customHeight="1">
      <c r="B67" s="41"/>
      <c r="C67" s="62" t="s">
        <v>116</v>
      </c>
      <c r="D67" s="63"/>
      <c r="E67" s="63"/>
      <c r="F67" s="63"/>
      <c r="G67" s="63"/>
      <c r="H67" s="63"/>
      <c r="I67" s="163"/>
      <c r="J67" s="63"/>
      <c r="K67" s="63"/>
      <c r="L67" s="61"/>
    </row>
    <row r="68" spans="2:63" s="1" customFormat="1" ht="6.9" customHeight="1">
      <c r="B68" s="41"/>
      <c r="C68" s="63"/>
      <c r="D68" s="63"/>
      <c r="E68" s="63"/>
      <c r="F68" s="63"/>
      <c r="G68" s="63"/>
      <c r="H68" s="63"/>
      <c r="I68" s="163"/>
      <c r="J68" s="63"/>
      <c r="K68" s="63"/>
      <c r="L68" s="61"/>
    </row>
    <row r="69" spans="2:63" s="1" customFormat="1" ht="14.4" customHeight="1">
      <c r="B69" s="41"/>
      <c r="C69" s="65" t="s">
        <v>18</v>
      </c>
      <c r="D69" s="63"/>
      <c r="E69" s="63"/>
      <c r="F69" s="63"/>
      <c r="G69" s="63"/>
      <c r="H69" s="63"/>
      <c r="I69" s="163"/>
      <c r="J69" s="63"/>
      <c r="K69" s="63"/>
      <c r="L69" s="61"/>
    </row>
    <row r="70" spans="2:63" s="1" customFormat="1" ht="16.5" customHeight="1">
      <c r="B70" s="41"/>
      <c r="C70" s="63"/>
      <c r="D70" s="63"/>
      <c r="E70" s="385" t="str">
        <f>E7</f>
        <v>Lipkovský potok, Dolní Lipka, úprava průlehu zátopy poldru</v>
      </c>
      <c r="F70" s="386"/>
      <c r="G70" s="386"/>
      <c r="H70" s="386"/>
      <c r="I70" s="163"/>
      <c r="J70" s="63"/>
      <c r="K70" s="63"/>
      <c r="L70" s="61"/>
    </row>
    <row r="71" spans="2:63" s="1" customFormat="1" ht="14.4" customHeight="1">
      <c r="B71" s="41"/>
      <c r="C71" s="65" t="s">
        <v>104</v>
      </c>
      <c r="D71" s="63"/>
      <c r="E71" s="63"/>
      <c r="F71" s="63"/>
      <c r="G71" s="63"/>
      <c r="H71" s="63"/>
      <c r="I71" s="163"/>
      <c r="J71" s="63"/>
      <c r="K71" s="63"/>
      <c r="L71" s="61"/>
    </row>
    <row r="72" spans="2:63" s="1" customFormat="1" ht="17.25" customHeight="1">
      <c r="B72" s="41"/>
      <c r="C72" s="63"/>
      <c r="D72" s="63"/>
      <c r="E72" s="360" t="str">
        <f>E9</f>
        <v>1. - SO 01 -  Zemní hrázka</v>
      </c>
      <c r="F72" s="387"/>
      <c r="G72" s="387"/>
      <c r="H72" s="387"/>
      <c r="I72" s="163"/>
      <c r="J72" s="63"/>
      <c r="K72" s="63"/>
      <c r="L72" s="61"/>
    </row>
    <row r="73" spans="2:63" s="1" customFormat="1" ht="6.9" customHeight="1">
      <c r="B73" s="41"/>
      <c r="C73" s="63"/>
      <c r="D73" s="63"/>
      <c r="E73" s="63"/>
      <c r="F73" s="63"/>
      <c r="G73" s="63"/>
      <c r="H73" s="63"/>
      <c r="I73" s="163"/>
      <c r="J73" s="63"/>
      <c r="K73" s="63"/>
      <c r="L73" s="61"/>
    </row>
    <row r="74" spans="2:63" s="1" customFormat="1" ht="18" customHeight="1">
      <c r="B74" s="41"/>
      <c r="C74" s="65" t="s">
        <v>26</v>
      </c>
      <c r="D74" s="63"/>
      <c r="E74" s="63"/>
      <c r="F74" s="164" t="str">
        <f>F12</f>
        <v>Lipka</v>
      </c>
      <c r="G74" s="63"/>
      <c r="H74" s="63"/>
      <c r="I74" s="165" t="s">
        <v>28</v>
      </c>
      <c r="J74" s="73" t="str">
        <f>IF(J12="","",J12)</f>
        <v>29.11.2017</v>
      </c>
      <c r="K74" s="63"/>
      <c r="L74" s="61"/>
    </row>
    <row r="75" spans="2:63" s="1" customFormat="1" ht="6.9" customHeight="1">
      <c r="B75" s="41"/>
      <c r="C75" s="63"/>
      <c r="D75" s="63"/>
      <c r="E75" s="63"/>
      <c r="F75" s="63"/>
      <c r="G75" s="63"/>
      <c r="H75" s="63"/>
      <c r="I75" s="163"/>
      <c r="J75" s="63"/>
      <c r="K75" s="63"/>
      <c r="L75" s="61"/>
    </row>
    <row r="76" spans="2:63" s="1" customFormat="1" ht="13.2">
      <c r="B76" s="41"/>
      <c r="C76" s="65" t="s">
        <v>32</v>
      </c>
      <c r="D76" s="63"/>
      <c r="E76" s="63"/>
      <c r="F76" s="164" t="str">
        <f>E15</f>
        <v>Povodí Labe, státní podnik, závod Pardubice</v>
      </c>
      <c r="G76" s="63"/>
      <c r="H76" s="63"/>
      <c r="I76" s="165" t="s">
        <v>39</v>
      </c>
      <c r="J76" s="164" t="str">
        <f>E21</f>
        <v>Povodí Labe, státní podnik, OIČ, Hradec Králové</v>
      </c>
      <c r="K76" s="63"/>
      <c r="L76" s="61"/>
    </row>
    <row r="77" spans="2:63" s="1" customFormat="1" ht="14.4" customHeight="1">
      <c r="B77" s="41"/>
      <c r="C77" s="65" t="s">
        <v>37</v>
      </c>
      <c r="D77" s="63"/>
      <c r="E77" s="63"/>
      <c r="F77" s="164" t="str">
        <f>IF(E18="","",E18)</f>
        <v/>
      </c>
      <c r="G77" s="63"/>
      <c r="H77" s="63"/>
      <c r="I77" s="163"/>
      <c r="J77" s="63"/>
      <c r="K77" s="63"/>
      <c r="L77" s="61"/>
    </row>
    <row r="78" spans="2:63" s="1" customFormat="1" ht="10.35" customHeight="1">
      <c r="B78" s="41"/>
      <c r="C78" s="63"/>
      <c r="D78" s="63"/>
      <c r="E78" s="63"/>
      <c r="F78" s="63"/>
      <c r="G78" s="63"/>
      <c r="H78" s="63"/>
      <c r="I78" s="163"/>
      <c r="J78" s="63"/>
      <c r="K78" s="63"/>
      <c r="L78" s="61"/>
    </row>
    <row r="79" spans="2:63" s="9" customFormat="1" ht="29.25" customHeight="1">
      <c r="B79" s="166"/>
      <c r="C79" s="167" t="s">
        <v>117</v>
      </c>
      <c r="D79" s="168" t="s">
        <v>63</v>
      </c>
      <c r="E79" s="168" t="s">
        <v>59</v>
      </c>
      <c r="F79" s="168" t="s">
        <v>118</v>
      </c>
      <c r="G79" s="168" t="s">
        <v>119</v>
      </c>
      <c r="H79" s="168" t="s">
        <v>120</v>
      </c>
      <c r="I79" s="169" t="s">
        <v>121</v>
      </c>
      <c r="J79" s="168" t="s">
        <v>109</v>
      </c>
      <c r="K79" s="170" t="s">
        <v>122</v>
      </c>
      <c r="L79" s="171"/>
      <c r="M79" s="81" t="s">
        <v>123</v>
      </c>
      <c r="N79" s="82" t="s">
        <v>48</v>
      </c>
      <c r="O79" s="82" t="s">
        <v>124</v>
      </c>
      <c r="P79" s="82" t="s">
        <v>125</v>
      </c>
      <c r="Q79" s="82" t="s">
        <v>126</v>
      </c>
      <c r="R79" s="82" t="s">
        <v>127</v>
      </c>
      <c r="S79" s="82" t="s">
        <v>128</v>
      </c>
      <c r="T79" s="83" t="s">
        <v>129</v>
      </c>
    </row>
    <row r="80" spans="2:63" s="1" customFormat="1" ht="29.25" customHeight="1">
      <c r="B80" s="41"/>
      <c r="C80" s="87" t="s">
        <v>110</v>
      </c>
      <c r="D80" s="63"/>
      <c r="E80" s="63"/>
      <c r="F80" s="63"/>
      <c r="G80" s="63"/>
      <c r="H80" s="63"/>
      <c r="I80" s="163"/>
      <c r="J80" s="172">
        <f>BK80</f>
        <v>0</v>
      </c>
      <c r="K80" s="63"/>
      <c r="L80" s="61"/>
      <c r="M80" s="84"/>
      <c r="N80" s="85"/>
      <c r="O80" s="85"/>
      <c r="P80" s="173">
        <f>P81</f>
        <v>0</v>
      </c>
      <c r="Q80" s="85"/>
      <c r="R80" s="173">
        <f>R81</f>
        <v>3231.7811250000004</v>
      </c>
      <c r="S80" s="85"/>
      <c r="T80" s="174">
        <f>T81</f>
        <v>0</v>
      </c>
      <c r="AT80" s="24" t="s">
        <v>77</v>
      </c>
      <c r="AU80" s="24" t="s">
        <v>111</v>
      </c>
      <c r="BK80" s="175">
        <f>BK81</f>
        <v>0</v>
      </c>
    </row>
    <row r="81" spans="2:65" s="10" customFormat="1" ht="37.35" customHeight="1">
      <c r="B81" s="176"/>
      <c r="C81" s="177"/>
      <c r="D81" s="178" t="s">
        <v>77</v>
      </c>
      <c r="E81" s="179" t="s">
        <v>130</v>
      </c>
      <c r="F81" s="179" t="s">
        <v>131</v>
      </c>
      <c r="G81" s="177"/>
      <c r="H81" s="177"/>
      <c r="I81" s="180"/>
      <c r="J81" s="181">
        <f>BK81</f>
        <v>0</v>
      </c>
      <c r="K81" s="177"/>
      <c r="L81" s="182"/>
      <c r="M81" s="183"/>
      <c r="N81" s="184"/>
      <c r="O81" s="184"/>
      <c r="P81" s="185">
        <f>P82+P192</f>
        <v>0</v>
      </c>
      <c r="Q81" s="184"/>
      <c r="R81" s="185">
        <f>R82+R192</f>
        <v>3231.7811250000004</v>
      </c>
      <c r="S81" s="184"/>
      <c r="T81" s="186">
        <f>T82+T192</f>
        <v>0</v>
      </c>
      <c r="AR81" s="187" t="s">
        <v>25</v>
      </c>
      <c r="AT81" s="188" t="s">
        <v>77</v>
      </c>
      <c r="AU81" s="188" t="s">
        <v>78</v>
      </c>
      <c r="AY81" s="187" t="s">
        <v>132</v>
      </c>
      <c r="BK81" s="189">
        <f>BK82+BK192</f>
        <v>0</v>
      </c>
    </row>
    <row r="82" spans="2:65" s="10" customFormat="1" ht="19.95" customHeight="1">
      <c r="B82" s="176"/>
      <c r="C82" s="177"/>
      <c r="D82" s="178" t="s">
        <v>77</v>
      </c>
      <c r="E82" s="190" t="s">
        <v>25</v>
      </c>
      <c r="F82" s="190" t="s">
        <v>133</v>
      </c>
      <c r="G82" s="177"/>
      <c r="H82" s="177"/>
      <c r="I82" s="180"/>
      <c r="J82" s="191">
        <f>BK82</f>
        <v>0</v>
      </c>
      <c r="K82" s="177"/>
      <c r="L82" s="182"/>
      <c r="M82" s="183"/>
      <c r="N82" s="184"/>
      <c r="O82" s="184"/>
      <c r="P82" s="185">
        <f>P83+SUM(P84:P177)</f>
        <v>0</v>
      </c>
      <c r="Q82" s="184"/>
      <c r="R82" s="185">
        <f>R83+SUM(R84:R177)</f>
        <v>3231.7811250000004</v>
      </c>
      <c r="S82" s="184"/>
      <c r="T82" s="186">
        <f>T83+SUM(T84:T177)</f>
        <v>0</v>
      </c>
      <c r="AR82" s="187" t="s">
        <v>25</v>
      </c>
      <c r="AT82" s="188" t="s">
        <v>77</v>
      </c>
      <c r="AU82" s="188" t="s">
        <v>25</v>
      </c>
      <c r="AY82" s="187" t="s">
        <v>132</v>
      </c>
      <c r="BK82" s="189">
        <f>BK83+SUM(BK84:BK177)</f>
        <v>0</v>
      </c>
    </row>
    <row r="83" spans="2:65" s="1" customFormat="1" ht="25.5" customHeight="1">
      <c r="B83" s="41"/>
      <c r="C83" s="192" t="s">
        <v>25</v>
      </c>
      <c r="D83" s="192" t="s">
        <v>134</v>
      </c>
      <c r="E83" s="193" t="s">
        <v>135</v>
      </c>
      <c r="F83" s="194" t="s">
        <v>136</v>
      </c>
      <c r="G83" s="195" t="s">
        <v>137</v>
      </c>
      <c r="H83" s="196">
        <v>1.6E-2</v>
      </c>
      <c r="I83" s="197"/>
      <c r="J83" s="198">
        <f>ROUND(I83*H83,2)</f>
        <v>0</v>
      </c>
      <c r="K83" s="194" t="s">
        <v>138</v>
      </c>
      <c r="L83" s="61"/>
      <c r="M83" s="199" t="s">
        <v>34</v>
      </c>
      <c r="N83" s="200" t="s">
        <v>51</v>
      </c>
      <c r="O83" s="42"/>
      <c r="P83" s="201">
        <f>O83*H83</f>
        <v>0</v>
      </c>
      <c r="Q83" s="201">
        <v>0</v>
      </c>
      <c r="R83" s="201">
        <f>Q83*H83</f>
        <v>0</v>
      </c>
      <c r="S83" s="201">
        <v>0</v>
      </c>
      <c r="T83" s="202">
        <f>S83*H83</f>
        <v>0</v>
      </c>
      <c r="AR83" s="24" t="s">
        <v>139</v>
      </c>
      <c r="AT83" s="24" t="s">
        <v>134</v>
      </c>
      <c r="AU83" s="24" t="s">
        <v>87</v>
      </c>
      <c r="AY83" s="24" t="s">
        <v>132</v>
      </c>
      <c r="BE83" s="203">
        <f>IF(N83="základní",J83,0)</f>
        <v>0</v>
      </c>
      <c r="BF83" s="203">
        <f>IF(N83="snížená",J83,0)</f>
        <v>0</v>
      </c>
      <c r="BG83" s="203">
        <f>IF(N83="zákl. přenesená",J83,0)</f>
        <v>0</v>
      </c>
      <c r="BH83" s="203">
        <f>IF(N83="sníž. přenesená",J83,0)</f>
        <v>0</v>
      </c>
      <c r="BI83" s="203">
        <f>IF(N83="nulová",J83,0)</f>
        <v>0</v>
      </c>
      <c r="BJ83" s="24" t="s">
        <v>139</v>
      </c>
      <c r="BK83" s="203">
        <f>ROUND(I83*H83,2)</f>
        <v>0</v>
      </c>
      <c r="BL83" s="24" t="s">
        <v>139</v>
      </c>
      <c r="BM83" s="24" t="s">
        <v>140</v>
      </c>
    </row>
    <row r="84" spans="2:65" s="1" customFormat="1" ht="84">
      <c r="B84" s="41"/>
      <c r="C84" s="63"/>
      <c r="D84" s="204" t="s">
        <v>141</v>
      </c>
      <c r="E84" s="63"/>
      <c r="F84" s="205" t="s">
        <v>142</v>
      </c>
      <c r="G84" s="63"/>
      <c r="H84" s="63"/>
      <c r="I84" s="163"/>
      <c r="J84" s="63"/>
      <c r="K84" s="63"/>
      <c r="L84" s="61"/>
      <c r="M84" s="206"/>
      <c r="N84" s="42"/>
      <c r="O84" s="42"/>
      <c r="P84" s="42"/>
      <c r="Q84" s="42"/>
      <c r="R84" s="42"/>
      <c r="S84" s="42"/>
      <c r="T84" s="78"/>
      <c r="AT84" s="24" t="s">
        <v>141</v>
      </c>
      <c r="AU84" s="24" t="s">
        <v>87</v>
      </c>
    </row>
    <row r="85" spans="2:65" s="11" customFormat="1" ht="12">
      <c r="B85" s="207"/>
      <c r="C85" s="208"/>
      <c r="D85" s="204" t="s">
        <v>143</v>
      </c>
      <c r="E85" s="209" t="s">
        <v>34</v>
      </c>
      <c r="F85" s="210" t="s">
        <v>144</v>
      </c>
      <c r="G85" s="208"/>
      <c r="H85" s="209" t="s">
        <v>34</v>
      </c>
      <c r="I85" s="211"/>
      <c r="J85" s="208"/>
      <c r="K85" s="208"/>
      <c r="L85" s="212"/>
      <c r="M85" s="213"/>
      <c r="N85" s="214"/>
      <c r="O85" s="214"/>
      <c r="P85" s="214"/>
      <c r="Q85" s="214"/>
      <c r="R85" s="214"/>
      <c r="S85" s="214"/>
      <c r="T85" s="215"/>
      <c r="AT85" s="216" t="s">
        <v>143</v>
      </c>
      <c r="AU85" s="216" t="s">
        <v>87</v>
      </c>
      <c r="AV85" s="11" t="s">
        <v>25</v>
      </c>
      <c r="AW85" s="11" t="s">
        <v>41</v>
      </c>
      <c r="AX85" s="11" t="s">
        <v>78</v>
      </c>
      <c r="AY85" s="216" t="s">
        <v>132</v>
      </c>
    </row>
    <row r="86" spans="2:65" s="12" customFormat="1" ht="12">
      <c r="B86" s="217"/>
      <c r="C86" s="218"/>
      <c r="D86" s="204" t="s">
        <v>143</v>
      </c>
      <c r="E86" s="219" t="s">
        <v>34</v>
      </c>
      <c r="F86" s="220" t="s">
        <v>145</v>
      </c>
      <c r="G86" s="218"/>
      <c r="H86" s="221">
        <v>1.6E-2</v>
      </c>
      <c r="I86" s="222"/>
      <c r="J86" s="218"/>
      <c r="K86" s="218"/>
      <c r="L86" s="223"/>
      <c r="M86" s="224"/>
      <c r="N86" s="225"/>
      <c r="O86" s="225"/>
      <c r="P86" s="225"/>
      <c r="Q86" s="225"/>
      <c r="R86" s="225"/>
      <c r="S86" s="225"/>
      <c r="T86" s="226"/>
      <c r="AT86" s="227" t="s">
        <v>143</v>
      </c>
      <c r="AU86" s="227" t="s">
        <v>87</v>
      </c>
      <c r="AV86" s="12" t="s">
        <v>87</v>
      </c>
      <c r="AW86" s="12" t="s">
        <v>41</v>
      </c>
      <c r="AX86" s="12" t="s">
        <v>25</v>
      </c>
      <c r="AY86" s="227" t="s">
        <v>132</v>
      </c>
    </row>
    <row r="87" spans="2:65" s="1" customFormat="1" ht="38.25" customHeight="1">
      <c r="B87" s="41"/>
      <c r="C87" s="192" t="s">
        <v>87</v>
      </c>
      <c r="D87" s="192" t="s">
        <v>134</v>
      </c>
      <c r="E87" s="193" t="s">
        <v>146</v>
      </c>
      <c r="F87" s="194" t="s">
        <v>147</v>
      </c>
      <c r="G87" s="195" t="s">
        <v>148</v>
      </c>
      <c r="H87" s="196">
        <v>372.89</v>
      </c>
      <c r="I87" s="197"/>
      <c r="J87" s="198">
        <f>ROUND(I87*H87,2)</f>
        <v>0</v>
      </c>
      <c r="K87" s="194" t="s">
        <v>138</v>
      </c>
      <c r="L87" s="61"/>
      <c r="M87" s="199" t="s">
        <v>34</v>
      </c>
      <c r="N87" s="200" t="s">
        <v>51</v>
      </c>
      <c r="O87" s="42"/>
      <c r="P87" s="201">
        <f>O87*H87</f>
        <v>0</v>
      </c>
      <c r="Q87" s="201">
        <v>0</v>
      </c>
      <c r="R87" s="201">
        <f>Q87*H87</f>
        <v>0</v>
      </c>
      <c r="S87" s="201">
        <v>0</v>
      </c>
      <c r="T87" s="202">
        <f>S87*H87</f>
        <v>0</v>
      </c>
      <c r="AR87" s="24" t="s">
        <v>139</v>
      </c>
      <c r="AT87" s="24" t="s">
        <v>134</v>
      </c>
      <c r="AU87" s="24" t="s">
        <v>87</v>
      </c>
      <c r="AY87" s="24" t="s">
        <v>132</v>
      </c>
      <c r="BE87" s="203">
        <f>IF(N87="základní",J87,0)</f>
        <v>0</v>
      </c>
      <c r="BF87" s="203">
        <f>IF(N87="snížená",J87,0)</f>
        <v>0</v>
      </c>
      <c r="BG87" s="203">
        <f>IF(N87="zákl. přenesená",J87,0)</f>
        <v>0</v>
      </c>
      <c r="BH87" s="203">
        <f>IF(N87="sníž. přenesená",J87,0)</f>
        <v>0</v>
      </c>
      <c r="BI87" s="203">
        <f>IF(N87="nulová",J87,0)</f>
        <v>0</v>
      </c>
      <c r="BJ87" s="24" t="s">
        <v>139</v>
      </c>
      <c r="BK87" s="203">
        <f>ROUND(I87*H87,2)</f>
        <v>0</v>
      </c>
      <c r="BL87" s="24" t="s">
        <v>139</v>
      </c>
      <c r="BM87" s="24" t="s">
        <v>149</v>
      </c>
    </row>
    <row r="88" spans="2:65" s="1" customFormat="1" ht="216">
      <c r="B88" s="41"/>
      <c r="C88" s="63"/>
      <c r="D88" s="204" t="s">
        <v>141</v>
      </c>
      <c r="E88" s="63"/>
      <c r="F88" s="205" t="s">
        <v>150</v>
      </c>
      <c r="G88" s="63"/>
      <c r="H88" s="63"/>
      <c r="I88" s="163"/>
      <c r="J88" s="63"/>
      <c r="K88" s="63"/>
      <c r="L88" s="61"/>
      <c r="M88" s="206"/>
      <c r="N88" s="42"/>
      <c r="O88" s="42"/>
      <c r="P88" s="42"/>
      <c r="Q88" s="42"/>
      <c r="R88" s="42"/>
      <c r="S88" s="42"/>
      <c r="T88" s="78"/>
      <c r="AT88" s="24" t="s">
        <v>141</v>
      </c>
      <c r="AU88" s="24" t="s">
        <v>87</v>
      </c>
    </row>
    <row r="89" spans="2:65" s="11" customFormat="1" ht="12">
      <c r="B89" s="207"/>
      <c r="C89" s="208"/>
      <c r="D89" s="204" t="s">
        <v>143</v>
      </c>
      <c r="E89" s="209" t="s">
        <v>34</v>
      </c>
      <c r="F89" s="210" t="s">
        <v>151</v>
      </c>
      <c r="G89" s="208"/>
      <c r="H89" s="209" t="s">
        <v>34</v>
      </c>
      <c r="I89" s="211"/>
      <c r="J89" s="208"/>
      <c r="K89" s="208"/>
      <c r="L89" s="212"/>
      <c r="M89" s="213"/>
      <c r="N89" s="214"/>
      <c r="O89" s="214"/>
      <c r="P89" s="214"/>
      <c r="Q89" s="214"/>
      <c r="R89" s="214"/>
      <c r="S89" s="214"/>
      <c r="T89" s="215"/>
      <c r="AT89" s="216" t="s">
        <v>143</v>
      </c>
      <c r="AU89" s="216" t="s">
        <v>87</v>
      </c>
      <c r="AV89" s="11" t="s">
        <v>25</v>
      </c>
      <c r="AW89" s="11" t="s">
        <v>41</v>
      </c>
      <c r="AX89" s="11" t="s">
        <v>78</v>
      </c>
      <c r="AY89" s="216" t="s">
        <v>132</v>
      </c>
    </row>
    <row r="90" spans="2:65" s="12" customFormat="1" ht="12">
      <c r="B90" s="217"/>
      <c r="C90" s="218"/>
      <c r="D90" s="204" t="s">
        <v>143</v>
      </c>
      <c r="E90" s="219" t="s">
        <v>34</v>
      </c>
      <c r="F90" s="220" t="s">
        <v>152</v>
      </c>
      <c r="G90" s="218"/>
      <c r="H90" s="221">
        <v>307</v>
      </c>
      <c r="I90" s="222"/>
      <c r="J90" s="218"/>
      <c r="K90" s="218"/>
      <c r="L90" s="223"/>
      <c r="M90" s="224"/>
      <c r="N90" s="225"/>
      <c r="O90" s="225"/>
      <c r="P90" s="225"/>
      <c r="Q90" s="225"/>
      <c r="R90" s="225"/>
      <c r="S90" s="225"/>
      <c r="T90" s="226"/>
      <c r="AT90" s="227" t="s">
        <v>143</v>
      </c>
      <c r="AU90" s="227" t="s">
        <v>87</v>
      </c>
      <c r="AV90" s="12" t="s">
        <v>87</v>
      </c>
      <c r="AW90" s="12" t="s">
        <v>41</v>
      </c>
      <c r="AX90" s="12" t="s">
        <v>78</v>
      </c>
      <c r="AY90" s="227" t="s">
        <v>132</v>
      </c>
    </row>
    <row r="91" spans="2:65" s="11" customFormat="1" ht="12">
      <c r="B91" s="207"/>
      <c r="C91" s="208"/>
      <c r="D91" s="204" t="s">
        <v>143</v>
      </c>
      <c r="E91" s="209" t="s">
        <v>34</v>
      </c>
      <c r="F91" s="210" t="s">
        <v>153</v>
      </c>
      <c r="G91" s="208"/>
      <c r="H91" s="209" t="s">
        <v>34</v>
      </c>
      <c r="I91" s="211"/>
      <c r="J91" s="208"/>
      <c r="K91" s="208"/>
      <c r="L91" s="212"/>
      <c r="M91" s="213"/>
      <c r="N91" s="214"/>
      <c r="O91" s="214"/>
      <c r="P91" s="214"/>
      <c r="Q91" s="214"/>
      <c r="R91" s="214"/>
      <c r="S91" s="214"/>
      <c r="T91" s="215"/>
      <c r="AT91" s="216" t="s">
        <v>143</v>
      </c>
      <c r="AU91" s="216" t="s">
        <v>87</v>
      </c>
      <c r="AV91" s="11" t="s">
        <v>25</v>
      </c>
      <c r="AW91" s="11" t="s">
        <v>41</v>
      </c>
      <c r="AX91" s="11" t="s">
        <v>78</v>
      </c>
      <c r="AY91" s="216" t="s">
        <v>132</v>
      </c>
    </row>
    <row r="92" spans="2:65" s="12" customFormat="1" ht="12">
      <c r="B92" s="217"/>
      <c r="C92" s="218"/>
      <c r="D92" s="204" t="s">
        <v>143</v>
      </c>
      <c r="E92" s="219" t="s">
        <v>34</v>
      </c>
      <c r="F92" s="220" t="s">
        <v>154</v>
      </c>
      <c r="G92" s="218"/>
      <c r="H92" s="221">
        <v>65.89</v>
      </c>
      <c r="I92" s="222"/>
      <c r="J92" s="218"/>
      <c r="K92" s="218"/>
      <c r="L92" s="223"/>
      <c r="M92" s="224"/>
      <c r="N92" s="225"/>
      <c r="O92" s="225"/>
      <c r="P92" s="225"/>
      <c r="Q92" s="225"/>
      <c r="R92" s="225"/>
      <c r="S92" s="225"/>
      <c r="T92" s="226"/>
      <c r="AT92" s="227" t="s">
        <v>143</v>
      </c>
      <c r="AU92" s="227" t="s">
        <v>87</v>
      </c>
      <c r="AV92" s="12" t="s">
        <v>87</v>
      </c>
      <c r="AW92" s="12" t="s">
        <v>41</v>
      </c>
      <c r="AX92" s="12" t="s">
        <v>78</v>
      </c>
      <c r="AY92" s="227" t="s">
        <v>132</v>
      </c>
    </row>
    <row r="93" spans="2:65" s="13" customFormat="1" ht="12">
      <c r="B93" s="228"/>
      <c r="C93" s="229"/>
      <c r="D93" s="204" t="s">
        <v>143</v>
      </c>
      <c r="E93" s="230" t="s">
        <v>34</v>
      </c>
      <c r="F93" s="231" t="s">
        <v>155</v>
      </c>
      <c r="G93" s="229"/>
      <c r="H93" s="232">
        <v>372.89</v>
      </c>
      <c r="I93" s="233"/>
      <c r="J93" s="229"/>
      <c r="K93" s="229"/>
      <c r="L93" s="234"/>
      <c r="M93" s="235"/>
      <c r="N93" s="236"/>
      <c r="O93" s="236"/>
      <c r="P93" s="236"/>
      <c r="Q93" s="236"/>
      <c r="R93" s="236"/>
      <c r="S93" s="236"/>
      <c r="T93" s="237"/>
      <c r="AT93" s="238" t="s">
        <v>143</v>
      </c>
      <c r="AU93" s="238" t="s">
        <v>87</v>
      </c>
      <c r="AV93" s="13" t="s">
        <v>139</v>
      </c>
      <c r="AW93" s="13" t="s">
        <v>41</v>
      </c>
      <c r="AX93" s="13" t="s">
        <v>25</v>
      </c>
      <c r="AY93" s="238" t="s">
        <v>132</v>
      </c>
    </row>
    <row r="94" spans="2:65" s="1" customFormat="1" ht="38.25" customHeight="1">
      <c r="B94" s="41"/>
      <c r="C94" s="192" t="s">
        <v>156</v>
      </c>
      <c r="D94" s="192" t="s">
        <v>134</v>
      </c>
      <c r="E94" s="193" t="s">
        <v>157</v>
      </c>
      <c r="F94" s="194" t="s">
        <v>158</v>
      </c>
      <c r="G94" s="195" t="s">
        <v>148</v>
      </c>
      <c r="H94" s="196">
        <v>449.72</v>
      </c>
      <c r="I94" s="197"/>
      <c r="J94" s="198">
        <f>ROUND(I94*H94,2)</f>
        <v>0</v>
      </c>
      <c r="K94" s="194" t="s">
        <v>138</v>
      </c>
      <c r="L94" s="61"/>
      <c r="M94" s="199" t="s">
        <v>34</v>
      </c>
      <c r="N94" s="200" t="s">
        <v>51</v>
      </c>
      <c r="O94" s="42"/>
      <c r="P94" s="201">
        <f>O94*H94</f>
        <v>0</v>
      </c>
      <c r="Q94" s="201">
        <v>0</v>
      </c>
      <c r="R94" s="201">
        <f>Q94*H94</f>
        <v>0</v>
      </c>
      <c r="S94" s="201">
        <v>0</v>
      </c>
      <c r="T94" s="202">
        <f>S94*H94</f>
        <v>0</v>
      </c>
      <c r="AR94" s="24" t="s">
        <v>139</v>
      </c>
      <c r="AT94" s="24" t="s">
        <v>134</v>
      </c>
      <c r="AU94" s="24" t="s">
        <v>87</v>
      </c>
      <c r="AY94" s="24" t="s">
        <v>132</v>
      </c>
      <c r="BE94" s="203">
        <f>IF(N94="základní",J94,0)</f>
        <v>0</v>
      </c>
      <c r="BF94" s="203">
        <f>IF(N94="snížená",J94,0)</f>
        <v>0</v>
      </c>
      <c r="BG94" s="203">
        <f>IF(N94="zákl. přenesená",J94,0)</f>
        <v>0</v>
      </c>
      <c r="BH94" s="203">
        <f>IF(N94="sníž. přenesená",J94,0)</f>
        <v>0</v>
      </c>
      <c r="BI94" s="203">
        <f>IF(N94="nulová",J94,0)</f>
        <v>0</v>
      </c>
      <c r="BJ94" s="24" t="s">
        <v>139</v>
      </c>
      <c r="BK94" s="203">
        <f>ROUND(I94*H94,2)</f>
        <v>0</v>
      </c>
      <c r="BL94" s="24" t="s">
        <v>139</v>
      </c>
      <c r="BM94" s="24" t="s">
        <v>159</v>
      </c>
    </row>
    <row r="95" spans="2:65" s="1" customFormat="1" ht="96">
      <c r="B95" s="41"/>
      <c r="C95" s="63"/>
      <c r="D95" s="204" t="s">
        <v>141</v>
      </c>
      <c r="E95" s="63"/>
      <c r="F95" s="205" t="s">
        <v>160</v>
      </c>
      <c r="G95" s="63"/>
      <c r="H95" s="63"/>
      <c r="I95" s="163"/>
      <c r="J95" s="63"/>
      <c r="K95" s="63"/>
      <c r="L95" s="61"/>
      <c r="M95" s="206"/>
      <c r="N95" s="42"/>
      <c r="O95" s="42"/>
      <c r="P95" s="42"/>
      <c r="Q95" s="42"/>
      <c r="R95" s="42"/>
      <c r="S95" s="42"/>
      <c r="T95" s="78"/>
      <c r="AT95" s="24" t="s">
        <v>141</v>
      </c>
      <c r="AU95" s="24" t="s">
        <v>87</v>
      </c>
    </row>
    <row r="96" spans="2:65" s="11" customFormat="1" ht="12">
      <c r="B96" s="207"/>
      <c r="C96" s="208"/>
      <c r="D96" s="204" t="s">
        <v>143</v>
      </c>
      <c r="E96" s="209" t="s">
        <v>34</v>
      </c>
      <c r="F96" s="210" t="s">
        <v>161</v>
      </c>
      <c r="G96" s="208"/>
      <c r="H96" s="209" t="s">
        <v>34</v>
      </c>
      <c r="I96" s="211"/>
      <c r="J96" s="208"/>
      <c r="K96" s="208"/>
      <c r="L96" s="212"/>
      <c r="M96" s="213"/>
      <c r="N96" s="214"/>
      <c r="O96" s="214"/>
      <c r="P96" s="214"/>
      <c r="Q96" s="214"/>
      <c r="R96" s="214"/>
      <c r="S96" s="214"/>
      <c r="T96" s="215"/>
      <c r="AT96" s="216" t="s">
        <v>143</v>
      </c>
      <c r="AU96" s="216" t="s">
        <v>87</v>
      </c>
      <c r="AV96" s="11" t="s">
        <v>25</v>
      </c>
      <c r="AW96" s="11" t="s">
        <v>41</v>
      </c>
      <c r="AX96" s="11" t="s">
        <v>78</v>
      </c>
      <c r="AY96" s="216" t="s">
        <v>132</v>
      </c>
    </row>
    <row r="97" spans="2:65" s="12" customFormat="1" ht="12">
      <c r="B97" s="217"/>
      <c r="C97" s="218"/>
      <c r="D97" s="204" t="s">
        <v>143</v>
      </c>
      <c r="E97" s="219" t="s">
        <v>34</v>
      </c>
      <c r="F97" s="220" t="s">
        <v>162</v>
      </c>
      <c r="G97" s="218"/>
      <c r="H97" s="221">
        <v>449.72</v>
      </c>
      <c r="I97" s="222"/>
      <c r="J97" s="218"/>
      <c r="K97" s="218"/>
      <c r="L97" s="223"/>
      <c r="M97" s="224"/>
      <c r="N97" s="225"/>
      <c r="O97" s="225"/>
      <c r="P97" s="225"/>
      <c r="Q97" s="225"/>
      <c r="R97" s="225"/>
      <c r="S97" s="225"/>
      <c r="T97" s="226"/>
      <c r="AT97" s="227" t="s">
        <v>143</v>
      </c>
      <c r="AU97" s="227" t="s">
        <v>87</v>
      </c>
      <c r="AV97" s="12" t="s">
        <v>87</v>
      </c>
      <c r="AW97" s="12" t="s">
        <v>41</v>
      </c>
      <c r="AX97" s="12" t="s">
        <v>25</v>
      </c>
      <c r="AY97" s="227" t="s">
        <v>132</v>
      </c>
    </row>
    <row r="98" spans="2:65" s="1" customFormat="1" ht="38.25" customHeight="1">
      <c r="B98" s="41"/>
      <c r="C98" s="192" t="s">
        <v>139</v>
      </c>
      <c r="D98" s="192" t="s">
        <v>134</v>
      </c>
      <c r="E98" s="193" t="s">
        <v>163</v>
      </c>
      <c r="F98" s="194" t="s">
        <v>164</v>
      </c>
      <c r="G98" s="195" t="s">
        <v>148</v>
      </c>
      <c r="H98" s="196">
        <v>89.944000000000003</v>
      </c>
      <c r="I98" s="197"/>
      <c r="J98" s="198">
        <f>ROUND(I98*H98,2)</f>
        <v>0</v>
      </c>
      <c r="K98" s="194" t="s">
        <v>138</v>
      </c>
      <c r="L98" s="61"/>
      <c r="M98" s="199" t="s">
        <v>34</v>
      </c>
      <c r="N98" s="200" t="s">
        <v>51</v>
      </c>
      <c r="O98" s="42"/>
      <c r="P98" s="201">
        <f>O98*H98</f>
        <v>0</v>
      </c>
      <c r="Q98" s="201">
        <v>0</v>
      </c>
      <c r="R98" s="201">
        <f>Q98*H98</f>
        <v>0</v>
      </c>
      <c r="S98" s="201">
        <v>0</v>
      </c>
      <c r="T98" s="202">
        <f>S98*H98</f>
        <v>0</v>
      </c>
      <c r="AR98" s="24" t="s">
        <v>139</v>
      </c>
      <c r="AT98" s="24" t="s">
        <v>134</v>
      </c>
      <c r="AU98" s="24" t="s">
        <v>87</v>
      </c>
      <c r="AY98" s="24" t="s">
        <v>132</v>
      </c>
      <c r="BE98" s="203">
        <f>IF(N98="základní",J98,0)</f>
        <v>0</v>
      </c>
      <c r="BF98" s="203">
        <f>IF(N98="snížená",J98,0)</f>
        <v>0</v>
      </c>
      <c r="BG98" s="203">
        <f>IF(N98="zákl. přenesená",J98,0)</f>
        <v>0</v>
      </c>
      <c r="BH98" s="203">
        <f>IF(N98="sníž. přenesená",J98,0)</f>
        <v>0</v>
      </c>
      <c r="BI98" s="203">
        <f>IF(N98="nulová",J98,0)</f>
        <v>0</v>
      </c>
      <c r="BJ98" s="24" t="s">
        <v>139</v>
      </c>
      <c r="BK98" s="203">
        <f>ROUND(I98*H98,2)</f>
        <v>0</v>
      </c>
      <c r="BL98" s="24" t="s">
        <v>139</v>
      </c>
      <c r="BM98" s="24" t="s">
        <v>165</v>
      </c>
    </row>
    <row r="99" spans="2:65" s="1" customFormat="1" ht="96">
      <c r="B99" s="41"/>
      <c r="C99" s="63"/>
      <c r="D99" s="204" t="s">
        <v>141</v>
      </c>
      <c r="E99" s="63"/>
      <c r="F99" s="205" t="s">
        <v>160</v>
      </c>
      <c r="G99" s="63"/>
      <c r="H99" s="63"/>
      <c r="I99" s="163"/>
      <c r="J99" s="63"/>
      <c r="K99" s="63"/>
      <c r="L99" s="61"/>
      <c r="M99" s="206"/>
      <c r="N99" s="42"/>
      <c r="O99" s="42"/>
      <c r="P99" s="42"/>
      <c r="Q99" s="42"/>
      <c r="R99" s="42"/>
      <c r="S99" s="42"/>
      <c r="T99" s="78"/>
      <c r="AT99" s="24" t="s">
        <v>141</v>
      </c>
      <c r="AU99" s="24" t="s">
        <v>87</v>
      </c>
    </row>
    <row r="100" spans="2:65" s="12" customFormat="1" ht="12">
      <c r="B100" s="217"/>
      <c r="C100" s="218"/>
      <c r="D100" s="204" t="s">
        <v>143</v>
      </c>
      <c r="E100" s="218"/>
      <c r="F100" s="220" t="s">
        <v>166</v>
      </c>
      <c r="G100" s="218"/>
      <c r="H100" s="221">
        <v>89.944000000000003</v>
      </c>
      <c r="I100" s="222"/>
      <c r="J100" s="218"/>
      <c r="K100" s="218"/>
      <c r="L100" s="223"/>
      <c r="M100" s="224"/>
      <c r="N100" s="225"/>
      <c r="O100" s="225"/>
      <c r="P100" s="225"/>
      <c r="Q100" s="225"/>
      <c r="R100" s="225"/>
      <c r="S100" s="225"/>
      <c r="T100" s="226"/>
      <c r="AT100" s="227" t="s">
        <v>143</v>
      </c>
      <c r="AU100" s="227" t="s">
        <v>87</v>
      </c>
      <c r="AV100" s="12" t="s">
        <v>87</v>
      </c>
      <c r="AW100" s="12" t="s">
        <v>6</v>
      </c>
      <c r="AX100" s="12" t="s">
        <v>25</v>
      </c>
      <c r="AY100" s="227" t="s">
        <v>132</v>
      </c>
    </row>
    <row r="101" spans="2:65" s="1" customFormat="1" ht="38.25" customHeight="1">
      <c r="B101" s="41"/>
      <c r="C101" s="192" t="s">
        <v>167</v>
      </c>
      <c r="D101" s="192" t="s">
        <v>134</v>
      </c>
      <c r="E101" s="193" t="s">
        <v>168</v>
      </c>
      <c r="F101" s="194" t="s">
        <v>169</v>
      </c>
      <c r="G101" s="195" t="s">
        <v>148</v>
      </c>
      <c r="H101" s="196">
        <v>544.21</v>
      </c>
      <c r="I101" s="197"/>
      <c r="J101" s="198">
        <f>ROUND(I101*H101,2)</f>
        <v>0</v>
      </c>
      <c r="K101" s="194" t="s">
        <v>138</v>
      </c>
      <c r="L101" s="61"/>
      <c r="M101" s="199" t="s">
        <v>34</v>
      </c>
      <c r="N101" s="200" t="s">
        <v>51</v>
      </c>
      <c r="O101" s="42"/>
      <c r="P101" s="201">
        <f>O101*H101</f>
        <v>0</v>
      </c>
      <c r="Q101" s="201">
        <v>0</v>
      </c>
      <c r="R101" s="201">
        <f>Q101*H101</f>
        <v>0</v>
      </c>
      <c r="S101" s="201">
        <v>0</v>
      </c>
      <c r="T101" s="202">
        <f>S101*H101</f>
        <v>0</v>
      </c>
      <c r="AR101" s="24" t="s">
        <v>139</v>
      </c>
      <c r="AT101" s="24" t="s">
        <v>134</v>
      </c>
      <c r="AU101" s="24" t="s">
        <v>87</v>
      </c>
      <c r="AY101" s="24" t="s">
        <v>132</v>
      </c>
      <c r="BE101" s="203">
        <f>IF(N101="základní",J101,0)</f>
        <v>0</v>
      </c>
      <c r="BF101" s="203">
        <f>IF(N101="snížená",J101,0)</f>
        <v>0</v>
      </c>
      <c r="BG101" s="203">
        <f>IF(N101="zákl. přenesená",J101,0)</f>
        <v>0</v>
      </c>
      <c r="BH101" s="203">
        <f>IF(N101="sníž. přenesená",J101,0)</f>
        <v>0</v>
      </c>
      <c r="BI101" s="203">
        <f>IF(N101="nulová",J101,0)</f>
        <v>0</v>
      </c>
      <c r="BJ101" s="24" t="s">
        <v>139</v>
      </c>
      <c r="BK101" s="203">
        <f>ROUND(I101*H101,2)</f>
        <v>0</v>
      </c>
      <c r="BL101" s="24" t="s">
        <v>139</v>
      </c>
      <c r="BM101" s="24" t="s">
        <v>170</v>
      </c>
    </row>
    <row r="102" spans="2:65" s="1" customFormat="1" ht="192">
      <c r="B102" s="41"/>
      <c r="C102" s="63"/>
      <c r="D102" s="204" t="s">
        <v>141</v>
      </c>
      <c r="E102" s="63"/>
      <c r="F102" s="205" t="s">
        <v>171</v>
      </c>
      <c r="G102" s="63"/>
      <c r="H102" s="63"/>
      <c r="I102" s="163"/>
      <c r="J102" s="63"/>
      <c r="K102" s="63"/>
      <c r="L102" s="61"/>
      <c r="M102" s="206"/>
      <c r="N102" s="42"/>
      <c r="O102" s="42"/>
      <c r="P102" s="42"/>
      <c r="Q102" s="42"/>
      <c r="R102" s="42"/>
      <c r="S102" s="42"/>
      <c r="T102" s="78"/>
      <c r="AT102" s="24" t="s">
        <v>141</v>
      </c>
      <c r="AU102" s="24" t="s">
        <v>87</v>
      </c>
    </row>
    <row r="103" spans="2:65" s="11" customFormat="1" ht="12">
      <c r="B103" s="207"/>
      <c r="C103" s="208"/>
      <c r="D103" s="204" t="s">
        <v>143</v>
      </c>
      <c r="E103" s="209" t="s">
        <v>34</v>
      </c>
      <c r="F103" s="210" t="s">
        <v>172</v>
      </c>
      <c r="G103" s="208"/>
      <c r="H103" s="209" t="s">
        <v>34</v>
      </c>
      <c r="I103" s="211"/>
      <c r="J103" s="208"/>
      <c r="K103" s="208"/>
      <c r="L103" s="212"/>
      <c r="M103" s="213"/>
      <c r="N103" s="214"/>
      <c r="O103" s="214"/>
      <c r="P103" s="214"/>
      <c r="Q103" s="214"/>
      <c r="R103" s="214"/>
      <c r="S103" s="214"/>
      <c r="T103" s="215"/>
      <c r="AT103" s="216" t="s">
        <v>143</v>
      </c>
      <c r="AU103" s="216" t="s">
        <v>87</v>
      </c>
      <c r="AV103" s="11" t="s">
        <v>25</v>
      </c>
      <c r="AW103" s="11" t="s">
        <v>41</v>
      </c>
      <c r="AX103" s="11" t="s">
        <v>78</v>
      </c>
      <c r="AY103" s="216" t="s">
        <v>132</v>
      </c>
    </row>
    <row r="104" spans="2:65" s="12" customFormat="1" ht="12">
      <c r="B104" s="217"/>
      <c r="C104" s="218"/>
      <c r="D104" s="204" t="s">
        <v>143</v>
      </c>
      <c r="E104" s="219" t="s">
        <v>34</v>
      </c>
      <c r="F104" s="220" t="s">
        <v>162</v>
      </c>
      <c r="G104" s="218"/>
      <c r="H104" s="221">
        <v>449.72</v>
      </c>
      <c r="I104" s="222"/>
      <c r="J104" s="218"/>
      <c r="K104" s="218"/>
      <c r="L104" s="223"/>
      <c r="M104" s="224"/>
      <c r="N104" s="225"/>
      <c r="O104" s="225"/>
      <c r="P104" s="225"/>
      <c r="Q104" s="225"/>
      <c r="R104" s="225"/>
      <c r="S104" s="225"/>
      <c r="T104" s="226"/>
      <c r="AT104" s="227" t="s">
        <v>143</v>
      </c>
      <c r="AU104" s="227" t="s">
        <v>87</v>
      </c>
      <c r="AV104" s="12" t="s">
        <v>87</v>
      </c>
      <c r="AW104" s="12" t="s">
        <v>41</v>
      </c>
      <c r="AX104" s="12" t="s">
        <v>78</v>
      </c>
      <c r="AY104" s="227" t="s">
        <v>132</v>
      </c>
    </row>
    <row r="105" spans="2:65" s="11" customFormat="1" ht="12">
      <c r="B105" s="207"/>
      <c r="C105" s="208"/>
      <c r="D105" s="204" t="s">
        <v>143</v>
      </c>
      <c r="E105" s="209" t="s">
        <v>34</v>
      </c>
      <c r="F105" s="210" t="s">
        <v>173</v>
      </c>
      <c r="G105" s="208"/>
      <c r="H105" s="209" t="s">
        <v>34</v>
      </c>
      <c r="I105" s="211"/>
      <c r="J105" s="208"/>
      <c r="K105" s="208"/>
      <c r="L105" s="212"/>
      <c r="M105" s="213"/>
      <c r="N105" s="214"/>
      <c r="O105" s="214"/>
      <c r="P105" s="214"/>
      <c r="Q105" s="214"/>
      <c r="R105" s="214"/>
      <c r="S105" s="214"/>
      <c r="T105" s="215"/>
      <c r="AT105" s="216" t="s">
        <v>143</v>
      </c>
      <c r="AU105" s="216" t="s">
        <v>87</v>
      </c>
      <c r="AV105" s="11" t="s">
        <v>25</v>
      </c>
      <c r="AW105" s="11" t="s">
        <v>41</v>
      </c>
      <c r="AX105" s="11" t="s">
        <v>78</v>
      </c>
      <c r="AY105" s="216" t="s">
        <v>132</v>
      </c>
    </row>
    <row r="106" spans="2:65" s="12" customFormat="1" ht="12">
      <c r="B106" s="217"/>
      <c r="C106" s="218"/>
      <c r="D106" s="204" t="s">
        <v>143</v>
      </c>
      <c r="E106" s="219" t="s">
        <v>34</v>
      </c>
      <c r="F106" s="220" t="s">
        <v>174</v>
      </c>
      <c r="G106" s="218"/>
      <c r="H106" s="221">
        <v>94.49</v>
      </c>
      <c r="I106" s="222"/>
      <c r="J106" s="218"/>
      <c r="K106" s="218"/>
      <c r="L106" s="223"/>
      <c r="M106" s="224"/>
      <c r="N106" s="225"/>
      <c r="O106" s="225"/>
      <c r="P106" s="225"/>
      <c r="Q106" s="225"/>
      <c r="R106" s="225"/>
      <c r="S106" s="225"/>
      <c r="T106" s="226"/>
      <c r="AT106" s="227" t="s">
        <v>143</v>
      </c>
      <c r="AU106" s="227" t="s">
        <v>87</v>
      </c>
      <c r="AV106" s="12" t="s">
        <v>87</v>
      </c>
      <c r="AW106" s="12" t="s">
        <v>41</v>
      </c>
      <c r="AX106" s="12" t="s">
        <v>78</v>
      </c>
      <c r="AY106" s="227" t="s">
        <v>132</v>
      </c>
    </row>
    <row r="107" spans="2:65" s="13" customFormat="1" ht="12">
      <c r="B107" s="228"/>
      <c r="C107" s="229"/>
      <c r="D107" s="204" t="s">
        <v>143</v>
      </c>
      <c r="E107" s="230" t="s">
        <v>34</v>
      </c>
      <c r="F107" s="231" t="s">
        <v>155</v>
      </c>
      <c r="G107" s="229"/>
      <c r="H107" s="232">
        <v>544.21</v>
      </c>
      <c r="I107" s="233"/>
      <c r="J107" s="229"/>
      <c r="K107" s="229"/>
      <c r="L107" s="234"/>
      <c r="M107" s="235"/>
      <c r="N107" s="236"/>
      <c r="O107" s="236"/>
      <c r="P107" s="236"/>
      <c r="Q107" s="236"/>
      <c r="R107" s="236"/>
      <c r="S107" s="236"/>
      <c r="T107" s="237"/>
      <c r="AT107" s="238" t="s">
        <v>143</v>
      </c>
      <c r="AU107" s="238" t="s">
        <v>87</v>
      </c>
      <c r="AV107" s="13" t="s">
        <v>139</v>
      </c>
      <c r="AW107" s="13" t="s">
        <v>41</v>
      </c>
      <c r="AX107" s="13" t="s">
        <v>25</v>
      </c>
      <c r="AY107" s="238" t="s">
        <v>132</v>
      </c>
    </row>
    <row r="108" spans="2:65" s="1" customFormat="1" ht="16.5" customHeight="1">
      <c r="B108" s="41"/>
      <c r="C108" s="192" t="s">
        <v>175</v>
      </c>
      <c r="D108" s="192" t="s">
        <v>134</v>
      </c>
      <c r="E108" s="193" t="s">
        <v>176</v>
      </c>
      <c r="F108" s="194" t="s">
        <v>177</v>
      </c>
      <c r="G108" s="195" t="s">
        <v>148</v>
      </c>
      <c r="H108" s="196">
        <v>370.79</v>
      </c>
      <c r="I108" s="197"/>
      <c r="J108" s="198">
        <f>ROUND(I108*H108,2)</f>
        <v>0</v>
      </c>
      <c r="K108" s="194" t="s">
        <v>34</v>
      </c>
      <c r="L108" s="61"/>
      <c r="M108" s="199" t="s">
        <v>34</v>
      </c>
      <c r="N108" s="200" t="s">
        <v>51</v>
      </c>
      <c r="O108" s="42"/>
      <c r="P108" s="201">
        <f>O108*H108</f>
        <v>0</v>
      </c>
      <c r="Q108" s="201">
        <v>0</v>
      </c>
      <c r="R108" s="201">
        <f>Q108*H108</f>
        <v>0</v>
      </c>
      <c r="S108" s="201">
        <v>0</v>
      </c>
      <c r="T108" s="202">
        <f>S108*H108</f>
        <v>0</v>
      </c>
      <c r="AR108" s="24" t="s">
        <v>139</v>
      </c>
      <c r="AT108" s="24" t="s">
        <v>134</v>
      </c>
      <c r="AU108" s="24" t="s">
        <v>87</v>
      </c>
      <c r="AY108" s="24" t="s">
        <v>132</v>
      </c>
      <c r="BE108" s="203">
        <f>IF(N108="základní",J108,0)</f>
        <v>0</v>
      </c>
      <c r="BF108" s="203">
        <f>IF(N108="snížená",J108,0)</f>
        <v>0</v>
      </c>
      <c r="BG108" s="203">
        <f>IF(N108="zákl. přenesená",J108,0)</f>
        <v>0</v>
      </c>
      <c r="BH108" s="203">
        <f>IF(N108="sníž. přenesená",J108,0)</f>
        <v>0</v>
      </c>
      <c r="BI108" s="203">
        <f>IF(N108="nulová",J108,0)</f>
        <v>0</v>
      </c>
      <c r="BJ108" s="24" t="s">
        <v>139</v>
      </c>
      <c r="BK108" s="203">
        <f>ROUND(I108*H108,2)</f>
        <v>0</v>
      </c>
      <c r="BL108" s="24" t="s">
        <v>139</v>
      </c>
      <c r="BM108" s="24" t="s">
        <v>178</v>
      </c>
    </row>
    <row r="109" spans="2:65" s="1" customFormat="1" ht="192">
      <c r="B109" s="41"/>
      <c r="C109" s="63"/>
      <c r="D109" s="204" t="s">
        <v>141</v>
      </c>
      <c r="E109" s="63"/>
      <c r="F109" s="205" t="s">
        <v>171</v>
      </c>
      <c r="G109" s="63"/>
      <c r="H109" s="63"/>
      <c r="I109" s="163"/>
      <c r="J109" s="63"/>
      <c r="K109" s="63"/>
      <c r="L109" s="61"/>
      <c r="M109" s="206"/>
      <c r="N109" s="42"/>
      <c r="O109" s="42"/>
      <c r="P109" s="42"/>
      <c r="Q109" s="42"/>
      <c r="R109" s="42"/>
      <c r="S109" s="42"/>
      <c r="T109" s="78"/>
      <c r="AT109" s="24" t="s">
        <v>141</v>
      </c>
      <c r="AU109" s="24" t="s">
        <v>87</v>
      </c>
    </row>
    <row r="110" spans="2:65" s="11" customFormat="1" ht="12">
      <c r="B110" s="207"/>
      <c r="C110" s="208"/>
      <c r="D110" s="204" t="s">
        <v>143</v>
      </c>
      <c r="E110" s="209" t="s">
        <v>34</v>
      </c>
      <c r="F110" s="210" t="s">
        <v>179</v>
      </c>
      <c r="G110" s="208"/>
      <c r="H110" s="209" t="s">
        <v>34</v>
      </c>
      <c r="I110" s="211"/>
      <c r="J110" s="208"/>
      <c r="K110" s="208"/>
      <c r="L110" s="212"/>
      <c r="M110" s="213"/>
      <c r="N110" s="214"/>
      <c r="O110" s="214"/>
      <c r="P110" s="214"/>
      <c r="Q110" s="214"/>
      <c r="R110" s="214"/>
      <c r="S110" s="214"/>
      <c r="T110" s="215"/>
      <c r="AT110" s="216" t="s">
        <v>143</v>
      </c>
      <c r="AU110" s="216" t="s">
        <v>87</v>
      </c>
      <c r="AV110" s="11" t="s">
        <v>25</v>
      </c>
      <c r="AW110" s="11" t="s">
        <v>41</v>
      </c>
      <c r="AX110" s="11" t="s">
        <v>78</v>
      </c>
      <c r="AY110" s="216" t="s">
        <v>132</v>
      </c>
    </row>
    <row r="111" spans="2:65" s="12" customFormat="1" ht="12">
      <c r="B111" s="217"/>
      <c r="C111" s="218"/>
      <c r="D111" s="204" t="s">
        <v>143</v>
      </c>
      <c r="E111" s="219" t="s">
        <v>34</v>
      </c>
      <c r="F111" s="220" t="s">
        <v>180</v>
      </c>
      <c r="G111" s="218"/>
      <c r="H111" s="221">
        <v>370.79</v>
      </c>
      <c r="I111" s="222"/>
      <c r="J111" s="218"/>
      <c r="K111" s="218"/>
      <c r="L111" s="223"/>
      <c r="M111" s="224"/>
      <c r="N111" s="225"/>
      <c r="O111" s="225"/>
      <c r="P111" s="225"/>
      <c r="Q111" s="225"/>
      <c r="R111" s="225"/>
      <c r="S111" s="225"/>
      <c r="T111" s="226"/>
      <c r="AT111" s="227" t="s">
        <v>143</v>
      </c>
      <c r="AU111" s="227" t="s">
        <v>87</v>
      </c>
      <c r="AV111" s="12" t="s">
        <v>87</v>
      </c>
      <c r="AW111" s="12" t="s">
        <v>41</v>
      </c>
      <c r="AX111" s="12" t="s">
        <v>25</v>
      </c>
      <c r="AY111" s="227" t="s">
        <v>132</v>
      </c>
    </row>
    <row r="112" spans="2:65" s="1" customFormat="1" ht="25.5" customHeight="1">
      <c r="B112" s="41"/>
      <c r="C112" s="192" t="s">
        <v>181</v>
      </c>
      <c r="D112" s="192" t="s">
        <v>134</v>
      </c>
      <c r="E112" s="193" t="s">
        <v>182</v>
      </c>
      <c r="F112" s="194" t="s">
        <v>183</v>
      </c>
      <c r="G112" s="195" t="s">
        <v>148</v>
      </c>
      <c r="H112" s="196">
        <v>445</v>
      </c>
      <c r="I112" s="197"/>
      <c r="J112" s="198">
        <f>ROUND(I112*H112,2)</f>
        <v>0</v>
      </c>
      <c r="K112" s="194" t="s">
        <v>138</v>
      </c>
      <c r="L112" s="61"/>
      <c r="M112" s="199" t="s">
        <v>34</v>
      </c>
      <c r="N112" s="200" t="s">
        <v>51</v>
      </c>
      <c r="O112" s="42"/>
      <c r="P112" s="201">
        <f>O112*H112</f>
        <v>0</v>
      </c>
      <c r="Q112" s="201">
        <v>0</v>
      </c>
      <c r="R112" s="201">
        <f>Q112*H112</f>
        <v>0</v>
      </c>
      <c r="S112" s="201">
        <v>0</v>
      </c>
      <c r="T112" s="202">
        <f>S112*H112</f>
        <v>0</v>
      </c>
      <c r="AR112" s="24" t="s">
        <v>139</v>
      </c>
      <c r="AT112" s="24" t="s">
        <v>134</v>
      </c>
      <c r="AU112" s="24" t="s">
        <v>87</v>
      </c>
      <c r="AY112" s="24" t="s">
        <v>132</v>
      </c>
      <c r="BE112" s="203">
        <f>IF(N112="základní",J112,0)</f>
        <v>0</v>
      </c>
      <c r="BF112" s="203">
        <f>IF(N112="snížená",J112,0)</f>
        <v>0</v>
      </c>
      <c r="BG112" s="203">
        <f>IF(N112="zákl. přenesená",J112,0)</f>
        <v>0</v>
      </c>
      <c r="BH112" s="203">
        <f>IF(N112="sníž. přenesená",J112,0)</f>
        <v>0</v>
      </c>
      <c r="BI112" s="203">
        <f>IF(N112="nulová",J112,0)</f>
        <v>0</v>
      </c>
      <c r="BJ112" s="24" t="s">
        <v>139</v>
      </c>
      <c r="BK112" s="203">
        <f>ROUND(I112*H112,2)</f>
        <v>0</v>
      </c>
      <c r="BL112" s="24" t="s">
        <v>139</v>
      </c>
      <c r="BM112" s="24" t="s">
        <v>184</v>
      </c>
    </row>
    <row r="113" spans="2:65" s="1" customFormat="1" ht="144">
      <c r="B113" s="41"/>
      <c r="C113" s="63"/>
      <c r="D113" s="204" t="s">
        <v>141</v>
      </c>
      <c r="E113" s="63"/>
      <c r="F113" s="205" t="s">
        <v>185</v>
      </c>
      <c r="G113" s="63"/>
      <c r="H113" s="63"/>
      <c r="I113" s="163"/>
      <c r="J113" s="63"/>
      <c r="K113" s="63"/>
      <c r="L113" s="61"/>
      <c r="M113" s="206"/>
      <c r="N113" s="42"/>
      <c r="O113" s="42"/>
      <c r="P113" s="42"/>
      <c r="Q113" s="42"/>
      <c r="R113" s="42"/>
      <c r="S113" s="42"/>
      <c r="T113" s="78"/>
      <c r="AT113" s="24" t="s">
        <v>141</v>
      </c>
      <c r="AU113" s="24" t="s">
        <v>87</v>
      </c>
    </row>
    <row r="114" spans="2:65" s="11" customFormat="1" ht="12">
      <c r="B114" s="207"/>
      <c r="C114" s="208"/>
      <c r="D114" s="204" t="s">
        <v>143</v>
      </c>
      <c r="E114" s="209" t="s">
        <v>34</v>
      </c>
      <c r="F114" s="210" t="s">
        <v>186</v>
      </c>
      <c r="G114" s="208"/>
      <c r="H114" s="209" t="s">
        <v>34</v>
      </c>
      <c r="I114" s="211"/>
      <c r="J114" s="208"/>
      <c r="K114" s="208"/>
      <c r="L114" s="212"/>
      <c r="M114" s="213"/>
      <c r="N114" s="214"/>
      <c r="O114" s="214"/>
      <c r="P114" s="214"/>
      <c r="Q114" s="214"/>
      <c r="R114" s="214"/>
      <c r="S114" s="214"/>
      <c r="T114" s="215"/>
      <c r="AT114" s="216" t="s">
        <v>143</v>
      </c>
      <c r="AU114" s="216" t="s">
        <v>87</v>
      </c>
      <c r="AV114" s="11" t="s">
        <v>25</v>
      </c>
      <c r="AW114" s="11" t="s">
        <v>41</v>
      </c>
      <c r="AX114" s="11" t="s">
        <v>78</v>
      </c>
      <c r="AY114" s="216" t="s">
        <v>132</v>
      </c>
    </row>
    <row r="115" spans="2:65" s="11" customFormat="1" ht="12">
      <c r="B115" s="207"/>
      <c r="C115" s="208"/>
      <c r="D115" s="204" t="s">
        <v>143</v>
      </c>
      <c r="E115" s="209" t="s">
        <v>34</v>
      </c>
      <c r="F115" s="210" t="s">
        <v>187</v>
      </c>
      <c r="G115" s="208"/>
      <c r="H115" s="209" t="s">
        <v>34</v>
      </c>
      <c r="I115" s="211"/>
      <c r="J115" s="208"/>
      <c r="K115" s="208"/>
      <c r="L115" s="212"/>
      <c r="M115" s="213"/>
      <c r="N115" s="214"/>
      <c r="O115" s="214"/>
      <c r="P115" s="214"/>
      <c r="Q115" s="214"/>
      <c r="R115" s="214"/>
      <c r="S115" s="214"/>
      <c r="T115" s="215"/>
      <c r="AT115" s="216" t="s">
        <v>143</v>
      </c>
      <c r="AU115" s="216" t="s">
        <v>87</v>
      </c>
      <c r="AV115" s="11" t="s">
        <v>25</v>
      </c>
      <c r="AW115" s="11" t="s">
        <v>41</v>
      </c>
      <c r="AX115" s="11" t="s">
        <v>78</v>
      </c>
      <c r="AY115" s="216" t="s">
        <v>132</v>
      </c>
    </row>
    <row r="116" spans="2:65" s="12" customFormat="1" ht="12">
      <c r="B116" s="217"/>
      <c r="C116" s="218"/>
      <c r="D116" s="204" t="s">
        <v>143</v>
      </c>
      <c r="E116" s="219" t="s">
        <v>34</v>
      </c>
      <c r="F116" s="220" t="s">
        <v>174</v>
      </c>
      <c r="G116" s="218"/>
      <c r="H116" s="221">
        <v>94.49</v>
      </c>
      <c r="I116" s="222"/>
      <c r="J116" s="218"/>
      <c r="K116" s="218"/>
      <c r="L116" s="223"/>
      <c r="M116" s="224"/>
      <c r="N116" s="225"/>
      <c r="O116" s="225"/>
      <c r="P116" s="225"/>
      <c r="Q116" s="225"/>
      <c r="R116" s="225"/>
      <c r="S116" s="225"/>
      <c r="T116" s="226"/>
      <c r="AT116" s="227" t="s">
        <v>143</v>
      </c>
      <c r="AU116" s="227" t="s">
        <v>87</v>
      </c>
      <c r="AV116" s="12" t="s">
        <v>87</v>
      </c>
      <c r="AW116" s="12" t="s">
        <v>41</v>
      </c>
      <c r="AX116" s="12" t="s">
        <v>78</v>
      </c>
      <c r="AY116" s="227" t="s">
        <v>132</v>
      </c>
    </row>
    <row r="117" spans="2:65" s="11" customFormat="1" ht="12">
      <c r="B117" s="207"/>
      <c r="C117" s="208"/>
      <c r="D117" s="204" t="s">
        <v>143</v>
      </c>
      <c r="E117" s="209" t="s">
        <v>34</v>
      </c>
      <c r="F117" s="210" t="s">
        <v>188</v>
      </c>
      <c r="G117" s="208"/>
      <c r="H117" s="209" t="s">
        <v>34</v>
      </c>
      <c r="I117" s="211"/>
      <c r="J117" s="208"/>
      <c r="K117" s="208"/>
      <c r="L117" s="212"/>
      <c r="M117" s="213"/>
      <c r="N117" s="214"/>
      <c r="O117" s="214"/>
      <c r="P117" s="214"/>
      <c r="Q117" s="214"/>
      <c r="R117" s="214"/>
      <c r="S117" s="214"/>
      <c r="T117" s="215"/>
      <c r="AT117" s="216" t="s">
        <v>143</v>
      </c>
      <c r="AU117" s="216" t="s">
        <v>87</v>
      </c>
      <c r="AV117" s="11" t="s">
        <v>25</v>
      </c>
      <c r="AW117" s="11" t="s">
        <v>41</v>
      </c>
      <c r="AX117" s="11" t="s">
        <v>78</v>
      </c>
      <c r="AY117" s="216" t="s">
        <v>132</v>
      </c>
    </row>
    <row r="118" spans="2:65" s="12" customFormat="1" ht="12">
      <c r="B118" s="217"/>
      <c r="C118" s="218"/>
      <c r="D118" s="204" t="s">
        <v>143</v>
      </c>
      <c r="E118" s="219" t="s">
        <v>34</v>
      </c>
      <c r="F118" s="220" t="s">
        <v>189</v>
      </c>
      <c r="G118" s="218"/>
      <c r="H118" s="221">
        <v>350.51</v>
      </c>
      <c r="I118" s="222"/>
      <c r="J118" s="218"/>
      <c r="K118" s="218"/>
      <c r="L118" s="223"/>
      <c r="M118" s="224"/>
      <c r="N118" s="225"/>
      <c r="O118" s="225"/>
      <c r="P118" s="225"/>
      <c r="Q118" s="225"/>
      <c r="R118" s="225"/>
      <c r="S118" s="225"/>
      <c r="T118" s="226"/>
      <c r="AT118" s="227" t="s">
        <v>143</v>
      </c>
      <c r="AU118" s="227" t="s">
        <v>87</v>
      </c>
      <c r="AV118" s="12" t="s">
        <v>87</v>
      </c>
      <c r="AW118" s="12" t="s">
        <v>41</v>
      </c>
      <c r="AX118" s="12" t="s">
        <v>78</v>
      </c>
      <c r="AY118" s="227" t="s">
        <v>132</v>
      </c>
    </row>
    <row r="119" spans="2:65" s="13" customFormat="1" ht="12">
      <c r="B119" s="228"/>
      <c r="C119" s="229"/>
      <c r="D119" s="204" t="s">
        <v>143</v>
      </c>
      <c r="E119" s="230" t="s">
        <v>34</v>
      </c>
      <c r="F119" s="231" t="s">
        <v>155</v>
      </c>
      <c r="G119" s="229"/>
      <c r="H119" s="232">
        <v>445</v>
      </c>
      <c r="I119" s="233"/>
      <c r="J119" s="229"/>
      <c r="K119" s="229"/>
      <c r="L119" s="234"/>
      <c r="M119" s="235"/>
      <c r="N119" s="236"/>
      <c r="O119" s="236"/>
      <c r="P119" s="236"/>
      <c r="Q119" s="236"/>
      <c r="R119" s="236"/>
      <c r="S119" s="236"/>
      <c r="T119" s="237"/>
      <c r="AT119" s="238" t="s">
        <v>143</v>
      </c>
      <c r="AU119" s="238" t="s">
        <v>87</v>
      </c>
      <c r="AV119" s="13" t="s">
        <v>139</v>
      </c>
      <c r="AW119" s="13" t="s">
        <v>41</v>
      </c>
      <c r="AX119" s="13" t="s">
        <v>25</v>
      </c>
      <c r="AY119" s="238" t="s">
        <v>132</v>
      </c>
    </row>
    <row r="120" spans="2:65" s="1" customFormat="1" ht="25.5" customHeight="1">
      <c r="B120" s="41"/>
      <c r="C120" s="192" t="s">
        <v>190</v>
      </c>
      <c r="D120" s="192" t="s">
        <v>134</v>
      </c>
      <c r="E120" s="193" t="s">
        <v>191</v>
      </c>
      <c r="F120" s="194" t="s">
        <v>183</v>
      </c>
      <c r="G120" s="195" t="s">
        <v>148</v>
      </c>
      <c r="H120" s="196">
        <v>370.79</v>
      </c>
      <c r="I120" s="197"/>
      <c r="J120" s="198">
        <f>ROUND(I120*H120,2)</f>
        <v>0</v>
      </c>
      <c r="K120" s="194" t="s">
        <v>34</v>
      </c>
      <c r="L120" s="61"/>
      <c r="M120" s="199" t="s">
        <v>34</v>
      </c>
      <c r="N120" s="200" t="s">
        <v>51</v>
      </c>
      <c r="O120" s="42"/>
      <c r="P120" s="201">
        <f>O120*H120</f>
        <v>0</v>
      </c>
      <c r="Q120" s="201">
        <v>0</v>
      </c>
      <c r="R120" s="201">
        <f>Q120*H120</f>
        <v>0</v>
      </c>
      <c r="S120" s="201">
        <v>0</v>
      </c>
      <c r="T120" s="202">
        <f>S120*H120</f>
        <v>0</v>
      </c>
      <c r="AR120" s="24" t="s">
        <v>139</v>
      </c>
      <c r="AT120" s="24" t="s">
        <v>134</v>
      </c>
      <c r="AU120" s="24" t="s">
        <v>87</v>
      </c>
      <c r="AY120" s="24" t="s">
        <v>132</v>
      </c>
      <c r="BE120" s="203">
        <f>IF(N120="základní",J120,0)</f>
        <v>0</v>
      </c>
      <c r="BF120" s="203">
        <f>IF(N120="snížená",J120,0)</f>
        <v>0</v>
      </c>
      <c r="BG120" s="203">
        <f>IF(N120="zákl. přenesená",J120,0)</f>
        <v>0</v>
      </c>
      <c r="BH120" s="203">
        <f>IF(N120="sníž. přenesená",J120,0)</f>
        <v>0</v>
      </c>
      <c r="BI120" s="203">
        <f>IF(N120="nulová",J120,0)</f>
        <v>0</v>
      </c>
      <c r="BJ120" s="24" t="s">
        <v>139</v>
      </c>
      <c r="BK120" s="203">
        <f>ROUND(I120*H120,2)</f>
        <v>0</v>
      </c>
      <c r="BL120" s="24" t="s">
        <v>139</v>
      </c>
      <c r="BM120" s="24" t="s">
        <v>192</v>
      </c>
    </row>
    <row r="121" spans="2:65" s="11" customFormat="1" ht="12">
      <c r="B121" s="207"/>
      <c r="C121" s="208"/>
      <c r="D121" s="204" t="s">
        <v>143</v>
      </c>
      <c r="E121" s="209" t="s">
        <v>34</v>
      </c>
      <c r="F121" s="210" t="s">
        <v>193</v>
      </c>
      <c r="G121" s="208"/>
      <c r="H121" s="209" t="s">
        <v>34</v>
      </c>
      <c r="I121" s="211"/>
      <c r="J121" s="208"/>
      <c r="K121" s="208"/>
      <c r="L121" s="212"/>
      <c r="M121" s="213"/>
      <c r="N121" s="214"/>
      <c r="O121" s="214"/>
      <c r="P121" s="214"/>
      <c r="Q121" s="214"/>
      <c r="R121" s="214"/>
      <c r="S121" s="214"/>
      <c r="T121" s="215"/>
      <c r="AT121" s="216" t="s">
        <v>143</v>
      </c>
      <c r="AU121" s="216" t="s">
        <v>87</v>
      </c>
      <c r="AV121" s="11" t="s">
        <v>25</v>
      </c>
      <c r="AW121" s="11" t="s">
        <v>41</v>
      </c>
      <c r="AX121" s="11" t="s">
        <v>78</v>
      </c>
      <c r="AY121" s="216" t="s">
        <v>132</v>
      </c>
    </row>
    <row r="122" spans="2:65" s="12" customFormat="1" ht="12">
      <c r="B122" s="217"/>
      <c r="C122" s="218"/>
      <c r="D122" s="204" t="s">
        <v>143</v>
      </c>
      <c r="E122" s="219" t="s">
        <v>34</v>
      </c>
      <c r="F122" s="220" t="s">
        <v>180</v>
      </c>
      <c r="G122" s="218"/>
      <c r="H122" s="221">
        <v>370.79</v>
      </c>
      <c r="I122" s="222"/>
      <c r="J122" s="218"/>
      <c r="K122" s="218"/>
      <c r="L122" s="223"/>
      <c r="M122" s="224"/>
      <c r="N122" s="225"/>
      <c r="O122" s="225"/>
      <c r="P122" s="225"/>
      <c r="Q122" s="225"/>
      <c r="R122" s="225"/>
      <c r="S122" s="225"/>
      <c r="T122" s="226"/>
      <c r="AT122" s="227" t="s">
        <v>143</v>
      </c>
      <c r="AU122" s="227" t="s">
        <v>87</v>
      </c>
      <c r="AV122" s="12" t="s">
        <v>87</v>
      </c>
      <c r="AW122" s="12" t="s">
        <v>41</v>
      </c>
      <c r="AX122" s="12" t="s">
        <v>25</v>
      </c>
      <c r="AY122" s="227" t="s">
        <v>132</v>
      </c>
    </row>
    <row r="123" spans="2:65" s="1" customFormat="1" ht="38.25" customHeight="1">
      <c r="B123" s="41"/>
      <c r="C123" s="192" t="s">
        <v>194</v>
      </c>
      <c r="D123" s="192" t="s">
        <v>134</v>
      </c>
      <c r="E123" s="193" t="s">
        <v>195</v>
      </c>
      <c r="F123" s="194" t="s">
        <v>196</v>
      </c>
      <c r="G123" s="195" t="s">
        <v>148</v>
      </c>
      <c r="H123" s="196">
        <v>1889.89</v>
      </c>
      <c r="I123" s="197"/>
      <c r="J123" s="198">
        <f>ROUND(I123*H123,2)</f>
        <v>0</v>
      </c>
      <c r="K123" s="194" t="s">
        <v>138</v>
      </c>
      <c r="L123" s="61"/>
      <c r="M123" s="199" t="s">
        <v>34</v>
      </c>
      <c r="N123" s="200" t="s">
        <v>51</v>
      </c>
      <c r="O123" s="42"/>
      <c r="P123" s="201">
        <f>O123*H123</f>
        <v>0</v>
      </c>
      <c r="Q123" s="201">
        <v>0</v>
      </c>
      <c r="R123" s="201">
        <f>Q123*H123</f>
        <v>0</v>
      </c>
      <c r="S123" s="201">
        <v>0</v>
      </c>
      <c r="T123" s="202">
        <f>S123*H123</f>
        <v>0</v>
      </c>
      <c r="AR123" s="24" t="s">
        <v>139</v>
      </c>
      <c r="AT123" s="24" t="s">
        <v>134</v>
      </c>
      <c r="AU123" s="24" t="s">
        <v>87</v>
      </c>
      <c r="AY123" s="24" t="s">
        <v>132</v>
      </c>
      <c r="BE123" s="203">
        <f>IF(N123="základní",J123,0)</f>
        <v>0</v>
      </c>
      <c r="BF123" s="203">
        <f>IF(N123="snížená",J123,0)</f>
        <v>0</v>
      </c>
      <c r="BG123" s="203">
        <f>IF(N123="zákl. přenesená",J123,0)</f>
        <v>0</v>
      </c>
      <c r="BH123" s="203">
        <f>IF(N123="sníž. přenesená",J123,0)</f>
        <v>0</v>
      </c>
      <c r="BI123" s="203">
        <f>IF(N123="nulová",J123,0)</f>
        <v>0</v>
      </c>
      <c r="BJ123" s="24" t="s">
        <v>139</v>
      </c>
      <c r="BK123" s="203">
        <f>ROUND(I123*H123,2)</f>
        <v>0</v>
      </c>
      <c r="BL123" s="24" t="s">
        <v>139</v>
      </c>
      <c r="BM123" s="24" t="s">
        <v>197</v>
      </c>
    </row>
    <row r="124" spans="2:65" s="1" customFormat="1" ht="84">
      <c r="B124" s="41"/>
      <c r="C124" s="63"/>
      <c r="D124" s="204" t="s">
        <v>141</v>
      </c>
      <c r="E124" s="63"/>
      <c r="F124" s="205" t="s">
        <v>198</v>
      </c>
      <c r="G124" s="63"/>
      <c r="H124" s="63"/>
      <c r="I124" s="163"/>
      <c r="J124" s="63"/>
      <c r="K124" s="63"/>
      <c r="L124" s="61"/>
      <c r="M124" s="206"/>
      <c r="N124" s="42"/>
      <c r="O124" s="42"/>
      <c r="P124" s="42"/>
      <c r="Q124" s="42"/>
      <c r="R124" s="42"/>
      <c r="S124" s="42"/>
      <c r="T124" s="78"/>
      <c r="AT124" s="24" t="s">
        <v>141</v>
      </c>
      <c r="AU124" s="24" t="s">
        <v>87</v>
      </c>
    </row>
    <row r="125" spans="2:65" s="11" customFormat="1" ht="12">
      <c r="B125" s="207"/>
      <c r="C125" s="208"/>
      <c r="D125" s="204" t="s">
        <v>143</v>
      </c>
      <c r="E125" s="209" t="s">
        <v>34</v>
      </c>
      <c r="F125" s="210" t="s">
        <v>199</v>
      </c>
      <c r="G125" s="208"/>
      <c r="H125" s="209" t="s">
        <v>34</v>
      </c>
      <c r="I125" s="211"/>
      <c r="J125" s="208"/>
      <c r="K125" s="208"/>
      <c r="L125" s="212"/>
      <c r="M125" s="213"/>
      <c r="N125" s="214"/>
      <c r="O125" s="214"/>
      <c r="P125" s="214"/>
      <c r="Q125" s="214"/>
      <c r="R125" s="214"/>
      <c r="S125" s="214"/>
      <c r="T125" s="215"/>
      <c r="AT125" s="216" t="s">
        <v>143</v>
      </c>
      <c r="AU125" s="216" t="s">
        <v>87</v>
      </c>
      <c r="AV125" s="11" t="s">
        <v>25</v>
      </c>
      <c r="AW125" s="11" t="s">
        <v>41</v>
      </c>
      <c r="AX125" s="11" t="s">
        <v>78</v>
      </c>
      <c r="AY125" s="216" t="s">
        <v>132</v>
      </c>
    </row>
    <row r="126" spans="2:65" s="12" customFormat="1" ht="12">
      <c r="B126" s="217"/>
      <c r="C126" s="218"/>
      <c r="D126" s="204" t="s">
        <v>143</v>
      </c>
      <c r="E126" s="219" t="s">
        <v>34</v>
      </c>
      <c r="F126" s="220" t="s">
        <v>200</v>
      </c>
      <c r="G126" s="218"/>
      <c r="H126" s="221">
        <v>1795.4</v>
      </c>
      <c r="I126" s="222"/>
      <c r="J126" s="218"/>
      <c r="K126" s="218"/>
      <c r="L126" s="223"/>
      <c r="M126" s="224"/>
      <c r="N126" s="225"/>
      <c r="O126" s="225"/>
      <c r="P126" s="225"/>
      <c r="Q126" s="225"/>
      <c r="R126" s="225"/>
      <c r="S126" s="225"/>
      <c r="T126" s="226"/>
      <c r="AT126" s="227" t="s">
        <v>143</v>
      </c>
      <c r="AU126" s="227" t="s">
        <v>87</v>
      </c>
      <c r="AV126" s="12" t="s">
        <v>87</v>
      </c>
      <c r="AW126" s="12" t="s">
        <v>41</v>
      </c>
      <c r="AX126" s="12" t="s">
        <v>78</v>
      </c>
      <c r="AY126" s="227" t="s">
        <v>132</v>
      </c>
    </row>
    <row r="127" spans="2:65" s="11" customFormat="1" ht="12">
      <c r="B127" s="207"/>
      <c r="C127" s="208"/>
      <c r="D127" s="204" t="s">
        <v>143</v>
      </c>
      <c r="E127" s="209" t="s">
        <v>34</v>
      </c>
      <c r="F127" s="210" t="s">
        <v>201</v>
      </c>
      <c r="G127" s="208"/>
      <c r="H127" s="209" t="s">
        <v>34</v>
      </c>
      <c r="I127" s="211"/>
      <c r="J127" s="208"/>
      <c r="K127" s="208"/>
      <c r="L127" s="212"/>
      <c r="M127" s="213"/>
      <c r="N127" s="214"/>
      <c r="O127" s="214"/>
      <c r="P127" s="214"/>
      <c r="Q127" s="214"/>
      <c r="R127" s="214"/>
      <c r="S127" s="214"/>
      <c r="T127" s="215"/>
      <c r="AT127" s="216" t="s">
        <v>143</v>
      </c>
      <c r="AU127" s="216" t="s">
        <v>87</v>
      </c>
      <c r="AV127" s="11" t="s">
        <v>25</v>
      </c>
      <c r="AW127" s="11" t="s">
        <v>41</v>
      </c>
      <c r="AX127" s="11" t="s">
        <v>78</v>
      </c>
      <c r="AY127" s="216" t="s">
        <v>132</v>
      </c>
    </row>
    <row r="128" spans="2:65" s="12" customFormat="1" ht="12">
      <c r="B128" s="217"/>
      <c r="C128" s="218"/>
      <c r="D128" s="204" t="s">
        <v>143</v>
      </c>
      <c r="E128" s="219" t="s">
        <v>34</v>
      </c>
      <c r="F128" s="220" t="s">
        <v>174</v>
      </c>
      <c r="G128" s="218"/>
      <c r="H128" s="221">
        <v>94.49</v>
      </c>
      <c r="I128" s="222"/>
      <c r="J128" s="218"/>
      <c r="K128" s="218"/>
      <c r="L128" s="223"/>
      <c r="M128" s="224"/>
      <c r="N128" s="225"/>
      <c r="O128" s="225"/>
      <c r="P128" s="225"/>
      <c r="Q128" s="225"/>
      <c r="R128" s="225"/>
      <c r="S128" s="225"/>
      <c r="T128" s="226"/>
      <c r="AT128" s="227" t="s">
        <v>143</v>
      </c>
      <c r="AU128" s="227" t="s">
        <v>87</v>
      </c>
      <c r="AV128" s="12" t="s">
        <v>87</v>
      </c>
      <c r="AW128" s="12" t="s">
        <v>41</v>
      </c>
      <c r="AX128" s="12" t="s">
        <v>78</v>
      </c>
      <c r="AY128" s="227" t="s">
        <v>132</v>
      </c>
    </row>
    <row r="129" spans="2:65" s="13" customFormat="1" ht="12">
      <c r="B129" s="228"/>
      <c r="C129" s="229"/>
      <c r="D129" s="204" t="s">
        <v>143</v>
      </c>
      <c r="E129" s="230" t="s">
        <v>34</v>
      </c>
      <c r="F129" s="231" t="s">
        <v>155</v>
      </c>
      <c r="G129" s="229"/>
      <c r="H129" s="232">
        <v>1889.89</v>
      </c>
      <c r="I129" s="233"/>
      <c r="J129" s="229"/>
      <c r="K129" s="229"/>
      <c r="L129" s="234"/>
      <c r="M129" s="235"/>
      <c r="N129" s="236"/>
      <c r="O129" s="236"/>
      <c r="P129" s="236"/>
      <c r="Q129" s="236"/>
      <c r="R129" s="236"/>
      <c r="S129" s="236"/>
      <c r="T129" s="237"/>
      <c r="AT129" s="238" t="s">
        <v>143</v>
      </c>
      <c r="AU129" s="238" t="s">
        <v>87</v>
      </c>
      <c r="AV129" s="13" t="s">
        <v>139</v>
      </c>
      <c r="AW129" s="13" t="s">
        <v>41</v>
      </c>
      <c r="AX129" s="13" t="s">
        <v>25</v>
      </c>
      <c r="AY129" s="238" t="s">
        <v>132</v>
      </c>
    </row>
    <row r="130" spans="2:65" s="1" customFormat="1" ht="16.5" customHeight="1">
      <c r="B130" s="41"/>
      <c r="C130" s="239" t="s">
        <v>30</v>
      </c>
      <c r="D130" s="239" t="s">
        <v>202</v>
      </c>
      <c r="E130" s="240" t="s">
        <v>203</v>
      </c>
      <c r="F130" s="241" t="s">
        <v>204</v>
      </c>
      <c r="G130" s="242" t="s">
        <v>148</v>
      </c>
      <c r="H130" s="243">
        <v>1795.4</v>
      </c>
      <c r="I130" s="244"/>
      <c r="J130" s="245">
        <f>ROUND(I130*H130,2)</f>
        <v>0</v>
      </c>
      <c r="K130" s="241" t="s">
        <v>34</v>
      </c>
      <c r="L130" s="246"/>
      <c r="M130" s="247" t="s">
        <v>34</v>
      </c>
      <c r="N130" s="248" t="s">
        <v>51</v>
      </c>
      <c r="O130" s="42"/>
      <c r="P130" s="201">
        <f>O130*H130</f>
        <v>0</v>
      </c>
      <c r="Q130" s="201">
        <v>1.8</v>
      </c>
      <c r="R130" s="201">
        <f>Q130*H130</f>
        <v>3231.7200000000003</v>
      </c>
      <c r="S130" s="201">
        <v>0</v>
      </c>
      <c r="T130" s="202">
        <f>S130*H130</f>
        <v>0</v>
      </c>
      <c r="AR130" s="24" t="s">
        <v>190</v>
      </c>
      <c r="AT130" s="24" t="s">
        <v>202</v>
      </c>
      <c r="AU130" s="24" t="s">
        <v>87</v>
      </c>
      <c r="AY130" s="24" t="s">
        <v>132</v>
      </c>
      <c r="BE130" s="203">
        <f>IF(N130="základní",J130,0)</f>
        <v>0</v>
      </c>
      <c r="BF130" s="203">
        <f>IF(N130="snížená",J130,0)</f>
        <v>0</v>
      </c>
      <c r="BG130" s="203">
        <f>IF(N130="zákl. přenesená",J130,0)</f>
        <v>0</v>
      </c>
      <c r="BH130" s="203">
        <f>IF(N130="sníž. přenesená",J130,0)</f>
        <v>0</v>
      </c>
      <c r="BI130" s="203">
        <f>IF(N130="nulová",J130,0)</f>
        <v>0</v>
      </c>
      <c r="BJ130" s="24" t="s">
        <v>139</v>
      </c>
      <c r="BK130" s="203">
        <f>ROUND(I130*H130,2)</f>
        <v>0</v>
      </c>
      <c r="BL130" s="24" t="s">
        <v>139</v>
      </c>
      <c r="BM130" s="24" t="s">
        <v>205</v>
      </c>
    </row>
    <row r="131" spans="2:65" s="11" customFormat="1" ht="12">
      <c r="B131" s="207"/>
      <c r="C131" s="208"/>
      <c r="D131" s="204" t="s">
        <v>143</v>
      </c>
      <c r="E131" s="209" t="s">
        <v>34</v>
      </c>
      <c r="F131" s="210" t="s">
        <v>206</v>
      </c>
      <c r="G131" s="208"/>
      <c r="H131" s="209" t="s">
        <v>34</v>
      </c>
      <c r="I131" s="211"/>
      <c r="J131" s="208"/>
      <c r="K131" s="208"/>
      <c r="L131" s="212"/>
      <c r="M131" s="213"/>
      <c r="N131" s="214"/>
      <c r="O131" s="214"/>
      <c r="P131" s="214"/>
      <c r="Q131" s="214"/>
      <c r="R131" s="214"/>
      <c r="S131" s="214"/>
      <c r="T131" s="215"/>
      <c r="AT131" s="216" t="s">
        <v>143</v>
      </c>
      <c r="AU131" s="216" t="s">
        <v>87</v>
      </c>
      <c r="AV131" s="11" t="s">
        <v>25</v>
      </c>
      <c r="AW131" s="11" t="s">
        <v>41</v>
      </c>
      <c r="AX131" s="11" t="s">
        <v>78</v>
      </c>
      <c r="AY131" s="216" t="s">
        <v>132</v>
      </c>
    </row>
    <row r="132" spans="2:65" s="12" customFormat="1" ht="12">
      <c r="B132" s="217"/>
      <c r="C132" s="218"/>
      <c r="D132" s="204" t="s">
        <v>143</v>
      </c>
      <c r="E132" s="219" t="s">
        <v>34</v>
      </c>
      <c r="F132" s="220" t="s">
        <v>200</v>
      </c>
      <c r="G132" s="218"/>
      <c r="H132" s="221">
        <v>1795.4</v>
      </c>
      <c r="I132" s="222"/>
      <c r="J132" s="218"/>
      <c r="K132" s="218"/>
      <c r="L132" s="223"/>
      <c r="M132" s="224"/>
      <c r="N132" s="225"/>
      <c r="O132" s="225"/>
      <c r="P132" s="225"/>
      <c r="Q132" s="225"/>
      <c r="R132" s="225"/>
      <c r="S132" s="225"/>
      <c r="T132" s="226"/>
      <c r="AT132" s="227" t="s">
        <v>143</v>
      </c>
      <c r="AU132" s="227" t="s">
        <v>87</v>
      </c>
      <c r="AV132" s="12" t="s">
        <v>87</v>
      </c>
      <c r="AW132" s="12" t="s">
        <v>41</v>
      </c>
      <c r="AX132" s="12" t="s">
        <v>25</v>
      </c>
      <c r="AY132" s="227" t="s">
        <v>132</v>
      </c>
    </row>
    <row r="133" spans="2:65" s="1" customFormat="1" ht="16.5" customHeight="1">
      <c r="B133" s="41"/>
      <c r="C133" s="192" t="s">
        <v>207</v>
      </c>
      <c r="D133" s="192" t="s">
        <v>134</v>
      </c>
      <c r="E133" s="193" t="s">
        <v>208</v>
      </c>
      <c r="F133" s="194" t="s">
        <v>209</v>
      </c>
      <c r="G133" s="195" t="s">
        <v>148</v>
      </c>
      <c r="H133" s="196">
        <v>449.72</v>
      </c>
      <c r="I133" s="197"/>
      <c r="J133" s="198">
        <f>ROUND(I133*H133,2)</f>
        <v>0</v>
      </c>
      <c r="K133" s="194" t="s">
        <v>138</v>
      </c>
      <c r="L133" s="61"/>
      <c r="M133" s="199" t="s">
        <v>34</v>
      </c>
      <c r="N133" s="200" t="s">
        <v>51</v>
      </c>
      <c r="O133" s="42"/>
      <c r="P133" s="201">
        <f>O133*H133</f>
        <v>0</v>
      </c>
      <c r="Q133" s="201">
        <v>0</v>
      </c>
      <c r="R133" s="201">
        <f>Q133*H133</f>
        <v>0</v>
      </c>
      <c r="S133" s="201">
        <v>0</v>
      </c>
      <c r="T133" s="202">
        <f>S133*H133</f>
        <v>0</v>
      </c>
      <c r="AR133" s="24" t="s">
        <v>139</v>
      </c>
      <c r="AT133" s="24" t="s">
        <v>134</v>
      </c>
      <c r="AU133" s="24" t="s">
        <v>87</v>
      </c>
      <c r="AY133" s="24" t="s">
        <v>132</v>
      </c>
      <c r="BE133" s="203">
        <f>IF(N133="základní",J133,0)</f>
        <v>0</v>
      </c>
      <c r="BF133" s="203">
        <f>IF(N133="snížená",J133,0)</f>
        <v>0</v>
      </c>
      <c r="BG133" s="203">
        <f>IF(N133="zákl. přenesená",J133,0)</f>
        <v>0</v>
      </c>
      <c r="BH133" s="203">
        <f>IF(N133="sníž. přenesená",J133,0)</f>
        <v>0</v>
      </c>
      <c r="BI133" s="203">
        <f>IF(N133="nulová",J133,0)</f>
        <v>0</v>
      </c>
      <c r="BJ133" s="24" t="s">
        <v>139</v>
      </c>
      <c r="BK133" s="203">
        <f>ROUND(I133*H133,2)</f>
        <v>0</v>
      </c>
      <c r="BL133" s="24" t="s">
        <v>139</v>
      </c>
      <c r="BM133" s="24" t="s">
        <v>210</v>
      </c>
    </row>
    <row r="134" spans="2:65" s="1" customFormat="1" ht="276">
      <c r="B134" s="41"/>
      <c r="C134" s="63"/>
      <c r="D134" s="204" t="s">
        <v>141</v>
      </c>
      <c r="E134" s="63"/>
      <c r="F134" s="205" t="s">
        <v>211</v>
      </c>
      <c r="G134" s="63"/>
      <c r="H134" s="63"/>
      <c r="I134" s="163"/>
      <c r="J134" s="63"/>
      <c r="K134" s="63"/>
      <c r="L134" s="61"/>
      <c r="M134" s="206"/>
      <c r="N134" s="42"/>
      <c r="O134" s="42"/>
      <c r="P134" s="42"/>
      <c r="Q134" s="42"/>
      <c r="R134" s="42"/>
      <c r="S134" s="42"/>
      <c r="T134" s="78"/>
      <c r="AT134" s="24" t="s">
        <v>141</v>
      </c>
      <c r="AU134" s="24" t="s">
        <v>87</v>
      </c>
    </row>
    <row r="135" spans="2:65" s="11" customFormat="1" ht="12">
      <c r="B135" s="207"/>
      <c r="C135" s="208"/>
      <c r="D135" s="204" t="s">
        <v>143</v>
      </c>
      <c r="E135" s="209" t="s">
        <v>34</v>
      </c>
      <c r="F135" s="210" t="s">
        <v>172</v>
      </c>
      <c r="G135" s="208"/>
      <c r="H135" s="209" t="s">
        <v>34</v>
      </c>
      <c r="I135" s="211"/>
      <c r="J135" s="208"/>
      <c r="K135" s="208"/>
      <c r="L135" s="212"/>
      <c r="M135" s="213"/>
      <c r="N135" s="214"/>
      <c r="O135" s="214"/>
      <c r="P135" s="214"/>
      <c r="Q135" s="214"/>
      <c r="R135" s="214"/>
      <c r="S135" s="214"/>
      <c r="T135" s="215"/>
      <c r="AT135" s="216" t="s">
        <v>143</v>
      </c>
      <c r="AU135" s="216" t="s">
        <v>87</v>
      </c>
      <c r="AV135" s="11" t="s">
        <v>25</v>
      </c>
      <c r="AW135" s="11" t="s">
        <v>41</v>
      </c>
      <c r="AX135" s="11" t="s">
        <v>78</v>
      </c>
      <c r="AY135" s="216" t="s">
        <v>132</v>
      </c>
    </row>
    <row r="136" spans="2:65" s="12" customFormat="1" ht="12">
      <c r="B136" s="217"/>
      <c r="C136" s="218"/>
      <c r="D136" s="204" t="s">
        <v>143</v>
      </c>
      <c r="E136" s="219" t="s">
        <v>34</v>
      </c>
      <c r="F136" s="220" t="s">
        <v>162</v>
      </c>
      <c r="G136" s="218"/>
      <c r="H136" s="221">
        <v>449.72</v>
      </c>
      <c r="I136" s="222"/>
      <c r="J136" s="218"/>
      <c r="K136" s="218"/>
      <c r="L136" s="223"/>
      <c r="M136" s="224"/>
      <c r="N136" s="225"/>
      <c r="O136" s="225"/>
      <c r="P136" s="225"/>
      <c r="Q136" s="225"/>
      <c r="R136" s="225"/>
      <c r="S136" s="225"/>
      <c r="T136" s="226"/>
      <c r="AT136" s="227" t="s">
        <v>143</v>
      </c>
      <c r="AU136" s="227" t="s">
        <v>87</v>
      </c>
      <c r="AV136" s="12" t="s">
        <v>87</v>
      </c>
      <c r="AW136" s="12" t="s">
        <v>41</v>
      </c>
      <c r="AX136" s="12" t="s">
        <v>25</v>
      </c>
      <c r="AY136" s="227" t="s">
        <v>132</v>
      </c>
    </row>
    <row r="137" spans="2:65" s="1" customFormat="1" ht="16.5" customHeight="1">
      <c r="B137" s="41"/>
      <c r="C137" s="192" t="s">
        <v>212</v>
      </c>
      <c r="D137" s="192" t="s">
        <v>134</v>
      </c>
      <c r="E137" s="193" t="s">
        <v>213</v>
      </c>
      <c r="F137" s="194" t="s">
        <v>209</v>
      </c>
      <c r="G137" s="195" t="s">
        <v>148</v>
      </c>
      <c r="H137" s="196">
        <v>372.89</v>
      </c>
      <c r="I137" s="197"/>
      <c r="J137" s="198">
        <f>ROUND(I137*H137,2)</f>
        <v>0</v>
      </c>
      <c r="K137" s="194" t="s">
        <v>34</v>
      </c>
      <c r="L137" s="61"/>
      <c r="M137" s="199" t="s">
        <v>34</v>
      </c>
      <c r="N137" s="200" t="s">
        <v>51</v>
      </c>
      <c r="O137" s="42"/>
      <c r="P137" s="201">
        <f>O137*H137</f>
        <v>0</v>
      </c>
      <c r="Q137" s="201">
        <v>0</v>
      </c>
      <c r="R137" s="201">
        <f>Q137*H137</f>
        <v>0</v>
      </c>
      <c r="S137" s="201">
        <v>0</v>
      </c>
      <c r="T137" s="202">
        <f>S137*H137</f>
        <v>0</v>
      </c>
      <c r="AR137" s="24" t="s">
        <v>139</v>
      </c>
      <c r="AT137" s="24" t="s">
        <v>134</v>
      </c>
      <c r="AU137" s="24" t="s">
        <v>87</v>
      </c>
      <c r="AY137" s="24" t="s">
        <v>132</v>
      </c>
      <c r="BE137" s="203">
        <f>IF(N137="základní",J137,0)</f>
        <v>0</v>
      </c>
      <c r="BF137" s="203">
        <f>IF(N137="snížená",J137,0)</f>
        <v>0</v>
      </c>
      <c r="BG137" s="203">
        <f>IF(N137="zákl. přenesená",J137,0)</f>
        <v>0</v>
      </c>
      <c r="BH137" s="203">
        <f>IF(N137="sníž. přenesená",J137,0)</f>
        <v>0</v>
      </c>
      <c r="BI137" s="203">
        <f>IF(N137="nulová",J137,0)</f>
        <v>0</v>
      </c>
      <c r="BJ137" s="24" t="s">
        <v>139</v>
      </c>
      <c r="BK137" s="203">
        <f>ROUND(I137*H137,2)</f>
        <v>0</v>
      </c>
      <c r="BL137" s="24" t="s">
        <v>139</v>
      </c>
      <c r="BM137" s="24" t="s">
        <v>214</v>
      </c>
    </row>
    <row r="138" spans="2:65" s="1" customFormat="1" ht="276">
      <c r="B138" s="41"/>
      <c r="C138" s="63"/>
      <c r="D138" s="204" t="s">
        <v>141</v>
      </c>
      <c r="E138" s="63"/>
      <c r="F138" s="205" t="s">
        <v>211</v>
      </c>
      <c r="G138" s="63"/>
      <c r="H138" s="63"/>
      <c r="I138" s="163"/>
      <c r="J138" s="63"/>
      <c r="K138" s="63"/>
      <c r="L138" s="61"/>
      <c r="M138" s="206"/>
      <c r="N138" s="42"/>
      <c r="O138" s="42"/>
      <c r="P138" s="42"/>
      <c r="Q138" s="42"/>
      <c r="R138" s="42"/>
      <c r="S138" s="42"/>
      <c r="T138" s="78"/>
      <c r="AT138" s="24" t="s">
        <v>141</v>
      </c>
      <c r="AU138" s="24" t="s">
        <v>87</v>
      </c>
    </row>
    <row r="139" spans="2:65" s="11" customFormat="1" ht="12">
      <c r="B139" s="207"/>
      <c r="C139" s="208"/>
      <c r="D139" s="204" t="s">
        <v>143</v>
      </c>
      <c r="E139" s="209" t="s">
        <v>34</v>
      </c>
      <c r="F139" s="210" t="s">
        <v>215</v>
      </c>
      <c r="G139" s="208"/>
      <c r="H139" s="209" t="s">
        <v>34</v>
      </c>
      <c r="I139" s="211"/>
      <c r="J139" s="208"/>
      <c r="K139" s="208"/>
      <c r="L139" s="212"/>
      <c r="M139" s="213"/>
      <c r="N139" s="214"/>
      <c r="O139" s="214"/>
      <c r="P139" s="214"/>
      <c r="Q139" s="214"/>
      <c r="R139" s="214"/>
      <c r="S139" s="214"/>
      <c r="T139" s="215"/>
      <c r="AT139" s="216" t="s">
        <v>143</v>
      </c>
      <c r="AU139" s="216" t="s">
        <v>87</v>
      </c>
      <c r="AV139" s="11" t="s">
        <v>25</v>
      </c>
      <c r="AW139" s="11" t="s">
        <v>41</v>
      </c>
      <c r="AX139" s="11" t="s">
        <v>78</v>
      </c>
      <c r="AY139" s="216" t="s">
        <v>132</v>
      </c>
    </row>
    <row r="140" spans="2:65" s="12" customFormat="1" ht="12">
      <c r="B140" s="217"/>
      <c r="C140" s="218"/>
      <c r="D140" s="204" t="s">
        <v>143</v>
      </c>
      <c r="E140" s="219" t="s">
        <v>34</v>
      </c>
      <c r="F140" s="220" t="s">
        <v>216</v>
      </c>
      <c r="G140" s="218"/>
      <c r="H140" s="221">
        <v>372.89</v>
      </c>
      <c r="I140" s="222"/>
      <c r="J140" s="218"/>
      <c r="K140" s="218"/>
      <c r="L140" s="223"/>
      <c r="M140" s="224"/>
      <c r="N140" s="225"/>
      <c r="O140" s="225"/>
      <c r="P140" s="225"/>
      <c r="Q140" s="225"/>
      <c r="R140" s="225"/>
      <c r="S140" s="225"/>
      <c r="T140" s="226"/>
      <c r="AT140" s="227" t="s">
        <v>143</v>
      </c>
      <c r="AU140" s="227" t="s">
        <v>87</v>
      </c>
      <c r="AV140" s="12" t="s">
        <v>87</v>
      </c>
      <c r="AW140" s="12" t="s">
        <v>41</v>
      </c>
      <c r="AX140" s="12" t="s">
        <v>25</v>
      </c>
      <c r="AY140" s="227" t="s">
        <v>132</v>
      </c>
    </row>
    <row r="141" spans="2:65" s="1" customFormat="1" ht="16.5" customHeight="1">
      <c r="B141" s="41"/>
      <c r="C141" s="192" t="s">
        <v>217</v>
      </c>
      <c r="D141" s="192" t="s">
        <v>134</v>
      </c>
      <c r="E141" s="193" t="s">
        <v>218</v>
      </c>
      <c r="F141" s="194" t="s">
        <v>219</v>
      </c>
      <c r="G141" s="195" t="s">
        <v>220</v>
      </c>
      <c r="H141" s="196">
        <v>630.91800000000001</v>
      </c>
      <c r="I141" s="197"/>
      <c r="J141" s="198">
        <f>ROUND(I141*H141,2)</f>
        <v>0</v>
      </c>
      <c r="K141" s="194" t="s">
        <v>34</v>
      </c>
      <c r="L141" s="61"/>
      <c r="M141" s="199" t="s">
        <v>34</v>
      </c>
      <c r="N141" s="200" t="s">
        <v>51</v>
      </c>
      <c r="O141" s="42"/>
      <c r="P141" s="201">
        <f>O141*H141</f>
        <v>0</v>
      </c>
      <c r="Q141" s="201">
        <v>0</v>
      </c>
      <c r="R141" s="201">
        <f>Q141*H141</f>
        <v>0</v>
      </c>
      <c r="S141" s="201">
        <v>0</v>
      </c>
      <c r="T141" s="202">
        <f>S141*H141</f>
        <v>0</v>
      </c>
      <c r="AR141" s="24" t="s">
        <v>139</v>
      </c>
      <c r="AT141" s="24" t="s">
        <v>134</v>
      </c>
      <c r="AU141" s="24" t="s">
        <v>87</v>
      </c>
      <c r="AY141" s="24" t="s">
        <v>132</v>
      </c>
      <c r="BE141" s="203">
        <f>IF(N141="základní",J141,0)</f>
        <v>0</v>
      </c>
      <c r="BF141" s="203">
        <f>IF(N141="snížená",J141,0)</f>
        <v>0</v>
      </c>
      <c r="BG141" s="203">
        <f>IF(N141="zákl. přenesená",J141,0)</f>
        <v>0</v>
      </c>
      <c r="BH141" s="203">
        <f>IF(N141="sníž. přenesená",J141,0)</f>
        <v>0</v>
      </c>
      <c r="BI141" s="203">
        <f>IF(N141="nulová",J141,0)</f>
        <v>0</v>
      </c>
      <c r="BJ141" s="24" t="s">
        <v>139</v>
      </c>
      <c r="BK141" s="203">
        <f>ROUND(I141*H141,2)</f>
        <v>0</v>
      </c>
      <c r="BL141" s="24" t="s">
        <v>139</v>
      </c>
      <c r="BM141" s="24" t="s">
        <v>221</v>
      </c>
    </row>
    <row r="142" spans="2:65" s="11" customFormat="1" ht="24">
      <c r="B142" s="207"/>
      <c r="C142" s="208"/>
      <c r="D142" s="204" t="s">
        <v>143</v>
      </c>
      <c r="E142" s="209" t="s">
        <v>34</v>
      </c>
      <c r="F142" s="210" t="s">
        <v>222</v>
      </c>
      <c r="G142" s="208"/>
      <c r="H142" s="209" t="s">
        <v>34</v>
      </c>
      <c r="I142" s="211"/>
      <c r="J142" s="208"/>
      <c r="K142" s="208"/>
      <c r="L142" s="212"/>
      <c r="M142" s="213"/>
      <c r="N142" s="214"/>
      <c r="O142" s="214"/>
      <c r="P142" s="214"/>
      <c r="Q142" s="214"/>
      <c r="R142" s="214"/>
      <c r="S142" s="214"/>
      <c r="T142" s="215"/>
      <c r="AT142" s="216" t="s">
        <v>143</v>
      </c>
      <c r="AU142" s="216" t="s">
        <v>87</v>
      </c>
      <c r="AV142" s="11" t="s">
        <v>25</v>
      </c>
      <c r="AW142" s="11" t="s">
        <v>41</v>
      </c>
      <c r="AX142" s="11" t="s">
        <v>78</v>
      </c>
      <c r="AY142" s="216" t="s">
        <v>132</v>
      </c>
    </row>
    <row r="143" spans="2:65" s="12" customFormat="1" ht="12">
      <c r="B143" s="217"/>
      <c r="C143" s="218"/>
      <c r="D143" s="204" t="s">
        <v>143</v>
      </c>
      <c r="E143" s="219" t="s">
        <v>34</v>
      </c>
      <c r="F143" s="220" t="s">
        <v>223</v>
      </c>
      <c r="G143" s="218"/>
      <c r="H143" s="221">
        <v>630.91800000000001</v>
      </c>
      <c r="I143" s="222"/>
      <c r="J143" s="218"/>
      <c r="K143" s="218"/>
      <c r="L143" s="223"/>
      <c r="M143" s="224"/>
      <c r="N143" s="225"/>
      <c r="O143" s="225"/>
      <c r="P143" s="225"/>
      <c r="Q143" s="225"/>
      <c r="R143" s="225"/>
      <c r="S143" s="225"/>
      <c r="T143" s="226"/>
      <c r="AT143" s="227" t="s">
        <v>143</v>
      </c>
      <c r="AU143" s="227" t="s">
        <v>87</v>
      </c>
      <c r="AV143" s="12" t="s">
        <v>87</v>
      </c>
      <c r="AW143" s="12" t="s">
        <v>41</v>
      </c>
      <c r="AX143" s="12" t="s">
        <v>25</v>
      </c>
      <c r="AY143" s="227" t="s">
        <v>132</v>
      </c>
    </row>
    <row r="144" spans="2:65" s="1" customFormat="1" ht="25.5" customHeight="1">
      <c r="B144" s="41"/>
      <c r="C144" s="192" t="s">
        <v>224</v>
      </c>
      <c r="D144" s="192" t="s">
        <v>134</v>
      </c>
      <c r="E144" s="193" t="s">
        <v>225</v>
      </c>
      <c r="F144" s="194" t="s">
        <v>226</v>
      </c>
      <c r="G144" s="195" t="s">
        <v>227</v>
      </c>
      <c r="H144" s="196">
        <v>2820.14</v>
      </c>
      <c r="I144" s="197"/>
      <c r="J144" s="198">
        <f>ROUND(I144*H144,2)</f>
        <v>0</v>
      </c>
      <c r="K144" s="194" t="s">
        <v>138</v>
      </c>
      <c r="L144" s="61"/>
      <c r="M144" s="199" t="s">
        <v>34</v>
      </c>
      <c r="N144" s="200" t="s">
        <v>51</v>
      </c>
      <c r="O144" s="42"/>
      <c r="P144" s="201">
        <f>O144*H144</f>
        <v>0</v>
      </c>
      <c r="Q144" s="201">
        <v>0</v>
      </c>
      <c r="R144" s="201">
        <f>Q144*H144</f>
        <v>0</v>
      </c>
      <c r="S144" s="201">
        <v>0</v>
      </c>
      <c r="T144" s="202">
        <f>S144*H144</f>
        <v>0</v>
      </c>
      <c r="AR144" s="24" t="s">
        <v>139</v>
      </c>
      <c r="AT144" s="24" t="s">
        <v>134</v>
      </c>
      <c r="AU144" s="24" t="s">
        <v>87</v>
      </c>
      <c r="AY144" s="24" t="s">
        <v>132</v>
      </c>
      <c r="BE144" s="203">
        <f>IF(N144="základní",J144,0)</f>
        <v>0</v>
      </c>
      <c r="BF144" s="203">
        <f>IF(N144="snížená",J144,0)</f>
        <v>0</v>
      </c>
      <c r="BG144" s="203">
        <f>IF(N144="zákl. přenesená",J144,0)</f>
        <v>0</v>
      </c>
      <c r="BH144" s="203">
        <f>IF(N144="sníž. přenesená",J144,0)</f>
        <v>0</v>
      </c>
      <c r="BI144" s="203">
        <f>IF(N144="nulová",J144,0)</f>
        <v>0</v>
      </c>
      <c r="BJ144" s="24" t="s">
        <v>139</v>
      </c>
      <c r="BK144" s="203">
        <f>ROUND(I144*H144,2)</f>
        <v>0</v>
      </c>
      <c r="BL144" s="24" t="s">
        <v>139</v>
      </c>
      <c r="BM144" s="24" t="s">
        <v>228</v>
      </c>
    </row>
    <row r="145" spans="2:65" s="1" customFormat="1" ht="156">
      <c r="B145" s="41"/>
      <c r="C145" s="63"/>
      <c r="D145" s="204" t="s">
        <v>141</v>
      </c>
      <c r="E145" s="63"/>
      <c r="F145" s="205" t="s">
        <v>229</v>
      </c>
      <c r="G145" s="63"/>
      <c r="H145" s="63"/>
      <c r="I145" s="163"/>
      <c r="J145" s="63"/>
      <c r="K145" s="63"/>
      <c r="L145" s="61"/>
      <c r="M145" s="206"/>
      <c r="N145" s="42"/>
      <c r="O145" s="42"/>
      <c r="P145" s="42"/>
      <c r="Q145" s="42"/>
      <c r="R145" s="42"/>
      <c r="S145" s="42"/>
      <c r="T145" s="78"/>
      <c r="AT145" s="24" t="s">
        <v>141</v>
      </c>
      <c r="AU145" s="24" t="s">
        <v>87</v>
      </c>
    </row>
    <row r="146" spans="2:65" s="11" customFormat="1" ht="12">
      <c r="B146" s="207"/>
      <c r="C146" s="208"/>
      <c r="D146" s="204" t="s">
        <v>143</v>
      </c>
      <c r="E146" s="209" t="s">
        <v>34</v>
      </c>
      <c r="F146" s="210" t="s">
        <v>230</v>
      </c>
      <c r="G146" s="208"/>
      <c r="H146" s="209" t="s">
        <v>34</v>
      </c>
      <c r="I146" s="211"/>
      <c r="J146" s="208"/>
      <c r="K146" s="208"/>
      <c r="L146" s="212"/>
      <c r="M146" s="213"/>
      <c r="N146" s="214"/>
      <c r="O146" s="214"/>
      <c r="P146" s="214"/>
      <c r="Q146" s="214"/>
      <c r="R146" s="214"/>
      <c r="S146" s="214"/>
      <c r="T146" s="215"/>
      <c r="AT146" s="216" t="s">
        <v>143</v>
      </c>
      <c r="AU146" s="216" t="s">
        <v>87</v>
      </c>
      <c r="AV146" s="11" t="s">
        <v>25</v>
      </c>
      <c r="AW146" s="11" t="s">
        <v>41</v>
      </c>
      <c r="AX146" s="11" t="s">
        <v>78</v>
      </c>
      <c r="AY146" s="216" t="s">
        <v>132</v>
      </c>
    </row>
    <row r="147" spans="2:65" s="11" customFormat="1" ht="12">
      <c r="B147" s="207"/>
      <c r="C147" s="208"/>
      <c r="D147" s="204" t="s">
        <v>143</v>
      </c>
      <c r="E147" s="209" t="s">
        <v>34</v>
      </c>
      <c r="F147" s="210" t="s">
        <v>231</v>
      </c>
      <c r="G147" s="208"/>
      <c r="H147" s="209" t="s">
        <v>34</v>
      </c>
      <c r="I147" s="211"/>
      <c r="J147" s="208"/>
      <c r="K147" s="208"/>
      <c r="L147" s="212"/>
      <c r="M147" s="213"/>
      <c r="N147" s="214"/>
      <c r="O147" s="214"/>
      <c r="P147" s="214"/>
      <c r="Q147" s="214"/>
      <c r="R147" s="214"/>
      <c r="S147" s="214"/>
      <c r="T147" s="215"/>
      <c r="AT147" s="216" t="s">
        <v>143</v>
      </c>
      <c r="AU147" s="216" t="s">
        <v>87</v>
      </c>
      <c r="AV147" s="11" t="s">
        <v>25</v>
      </c>
      <c r="AW147" s="11" t="s">
        <v>41</v>
      </c>
      <c r="AX147" s="11" t="s">
        <v>78</v>
      </c>
      <c r="AY147" s="216" t="s">
        <v>132</v>
      </c>
    </row>
    <row r="148" spans="2:65" s="12" customFormat="1" ht="12">
      <c r="B148" s="217"/>
      <c r="C148" s="218"/>
      <c r="D148" s="204" t="s">
        <v>143</v>
      </c>
      <c r="E148" s="219" t="s">
        <v>34</v>
      </c>
      <c r="F148" s="220" t="s">
        <v>232</v>
      </c>
      <c r="G148" s="218"/>
      <c r="H148" s="221">
        <v>1420.57</v>
      </c>
      <c r="I148" s="222"/>
      <c r="J148" s="218"/>
      <c r="K148" s="218"/>
      <c r="L148" s="223"/>
      <c r="M148" s="224"/>
      <c r="N148" s="225"/>
      <c r="O148" s="225"/>
      <c r="P148" s="225"/>
      <c r="Q148" s="225"/>
      <c r="R148" s="225"/>
      <c r="S148" s="225"/>
      <c r="T148" s="226"/>
      <c r="AT148" s="227" t="s">
        <v>143</v>
      </c>
      <c r="AU148" s="227" t="s">
        <v>87</v>
      </c>
      <c r="AV148" s="12" t="s">
        <v>87</v>
      </c>
      <c r="AW148" s="12" t="s">
        <v>41</v>
      </c>
      <c r="AX148" s="12" t="s">
        <v>78</v>
      </c>
      <c r="AY148" s="227" t="s">
        <v>132</v>
      </c>
    </row>
    <row r="149" spans="2:65" s="11" customFormat="1" ht="12">
      <c r="B149" s="207"/>
      <c r="C149" s="208"/>
      <c r="D149" s="204" t="s">
        <v>143</v>
      </c>
      <c r="E149" s="209" t="s">
        <v>34</v>
      </c>
      <c r="F149" s="210" t="s">
        <v>233</v>
      </c>
      <c r="G149" s="208"/>
      <c r="H149" s="209" t="s">
        <v>34</v>
      </c>
      <c r="I149" s="211"/>
      <c r="J149" s="208"/>
      <c r="K149" s="208"/>
      <c r="L149" s="212"/>
      <c r="M149" s="213"/>
      <c r="N149" s="214"/>
      <c r="O149" s="214"/>
      <c r="P149" s="214"/>
      <c r="Q149" s="214"/>
      <c r="R149" s="214"/>
      <c r="S149" s="214"/>
      <c r="T149" s="215"/>
      <c r="AT149" s="216" t="s">
        <v>143</v>
      </c>
      <c r="AU149" s="216" t="s">
        <v>87</v>
      </c>
      <c r="AV149" s="11" t="s">
        <v>25</v>
      </c>
      <c r="AW149" s="11" t="s">
        <v>41</v>
      </c>
      <c r="AX149" s="11" t="s">
        <v>78</v>
      </c>
      <c r="AY149" s="216" t="s">
        <v>132</v>
      </c>
    </row>
    <row r="150" spans="2:65" s="12" customFormat="1" ht="12">
      <c r="B150" s="217"/>
      <c r="C150" s="218"/>
      <c r="D150" s="204" t="s">
        <v>143</v>
      </c>
      <c r="E150" s="219" t="s">
        <v>34</v>
      </c>
      <c r="F150" s="220" t="s">
        <v>234</v>
      </c>
      <c r="G150" s="218"/>
      <c r="H150" s="221">
        <v>383.05</v>
      </c>
      <c r="I150" s="222"/>
      <c r="J150" s="218"/>
      <c r="K150" s="218"/>
      <c r="L150" s="223"/>
      <c r="M150" s="224"/>
      <c r="N150" s="225"/>
      <c r="O150" s="225"/>
      <c r="P150" s="225"/>
      <c r="Q150" s="225"/>
      <c r="R150" s="225"/>
      <c r="S150" s="225"/>
      <c r="T150" s="226"/>
      <c r="AT150" s="227" t="s">
        <v>143</v>
      </c>
      <c r="AU150" s="227" t="s">
        <v>87</v>
      </c>
      <c r="AV150" s="12" t="s">
        <v>87</v>
      </c>
      <c r="AW150" s="12" t="s">
        <v>41</v>
      </c>
      <c r="AX150" s="12" t="s">
        <v>78</v>
      </c>
      <c r="AY150" s="227" t="s">
        <v>132</v>
      </c>
    </row>
    <row r="151" spans="2:65" s="14" customFormat="1" ht="12">
      <c r="B151" s="249"/>
      <c r="C151" s="250"/>
      <c r="D151" s="204" t="s">
        <v>143</v>
      </c>
      <c r="E151" s="251" t="s">
        <v>34</v>
      </c>
      <c r="F151" s="252" t="s">
        <v>235</v>
      </c>
      <c r="G151" s="250"/>
      <c r="H151" s="253">
        <v>1803.62</v>
      </c>
      <c r="I151" s="254"/>
      <c r="J151" s="250"/>
      <c r="K151" s="250"/>
      <c r="L151" s="255"/>
      <c r="M151" s="256"/>
      <c r="N151" s="257"/>
      <c r="O151" s="257"/>
      <c r="P151" s="257"/>
      <c r="Q151" s="257"/>
      <c r="R151" s="257"/>
      <c r="S151" s="257"/>
      <c r="T151" s="258"/>
      <c r="AT151" s="259" t="s">
        <v>143</v>
      </c>
      <c r="AU151" s="259" t="s">
        <v>87</v>
      </c>
      <c r="AV151" s="14" t="s">
        <v>156</v>
      </c>
      <c r="AW151" s="14" t="s">
        <v>41</v>
      </c>
      <c r="AX151" s="14" t="s">
        <v>78</v>
      </c>
      <c r="AY151" s="259" t="s">
        <v>132</v>
      </c>
    </row>
    <row r="152" spans="2:65" s="11" customFormat="1" ht="12">
      <c r="B152" s="207"/>
      <c r="C152" s="208"/>
      <c r="D152" s="204" t="s">
        <v>143</v>
      </c>
      <c r="E152" s="209" t="s">
        <v>34</v>
      </c>
      <c r="F152" s="210" t="s">
        <v>236</v>
      </c>
      <c r="G152" s="208"/>
      <c r="H152" s="209" t="s">
        <v>34</v>
      </c>
      <c r="I152" s="211"/>
      <c r="J152" s="208"/>
      <c r="K152" s="208"/>
      <c r="L152" s="212"/>
      <c r="M152" s="213"/>
      <c r="N152" s="214"/>
      <c r="O152" s="214"/>
      <c r="P152" s="214"/>
      <c r="Q152" s="214"/>
      <c r="R152" s="214"/>
      <c r="S152" s="214"/>
      <c r="T152" s="215"/>
      <c r="AT152" s="216" t="s">
        <v>143</v>
      </c>
      <c r="AU152" s="216" t="s">
        <v>87</v>
      </c>
      <c r="AV152" s="11" t="s">
        <v>25</v>
      </c>
      <c r="AW152" s="11" t="s">
        <v>41</v>
      </c>
      <c r="AX152" s="11" t="s">
        <v>78</v>
      </c>
      <c r="AY152" s="216" t="s">
        <v>132</v>
      </c>
    </row>
    <row r="153" spans="2:65" s="12" customFormat="1" ht="12">
      <c r="B153" s="217"/>
      <c r="C153" s="218"/>
      <c r="D153" s="204" t="s">
        <v>143</v>
      </c>
      <c r="E153" s="219" t="s">
        <v>34</v>
      </c>
      <c r="F153" s="220" t="s">
        <v>237</v>
      </c>
      <c r="G153" s="218"/>
      <c r="H153" s="221">
        <v>649.9</v>
      </c>
      <c r="I153" s="222"/>
      <c r="J153" s="218"/>
      <c r="K153" s="218"/>
      <c r="L153" s="223"/>
      <c r="M153" s="224"/>
      <c r="N153" s="225"/>
      <c r="O153" s="225"/>
      <c r="P153" s="225"/>
      <c r="Q153" s="225"/>
      <c r="R153" s="225"/>
      <c r="S153" s="225"/>
      <c r="T153" s="226"/>
      <c r="AT153" s="227" t="s">
        <v>143</v>
      </c>
      <c r="AU153" s="227" t="s">
        <v>87</v>
      </c>
      <c r="AV153" s="12" t="s">
        <v>87</v>
      </c>
      <c r="AW153" s="12" t="s">
        <v>41</v>
      </c>
      <c r="AX153" s="12" t="s">
        <v>78</v>
      </c>
      <c r="AY153" s="227" t="s">
        <v>132</v>
      </c>
    </row>
    <row r="154" spans="2:65" s="11" customFormat="1" ht="12">
      <c r="B154" s="207"/>
      <c r="C154" s="208"/>
      <c r="D154" s="204" t="s">
        <v>143</v>
      </c>
      <c r="E154" s="209" t="s">
        <v>34</v>
      </c>
      <c r="F154" s="210" t="s">
        <v>238</v>
      </c>
      <c r="G154" s="208"/>
      <c r="H154" s="209" t="s">
        <v>34</v>
      </c>
      <c r="I154" s="211"/>
      <c r="J154" s="208"/>
      <c r="K154" s="208"/>
      <c r="L154" s="212"/>
      <c r="M154" s="213"/>
      <c r="N154" s="214"/>
      <c r="O154" s="214"/>
      <c r="P154" s="214"/>
      <c r="Q154" s="214"/>
      <c r="R154" s="214"/>
      <c r="S154" s="214"/>
      <c r="T154" s="215"/>
      <c r="AT154" s="216" t="s">
        <v>143</v>
      </c>
      <c r="AU154" s="216" t="s">
        <v>87</v>
      </c>
      <c r="AV154" s="11" t="s">
        <v>25</v>
      </c>
      <c r="AW154" s="11" t="s">
        <v>41</v>
      </c>
      <c r="AX154" s="11" t="s">
        <v>78</v>
      </c>
      <c r="AY154" s="216" t="s">
        <v>132</v>
      </c>
    </row>
    <row r="155" spans="2:65" s="12" customFormat="1" ht="12">
      <c r="B155" s="217"/>
      <c r="C155" s="218"/>
      <c r="D155" s="204" t="s">
        <v>143</v>
      </c>
      <c r="E155" s="219" t="s">
        <v>34</v>
      </c>
      <c r="F155" s="220" t="s">
        <v>239</v>
      </c>
      <c r="G155" s="218"/>
      <c r="H155" s="221">
        <v>366.62</v>
      </c>
      <c r="I155" s="222"/>
      <c r="J155" s="218"/>
      <c r="K155" s="218"/>
      <c r="L155" s="223"/>
      <c r="M155" s="224"/>
      <c r="N155" s="225"/>
      <c r="O155" s="225"/>
      <c r="P155" s="225"/>
      <c r="Q155" s="225"/>
      <c r="R155" s="225"/>
      <c r="S155" s="225"/>
      <c r="T155" s="226"/>
      <c r="AT155" s="227" t="s">
        <v>143</v>
      </c>
      <c r="AU155" s="227" t="s">
        <v>87</v>
      </c>
      <c r="AV155" s="12" t="s">
        <v>87</v>
      </c>
      <c r="AW155" s="12" t="s">
        <v>41</v>
      </c>
      <c r="AX155" s="12" t="s">
        <v>78</v>
      </c>
      <c r="AY155" s="227" t="s">
        <v>132</v>
      </c>
    </row>
    <row r="156" spans="2:65" s="14" customFormat="1" ht="12">
      <c r="B156" s="249"/>
      <c r="C156" s="250"/>
      <c r="D156" s="204" t="s">
        <v>143</v>
      </c>
      <c r="E156" s="251" t="s">
        <v>34</v>
      </c>
      <c r="F156" s="252" t="s">
        <v>235</v>
      </c>
      <c r="G156" s="250"/>
      <c r="H156" s="253">
        <v>1016.52</v>
      </c>
      <c r="I156" s="254"/>
      <c r="J156" s="250"/>
      <c r="K156" s="250"/>
      <c r="L156" s="255"/>
      <c r="M156" s="256"/>
      <c r="N156" s="257"/>
      <c r="O156" s="257"/>
      <c r="P156" s="257"/>
      <c r="Q156" s="257"/>
      <c r="R156" s="257"/>
      <c r="S156" s="257"/>
      <c r="T156" s="258"/>
      <c r="AT156" s="259" t="s">
        <v>143</v>
      </c>
      <c r="AU156" s="259" t="s">
        <v>87</v>
      </c>
      <c r="AV156" s="14" t="s">
        <v>156</v>
      </c>
      <c r="AW156" s="14" t="s">
        <v>41</v>
      </c>
      <c r="AX156" s="14" t="s">
        <v>78</v>
      </c>
      <c r="AY156" s="259" t="s">
        <v>132</v>
      </c>
    </row>
    <row r="157" spans="2:65" s="13" customFormat="1" ht="12">
      <c r="B157" s="228"/>
      <c r="C157" s="229"/>
      <c r="D157" s="204" t="s">
        <v>143</v>
      </c>
      <c r="E157" s="230" t="s">
        <v>34</v>
      </c>
      <c r="F157" s="231" t="s">
        <v>155</v>
      </c>
      <c r="G157" s="229"/>
      <c r="H157" s="232">
        <v>2820.14</v>
      </c>
      <c r="I157" s="233"/>
      <c r="J157" s="229"/>
      <c r="K157" s="229"/>
      <c r="L157" s="234"/>
      <c r="M157" s="235"/>
      <c r="N157" s="236"/>
      <c r="O157" s="236"/>
      <c r="P157" s="236"/>
      <c r="Q157" s="236"/>
      <c r="R157" s="236"/>
      <c r="S157" s="236"/>
      <c r="T157" s="237"/>
      <c r="AT157" s="238" t="s">
        <v>143</v>
      </c>
      <c r="AU157" s="238" t="s">
        <v>87</v>
      </c>
      <c r="AV157" s="13" t="s">
        <v>139</v>
      </c>
      <c r="AW157" s="13" t="s">
        <v>41</v>
      </c>
      <c r="AX157" s="13" t="s">
        <v>25</v>
      </c>
      <c r="AY157" s="238" t="s">
        <v>132</v>
      </c>
    </row>
    <row r="158" spans="2:65" s="1" customFormat="1" ht="25.5" customHeight="1">
      <c r="B158" s="41"/>
      <c r="C158" s="192" t="s">
        <v>10</v>
      </c>
      <c r="D158" s="192" t="s">
        <v>134</v>
      </c>
      <c r="E158" s="193" t="s">
        <v>240</v>
      </c>
      <c r="F158" s="194" t="s">
        <v>241</v>
      </c>
      <c r="G158" s="195" t="s">
        <v>227</v>
      </c>
      <c r="H158" s="196">
        <v>961.63</v>
      </c>
      <c r="I158" s="197"/>
      <c r="J158" s="198">
        <f>ROUND(I158*H158,2)</f>
        <v>0</v>
      </c>
      <c r="K158" s="194" t="s">
        <v>138</v>
      </c>
      <c r="L158" s="61"/>
      <c r="M158" s="199" t="s">
        <v>34</v>
      </c>
      <c r="N158" s="200" t="s">
        <v>51</v>
      </c>
      <c r="O158" s="42"/>
      <c r="P158" s="201">
        <f>O158*H158</f>
        <v>0</v>
      </c>
      <c r="Q158" s="201">
        <v>0</v>
      </c>
      <c r="R158" s="201">
        <f>Q158*H158</f>
        <v>0</v>
      </c>
      <c r="S158" s="201">
        <v>0</v>
      </c>
      <c r="T158" s="202">
        <f>S158*H158</f>
        <v>0</v>
      </c>
      <c r="AR158" s="24" t="s">
        <v>139</v>
      </c>
      <c r="AT158" s="24" t="s">
        <v>134</v>
      </c>
      <c r="AU158" s="24" t="s">
        <v>87</v>
      </c>
      <c r="AY158" s="24" t="s">
        <v>132</v>
      </c>
      <c r="BE158" s="203">
        <f>IF(N158="základní",J158,0)</f>
        <v>0</v>
      </c>
      <c r="BF158" s="203">
        <f>IF(N158="snížená",J158,0)</f>
        <v>0</v>
      </c>
      <c r="BG158" s="203">
        <f>IF(N158="zákl. přenesená",J158,0)</f>
        <v>0</v>
      </c>
      <c r="BH158" s="203">
        <f>IF(N158="sníž. přenesená",J158,0)</f>
        <v>0</v>
      </c>
      <c r="BI158" s="203">
        <f>IF(N158="nulová",J158,0)</f>
        <v>0</v>
      </c>
      <c r="BJ158" s="24" t="s">
        <v>139</v>
      </c>
      <c r="BK158" s="203">
        <f>ROUND(I158*H158,2)</f>
        <v>0</v>
      </c>
      <c r="BL158" s="24" t="s">
        <v>139</v>
      </c>
      <c r="BM158" s="24" t="s">
        <v>242</v>
      </c>
    </row>
    <row r="159" spans="2:65" s="1" customFormat="1" ht="120">
      <c r="B159" s="41"/>
      <c r="C159" s="63"/>
      <c r="D159" s="204" t="s">
        <v>141</v>
      </c>
      <c r="E159" s="63"/>
      <c r="F159" s="205" t="s">
        <v>243</v>
      </c>
      <c r="G159" s="63"/>
      <c r="H159" s="63"/>
      <c r="I159" s="163"/>
      <c r="J159" s="63"/>
      <c r="K159" s="63"/>
      <c r="L159" s="61"/>
      <c r="M159" s="206"/>
      <c r="N159" s="42"/>
      <c r="O159" s="42"/>
      <c r="P159" s="42"/>
      <c r="Q159" s="42"/>
      <c r="R159" s="42"/>
      <c r="S159" s="42"/>
      <c r="T159" s="78"/>
      <c r="AT159" s="24" t="s">
        <v>141</v>
      </c>
      <c r="AU159" s="24" t="s">
        <v>87</v>
      </c>
    </row>
    <row r="160" spans="2:65" s="11" customFormat="1" ht="12">
      <c r="B160" s="207"/>
      <c r="C160" s="208"/>
      <c r="D160" s="204" t="s">
        <v>143</v>
      </c>
      <c r="E160" s="209" t="s">
        <v>34</v>
      </c>
      <c r="F160" s="210" t="s">
        <v>230</v>
      </c>
      <c r="G160" s="208"/>
      <c r="H160" s="209" t="s">
        <v>34</v>
      </c>
      <c r="I160" s="211"/>
      <c r="J160" s="208"/>
      <c r="K160" s="208"/>
      <c r="L160" s="212"/>
      <c r="M160" s="213"/>
      <c r="N160" s="214"/>
      <c r="O160" s="214"/>
      <c r="P160" s="214"/>
      <c r="Q160" s="214"/>
      <c r="R160" s="214"/>
      <c r="S160" s="214"/>
      <c r="T160" s="215"/>
      <c r="AT160" s="216" t="s">
        <v>143</v>
      </c>
      <c r="AU160" s="216" t="s">
        <v>87</v>
      </c>
      <c r="AV160" s="11" t="s">
        <v>25</v>
      </c>
      <c r="AW160" s="11" t="s">
        <v>41</v>
      </c>
      <c r="AX160" s="11" t="s">
        <v>78</v>
      </c>
      <c r="AY160" s="216" t="s">
        <v>132</v>
      </c>
    </row>
    <row r="161" spans="2:65" s="11" customFormat="1" ht="12">
      <c r="B161" s="207"/>
      <c r="C161" s="208"/>
      <c r="D161" s="204" t="s">
        <v>143</v>
      </c>
      <c r="E161" s="209" t="s">
        <v>34</v>
      </c>
      <c r="F161" s="210" t="s">
        <v>244</v>
      </c>
      <c r="G161" s="208"/>
      <c r="H161" s="209" t="s">
        <v>34</v>
      </c>
      <c r="I161" s="211"/>
      <c r="J161" s="208"/>
      <c r="K161" s="208"/>
      <c r="L161" s="212"/>
      <c r="M161" s="213"/>
      <c r="N161" s="214"/>
      <c r="O161" s="214"/>
      <c r="P161" s="214"/>
      <c r="Q161" s="214"/>
      <c r="R161" s="214"/>
      <c r="S161" s="214"/>
      <c r="T161" s="215"/>
      <c r="AT161" s="216" t="s">
        <v>143</v>
      </c>
      <c r="AU161" s="216" t="s">
        <v>87</v>
      </c>
      <c r="AV161" s="11" t="s">
        <v>25</v>
      </c>
      <c r="AW161" s="11" t="s">
        <v>41</v>
      </c>
      <c r="AX161" s="11" t="s">
        <v>78</v>
      </c>
      <c r="AY161" s="216" t="s">
        <v>132</v>
      </c>
    </row>
    <row r="162" spans="2:65" s="12" customFormat="1" ht="12">
      <c r="B162" s="217"/>
      <c r="C162" s="218"/>
      <c r="D162" s="204" t="s">
        <v>143</v>
      </c>
      <c r="E162" s="219" t="s">
        <v>34</v>
      </c>
      <c r="F162" s="220" t="s">
        <v>245</v>
      </c>
      <c r="G162" s="218"/>
      <c r="H162" s="221">
        <v>961.63</v>
      </c>
      <c r="I162" s="222"/>
      <c r="J162" s="218"/>
      <c r="K162" s="218"/>
      <c r="L162" s="223"/>
      <c r="M162" s="224"/>
      <c r="N162" s="225"/>
      <c r="O162" s="225"/>
      <c r="P162" s="225"/>
      <c r="Q162" s="225"/>
      <c r="R162" s="225"/>
      <c r="S162" s="225"/>
      <c r="T162" s="226"/>
      <c r="AT162" s="227" t="s">
        <v>143</v>
      </c>
      <c r="AU162" s="227" t="s">
        <v>87</v>
      </c>
      <c r="AV162" s="12" t="s">
        <v>87</v>
      </c>
      <c r="AW162" s="12" t="s">
        <v>41</v>
      </c>
      <c r="AX162" s="12" t="s">
        <v>25</v>
      </c>
      <c r="AY162" s="227" t="s">
        <v>132</v>
      </c>
    </row>
    <row r="163" spans="2:65" s="1" customFormat="1" ht="25.5" customHeight="1">
      <c r="B163" s="41"/>
      <c r="C163" s="192" t="s">
        <v>246</v>
      </c>
      <c r="D163" s="192" t="s">
        <v>134</v>
      </c>
      <c r="E163" s="193" t="s">
        <v>247</v>
      </c>
      <c r="F163" s="194" t="s">
        <v>248</v>
      </c>
      <c r="G163" s="195" t="s">
        <v>227</v>
      </c>
      <c r="H163" s="196">
        <v>1016.52</v>
      </c>
      <c r="I163" s="197"/>
      <c r="J163" s="198">
        <f>ROUND(I163*H163,2)</f>
        <v>0</v>
      </c>
      <c r="K163" s="194" t="s">
        <v>138</v>
      </c>
      <c r="L163" s="61"/>
      <c r="M163" s="199" t="s">
        <v>34</v>
      </c>
      <c r="N163" s="200" t="s">
        <v>51</v>
      </c>
      <c r="O163" s="42"/>
      <c r="P163" s="201">
        <f>O163*H163</f>
        <v>0</v>
      </c>
      <c r="Q163" s="201">
        <v>0</v>
      </c>
      <c r="R163" s="201">
        <f>Q163*H163</f>
        <v>0</v>
      </c>
      <c r="S163" s="201">
        <v>0</v>
      </c>
      <c r="T163" s="202">
        <f>S163*H163</f>
        <v>0</v>
      </c>
      <c r="AR163" s="24" t="s">
        <v>139</v>
      </c>
      <c r="AT163" s="24" t="s">
        <v>134</v>
      </c>
      <c r="AU163" s="24" t="s">
        <v>87</v>
      </c>
      <c r="AY163" s="24" t="s">
        <v>132</v>
      </c>
      <c r="BE163" s="203">
        <f>IF(N163="základní",J163,0)</f>
        <v>0</v>
      </c>
      <c r="BF163" s="203">
        <f>IF(N163="snížená",J163,0)</f>
        <v>0</v>
      </c>
      <c r="BG163" s="203">
        <f>IF(N163="zákl. přenesená",J163,0)</f>
        <v>0</v>
      </c>
      <c r="BH163" s="203">
        <f>IF(N163="sníž. přenesená",J163,0)</f>
        <v>0</v>
      </c>
      <c r="BI163" s="203">
        <f>IF(N163="nulová",J163,0)</f>
        <v>0</v>
      </c>
      <c r="BJ163" s="24" t="s">
        <v>139</v>
      </c>
      <c r="BK163" s="203">
        <f>ROUND(I163*H163,2)</f>
        <v>0</v>
      </c>
      <c r="BL163" s="24" t="s">
        <v>139</v>
      </c>
      <c r="BM163" s="24" t="s">
        <v>249</v>
      </c>
    </row>
    <row r="164" spans="2:65" s="1" customFormat="1" ht="108">
      <c r="B164" s="41"/>
      <c r="C164" s="63"/>
      <c r="D164" s="204" t="s">
        <v>141</v>
      </c>
      <c r="E164" s="63"/>
      <c r="F164" s="205" t="s">
        <v>250</v>
      </c>
      <c r="G164" s="63"/>
      <c r="H164" s="63"/>
      <c r="I164" s="163"/>
      <c r="J164" s="63"/>
      <c r="K164" s="63"/>
      <c r="L164" s="61"/>
      <c r="M164" s="206"/>
      <c r="N164" s="42"/>
      <c r="O164" s="42"/>
      <c r="P164" s="42"/>
      <c r="Q164" s="42"/>
      <c r="R164" s="42"/>
      <c r="S164" s="42"/>
      <c r="T164" s="78"/>
      <c r="AT164" s="24" t="s">
        <v>141</v>
      </c>
      <c r="AU164" s="24" t="s">
        <v>87</v>
      </c>
    </row>
    <row r="165" spans="2:65" s="11" customFormat="1" ht="24">
      <c r="B165" s="207"/>
      <c r="C165" s="208"/>
      <c r="D165" s="204" t="s">
        <v>143</v>
      </c>
      <c r="E165" s="209" t="s">
        <v>34</v>
      </c>
      <c r="F165" s="210" t="s">
        <v>251</v>
      </c>
      <c r="G165" s="208"/>
      <c r="H165" s="209" t="s">
        <v>34</v>
      </c>
      <c r="I165" s="211"/>
      <c r="J165" s="208"/>
      <c r="K165" s="208"/>
      <c r="L165" s="212"/>
      <c r="M165" s="213"/>
      <c r="N165" s="214"/>
      <c r="O165" s="214"/>
      <c r="P165" s="214"/>
      <c r="Q165" s="214"/>
      <c r="R165" s="214"/>
      <c r="S165" s="214"/>
      <c r="T165" s="215"/>
      <c r="AT165" s="216" t="s">
        <v>143</v>
      </c>
      <c r="AU165" s="216" t="s">
        <v>87</v>
      </c>
      <c r="AV165" s="11" t="s">
        <v>25</v>
      </c>
      <c r="AW165" s="11" t="s">
        <v>41</v>
      </c>
      <c r="AX165" s="11" t="s">
        <v>78</v>
      </c>
      <c r="AY165" s="216" t="s">
        <v>132</v>
      </c>
    </row>
    <row r="166" spans="2:65" s="12" customFormat="1" ht="12">
      <c r="B166" s="217"/>
      <c r="C166" s="218"/>
      <c r="D166" s="204" t="s">
        <v>143</v>
      </c>
      <c r="E166" s="219" t="s">
        <v>34</v>
      </c>
      <c r="F166" s="220" t="s">
        <v>237</v>
      </c>
      <c r="G166" s="218"/>
      <c r="H166" s="221">
        <v>649.9</v>
      </c>
      <c r="I166" s="222"/>
      <c r="J166" s="218"/>
      <c r="K166" s="218"/>
      <c r="L166" s="223"/>
      <c r="M166" s="224"/>
      <c r="N166" s="225"/>
      <c r="O166" s="225"/>
      <c r="P166" s="225"/>
      <c r="Q166" s="225"/>
      <c r="R166" s="225"/>
      <c r="S166" s="225"/>
      <c r="T166" s="226"/>
      <c r="AT166" s="227" t="s">
        <v>143</v>
      </c>
      <c r="AU166" s="227" t="s">
        <v>87</v>
      </c>
      <c r="AV166" s="12" t="s">
        <v>87</v>
      </c>
      <c r="AW166" s="12" t="s">
        <v>41</v>
      </c>
      <c r="AX166" s="12" t="s">
        <v>78</v>
      </c>
      <c r="AY166" s="227" t="s">
        <v>132</v>
      </c>
    </row>
    <row r="167" spans="2:65" s="11" customFormat="1" ht="24">
      <c r="B167" s="207"/>
      <c r="C167" s="208"/>
      <c r="D167" s="204" t="s">
        <v>143</v>
      </c>
      <c r="E167" s="209" t="s">
        <v>34</v>
      </c>
      <c r="F167" s="210" t="s">
        <v>252</v>
      </c>
      <c r="G167" s="208"/>
      <c r="H167" s="209" t="s">
        <v>34</v>
      </c>
      <c r="I167" s="211"/>
      <c r="J167" s="208"/>
      <c r="K167" s="208"/>
      <c r="L167" s="212"/>
      <c r="M167" s="213"/>
      <c r="N167" s="214"/>
      <c r="O167" s="214"/>
      <c r="P167" s="214"/>
      <c r="Q167" s="214"/>
      <c r="R167" s="214"/>
      <c r="S167" s="214"/>
      <c r="T167" s="215"/>
      <c r="AT167" s="216" t="s">
        <v>143</v>
      </c>
      <c r="AU167" s="216" t="s">
        <v>87</v>
      </c>
      <c r="AV167" s="11" t="s">
        <v>25</v>
      </c>
      <c r="AW167" s="11" t="s">
        <v>41</v>
      </c>
      <c r="AX167" s="11" t="s">
        <v>78</v>
      </c>
      <c r="AY167" s="216" t="s">
        <v>132</v>
      </c>
    </row>
    <row r="168" spans="2:65" s="12" customFormat="1" ht="12">
      <c r="B168" s="217"/>
      <c r="C168" s="218"/>
      <c r="D168" s="204" t="s">
        <v>143</v>
      </c>
      <c r="E168" s="219" t="s">
        <v>34</v>
      </c>
      <c r="F168" s="220" t="s">
        <v>239</v>
      </c>
      <c r="G168" s="218"/>
      <c r="H168" s="221">
        <v>366.62</v>
      </c>
      <c r="I168" s="222"/>
      <c r="J168" s="218"/>
      <c r="K168" s="218"/>
      <c r="L168" s="223"/>
      <c r="M168" s="224"/>
      <c r="N168" s="225"/>
      <c r="O168" s="225"/>
      <c r="P168" s="225"/>
      <c r="Q168" s="225"/>
      <c r="R168" s="225"/>
      <c r="S168" s="225"/>
      <c r="T168" s="226"/>
      <c r="AT168" s="227" t="s">
        <v>143</v>
      </c>
      <c r="AU168" s="227" t="s">
        <v>87</v>
      </c>
      <c r="AV168" s="12" t="s">
        <v>87</v>
      </c>
      <c r="AW168" s="12" t="s">
        <v>41</v>
      </c>
      <c r="AX168" s="12" t="s">
        <v>78</v>
      </c>
      <c r="AY168" s="227" t="s">
        <v>132</v>
      </c>
    </row>
    <row r="169" spans="2:65" s="13" customFormat="1" ht="12">
      <c r="B169" s="228"/>
      <c r="C169" s="229"/>
      <c r="D169" s="204" t="s">
        <v>143</v>
      </c>
      <c r="E169" s="230" t="s">
        <v>34</v>
      </c>
      <c r="F169" s="231" t="s">
        <v>155</v>
      </c>
      <c r="G169" s="229"/>
      <c r="H169" s="232">
        <v>1016.52</v>
      </c>
      <c r="I169" s="233"/>
      <c r="J169" s="229"/>
      <c r="K169" s="229"/>
      <c r="L169" s="234"/>
      <c r="M169" s="235"/>
      <c r="N169" s="236"/>
      <c r="O169" s="236"/>
      <c r="P169" s="236"/>
      <c r="Q169" s="236"/>
      <c r="R169" s="236"/>
      <c r="S169" s="236"/>
      <c r="T169" s="237"/>
      <c r="AT169" s="238" t="s">
        <v>143</v>
      </c>
      <c r="AU169" s="238" t="s">
        <v>87</v>
      </c>
      <c r="AV169" s="13" t="s">
        <v>139</v>
      </c>
      <c r="AW169" s="13" t="s">
        <v>41</v>
      </c>
      <c r="AX169" s="13" t="s">
        <v>25</v>
      </c>
      <c r="AY169" s="238" t="s">
        <v>132</v>
      </c>
    </row>
    <row r="170" spans="2:65" s="1" customFormat="1" ht="25.5" customHeight="1">
      <c r="B170" s="41"/>
      <c r="C170" s="192" t="s">
        <v>253</v>
      </c>
      <c r="D170" s="192" t="s">
        <v>134</v>
      </c>
      <c r="E170" s="193" t="s">
        <v>254</v>
      </c>
      <c r="F170" s="194" t="s">
        <v>255</v>
      </c>
      <c r="G170" s="195" t="s">
        <v>227</v>
      </c>
      <c r="H170" s="196">
        <v>961.63</v>
      </c>
      <c r="I170" s="197"/>
      <c r="J170" s="198">
        <f>ROUND(I170*H170,2)</f>
        <v>0</v>
      </c>
      <c r="K170" s="194" t="s">
        <v>138</v>
      </c>
      <c r="L170" s="61"/>
      <c r="M170" s="199" t="s">
        <v>34</v>
      </c>
      <c r="N170" s="200" t="s">
        <v>51</v>
      </c>
      <c r="O170" s="42"/>
      <c r="P170" s="201">
        <f>O170*H170</f>
        <v>0</v>
      </c>
      <c r="Q170" s="201">
        <v>0</v>
      </c>
      <c r="R170" s="201">
        <f>Q170*H170</f>
        <v>0</v>
      </c>
      <c r="S170" s="201">
        <v>0</v>
      </c>
      <c r="T170" s="202">
        <f>S170*H170</f>
        <v>0</v>
      </c>
      <c r="AR170" s="24" t="s">
        <v>139</v>
      </c>
      <c r="AT170" s="24" t="s">
        <v>134</v>
      </c>
      <c r="AU170" s="24" t="s">
        <v>87</v>
      </c>
      <c r="AY170" s="24" t="s">
        <v>132</v>
      </c>
      <c r="BE170" s="203">
        <f>IF(N170="základní",J170,0)</f>
        <v>0</v>
      </c>
      <c r="BF170" s="203">
        <f>IF(N170="snížená",J170,0)</f>
        <v>0</v>
      </c>
      <c r="BG170" s="203">
        <f>IF(N170="zákl. přenesená",J170,0)</f>
        <v>0</v>
      </c>
      <c r="BH170" s="203">
        <f>IF(N170="sníž. přenesená",J170,0)</f>
        <v>0</v>
      </c>
      <c r="BI170" s="203">
        <f>IF(N170="nulová",J170,0)</f>
        <v>0</v>
      </c>
      <c r="BJ170" s="24" t="s">
        <v>139</v>
      </c>
      <c r="BK170" s="203">
        <f>ROUND(I170*H170,2)</f>
        <v>0</v>
      </c>
      <c r="BL170" s="24" t="s">
        <v>139</v>
      </c>
      <c r="BM170" s="24" t="s">
        <v>256</v>
      </c>
    </row>
    <row r="171" spans="2:65" s="1" customFormat="1" ht="108">
      <c r="B171" s="41"/>
      <c r="C171" s="63"/>
      <c r="D171" s="204" t="s">
        <v>141</v>
      </c>
      <c r="E171" s="63"/>
      <c r="F171" s="205" t="s">
        <v>257</v>
      </c>
      <c r="G171" s="63"/>
      <c r="H171" s="63"/>
      <c r="I171" s="163"/>
      <c r="J171" s="63"/>
      <c r="K171" s="63"/>
      <c r="L171" s="61"/>
      <c r="M171" s="206"/>
      <c r="N171" s="42"/>
      <c r="O171" s="42"/>
      <c r="P171" s="42"/>
      <c r="Q171" s="42"/>
      <c r="R171" s="42"/>
      <c r="S171" s="42"/>
      <c r="T171" s="78"/>
      <c r="AT171" s="24" t="s">
        <v>141</v>
      </c>
      <c r="AU171" s="24" t="s">
        <v>87</v>
      </c>
    </row>
    <row r="172" spans="2:65" s="11" customFormat="1" ht="12">
      <c r="B172" s="207"/>
      <c r="C172" s="208"/>
      <c r="D172" s="204" t="s">
        <v>143</v>
      </c>
      <c r="E172" s="209" t="s">
        <v>34</v>
      </c>
      <c r="F172" s="210" t="s">
        <v>258</v>
      </c>
      <c r="G172" s="208"/>
      <c r="H172" s="209" t="s">
        <v>34</v>
      </c>
      <c r="I172" s="211"/>
      <c r="J172" s="208"/>
      <c r="K172" s="208"/>
      <c r="L172" s="212"/>
      <c r="M172" s="213"/>
      <c r="N172" s="214"/>
      <c r="O172" s="214"/>
      <c r="P172" s="214"/>
      <c r="Q172" s="214"/>
      <c r="R172" s="214"/>
      <c r="S172" s="214"/>
      <c r="T172" s="215"/>
      <c r="AT172" s="216" t="s">
        <v>143</v>
      </c>
      <c r="AU172" s="216" t="s">
        <v>87</v>
      </c>
      <c r="AV172" s="11" t="s">
        <v>25</v>
      </c>
      <c r="AW172" s="11" t="s">
        <v>41</v>
      </c>
      <c r="AX172" s="11" t="s">
        <v>78</v>
      </c>
      <c r="AY172" s="216" t="s">
        <v>132</v>
      </c>
    </row>
    <row r="173" spans="2:65" s="12" customFormat="1" ht="12">
      <c r="B173" s="217"/>
      <c r="C173" s="218"/>
      <c r="D173" s="204" t="s">
        <v>143</v>
      </c>
      <c r="E173" s="219" t="s">
        <v>34</v>
      </c>
      <c r="F173" s="220" t="s">
        <v>245</v>
      </c>
      <c r="G173" s="218"/>
      <c r="H173" s="221">
        <v>961.63</v>
      </c>
      <c r="I173" s="222"/>
      <c r="J173" s="218"/>
      <c r="K173" s="218"/>
      <c r="L173" s="223"/>
      <c r="M173" s="224"/>
      <c r="N173" s="225"/>
      <c r="O173" s="225"/>
      <c r="P173" s="225"/>
      <c r="Q173" s="225"/>
      <c r="R173" s="225"/>
      <c r="S173" s="225"/>
      <c r="T173" s="226"/>
      <c r="AT173" s="227" t="s">
        <v>143</v>
      </c>
      <c r="AU173" s="227" t="s">
        <v>87</v>
      </c>
      <c r="AV173" s="12" t="s">
        <v>87</v>
      </c>
      <c r="AW173" s="12" t="s">
        <v>41</v>
      </c>
      <c r="AX173" s="12" t="s">
        <v>25</v>
      </c>
      <c r="AY173" s="227" t="s">
        <v>132</v>
      </c>
    </row>
    <row r="174" spans="2:65" s="1" customFormat="1" ht="25.5" customHeight="1">
      <c r="B174" s="41"/>
      <c r="C174" s="192" t="s">
        <v>259</v>
      </c>
      <c r="D174" s="192" t="s">
        <v>134</v>
      </c>
      <c r="E174" s="193" t="s">
        <v>260</v>
      </c>
      <c r="F174" s="194" t="s">
        <v>261</v>
      </c>
      <c r="G174" s="195" t="s">
        <v>137</v>
      </c>
      <c r="H174" s="196">
        <v>1.6E-2</v>
      </c>
      <c r="I174" s="197"/>
      <c r="J174" s="198">
        <f>ROUND(I174*H174,2)</f>
        <v>0</v>
      </c>
      <c r="K174" s="194" t="s">
        <v>34</v>
      </c>
      <c r="L174" s="61"/>
      <c r="M174" s="199" t="s">
        <v>34</v>
      </c>
      <c r="N174" s="200" t="s">
        <v>51</v>
      </c>
      <c r="O174" s="42"/>
      <c r="P174" s="201">
        <f>O174*H174</f>
        <v>0</v>
      </c>
      <c r="Q174" s="201">
        <v>0</v>
      </c>
      <c r="R174" s="201">
        <f>Q174*H174</f>
        <v>0</v>
      </c>
      <c r="S174" s="201">
        <v>0</v>
      </c>
      <c r="T174" s="202">
        <f>S174*H174</f>
        <v>0</v>
      </c>
      <c r="AR174" s="24" t="s">
        <v>139</v>
      </c>
      <c r="AT174" s="24" t="s">
        <v>134</v>
      </c>
      <c r="AU174" s="24" t="s">
        <v>87</v>
      </c>
      <c r="AY174" s="24" t="s">
        <v>132</v>
      </c>
      <c r="BE174" s="203">
        <f>IF(N174="základní",J174,0)</f>
        <v>0</v>
      </c>
      <c r="BF174" s="203">
        <f>IF(N174="snížená",J174,0)</f>
        <v>0</v>
      </c>
      <c r="BG174" s="203">
        <f>IF(N174="zákl. přenesená",J174,0)</f>
        <v>0</v>
      </c>
      <c r="BH174" s="203">
        <f>IF(N174="sníž. přenesená",J174,0)</f>
        <v>0</v>
      </c>
      <c r="BI174" s="203">
        <f>IF(N174="nulová",J174,0)</f>
        <v>0</v>
      </c>
      <c r="BJ174" s="24" t="s">
        <v>139</v>
      </c>
      <c r="BK174" s="203">
        <f>ROUND(I174*H174,2)</f>
        <v>0</v>
      </c>
      <c r="BL174" s="24" t="s">
        <v>139</v>
      </c>
      <c r="BM174" s="24" t="s">
        <v>262</v>
      </c>
    </row>
    <row r="175" spans="2:65" s="11" customFormat="1" ht="12">
      <c r="B175" s="207"/>
      <c r="C175" s="208"/>
      <c r="D175" s="204" t="s">
        <v>143</v>
      </c>
      <c r="E175" s="209" t="s">
        <v>34</v>
      </c>
      <c r="F175" s="210" t="s">
        <v>144</v>
      </c>
      <c r="G175" s="208"/>
      <c r="H175" s="209" t="s">
        <v>34</v>
      </c>
      <c r="I175" s="211"/>
      <c r="J175" s="208"/>
      <c r="K175" s="208"/>
      <c r="L175" s="212"/>
      <c r="M175" s="213"/>
      <c r="N175" s="214"/>
      <c r="O175" s="214"/>
      <c r="P175" s="214"/>
      <c r="Q175" s="214"/>
      <c r="R175" s="214"/>
      <c r="S175" s="214"/>
      <c r="T175" s="215"/>
      <c r="AT175" s="216" t="s">
        <v>143</v>
      </c>
      <c r="AU175" s="216" t="s">
        <v>87</v>
      </c>
      <c r="AV175" s="11" t="s">
        <v>25</v>
      </c>
      <c r="AW175" s="11" t="s">
        <v>41</v>
      </c>
      <c r="AX175" s="11" t="s">
        <v>78</v>
      </c>
      <c r="AY175" s="216" t="s">
        <v>132</v>
      </c>
    </row>
    <row r="176" spans="2:65" s="12" customFormat="1" ht="12">
      <c r="B176" s="217"/>
      <c r="C176" s="218"/>
      <c r="D176" s="204" t="s">
        <v>143</v>
      </c>
      <c r="E176" s="219" t="s">
        <v>34</v>
      </c>
      <c r="F176" s="220" t="s">
        <v>145</v>
      </c>
      <c r="G176" s="218"/>
      <c r="H176" s="221">
        <v>1.6E-2</v>
      </c>
      <c r="I176" s="222"/>
      <c r="J176" s="218"/>
      <c r="K176" s="218"/>
      <c r="L176" s="223"/>
      <c r="M176" s="224"/>
      <c r="N176" s="225"/>
      <c r="O176" s="225"/>
      <c r="P176" s="225"/>
      <c r="Q176" s="225"/>
      <c r="R176" s="225"/>
      <c r="S176" s="225"/>
      <c r="T176" s="226"/>
      <c r="AT176" s="227" t="s">
        <v>143</v>
      </c>
      <c r="AU176" s="227" t="s">
        <v>87</v>
      </c>
      <c r="AV176" s="12" t="s">
        <v>87</v>
      </c>
      <c r="AW176" s="12" t="s">
        <v>41</v>
      </c>
      <c r="AX176" s="12" t="s">
        <v>25</v>
      </c>
      <c r="AY176" s="227" t="s">
        <v>132</v>
      </c>
    </row>
    <row r="177" spans="2:65" s="10" customFormat="1" ht="22.35" customHeight="1">
      <c r="B177" s="176"/>
      <c r="C177" s="177"/>
      <c r="D177" s="178" t="s">
        <v>77</v>
      </c>
      <c r="E177" s="190" t="s">
        <v>259</v>
      </c>
      <c r="F177" s="190" t="s">
        <v>263</v>
      </c>
      <c r="G177" s="177"/>
      <c r="H177" s="177"/>
      <c r="I177" s="180"/>
      <c r="J177" s="191">
        <f>BK177</f>
        <v>0</v>
      </c>
      <c r="K177" s="177"/>
      <c r="L177" s="182"/>
      <c r="M177" s="183"/>
      <c r="N177" s="184"/>
      <c r="O177" s="184"/>
      <c r="P177" s="185">
        <f>SUM(P178:P191)</f>
        <v>0</v>
      </c>
      <c r="Q177" s="184"/>
      <c r="R177" s="185">
        <f>SUM(R178:R191)</f>
        <v>6.1124999999999999E-2</v>
      </c>
      <c r="S177" s="184"/>
      <c r="T177" s="186">
        <f>SUM(T178:T191)</f>
        <v>0</v>
      </c>
      <c r="AR177" s="187" t="s">
        <v>25</v>
      </c>
      <c r="AT177" s="188" t="s">
        <v>77</v>
      </c>
      <c r="AU177" s="188" t="s">
        <v>87</v>
      </c>
      <c r="AY177" s="187" t="s">
        <v>132</v>
      </c>
      <c r="BK177" s="189">
        <f>SUM(BK178:BK191)</f>
        <v>0</v>
      </c>
    </row>
    <row r="178" spans="2:65" s="1" customFormat="1" ht="25.5" customHeight="1">
      <c r="B178" s="41"/>
      <c r="C178" s="192" t="s">
        <v>264</v>
      </c>
      <c r="D178" s="192" t="s">
        <v>134</v>
      </c>
      <c r="E178" s="193" t="s">
        <v>265</v>
      </c>
      <c r="F178" s="194" t="s">
        <v>266</v>
      </c>
      <c r="G178" s="195" t="s">
        <v>227</v>
      </c>
      <c r="H178" s="196">
        <v>1016.52</v>
      </c>
      <c r="I178" s="197"/>
      <c r="J178" s="198">
        <f>ROUND(I178*H178,2)</f>
        <v>0</v>
      </c>
      <c r="K178" s="194" t="s">
        <v>138</v>
      </c>
      <c r="L178" s="61"/>
      <c r="M178" s="199" t="s">
        <v>34</v>
      </c>
      <c r="N178" s="200" t="s">
        <v>51</v>
      </c>
      <c r="O178" s="42"/>
      <c r="P178" s="201">
        <f>O178*H178</f>
        <v>0</v>
      </c>
      <c r="Q178" s="201">
        <v>0</v>
      </c>
      <c r="R178" s="201">
        <f>Q178*H178</f>
        <v>0</v>
      </c>
      <c r="S178" s="201">
        <v>0</v>
      </c>
      <c r="T178" s="202">
        <f>S178*H178</f>
        <v>0</v>
      </c>
      <c r="AR178" s="24" t="s">
        <v>139</v>
      </c>
      <c r="AT178" s="24" t="s">
        <v>134</v>
      </c>
      <c r="AU178" s="24" t="s">
        <v>156</v>
      </c>
      <c r="AY178" s="24" t="s">
        <v>132</v>
      </c>
      <c r="BE178" s="203">
        <f>IF(N178="základní",J178,0)</f>
        <v>0</v>
      </c>
      <c r="BF178" s="203">
        <f>IF(N178="snížená",J178,0)</f>
        <v>0</v>
      </c>
      <c r="BG178" s="203">
        <f>IF(N178="zákl. přenesená",J178,0)</f>
        <v>0</v>
      </c>
      <c r="BH178" s="203">
        <f>IF(N178="sníž. přenesená",J178,0)</f>
        <v>0</v>
      </c>
      <c r="BI178" s="203">
        <f>IF(N178="nulová",J178,0)</f>
        <v>0</v>
      </c>
      <c r="BJ178" s="24" t="s">
        <v>139</v>
      </c>
      <c r="BK178" s="203">
        <f>ROUND(I178*H178,2)</f>
        <v>0</v>
      </c>
      <c r="BL178" s="24" t="s">
        <v>139</v>
      </c>
      <c r="BM178" s="24" t="s">
        <v>267</v>
      </c>
    </row>
    <row r="179" spans="2:65" s="1" customFormat="1" ht="108">
      <c r="B179" s="41"/>
      <c r="C179" s="63"/>
      <c r="D179" s="204" t="s">
        <v>141</v>
      </c>
      <c r="E179" s="63"/>
      <c r="F179" s="205" t="s">
        <v>268</v>
      </c>
      <c r="G179" s="63"/>
      <c r="H179" s="63"/>
      <c r="I179" s="163"/>
      <c r="J179" s="63"/>
      <c r="K179" s="63"/>
      <c r="L179" s="61"/>
      <c r="M179" s="206"/>
      <c r="N179" s="42"/>
      <c r="O179" s="42"/>
      <c r="P179" s="42"/>
      <c r="Q179" s="42"/>
      <c r="R179" s="42"/>
      <c r="S179" s="42"/>
      <c r="T179" s="78"/>
      <c r="AT179" s="24" t="s">
        <v>141</v>
      </c>
      <c r="AU179" s="24" t="s">
        <v>156</v>
      </c>
    </row>
    <row r="180" spans="2:65" s="11" customFormat="1" ht="12">
      <c r="B180" s="207"/>
      <c r="C180" s="208"/>
      <c r="D180" s="204" t="s">
        <v>143</v>
      </c>
      <c r="E180" s="209" t="s">
        <v>34</v>
      </c>
      <c r="F180" s="210" t="s">
        <v>269</v>
      </c>
      <c r="G180" s="208"/>
      <c r="H180" s="209" t="s">
        <v>34</v>
      </c>
      <c r="I180" s="211"/>
      <c r="J180" s="208"/>
      <c r="K180" s="208"/>
      <c r="L180" s="212"/>
      <c r="M180" s="213"/>
      <c r="N180" s="214"/>
      <c r="O180" s="214"/>
      <c r="P180" s="214"/>
      <c r="Q180" s="214"/>
      <c r="R180" s="214"/>
      <c r="S180" s="214"/>
      <c r="T180" s="215"/>
      <c r="AT180" s="216" t="s">
        <v>143</v>
      </c>
      <c r="AU180" s="216" t="s">
        <v>156</v>
      </c>
      <c r="AV180" s="11" t="s">
        <v>25</v>
      </c>
      <c r="AW180" s="11" t="s">
        <v>41</v>
      </c>
      <c r="AX180" s="11" t="s">
        <v>78</v>
      </c>
      <c r="AY180" s="216" t="s">
        <v>132</v>
      </c>
    </row>
    <row r="181" spans="2:65" s="12" customFormat="1" ht="12">
      <c r="B181" s="217"/>
      <c r="C181" s="218"/>
      <c r="D181" s="204" t="s">
        <v>143</v>
      </c>
      <c r="E181" s="219" t="s">
        <v>34</v>
      </c>
      <c r="F181" s="220" t="s">
        <v>237</v>
      </c>
      <c r="G181" s="218"/>
      <c r="H181" s="221">
        <v>649.9</v>
      </c>
      <c r="I181" s="222"/>
      <c r="J181" s="218"/>
      <c r="K181" s="218"/>
      <c r="L181" s="223"/>
      <c r="M181" s="224"/>
      <c r="N181" s="225"/>
      <c r="O181" s="225"/>
      <c r="P181" s="225"/>
      <c r="Q181" s="225"/>
      <c r="R181" s="225"/>
      <c r="S181" s="225"/>
      <c r="T181" s="226"/>
      <c r="AT181" s="227" t="s">
        <v>143</v>
      </c>
      <c r="AU181" s="227" t="s">
        <v>156</v>
      </c>
      <c r="AV181" s="12" t="s">
        <v>87</v>
      </c>
      <c r="AW181" s="12" t="s">
        <v>41</v>
      </c>
      <c r="AX181" s="12" t="s">
        <v>78</v>
      </c>
      <c r="AY181" s="227" t="s">
        <v>132</v>
      </c>
    </row>
    <row r="182" spans="2:65" s="11" customFormat="1" ht="12">
      <c r="B182" s="207"/>
      <c r="C182" s="208"/>
      <c r="D182" s="204" t="s">
        <v>143</v>
      </c>
      <c r="E182" s="209" t="s">
        <v>34</v>
      </c>
      <c r="F182" s="210" t="s">
        <v>270</v>
      </c>
      <c r="G182" s="208"/>
      <c r="H182" s="209" t="s">
        <v>34</v>
      </c>
      <c r="I182" s="211"/>
      <c r="J182" s="208"/>
      <c r="K182" s="208"/>
      <c r="L182" s="212"/>
      <c r="M182" s="213"/>
      <c r="N182" s="214"/>
      <c r="O182" s="214"/>
      <c r="P182" s="214"/>
      <c r="Q182" s="214"/>
      <c r="R182" s="214"/>
      <c r="S182" s="214"/>
      <c r="T182" s="215"/>
      <c r="AT182" s="216" t="s">
        <v>143</v>
      </c>
      <c r="AU182" s="216" t="s">
        <v>156</v>
      </c>
      <c r="AV182" s="11" t="s">
        <v>25</v>
      </c>
      <c r="AW182" s="11" t="s">
        <v>41</v>
      </c>
      <c r="AX182" s="11" t="s">
        <v>78</v>
      </c>
      <c r="AY182" s="216" t="s">
        <v>132</v>
      </c>
    </row>
    <row r="183" spans="2:65" s="12" customFormat="1" ht="12">
      <c r="B183" s="217"/>
      <c r="C183" s="218"/>
      <c r="D183" s="204" t="s">
        <v>143</v>
      </c>
      <c r="E183" s="219" t="s">
        <v>34</v>
      </c>
      <c r="F183" s="220" t="s">
        <v>239</v>
      </c>
      <c r="G183" s="218"/>
      <c r="H183" s="221">
        <v>366.62</v>
      </c>
      <c r="I183" s="222"/>
      <c r="J183" s="218"/>
      <c r="K183" s="218"/>
      <c r="L183" s="223"/>
      <c r="M183" s="224"/>
      <c r="N183" s="225"/>
      <c r="O183" s="225"/>
      <c r="P183" s="225"/>
      <c r="Q183" s="225"/>
      <c r="R183" s="225"/>
      <c r="S183" s="225"/>
      <c r="T183" s="226"/>
      <c r="AT183" s="227" t="s">
        <v>143</v>
      </c>
      <c r="AU183" s="227" t="s">
        <v>156</v>
      </c>
      <c r="AV183" s="12" t="s">
        <v>87</v>
      </c>
      <c r="AW183" s="12" t="s">
        <v>41</v>
      </c>
      <c r="AX183" s="12" t="s">
        <v>78</v>
      </c>
      <c r="AY183" s="227" t="s">
        <v>132</v>
      </c>
    </row>
    <row r="184" spans="2:65" s="13" customFormat="1" ht="12">
      <c r="B184" s="228"/>
      <c r="C184" s="229"/>
      <c r="D184" s="204" t="s">
        <v>143</v>
      </c>
      <c r="E184" s="230" t="s">
        <v>34</v>
      </c>
      <c r="F184" s="231" t="s">
        <v>155</v>
      </c>
      <c r="G184" s="229"/>
      <c r="H184" s="232">
        <v>1016.52</v>
      </c>
      <c r="I184" s="233"/>
      <c r="J184" s="229"/>
      <c r="K184" s="229"/>
      <c r="L184" s="234"/>
      <c r="M184" s="235"/>
      <c r="N184" s="236"/>
      <c r="O184" s="236"/>
      <c r="P184" s="236"/>
      <c r="Q184" s="236"/>
      <c r="R184" s="236"/>
      <c r="S184" s="236"/>
      <c r="T184" s="237"/>
      <c r="AT184" s="238" t="s">
        <v>143</v>
      </c>
      <c r="AU184" s="238" t="s">
        <v>156</v>
      </c>
      <c r="AV184" s="13" t="s">
        <v>139</v>
      </c>
      <c r="AW184" s="13" t="s">
        <v>41</v>
      </c>
      <c r="AX184" s="13" t="s">
        <v>25</v>
      </c>
      <c r="AY184" s="238" t="s">
        <v>132</v>
      </c>
    </row>
    <row r="185" spans="2:65" s="1" customFormat="1" ht="25.5" customHeight="1">
      <c r="B185" s="41"/>
      <c r="C185" s="192" t="s">
        <v>271</v>
      </c>
      <c r="D185" s="192" t="s">
        <v>134</v>
      </c>
      <c r="E185" s="193" t="s">
        <v>272</v>
      </c>
      <c r="F185" s="194" t="s">
        <v>273</v>
      </c>
      <c r="G185" s="195" t="s">
        <v>227</v>
      </c>
      <c r="H185" s="196">
        <v>961.63</v>
      </c>
      <c r="I185" s="197"/>
      <c r="J185" s="198">
        <f>ROUND(I185*H185,2)</f>
        <v>0</v>
      </c>
      <c r="K185" s="194" t="s">
        <v>138</v>
      </c>
      <c r="L185" s="61"/>
      <c r="M185" s="199" t="s">
        <v>34</v>
      </c>
      <c r="N185" s="200" t="s">
        <v>51</v>
      </c>
      <c r="O185" s="42"/>
      <c r="P185" s="201">
        <f>O185*H185</f>
        <v>0</v>
      </c>
      <c r="Q185" s="201">
        <v>0</v>
      </c>
      <c r="R185" s="201">
        <f>Q185*H185</f>
        <v>0</v>
      </c>
      <c r="S185" s="201">
        <v>0</v>
      </c>
      <c r="T185" s="202">
        <f>S185*H185</f>
        <v>0</v>
      </c>
      <c r="AR185" s="24" t="s">
        <v>139</v>
      </c>
      <c r="AT185" s="24" t="s">
        <v>134</v>
      </c>
      <c r="AU185" s="24" t="s">
        <v>156</v>
      </c>
      <c r="AY185" s="24" t="s">
        <v>132</v>
      </c>
      <c r="BE185" s="203">
        <f>IF(N185="základní",J185,0)</f>
        <v>0</v>
      </c>
      <c r="BF185" s="203">
        <f>IF(N185="snížená",J185,0)</f>
        <v>0</v>
      </c>
      <c r="BG185" s="203">
        <f>IF(N185="zákl. přenesená",J185,0)</f>
        <v>0</v>
      </c>
      <c r="BH185" s="203">
        <f>IF(N185="sníž. přenesená",J185,0)</f>
        <v>0</v>
      </c>
      <c r="BI185" s="203">
        <f>IF(N185="nulová",J185,0)</f>
        <v>0</v>
      </c>
      <c r="BJ185" s="24" t="s">
        <v>139</v>
      </c>
      <c r="BK185" s="203">
        <f>ROUND(I185*H185,2)</f>
        <v>0</v>
      </c>
      <c r="BL185" s="24" t="s">
        <v>139</v>
      </c>
      <c r="BM185" s="24" t="s">
        <v>274</v>
      </c>
    </row>
    <row r="186" spans="2:65" s="1" customFormat="1" ht="108">
      <c r="B186" s="41"/>
      <c r="C186" s="63"/>
      <c r="D186" s="204" t="s">
        <v>141</v>
      </c>
      <c r="E186" s="63"/>
      <c r="F186" s="205" t="s">
        <v>268</v>
      </c>
      <c r="G186" s="63"/>
      <c r="H186" s="63"/>
      <c r="I186" s="163"/>
      <c r="J186" s="63"/>
      <c r="K186" s="63"/>
      <c r="L186" s="61"/>
      <c r="M186" s="206"/>
      <c r="N186" s="42"/>
      <c r="O186" s="42"/>
      <c r="P186" s="42"/>
      <c r="Q186" s="42"/>
      <c r="R186" s="42"/>
      <c r="S186" s="42"/>
      <c r="T186" s="78"/>
      <c r="AT186" s="24" t="s">
        <v>141</v>
      </c>
      <c r="AU186" s="24" t="s">
        <v>156</v>
      </c>
    </row>
    <row r="187" spans="2:65" s="11" customFormat="1" ht="12">
      <c r="B187" s="207"/>
      <c r="C187" s="208"/>
      <c r="D187" s="204" t="s">
        <v>143</v>
      </c>
      <c r="E187" s="209" t="s">
        <v>34</v>
      </c>
      <c r="F187" s="210" t="s">
        <v>275</v>
      </c>
      <c r="G187" s="208"/>
      <c r="H187" s="209" t="s">
        <v>34</v>
      </c>
      <c r="I187" s="211"/>
      <c r="J187" s="208"/>
      <c r="K187" s="208"/>
      <c r="L187" s="212"/>
      <c r="M187" s="213"/>
      <c r="N187" s="214"/>
      <c r="O187" s="214"/>
      <c r="P187" s="214"/>
      <c r="Q187" s="214"/>
      <c r="R187" s="214"/>
      <c r="S187" s="214"/>
      <c r="T187" s="215"/>
      <c r="AT187" s="216" t="s">
        <v>143</v>
      </c>
      <c r="AU187" s="216" t="s">
        <v>156</v>
      </c>
      <c r="AV187" s="11" t="s">
        <v>25</v>
      </c>
      <c r="AW187" s="11" t="s">
        <v>41</v>
      </c>
      <c r="AX187" s="11" t="s">
        <v>78</v>
      </c>
      <c r="AY187" s="216" t="s">
        <v>132</v>
      </c>
    </row>
    <row r="188" spans="2:65" s="12" customFormat="1" ht="12">
      <c r="B188" s="217"/>
      <c r="C188" s="218"/>
      <c r="D188" s="204" t="s">
        <v>143</v>
      </c>
      <c r="E188" s="219" t="s">
        <v>34</v>
      </c>
      <c r="F188" s="220" t="s">
        <v>245</v>
      </c>
      <c r="G188" s="218"/>
      <c r="H188" s="221">
        <v>961.63</v>
      </c>
      <c r="I188" s="222"/>
      <c r="J188" s="218"/>
      <c r="K188" s="218"/>
      <c r="L188" s="223"/>
      <c r="M188" s="224"/>
      <c r="N188" s="225"/>
      <c r="O188" s="225"/>
      <c r="P188" s="225"/>
      <c r="Q188" s="225"/>
      <c r="R188" s="225"/>
      <c r="S188" s="225"/>
      <c r="T188" s="226"/>
      <c r="AT188" s="227" t="s">
        <v>143</v>
      </c>
      <c r="AU188" s="227" t="s">
        <v>156</v>
      </c>
      <c r="AV188" s="12" t="s">
        <v>87</v>
      </c>
      <c r="AW188" s="12" t="s">
        <v>41</v>
      </c>
      <c r="AX188" s="12" t="s">
        <v>25</v>
      </c>
      <c r="AY188" s="227" t="s">
        <v>132</v>
      </c>
    </row>
    <row r="189" spans="2:65" s="1" customFormat="1" ht="16.5" customHeight="1">
      <c r="B189" s="41"/>
      <c r="C189" s="239" t="s">
        <v>9</v>
      </c>
      <c r="D189" s="239" t="s">
        <v>202</v>
      </c>
      <c r="E189" s="240" t="s">
        <v>276</v>
      </c>
      <c r="F189" s="241" t="s">
        <v>277</v>
      </c>
      <c r="G189" s="242" t="s">
        <v>278</v>
      </c>
      <c r="H189" s="243">
        <v>61.125</v>
      </c>
      <c r="I189" s="244"/>
      <c r="J189" s="245">
        <f>ROUND(I189*H189,2)</f>
        <v>0</v>
      </c>
      <c r="K189" s="241" t="s">
        <v>138</v>
      </c>
      <c r="L189" s="246"/>
      <c r="M189" s="247" t="s">
        <v>34</v>
      </c>
      <c r="N189" s="248" t="s">
        <v>51</v>
      </c>
      <c r="O189" s="42"/>
      <c r="P189" s="201">
        <f>O189*H189</f>
        <v>0</v>
      </c>
      <c r="Q189" s="201">
        <v>1E-3</v>
      </c>
      <c r="R189" s="201">
        <f>Q189*H189</f>
        <v>6.1124999999999999E-2</v>
      </c>
      <c r="S189" s="201">
        <v>0</v>
      </c>
      <c r="T189" s="202">
        <f>S189*H189</f>
        <v>0</v>
      </c>
      <c r="AR189" s="24" t="s">
        <v>190</v>
      </c>
      <c r="AT189" s="24" t="s">
        <v>202</v>
      </c>
      <c r="AU189" s="24" t="s">
        <v>156</v>
      </c>
      <c r="AY189" s="24" t="s">
        <v>132</v>
      </c>
      <c r="BE189" s="203">
        <f>IF(N189="základní",J189,0)</f>
        <v>0</v>
      </c>
      <c r="BF189" s="203">
        <f>IF(N189="snížená",J189,0)</f>
        <v>0</v>
      </c>
      <c r="BG189" s="203">
        <f>IF(N189="zákl. přenesená",J189,0)</f>
        <v>0</v>
      </c>
      <c r="BH189" s="203">
        <f>IF(N189="sníž. přenesená",J189,0)</f>
        <v>0</v>
      </c>
      <c r="BI189" s="203">
        <f>IF(N189="nulová",J189,0)</f>
        <v>0</v>
      </c>
      <c r="BJ189" s="24" t="s">
        <v>139</v>
      </c>
      <c r="BK189" s="203">
        <f>ROUND(I189*H189,2)</f>
        <v>0</v>
      </c>
      <c r="BL189" s="24" t="s">
        <v>139</v>
      </c>
      <c r="BM189" s="24" t="s">
        <v>279</v>
      </c>
    </row>
    <row r="190" spans="2:65" s="11" customFormat="1" ht="12">
      <c r="B190" s="207"/>
      <c r="C190" s="208"/>
      <c r="D190" s="204" t="s">
        <v>143</v>
      </c>
      <c r="E190" s="209" t="s">
        <v>34</v>
      </c>
      <c r="F190" s="210" t="s">
        <v>280</v>
      </c>
      <c r="G190" s="208"/>
      <c r="H190" s="209" t="s">
        <v>34</v>
      </c>
      <c r="I190" s="211"/>
      <c r="J190" s="208"/>
      <c r="K190" s="208"/>
      <c r="L190" s="212"/>
      <c r="M190" s="213"/>
      <c r="N190" s="214"/>
      <c r="O190" s="214"/>
      <c r="P190" s="214"/>
      <c r="Q190" s="214"/>
      <c r="R190" s="214"/>
      <c r="S190" s="214"/>
      <c r="T190" s="215"/>
      <c r="AT190" s="216" t="s">
        <v>143</v>
      </c>
      <c r="AU190" s="216" t="s">
        <v>156</v>
      </c>
      <c r="AV190" s="11" t="s">
        <v>25</v>
      </c>
      <c r="AW190" s="11" t="s">
        <v>41</v>
      </c>
      <c r="AX190" s="11" t="s">
        <v>78</v>
      </c>
      <c r="AY190" s="216" t="s">
        <v>132</v>
      </c>
    </row>
    <row r="191" spans="2:65" s="12" customFormat="1" ht="12">
      <c r="B191" s="217"/>
      <c r="C191" s="218"/>
      <c r="D191" s="204" t="s">
        <v>143</v>
      </c>
      <c r="E191" s="219" t="s">
        <v>34</v>
      </c>
      <c r="F191" s="220" t="s">
        <v>281</v>
      </c>
      <c r="G191" s="218"/>
      <c r="H191" s="221">
        <v>61.125</v>
      </c>
      <c r="I191" s="222"/>
      <c r="J191" s="218"/>
      <c r="K191" s="218"/>
      <c r="L191" s="223"/>
      <c r="M191" s="224"/>
      <c r="N191" s="225"/>
      <c r="O191" s="225"/>
      <c r="P191" s="225"/>
      <c r="Q191" s="225"/>
      <c r="R191" s="225"/>
      <c r="S191" s="225"/>
      <c r="T191" s="226"/>
      <c r="AT191" s="227" t="s">
        <v>143</v>
      </c>
      <c r="AU191" s="227" t="s">
        <v>156</v>
      </c>
      <c r="AV191" s="12" t="s">
        <v>87</v>
      </c>
      <c r="AW191" s="12" t="s">
        <v>41</v>
      </c>
      <c r="AX191" s="12" t="s">
        <v>25</v>
      </c>
      <c r="AY191" s="227" t="s">
        <v>132</v>
      </c>
    </row>
    <row r="192" spans="2:65" s="10" customFormat="1" ht="29.85" customHeight="1">
      <c r="B192" s="176"/>
      <c r="C192" s="177"/>
      <c r="D192" s="178" t="s">
        <v>77</v>
      </c>
      <c r="E192" s="190" t="s">
        <v>282</v>
      </c>
      <c r="F192" s="190" t="s">
        <v>283</v>
      </c>
      <c r="G192" s="177"/>
      <c r="H192" s="177"/>
      <c r="I192" s="180"/>
      <c r="J192" s="191">
        <f>BK192</f>
        <v>0</v>
      </c>
      <c r="K192" s="177"/>
      <c r="L192" s="182"/>
      <c r="M192" s="183"/>
      <c r="N192" s="184"/>
      <c r="O192" s="184"/>
      <c r="P192" s="185">
        <f>P193</f>
        <v>0</v>
      </c>
      <c r="Q192" s="184"/>
      <c r="R192" s="185">
        <f>R193</f>
        <v>0</v>
      </c>
      <c r="S192" s="184"/>
      <c r="T192" s="186">
        <f>T193</f>
        <v>0</v>
      </c>
      <c r="AR192" s="187" t="s">
        <v>25</v>
      </c>
      <c r="AT192" s="188" t="s">
        <v>77</v>
      </c>
      <c r="AU192" s="188" t="s">
        <v>25</v>
      </c>
      <c r="AY192" s="187" t="s">
        <v>132</v>
      </c>
      <c r="BK192" s="189">
        <f>BK193</f>
        <v>0</v>
      </c>
    </row>
    <row r="193" spans="2:65" s="1" customFormat="1" ht="25.5" customHeight="1">
      <c r="B193" s="41"/>
      <c r="C193" s="192" t="s">
        <v>284</v>
      </c>
      <c r="D193" s="192" t="s">
        <v>134</v>
      </c>
      <c r="E193" s="193" t="s">
        <v>285</v>
      </c>
      <c r="F193" s="194" t="s">
        <v>286</v>
      </c>
      <c r="G193" s="195" t="s">
        <v>220</v>
      </c>
      <c r="H193" s="196">
        <v>3231.7809999999999</v>
      </c>
      <c r="I193" s="197"/>
      <c r="J193" s="198">
        <f>ROUND(I193*H193,2)</f>
        <v>0</v>
      </c>
      <c r="K193" s="194" t="s">
        <v>138</v>
      </c>
      <c r="L193" s="61"/>
      <c r="M193" s="199" t="s">
        <v>34</v>
      </c>
      <c r="N193" s="260" t="s">
        <v>51</v>
      </c>
      <c r="O193" s="261"/>
      <c r="P193" s="262">
        <f>O193*H193</f>
        <v>0</v>
      </c>
      <c r="Q193" s="262">
        <v>0</v>
      </c>
      <c r="R193" s="262">
        <f>Q193*H193</f>
        <v>0</v>
      </c>
      <c r="S193" s="262">
        <v>0</v>
      </c>
      <c r="T193" s="263">
        <f>S193*H193</f>
        <v>0</v>
      </c>
      <c r="AR193" s="24" t="s">
        <v>139</v>
      </c>
      <c r="AT193" s="24" t="s">
        <v>134</v>
      </c>
      <c r="AU193" s="24" t="s">
        <v>87</v>
      </c>
      <c r="AY193" s="24" t="s">
        <v>132</v>
      </c>
      <c r="BE193" s="203">
        <f>IF(N193="základní",J193,0)</f>
        <v>0</v>
      </c>
      <c r="BF193" s="203">
        <f>IF(N193="snížená",J193,0)</f>
        <v>0</v>
      </c>
      <c r="BG193" s="203">
        <f>IF(N193="zákl. přenesená",J193,0)</f>
        <v>0</v>
      </c>
      <c r="BH193" s="203">
        <f>IF(N193="sníž. přenesená",J193,0)</f>
        <v>0</v>
      </c>
      <c r="BI193" s="203">
        <f>IF(N193="nulová",J193,0)</f>
        <v>0</v>
      </c>
      <c r="BJ193" s="24" t="s">
        <v>139</v>
      </c>
      <c r="BK193" s="203">
        <f>ROUND(I193*H193,2)</f>
        <v>0</v>
      </c>
      <c r="BL193" s="24" t="s">
        <v>139</v>
      </c>
      <c r="BM193" s="24" t="s">
        <v>287</v>
      </c>
    </row>
    <row r="194" spans="2:65" s="1" customFormat="1" ht="6.9" customHeight="1">
      <c r="B194" s="56"/>
      <c r="C194" s="57"/>
      <c r="D194" s="57"/>
      <c r="E194" s="57"/>
      <c r="F194" s="57"/>
      <c r="G194" s="57"/>
      <c r="H194" s="57"/>
      <c r="I194" s="139"/>
      <c r="J194" s="57"/>
      <c r="K194" s="57"/>
      <c r="L194" s="61"/>
    </row>
  </sheetData>
  <sheetProtection algorithmName="SHA-512" hashValue="yYsMbSTrfRSmAZPv+ePcJQqDzwMTfXTDpsJPYH1JhhE7ssQcaRRcdIHXVBIIXq9KkXmIhY87lDJvufTjNs1mmQ==" saltValue="Kc13wK/4MXj6m+7jAVLELbnhGTqLZkK5vXWNQRX8e1NyN0O44B0QaiLDZccyDroJolnGT8xxYkzmZ68gFK2iXw==" spinCount="100000" sheet="1" objects="1" scenarios="1" formatColumns="0" formatRows="0" autoFilter="0"/>
  <autoFilter ref="C79:K193"/>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0"/>
  <sheetViews>
    <sheetView showGridLines="0" workbookViewId="0">
      <pane ySplit="1" topLeftCell="A74"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98</v>
      </c>
      <c r="G1" s="388" t="s">
        <v>99</v>
      </c>
      <c r="H1" s="388"/>
      <c r="I1" s="115"/>
      <c r="J1" s="114" t="s">
        <v>100</v>
      </c>
      <c r="K1" s="113" t="s">
        <v>101</v>
      </c>
      <c r="L1" s="114" t="s">
        <v>102</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79"/>
      <c r="M2" s="379"/>
      <c r="N2" s="379"/>
      <c r="O2" s="379"/>
      <c r="P2" s="379"/>
      <c r="Q2" s="379"/>
      <c r="R2" s="379"/>
      <c r="S2" s="379"/>
      <c r="T2" s="379"/>
      <c r="U2" s="379"/>
      <c r="V2" s="379"/>
      <c r="AT2" s="24" t="s">
        <v>90</v>
      </c>
    </row>
    <row r="3" spans="1:70" ht="6.9" customHeight="1">
      <c r="B3" s="25"/>
      <c r="C3" s="26"/>
      <c r="D3" s="26"/>
      <c r="E3" s="26"/>
      <c r="F3" s="26"/>
      <c r="G3" s="26"/>
      <c r="H3" s="26"/>
      <c r="I3" s="116"/>
      <c r="J3" s="26"/>
      <c r="K3" s="27"/>
      <c r="AT3" s="24" t="s">
        <v>87</v>
      </c>
    </row>
    <row r="4" spans="1:70" ht="36.9" customHeight="1">
      <c r="B4" s="28"/>
      <c r="C4" s="29"/>
      <c r="D4" s="30" t="s">
        <v>103</v>
      </c>
      <c r="E4" s="29"/>
      <c r="F4" s="29"/>
      <c r="G4" s="29"/>
      <c r="H4" s="29"/>
      <c r="I4" s="117"/>
      <c r="J4" s="29"/>
      <c r="K4" s="31"/>
      <c r="M4" s="32" t="s">
        <v>12</v>
      </c>
      <c r="AT4" s="24" t="s">
        <v>41</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80" t="str">
        <f>'Rekapitulace stavby'!K6</f>
        <v>Lipkovský potok, Dolní Lipka, úprava průlehu zátopy poldru</v>
      </c>
      <c r="F7" s="381"/>
      <c r="G7" s="381"/>
      <c r="H7" s="381"/>
      <c r="I7" s="117"/>
      <c r="J7" s="29"/>
      <c r="K7" s="31"/>
    </row>
    <row r="8" spans="1:70" s="1" customFormat="1" ht="13.2">
      <c r="B8" s="41"/>
      <c r="C8" s="42"/>
      <c r="D8" s="37" t="s">
        <v>104</v>
      </c>
      <c r="E8" s="42"/>
      <c r="F8" s="42"/>
      <c r="G8" s="42"/>
      <c r="H8" s="42"/>
      <c r="I8" s="118"/>
      <c r="J8" s="42"/>
      <c r="K8" s="45"/>
    </row>
    <row r="9" spans="1:70" s="1" customFormat="1" ht="36.9" customHeight="1">
      <c r="B9" s="41"/>
      <c r="C9" s="42"/>
      <c r="D9" s="42"/>
      <c r="E9" s="382" t="s">
        <v>288</v>
      </c>
      <c r="F9" s="383"/>
      <c r="G9" s="383"/>
      <c r="H9" s="383"/>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21</v>
      </c>
      <c r="E11" s="42"/>
      <c r="F11" s="35" t="s">
        <v>22</v>
      </c>
      <c r="G11" s="42"/>
      <c r="H11" s="42"/>
      <c r="I11" s="119" t="s">
        <v>23</v>
      </c>
      <c r="J11" s="35" t="s">
        <v>24</v>
      </c>
      <c r="K11" s="45"/>
    </row>
    <row r="12" spans="1:70" s="1" customFormat="1" ht="14.4" customHeight="1">
      <c r="B12" s="41"/>
      <c r="C12" s="42"/>
      <c r="D12" s="37" t="s">
        <v>26</v>
      </c>
      <c r="E12" s="42"/>
      <c r="F12" s="35" t="s">
        <v>27</v>
      </c>
      <c r="G12" s="42"/>
      <c r="H12" s="42"/>
      <c r="I12" s="119" t="s">
        <v>28</v>
      </c>
      <c r="J12" s="120" t="str">
        <f>'Rekapitulace stavby'!AN8</f>
        <v>29.11.2017</v>
      </c>
      <c r="K12" s="45"/>
    </row>
    <row r="13" spans="1:70" s="1" customFormat="1" ht="10.8" customHeight="1">
      <c r="B13" s="41"/>
      <c r="C13" s="42"/>
      <c r="D13" s="42"/>
      <c r="E13" s="42"/>
      <c r="F13" s="42"/>
      <c r="G13" s="42"/>
      <c r="H13" s="42"/>
      <c r="I13" s="118"/>
      <c r="J13" s="42"/>
      <c r="K13" s="45"/>
    </row>
    <row r="14" spans="1:70" s="1" customFormat="1" ht="14.4" customHeight="1">
      <c r="B14" s="41"/>
      <c r="C14" s="42"/>
      <c r="D14" s="37" t="s">
        <v>32</v>
      </c>
      <c r="E14" s="42"/>
      <c r="F14" s="42"/>
      <c r="G14" s="42"/>
      <c r="H14" s="42"/>
      <c r="I14" s="119" t="s">
        <v>33</v>
      </c>
      <c r="J14" s="35" t="s">
        <v>34</v>
      </c>
      <c r="K14" s="45"/>
    </row>
    <row r="15" spans="1:70" s="1" customFormat="1" ht="18" customHeight="1">
      <c r="B15" s="41"/>
      <c r="C15" s="42"/>
      <c r="D15" s="42"/>
      <c r="E15" s="35" t="s">
        <v>35</v>
      </c>
      <c r="F15" s="42"/>
      <c r="G15" s="42"/>
      <c r="H15" s="42"/>
      <c r="I15" s="119" t="s">
        <v>36</v>
      </c>
      <c r="J15" s="35" t="s">
        <v>34</v>
      </c>
      <c r="K15" s="45"/>
    </row>
    <row r="16" spans="1:70" s="1" customFormat="1" ht="6.9" customHeight="1">
      <c r="B16" s="41"/>
      <c r="C16" s="42"/>
      <c r="D16" s="42"/>
      <c r="E16" s="42"/>
      <c r="F16" s="42"/>
      <c r="G16" s="42"/>
      <c r="H16" s="42"/>
      <c r="I16" s="118"/>
      <c r="J16" s="42"/>
      <c r="K16" s="45"/>
    </row>
    <row r="17" spans="2:11" s="1" customFormat="1" ht="14.4" customHeight="1">
      <c r="B17" s="41"/>
      <c r="C17" s="42"/>
      <c r="D17" s="37" t="s">
        <v>37</v>
      </c>
      <c r="E17" s="42"/>
      <c r="F17" s="42"/>
      <c r="G17" s="42"/>
      <c r="H17" s="42"/>
      <c r="I17" s="119" t="s">
        <v>33</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36</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39</v>
      </c>
      <c r="E20" s="42"/>
      <c r="F20" s="42"/>
      <c r="G20" s="42"/>
      <c r="H20" s="42"/>
      <c r="I20" s="119" t="s">
        <v>33</v>
      </c>
      <c r="J20" s="35" t="s">
        <v>34</v>
      </c>
      <c r="K20" s="45"/>
    </row>
    <row r="21" spans="2:11" s="1" customFormat="1" ht="18" customHeight="1">
      <c r="B21" s="41"/>
      <c r="C21" s="42"/>
      <c r="D21" s="42"/>
      <c r="E21" s="35" t="s">
        <v>40</v>
      </c>
      <c r="F21" s="42"/>
      <c r="G21" s="42"/>
      <c r="H21" s="42"/>
      <c r="I21" s="119" t="s">
        <v>36</v>
      </c>
      <c r="J21" s="35" t="s">
        <v>34</v>
      </c>
      <c r="K21" s="45"/>
    </row>
    <row r="22" spans="2:11" s="1" customFormat="1" ht="6.9" customHeight="1">
      <c r="B22" s="41"/>
      <c r="C22" s="42"/>
      <c r="D22" s="42"/>
      <c r="E22" s="42"/>
      <c r="F22" s="42"/>
      <c r="G22" s="42"/>
      <c r="H22" s="42"/>
      <c r="I22" s="118"/>
      <c r="J22" s="42"/>
      <c r="K22" s="45"/>
    </row>
    <row r="23" spans="2:11" s="1" customFormat="1" ht="14.4" customHeight="1">
      <c r="B23" s="41"/>
      <c r="C23" s="42"/>
      <c r="D23" s="37" t="s">
        <v>42</v>
      </c>
      <c r="E23" s="42"/>
      <c r="F23" s="42"/>
      <c r="G23" s="42"/>
      <c r="H23" s="42"/>
      <c r="I23" s="118"/>
      <c r="J23" s="42"/>
      <c r="K23" s="45"/>
    </row>
    <row r="24" spans="2:11" s="6" customFormat="1" ht="28.5" customHeight="1">
      <c r="B24" s="121"/>
      <c r="C24" s="122"/>
      <c r="D24" s="122"/>
      <c r="E24" s="349" t="s">
        <v>106</v>
      </c>
      <c r="F24" s="349"/>
      <c r="G24" s="349"/>
      <c r="H24" s="34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ROUND(J81,2)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46</v>
      </c>
      <c r="G29" s="42"/>
      <c r="H29" s="42"/>
      <c r="I29" s="129" t="s">
        <v>45</v>
      </c>
      <c r="J29" s="46" t="s">
        <v>47</v>
      </c>
      <c r="K29" s="45"/>
    </row>
    <row r="30" spans="2:11" s="1" customFormat="1" ht="14.4" hidden="1" customHeight="1">
      <c r="B30" s="41"/>
      <c r="C30" s="42"/>
      <c r="D30" s="49" t="s">
        <v>48</v>
      </c>
      <c r="E30" s="49" t="s">
        <v>49</v>
      </c>
      <c r="F30" s="130">
        <f>ROUND(SUM(BE81:BE129), 2)</f>
        <v>0</v>
      </c>
      <c r="G30" s="42"/>
      <c r="H30" s="42"/>
      <c r="I30" s="131">
        <v>0.21</v>
      </c>
      <c r="J30" s="130">
        <f>ROUND(ROUND((SUM(BE81:BE129)), 2)*I30, 2)</f>
        <v>0</v>
      </c>
      <c r="K30" s="45"/>
    </row>
    <row r="31" spans="2:11" s="1" customFormat="1" ht="14.4" hidden="1" customHeight="1">
      <c r="B31" s="41"/>
      <c r="C31" s="42"/>
      <c r="D31" s="42"/>
      <c r="E31" s="49" t="s">
        <v>50</v>
      </c>
      <c r="F31" s="130">
        <f>ROUND(SUM(BF81:BF129), 2)</f>
        <v>0</v>
      </c>
      <c r="G31" s="42"/>
      <c r="H31" s="42"/>
      <c r="I31" s="131">
        <v>0.15</v>
      </c>
      <c r="J31" s="130">
        <f>ROUND(ROUND((SUM(BF81:BF129)), 2)*I31, 2)</f>
        <v>0</v>
      </c>
      <c r="K31" s="45"/>
    </row>
    <row r="32" spans="2:11" s="1" customFormat="1" ht="14.4" customHeight="1">
      <c r="B32" s="41"/>
      <c r="C32" s="42"/>
      <c r="D32" s="49" t="s">
        <v>48</v>
      </c>
      <c r="E32" s="49" t="s">
        <v>51</v>
      </c>
      <c r="F32" s="130">
        <f>ROUND(SUM(BG81:BG129), 2)</f>
        <v>0</v>
      </c>
      <c r="G32" s="42"/>
      <c r="H32" s="42"/>
      <c r="I32" s="131">
        <v>0.21</v>
      </c>
      <c r="J32" s="130">
        <v>0</v>
      </c>
      <c r="K32" s="45"/>
    </row>
    <row r="33" spans="2:11" s="1" customFormat="1" ht="14.4" customHeight="1">
      <c r="B33" s="41"/>
      <c r="C33" s="42"/>
      <c r="D33" s="42"/>
      <c r="E33" s="49" t="s">
        <v>52</v>
      </c>
      <c r="F33" s="130">
        <f>ROUND(SUM(BH81:BH129), 2)</f>
        <v>0</v>
      </c>
      <c r="G33" s="42"/>
      <c r="H33" s="42"/>
      <c r="I33" s="131">
        <v>0.15</v>
      </c>
      <c r="J33" s="130">
        <v>0</v>
      </c>
      <c r="K33" s="45"/>
    </row>
    <row r="34" spans="2:11" s="1" customFormat="1" ht="14.4" hidden="1" customHeight="1">
      <c r="B34" s="41"/>
      <c r="C34" s="42"/>
      <c r="D34" s="42"/>
      <c r="E34" s="49" t="s">
        <v>53</v>
      </c>
      <c r="F34" s="130">
        <f>ROUND(SUM(BI81:BI129),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107</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80" t="str">
        <f>E7</f>
        <v>Lipkovský potok, Dolní Lipka, úprava průlehu zátopy poldru</v>
      </c>
      <c r="F45" s="381"/>
      <c r="G45" s="381"/>
      <c r="H45" s="381"/>
      <c r="I45" s="118"/>
      <c r="J45" s="42"/>
      <c r="K45" s="45"/>
    </row>
    <row r="46" spans="2:11" s="1" customFormat="1" ht="14.4" customHeight="1">
      <c r="B46" s="41"/>
      <c r="C46" s="37" t="s">
        <v>104</v>
      </c>
      <c r="D46" s="42"/>
      <c r="E46" s="42"/>
      <c r="F46" s="42"/>
      <c r="G46" s="42"/>
      <c r="H46" s="42"/>
      <c r="I46" s="118"/>
      <c r="J46" s="42"/>
      <c r="K46" s="45"/>
    </row>
    <row r="47" spans="2:11" s="1" customFormat="1" ht="17.25" customHeight="1">
      <c r="B47" s="41"/>
      <c r="C47" s="42"/>
      <c r="D47" s="42"/>
      <c r="E47" s="382" t="str">
        <f>E9</f>
        <v>2. - SO 02 -  Plazník</v>
      </c>
      <c r="F47" s="383"/>
      <c r="G47" s="383"/>
      <c r="H47" s="383"/>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26</v>
      </c>
      <c r="D49" s="42"/>
      <c r="E49" s="42"/>
      <c r="F49" s="35" t="str">
        <f>F12</f>
        <v>Lipka</v>
      </c>
      <c r="G49" s="42"/>
      <c r="H49" s="42"/>
      <c r="I49" s="119" t="s">
        <v>28</v>
      </c>
      <c r="J49" s="120" t="str">
        <f>IF(J12="","",J12)</f>
        <v>29.11.2017</v>
      </c>
      <c r="K49" s="45"/>
    </row>
    <row r="50" spans="2:47" s="1" customFormat="1" ht="6.9" customHeight="1">
      <c r="B50" s="41"/>
      <c r="C50" s="42"/>
      <c r="D50" s="42"/>
      <c r="E50" s="42"/>
      <c r="F50" s="42"/>
      <c r="G50" s="42"/>
      <c r="H50" s="42"/>
      <c r="I50" s="118"/>
      <c r="J50" s="42"/>
      <c r="K50" s="45"/>
    </row>
    <row r="51" spans="2:47" s="1" customFormat="1" ht="13.2">
      <c r="B51" s="41"/>
      <c r="C51" s="37" t="s">
        <v>32</v>
      </c>
      <c r="D51" s="42"/>
      <c r="E51" s="42"/>
      <c r="F51" s="35" t="str">
        <f>E15</f>
        <v>Povodí Labe, státní podnik, závod Pardubice</v>
      </c>
      <c r="G51" s="42"/>
      <c r="H51" s="42"/>
      <c r="I51" s="119" t="s">
        <v>39</v>
      </c>
      <c r="J51" s="349" t="str">
        <f>E21</f>
        <v>Povodí Labe, státní podnik, OIČ, Hradec Králové</v>
      </c>
      <c r="K51" s="45"/>
    </row>
    <row r="52" spans="2:47" s="1" customFormat="1" ht="14.4" customHeight="1">
      <c r="B52" s="41"/>
      <c r="C52" s="37" t="s">
        <v>37</v>
      </c>
      <c r="D52" s="42"/>
      <c r="E52" s="42"/>
      <c r="F52" s="35" t="str">
        <f>IF(E18="","",E18)</f>
        <v/>
      </c>
      <c r="G52" s="42"/>
      <c r="H52" s="42"/>
      <c r="I52" s="118"/>
      <c r="J52" s="384"/>
      <c r="K52" s="45"/>
    </row>
    <row r="53" spans="2:47" s="1" customFormat="1" ht="10.35" customHeight="1">
      <c r="B53" s="41"/>
      <c r="C53" s="42"/>
      <c r="D53" s="42"/>
      <c r="E53" s="42"/>
      <c r="F53" s="42"/>
      <c r="G53" s="42"/>
      <c r="H53" s="42"/>
      <c r="I53" s="118"/>
      <c r="J53" s="42"/>
      <c r="K53" s="45"/>
    </row>
    <row r="54" spans="2:47" s="1" customFormat="1" ht="29.25" customHeight="1">
      <c r="B54" s="41"/>
      <c r="C54" s="144" t="s">
        <v>108</v>
      </c>
      <c r="D54" s="132"/>
      <c r="E54" s="132"/>
      <c r="F54" s="132"/>
      <c r="G54" s="132"/>
      <c r="H54" s="132"/>
      <c r="I54" s="145"/>
      <c r="J54" s="146" t="s">
        <v>109</v>
      </c>
      <c r="K54" s="147"/>
    </row>
    <row r="55" spans="2:47" s="1" customFormat="1" ht="10.35" customHeight="1">
      <c r="B55" s="41"/>
      <c r="C55" s="42"/>
      <c r="D55" s="42"/>
      <c r="E55" s="42"/>
      <c r="F55" s="42"/>
      <c r="G55" s="42"/>
      <c r="H55" s="42"/>
      <c r="I55" s="118"/>
      <c r="J55" s="42"/>
      <c r="K55" s="45"/>
    </row>
    <row r="56" spans="2:47" s="1" customFormat="1" ht="29.25" customHeight="1">
      <c r="B56" s="41"/>
      <c r="C56" s="148" t="s">
        <v>110</v>
      </c>
      <c r="D56" s="42"/>
      <c r="E56" s="42"/>
      <c r="F56" s="42"/>
      <c r="G56" s="42"/>
      <c r="H56" s="42"/>
      <c r="I56" s="118"/>
      <c r="J56" s="128">
        <f>J81</f>
        <v>0</v>
      </c>
      <c r="K56" s="45"/>
      <c r="AU56" s="24" t="s">
        <v>111</v>
      </c>
    </row>
    <row r="57" spans="2:47" s="7" customFormat="1" ht="24.9" customHeight="1">
      <c r="B57" s="149"/>
      <c r="C57" s="150"/>
      <c r="D57" s="151" t="s">
        <v>112</v>
      </c>
      <c r="E57" s="152"/>
      <c r="F57" s="152"/>
      <c r="G57" s="152"/>
      <c r="H57" s="152"/>
      <c r="I57" s="153"/>
      <c r="J57" s="154">
        <f>J82</f>
        <v>0</v>
      </c>
      <c r="K57" s="155"/>
    </row>
    <row r="58" spans="2:47" s="8" customFormat="1" ht="19.95" customHeight="1">
      <c r="B58" s="156"/>
      <c r="C58" s="157"/>
      <c r="D58" s="158" t="s">
        <v>113</v>
      </c>
      <c r="E58" s="159"/>
      <c r="F58" s="159"/>
      <c r="G58" s="159"/>
      <c r="H58" s="159"/>
      <c r="I58" s="160"/>
      <c r="J58" s="161">
        <f>J83</f>
        <v>0</v>
      </c>
      <c r="K58" s="162"/>
    </row>
    <row r="59" spans="2:47" s="8" customFormat="1" ht="14.85" customHeight="1">
      <c r="B59" s="156"/>
      <c r="C59" s="157"/>
      <c r="D59" s="158" t="s">
        <v>114</v>
      </c>
      <c r="E59" s="159"/>
      <c r="F59" s="159"/>
      <c r="G59" s="159"/>
      <c r="H59" s="159"/>
      <c r="I59" s="160"/>
      <c r="J59" s="161">
        <f>J115</f>
        <v>0</v>
      </c>
      <c r="K59" s="162"/>
    </row>
    <row r="60" spans="2:47" s="8" customFormat="1" ht="19.95" customHeight="1">
      <c r="B60" s="156"/>
      <c r="C60" s="157"/>
      <c r="D60" s="158" t="s">
        <v>289</v>
      </c>
      <c r="E60" s="159"/>
      <c r="F60" s="159"/>
      <c r="G60" s="159"/>
      <c r="H60" s="159"/>
      <c r="I60" s="160"/>
      <c r="J60" s="161">
        <f>J123</f>
        <v>0</v>
      </c>
      <c r="K60" s="162"/>
    </row>
    <row r="61" spans="2:47" s="8" customFormat="1" ht="19.95" customHeight="1">
      <c r="B61" s="156"/>
      <c r="C61" s="157"/>
      <c r="D61" s="158" t="s">
        <v>115</v>
      </c>
      <c r="E61" s="159"/>
      <c r="F61" s="159"/>
      <c r="G61" s="159"/>
      <c r="H61" s="159"/>
      <c r="I61" s="160"/>
      <c r="J61" s="161">
        <f>J128</f>
        <v>0</v>
      </c>
      <c r="K61" s="162"/>
    </row>
    <row r="62" spans="2:47" s="1" customFormat="1" ht="21.75" customHeight="1">
      <c r="B62" s="41"/>
      <c r="C62" s="42"/>
      <c r="D62" s="42"/>
      <c r="E62" s="42"/>
      <c r="F62" s="42"/>
      <c r="G62" s="42"/>
      <c r="H62" s="42"/>
      <c r="I62" s="118"/>
      <c r="J62" s="42"/>
      <c r="K62" s="45"/>
    </row>
    <row r="63" spans="2:47" s="1" customFormat="1" ht="6.9" customHeight="1">
      <c r="B63" s="56"/>
      <c r="C63" s="57"/>
      <c r="D63" s="57"/>
      <c r="E63" s="57"/>
      <c r="F63" s="57"/>
      <c r="G63" s="57"/>
      <c r="H63" s="57"/>
      <c r="I63" s="139"/>
      <c r="J63" s="57"/>
      <c r="K63" s="58"/>
    </row>
    <row r="67" spans="2:20" s="1" customFormat="1" ht="6.9" customHeight="1">
      <c r="B67" s="59"/>
      <c r="C67" s="60"/>
      <c r="D67" s="60"/>
      <c r="E67" s="60"/>
      <c r="F67" s="60"/>
      <c r="G67" s="60"/>
      <c r="H67" s="60"/>
      <c r="I67" s="142"/>
      <c r="J67" s="60"/>
      <c r="K67" s="60"/>
      <c r="L67" s="61"/>
    </row>
    <row r="68" spans="2:20" s="1" customFormat="1" ht="36.9" customHeight="1">
      <c r="B68" s="41"/>
      <c r="C68" s="62" t="s">
        <v>116</v>
      </c>
      <c r="D68" s="63"/>
      <c r="E68" s="63"/>
      <c r="F68" s="63"/>
      <c r="G68" s="63"/>
      <c r="H68" s="63"/>
      <c r="I68" s="163"/>
      <c r="J68" s="63"/>
      <c r="K68" s="63"/>
      <c r="L68" s="61"/>
    </row>
    <row r="69" spans="2:20" s="1" customFormat="1" ht="6.9" customHeight="1">
      <c r="B69" s="41"/>
      <c r="C69" s="63"/>
      <c r="D69" s="63"/>
      <c r="E69" s="63"/>
      <c r="F69" s="63"/>
      <c r="G69" s="63"/>
      <c r="H69" s="63"/>
      <c r="I69" s="163"/>
      <c r="J69" s="63"/>
      <c r="K69" s="63"/>
      <c r="L69" s="61"/>
    </row>
    <row r="70" spans="2:20" s="1" customFormat="1" ht="14.4" customHeight="1">
      <c r="B70" s="41"/>
      <c r="C70" s="65" t="s">
        <v>18</v>
      </c>
      <c r="D70" s="63"/>
      <c r="E70" s="63"/>
      <c r="F70" s="63"/>
      <c r="G70" s="63"/>
      <c r="H70" s="63"/>
      <c r="I70" s="163"/>
      <c r="J70" s="63"/>
      <c r="K70" s="63"/>
      <c r="L70" s="61"/>
    </row>
    <row r="71" spans="2:20" s="1" customFormat="1" ht="16.5" customHeight="1">
      <c r="B71" s="41"/>
      <c r="C71" s="63"/>
      <c r="D71" s="63"/>
      <c r="E71" s="385" t="str">
        <f>E7</f>
        <v>Lipkovský potok, Dolní Lipka, úprava průlehu zátopy poldru</v>
      </c>
      <c r="F71" s="386"/>
      <c r="G71" s="386"/>
      <c r="H71" s="386"/>
      <c r="I71" s="163"/>
      <c r="J71" s="63"/>
      <c r="K71" s="63"/>
      <c r="L71" s="61"/>
    </row>
    <row r="72" spans="2:20" s="1" customFormat="1" ht="14.4" customHeight="1">
      <c r="B72" s="41"/>
      <c r="C72" s="65" t="s">
        <v>104</v>
      </c>
      <c r="D72" s="63"/>
      <c r="E72" s="63"/>
      <c r="F72" s="63"/>
      <c r="G72" s="63"/>
      <c r="H72" s="63"/>
      <c r="I72" s="163"/>
      <c r="J72" s="63"/>
      <c r="K72" s="63"/>
      <c r="L72" s="61"/>
    </row>
    <row r="73" spans="2:20" s="1" customFormat="1" ht="17.25" customHeight="1">
      <c r="B73" s="41"/>
      <c r="C73" s="63"/>
      <c r="D73" s="63"/>
      <c r="E73" s="360" t="str">
        <f>E9</f>
        <v>2. - SO 02 -  Plazník</v>
      </c>
      <c r="F73" s="387"/>
      <c r="G73" s="387"/>
      <c r="H73" s="387"/>
      <c r="I73" s="163"/>
      <c r="J73" s="63"/>
      <c r="K73" s="63"/>
      <c r="L73" s="61"/>
    </row>
    <row r="74" spans="2:20" s="1" customFormat="1" ht="6.9" customHeight="1">
      <c r="B74" s="41"/>
      <c r="C74" s="63"/>
      <c r="D74" s="63"/>
      <c r="E74" s="63"/>
      <c r="F74" s="63"/>
      <c r="G74" s="63"/>
      <c r="H74" s="63"/>
      <c r="I74" s="163"/>
      <c r="J74" s="63"/>
      <c r="K74" s="63"/>
      <c r="L74" s="61"/>
    </row>
    <row r="75" spans="2:20" s="1" customFormat="1" ht="18" customHeight="1">
      <c r="B75" s="41"/>
      <c r="C75" s="65" t="s">
        <v>26</v>
      </c>
      <c r="D75" s="63"/>
      <c r="E75" s="63"/>
      <c r="F75" s="164" t="str">
        <f>F12</f>
        <v>Lipka</v>
      </c>
      <c r="G75" s="63"/>
      <c r="H75" s="63"/>
      <c r="I75" s="165" t="s">
        <v>28</v>
      </c>
      <c r="J75" s="73" t="str">
        <f>IF(J12="","",J12)</f>
        <v>29.11.2017</v>
      </c>
      <c r="K75" s="63"/>
      <c r="L75" s="61"/>
    </row>
    <row r="76" spans="2:20" s="1" customFormat="1" ht="6.9" customHeight="1">
      <c r="B76" s="41"/>
      <c r="C76" s="63"/>
      <c r="D76" s="63"/>
      <c r="E76" s="63"/>
      <c r="F76" s="63"/>
      <c r="G76" s="63"/>
      <c r="H76" s="63"/>
      <c r="I76" s="163"/>
      <c r="J76" s="63"/>
      <c r="K76" s="63"/>
      <c r="L76" s="61"/>
    </row>
    <row r="77" spans="2:20" s="1" customFormat="1" ht="13.2">
      <c r="B77" s="41"/>
      <c r="C77" s="65" t="s">
        <v>32</v>
      </c>
      <c r="D77" s="63"/>
      <c r="E77" s="63"/>
      <c r="F77" s="164" t="str">
        <f>E15</f>
        <v>Povodí Labe, státní podnik, závod Pardubice</v>
      </c>
      <c r="G77" s="63"/>
      <c r="H77" s="63"/>
      <c r="I77" s="165" t="s">
        <v>39</v>
      </c>
      <c r="J77" s="164" t="str">
        <f>E21</f>
        <v>Povodí Labe, státní podnik, OIČ, Hradec Králové</v>
      </c>
      <c r="K77" s="63"/>
      <c r="L77" s="61"/>
    </row>
    <row r="78" spans="2:20" s="1" customFormat="1" ht="14.4" customHeight="1">
      <c r="B78" s="41"/>
      <c r="C78" s="65" t="s">
        <v>37</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117</v>
      </c>
      <c r="D80" s="168" t="s">
        <v>63</v>
      </c>
      <c r="E80" s="168" t="s">
        <v>59</v>
      </c>
      <c r="F80" s="168" t="s">
        <v>118</v>
      </c>
      <c r="G80" s="168" t="s">
        <v>119</v>
      </c>
      <c r="H80" s="168" t="s">
        <v>120</v>
      </c>
      <c r="I80" s="169" t="s">
        <v>121</v>
      </c>
      <c r="J80" s="168" t="s">
        <v>109</v>
      </c>
      <c r="K80" s="170" t="s">
        <v>122</v>
      </c>
      <c r="L80" s="171"/>
      <c r="M80" s="81" t="s">
        <v>123</v>
      </c>
      <c r="N80" s="82" t="s">
        <v>48</v>
      </c>
      <c r="O80" s="82" t="s">
        <v>124</v>
      </c>
      <c r="P80" s="82" t="s">
        <v>125</v>
      </c>
      <c r="Q80" s="82" t="s">
        <v>126</v>
      </c>
      <c r="R80" s="82" t="s">
        <v>127</v>
      </c>
      <c r="S80" s="82" t="s">
        <v>128</v>
      </c>
      <c r="T80" s="83" t="s">
        <v>129</v>
      </c>
    </row>
    <row r="81" spans="2:65" s="1" customFormat="1" ht="29.25" customHeight="1">
      <c r="B81" s="41"/>
      <c r="C81" s="87" t="s">
        <v>110</v>
      </c>
      <c r="D81" s="63"/>
      <c r="E81" s="63"/>
      <c r="F81" s="63"/>
      <c r="G81" s="63"/>
      <c r="H81" s="63"/>
      <c r="I81" s="163"/>
      <c r="J81" s="172">
        <f>BK81</f>
        <v>0</v>
      </c>
      <c r="K81" s="63"/>
      <c r="L81" s="61"/>
      <c r="M81" s="84"/>
      <c r="N81" s="85"/>
      <c r="O81" s="85"/>
      <c r="P81" s="173">
        <f>P82</f>
        <v>0</v>
      </c>
      <c r="Q81" s="85"/>
      <c r="R81" s="173">
        <f>R82</f>
        <v>5.7919680000000007</v>
      </c>
      <c r="S81" s="85"/>
      <c r="T81" s="174">
        <f>T82</f>
        <v>0</v>
      </c>
      <c r="AT81" s="24" t="s">
        <v>77</v>
      </c>
      <c r="AU81" s="24" t="s">
        <v>111</v>
      </c>
      <c r="BK81" s="175">
        <f>BK82</f>
        <v>0</v>
      </c>
    </row>
    <row r="82" spans="2:65" s="10" customFormat="1" ht="37.35" customHeight="1">
      <c r="B82" s="176"/>
      <c r="C82" s="177"/>
      <c r="D82" s="178" t="s">
        <v>77</v>
      </c>
      <c r="E82" s="179" t="s">
        <v>130</v>
      </c>
      <c r="F82" s="179" t="s">
        <v>131</v>
      </c>
      <c r="G82" s="177"/>
      <c r="H82" s="177"/>
      <c r="I82" s="180"/>
      <c r="J82" s="181">
        <f>BK82</f>
        <v>0</v>
      </c>
      <c r="K82" s="177"/>
      <c r="L82" s="182"/>
      <c r="M82" s="183"/>
      <c r="N82" s="184"/>
      <c r="O82" s="184"/>
      <c r="P82" s="185">
        <f>P83+P123+P128</f>
        <v>0</v>
      </c>
      <c r="Q82" s="184"/>
      <c r="R82" s="185">
        <f>R83+R123+R128</f>
        <v>5.7919680000000007</v>
      </c>
      <c r="S82" s="184"/>
      <c r="T82" s="186">
        <f>T83+T123+T128</f>
        <v>0</v>
      </c>
      <c r="AR82" s="187" t="s">
        <v>25</v>
      </c>
      <c r="AT82" s="188" t="s">
        <v>77</v>
      </c>
      <c r="AU82" s="188" t="s">
        <v>78</v>
      </c>
      <c r="AY82" s="187" t="s">
        <v>132</v>
      </c>
      <c r="BK82" s="189">
        <f>BK83+BK123+BK128</f>
        <v>0</v>
      </c>
    </row>
    <row r="83" spans="2:65" s="10" customFormat="1" ht="19.95" customHeight="1">
      <c r="B83" s="176"/>
      <c r="C83" s="177"/>
      <c r="D83" s="178" t="s">
        <v>77</v>
      </c>
      <c r="E83" s="190" t="s">
        <v>25</v>
      </c>
      <c r="F83" s="190" t="s">
        <v>133</v>
      </c>
      <c r="G83" s="177"/>
      <c r="H83" s="177"/>
      <c r="I83" s="180"/>
      <c r="J83" s="191">
        <f>BK83</f>
        <v>0</v>
      </c>
      <c r="K83" s="177"/>
      <c r="L83" s="182"/>
      <c r="M83" s="183"/>
      <c r="N83" s="184"/>
      <c r="O83" s="184"/>
      <c r="P83" s="185">
        <f>P84+SUM(P85:P115)</f>
        <v>0</v>
      </c>
      <c r="Q83" s="184"/>
      <c r="R83" s="185">
        <f>R84+SUM(R85:R115)</f>
        <v>4.08E-4</v>
      </c>
      <c r="S83" s="184"/>
      <c r="T83" s="186">
        <f>T84+SUM(T85:T115)</f>
        <v>0</v>
      </c>
      <c r="AR83" s="187" t="s">
        <v>25</v>
      </c>
      <c r="AT83" s="188" t="s">
        <v>77</v>
      </c>
      <c r="AU83" s="188" t="s">
        <v>25</v>
      </c>
      <c r="AY83" s="187" t="s">
        <v>132</v>
      </c>
      <c r="BK83" s="189">
        <f>BK84+SUM(BK85:BK115)</f>
        <v>0</v>
      </c>
    </row>
    <row r="84" spans="2:65" s="1" customFormat="1" ht="38.25" customHeight="1">
      <c r="B84" s="41"/>
      <c r="C84" s="192" t="s">
        <v>25</v>
      </c>
      <c r="D84" s="192" t="s">
        <v>134</v>
      </c>
      <c r="E84" s="193" t="s">
        <v>168</v>
      </c>
      <c r="F84" s="194" t="s">
        <v>169</v>
      </c>
      <c r="G84" s="195" t="s">
        <v>148</v>
      </c>
      <c r="H84" s="196">
        <v>4.72</v>
      </c>
      <c r="I84" s="197"/>
      <c r="J84" s="198">
        <f>ROUND(I84*H84,2)</f>
        <v>0</v>
      </c>
      <c r="K84" s="194" t="s">
        <v>138</v>
      </c>
      <c r="L84" s="61"/>
      <c r="M84" s="199" t="s">
        <v>34</v>
      </c>
      <c r="N84" s="200" t="s">
        <v>51</v>
      </c>
      <c r="O84" s="42"/>
      <c r="P84" s="201">
        <f>O84*H84</f>
        <v>0</v>
      </c>
      <c r="Q84" s="201">
        <v>0</v>
      </c>
      <c r="R84" s="201">
        <f>Q84*H84</f>
        <v>0</v>
      </c>
      <c r="S84" s="201">
        <v>0</v>
      </c>
      <c r="T84" s="202">
        <f>S84*H84</f>
        <v>0</v>
      </c>
      <c r="AR84" s="24" t="s">
        <v>139</v>
      </c>
      <c r="AT84" s="24" t="s">
        <v>134</v>
      </c>
      <c r="AU84" s="24" t="s">
        <v>87</v>
      </c>
      <c r="AY84" s="24" t="s">
        <v>132</v>
      </c>
      <c r="BE84" s="203">
        <f>IF(N84="základní",J84,0)</f>
        <v>0</v>
      </c>
      <c r="BF84" s="203">
        <f>IF(N84="snížená",J84,0)</f>
        <v>0</v>
      </c>
      <c r="BG84" s="203">
        <f>IF(N84="zákl. přenesená",J84,0)</f>
        <v>0</v>
      </c>
      <c r="BH84" s="203">
        <f>IF(N84="sníž. přenesená",J84,0)</f>
        <v>0</v>
      </c>
      <c r="BI84" s="203">
        <f>IF(N84="nulová",J84,0)</f>
        <v>0</v>
      </c>
      <c r="BJ84" s="24" t="s">
        <v>139</v>
      </c>
      <c r="BK84" s="203">
        <f>ROUND(I84*H84,2)</f>
        <v>0</v>
      </c>
      <c r="BL84" s="24" t="s">
        <v>139</v>
      </c>
      <c r="BM84" s="24" t="s">
        <v>170</v>
      </c>
    </row>
    <row r="85" spans="2:65" s="1" customFormat="1" ht="192">
      <c r="B85" s="41"/>
      <c r="C85" s="63"/>
      <c r="D85" s="204" t="s">
        <v>141</v>
      </c>
      <c r="E85" s="63"/>
      <c r="F85" s="205" t="s">
        <v>171</v>
      </c>
      <c r="G85" s="63"/>
      <c r="H85" s="63"/>
      <c r="I85" s="163"/>
      <c r="J85" s="63"/>
      <c r="K85" s="63"/>
      <c r="L85" s="61"/>
      <c r="M85" s="206"/>
      <c r="N85" s="42"/>
      <c r="O85" s="42"/>
      <c r="P85" s="42"/>
      <c r="Q85" s="42"/>
      <c r="R85" s="42"/>
      <c r="S85" s="42"/>
      <c r="T85" s="78"/>
      <c r="AT85" s="24" t="s">
        <v>141</v>
      </c>
      <c r="AU85" s="24" t="s">
        <v>87</v>
      </c>
    </row>
    <row r="86" spans="2:65" s="11" customFormat="1" ht="12">
      <c r="B86" s="207"/>
      <c r="C86" s="208"/>
      <c r="D86" s="204" t="s">
        <v>143</v>
      </c>
      <c r="E86" s="209" t="s">
        <v>34</v>
      </c>
      <c r="F86" s="210" t="s">
        <v>186</v>
      </c>
      <c r="G86" s="208"/>
      <c r="H86" s="209" t="s">
        <v>34</v>
      </c>
      <c r="I86" s="211"/>
      <c r="J86" s="208"/>
      <c r="K86" s="208"/>
      <c r="L86" s="212"/>
      <c r="M86" s="213"/>
      <c r="N86" s="214"/>
      <c r="O86" s="214"/>
      <c r="P86" s="214"/>
      <c r="Q86" s="214"/>
      <c r="R86" s="214"/>
      <c r="S86" s="214"/>
      <c r="T86" s="215"/>
      <c r="AT86" s="216" t="s">
        <v>143</v>
      </c>
      <c r="AU86" s="216" t="s">
        <v>87</v>
      </c>
      <c r="AV86" s="11" t="s">
        <v>25</v>
      </c>
      <c r="AW86" s="11" t="s">
        <v>41</v>
      </c>
      <c r="AX86" s="11" t="s">
        <v>78</v>
      </c>
      <c r="AY86" s="216" t="s">
        <v>132</v>
      </c>
    </row>
    <row r="87" spans="2:65" s="11" customFormat="1" ht="12">
      <c r="B87" s="207"/>
      <c r="C87" s="208"/>
      <c r="D87" s="204" t="s">
        <v>143</v>
      </c>
      <c r="E87" s="209" t="s">
        <v>34</v>
      </c>
      <c r="F87" s="210" t="s">
        <v>290</v>
      </c>
      <c r="G87" s="208"/>
      <c r="H87" s="209" t="s">
        <v>34</v>
      </c>
      <c r="I87" s="211"/>
      <c r="J87" s="208"/>
      <c r="K87" s="208"/>
      <c r="L87" s="212"/>
      <c r="M87" s="213"/>
      <c r="N87" s="214"/>
      <c r="O87" s="214"/>
      <c r="P87" s="214"/>
      <c r="Q87" s="214"/>
      <c r="R87" s="214"/>
      <c r="S87" s="214"/>
      <c r="T87" s="215"/>
      <c r="AT87" s="216" t="s">
        <v>143</v>
      </c>
      <c r="AU87" s="216" t="s">
        <v>87</v>
      </c>
      <c r="AV87" s="11" t="s">
        <v>25</v>
      </c>
      <c r="AW87" s="11" t="s">
        <v>41</v>
      </c>
      <c r="AX87" s="11" t="s">
        <v>78</v>
      </c>
      <c r="AY87" s="216" t="s">
        <v>132</v>
      </c>
    </row>
    <row r="88" spans="2:65" s="12" customFormat="1" ht="12">
      <c r="B88" s="217"/>
      <c r="C88" s="218"/>
      <c r="D88" s="204" t="s">
        <v>143</v>
      </c>
      <c r="E88" s="219" t="s">
        <v>34</v>
      </c>
      <c r="F88" s="220" t="s">
        <v>291</v>
      </c>
      <c r="G88" s="218"/>
      <c r="H88" s="221">
        <v>4.72</v>
      </c>
      <c r="I88" s="222"/>
      <c r="J88" s="218"/>
      <c r="K88" s="218"/>
      <c r="L88" s="223"/>
      <c r="M88" s="224"/>
      <c r="N88" s="225"/>
      <c r="O88" s="225"/>
      <c r="P88" s="225"/>
      <c r="Q88" s="225"/>
      <c r="R88" s="225"/>
      <c r="S88" s="225"/>
      <c r="T88" s="226"/>
      <c r="AT88" s="227" t="s">
        <v>143</v>
      </c>
      <c r="AU88" s="227" t="s">
        <v>87</v>
      </c>
      <c r="AV88" s="12" t="s">
        <v>87</v>
      </c>
      <c r="AW88" s="12" t="s">
        <v>41</v>
      </c>
      <c r="AX88" s="12" t="s">
        <v>25</v>
      </c>
      <c r="AY88" s="227" t="s">
        <v>132</v>
      </c>
    </row>
    <row r="89" spans="2:65" s="1" customFormat="1" ht="16.5" customHeight="1">
      <c r="B89" s="41"/>
      <c r="C89" s="192" t="s">
        <v>87</v>
      </c>
      <c r="D89" s="192" t="s">
        <v>134</v>
      </c>
      <c r="E89" s="193" t="s">
        <v>176</v>
      </c>
      <c r="F89" s="194" t="s">
        <v>177</v>
      </c>
      <c r="G89" s="195" t="s">
        <v>148</v>
      </c>
      <c r="H89" s="196">
        <v>2.1</v>
      </c>
      <c r="I89" s="197"/>
      <c r="J89" s="198">
        <f>ROUND(I89*H89,2)</f>
        <v>0</v>
      </c>
      <c r="K89" s="194" t="s">
        <v>34</v>
      </c>
      <c r="L89" s="61"/>
      <c r="M89" s="199" t="s">
        <v>34</v>
      </c>
      <c r="N89" s="200" t="s">
        <v>51</v>
      </c>
      <c r="O89" s="42"/>
      <c r="P89" s="201">
        <f>O89*H89</f>
        <v>0</v>
      </c>
      <c r="Q89" s="201">
        <v>0</v>
      </c>
      <c r="R89" s="201">
        <f>Q89*H89</f>
        <v>0</v>
      </c>
      <c r="S89" s="201">
        <v>0</v>
      </c>
      <c r="T89" s="202">
        <f>S89*H89</f>
        <v>0</v>
      </c>
      <c r="AR89" s="24" t="s">
        <v>139</v>
      </c>
      <c r="AT89" s="24" t="s">
        <v>134</v>
      </c>
      <c r="AU89" s="24" t="s">
        <v>87</v>
      </c>
      <c r="AY89" s="24" t="s">
        <v>132</v>
      </c>
      <c r="BE89" s="203">
        <f>IF(N89="základní",J89,0)</f>
        <v>0</v>
      </c>
      <c r="BF89" s="203">
        <f>IF(N89="snížená",J89,0)</f>
        <v>0</v>
      </c>
      <c r="BG89" s="203">
        <f>IF(N89="zákl. přenesená",J89,0)</f>
        <v>0</v>
      </c>
      <c r="BH89" s="203">
        <f>IF(N89="sníž. přenesená",J89,0)</f>
        <v>0</v>
      </c>
      <c r="BI89" s="203">
        <f>IF(N89="nulová",J89,0)</f>
        <v>0</v>
      </c>
      <c r="BJ89" s="24" t="s">
        <v>139</v>
      </c>
      <c r="BK89" s="203">
        <f>ROUND(I89*H89,2)</f>
        <v>0</v>
      </c>
      <c r="BL89" s="24" t="s">
        <v>139</v>
      </c>
      <c r="BM89" s="24" t="s">
        <v>178</v>
      </c>
    </row>
    <row r="90" spans="2:65" s="1" customFormat="1" ht="192">
      <c r="B90" s="41"/>
      <c r="C90" s="63"/>
      <c r="D90" s="204" t="s">
        <v>141</v>
      </c>
      <c r="E90" s="63"/>
      <c r="F90" s="205" t="s">
        <v>171</v>
      </c>
      <c r="G90" s="63"/>
      <c r="H90" s="63"/>
      <c r="I90" s="163"/>
      <c r="J90" s="63"/>
      <c r="K90" s="63"/>
      <c r="L90" s="61"/>
      <c r="M90" s="206"/>
      <c r="N90" s="42"/>
      <c r="O90" s="42"/>
      <c r="P90" s="42"/>
      <c r="Q90" s="42"/>
      <c r="R90" s="42"/>
      <c r="S90" s="42"/>
      <c r="T90" s="78"/>
      <c r="AT90" s="24" t="s">
        <v>141</v>
      </c>
      <c r="AU90" s="24" t="s">
        <v>87</v>
      </c>
    </row>
    <row r="91" spans="2:65" s="11" customFormat="1" ht="12">
      <c r="B91" s="207"/>
      <c r="C91" s="208"/>
      <c r="D91" s="204" t="s">
        <v>143</v>
      </c>
      <c r="E91" s="209" t="s">
        <v>34</v>
      </c>
      <c r="F91" s="210" t="s">
        <v>292</v>
      </c>
      <c r="G91" s="208"/>
      <c r="H91" s="209" t="s">
        <v>34</v>
      </c>
      <c r="I91" s="211"/>
      <c r="J91" s="208"/>
      <c r="K91" s="208"/>
      <c r="L91" s="212"/>
      <c r="M91" s="213"/>
      <c r="N91" s="214"/>
      <c r="O91" s="214"/>
      <c r="P91" s="214"/>
      <c r="Q91" s="214"/>
      <c r="R91" s="214"/>
      <c r="S91" s="214"/>
      <c r="T91" s="215"/>
      <c r="AT91" s="216" t="s">
        <v>143</v>
      </c>
      <c r="AU91" s="216" t="s">
        <v>87</v>
      </c>
      <c r="AV91" s="11" t="s">
        <v>25</v>
      </c>
      <c r="AW91" s="11" t="s">
        <v>41</v>
      </c>
      <c r="AX91" s="11" t="s">
        <v>78</v>
      </c>
      <c r="AY91" s="216" t="s">
        <v>132</v>
      </c>
    </row>
    <row r="92" spans="2:65" s="11" customFormat="1" ht="12">
      <c r="B92" s="207"/>
      <c r="C92" s="208"/>
      <c r="D92" s="204" t="s">
        <v>143</v>
      </c>
      <c r="E92" s="209" t="s">
        <v>34</v>
      </c>
      <c r="F92" s="210" t="s">
        <v>293</v>
      </c>
      <c r="G92" s="208"/>
      <c r="H92" s="209" t="s">
        <v>34</v>
      </c>
      <c r="I92" s="211"/>
      <c r="J92" s="208"/>
      <c r="K92" s="208"/>
      <c r="L92" s="212"/>
      <c r="M92" s="213"/>
      <c r="N92" s="214"/>
      <c r="O92" s="214"/>
      <c r="P92" s="214"/>
      <c r="Q92" s="214"/>
      <c r="R92" s="214"/>
      <c r="S92" s="214"/>
      <c r="T92" s="215"/>
      <c r="AT92" s="216" t="s">
        <v>143</v>
      </c>
      <c r="AU92" s="216" t="s">
        <v>87</v>
      </c>
      <c r="AV92" s="11" t="s">
        <v>25</v>
      </c>
      <c r="AW92" s="11" t="s">
        <v>41</v>
      </c>
      <c r="AX92" s="11" t="s">
        <v>78</v>
      </c>
      <c r="AY92" s="216" t="s">
        <v>132</v>
      </c>
    </row>
    <row r="93" spans="2:65" s="12" customFormat="1" ht="12">
      <c r="B93" s="217"/>
      <c r="C93" s="218"/>
      <c r="D93" s="204" t="s">
        <v>143</v>
      </c>
      <c r="E93" s="219" t="s">
        <v>34</v>
      </c>
      <c r="F93" s="220" t="s">
        <v>294</v>
      </c>
      <c r="G93" s="218"/>
      <c r="H93" s="221">
        <v>2.1</v>
      </c>
      <c r="I93" s="222"/>
      <c r="J93" s="218"/>
      <c r="K93" s="218"/>
      <c r="L93" s="223"/>
      <c r="M93" s="224"/>
      <c r="N93" s="225"/>
      <c r="O93" s="225"/>
      <c r="P93" s="225"/>
      <c r="Q93" s="225"/>
      <c r="R93" s="225"/>
      <c r="S93" s="225"/>
      <c r="T93" s="226"/>
      <c r="AT93" s="227" t="s">
        <v>143</v>
      </c>
      <c r="AU93" s="227" t="s">
        <v>87</v>
      </c>
      <c r="AV93" s="12" t="s">
        <v>87</v>
      </c>
      <c r="AW93" s="12" t="s">
        <v>41</v>
      </c>
      <c r="AX93" s="12" t="s">
        <v>25</v>
      </c>
      <c r="AY93" s="227" t="s">
        <v>132</v>
      </c>
    </row>
    <row r="94" spans="2:65" s="1" customFormat="1" ht="25.5" customHeight="1">
      <c r="B94" s="41"/>
      <c r="C94" s="192" t="s">
        <v>156</v>
      </c>
      <c r="D94" s="192" t="s">
        <v>134</v>
      </c>
      <c r="E94" s="193" t="s">
        <v>182</v>
      </c>
      <c r="F94" s="194" t="s">
        <v>183</v>
      </c>
      <c r="G94" s="195" t="s">
        <v>148</v>
      </c>
      <c r="H94" s="196">
        <v>4.72</v>
      </c>
      <c r="I94" s="197"/>
      <c r="J94" s="198">
        <f>ROUND(I94*H94,2)</f>
        <v>0</v>
      </c>
      <c r="K94" s="194" t="s">
        <v>138</v>
      </c>
      <c r="L94" s="61"/>
      <c r="M94" s="199" t="s">
        <v>34</v>
      </c>
      <c r="N94" s="200" t="s">
        <v>51</v>
      </c>
      <c r="O94" s="42"/>
      <c r="P94" s="201">
        <f>O94*H94</f>
        <v>0</v>
      </c>
      <c r="Q94" s="201">
        <v>0</v>
      </c>
      <c r="R94" s="201">
        <f>Q94*H94</f>
        <v>0</v>
      </c>
      <c r="S94" s="201">
        <v>0</v>
      </c>
      <c r="T94" s="202">
        <f>S94*H94</f>
        <v>0</v>
      </c>
      <c r="AR94" s="24" t="s">
        <v>139</v>
      </c>
      <c r="AT94" s="24" t="s">
        <v>134</v>
      </c>
      <c r="AU94" s="24" t="s">
        <v>87</v>
      </c>
      <c r="AY94" s="24" t="s">
        <v>132</v>
      </c>
      <c r="BE94" s="203">
        <f>IF(N94="základní",J94,0)</f>
        <v>0</v>
      </c>
      <c r="BF94" s="203">
        <f>IF(N94="snížená",J94,0)</f>
        <v>0</v>
      </c>
      <c r="BG94" s="203">
        <f>IF(N94="zákl. přenesená",J94,0)</f>
        <v>0</v>
      </c>
      <c r="BH94" s="203">
        <f>IF(N94="sníž. přenesená",J94,0)</f>
        <v>0</v>
      </c>
      <c r="BI94" s="203">
        <f>IF(N94="nulová",J94,0)</f>
        <v>0</v>
      </c>
      <c r="BJ94" s="24" t="s">
        <v>139</v>
      </c>
      <c r="BK94" s="203">
        <f>ROUND(I94*H94,2)</f>
        <v>0</v>
      </c>
      <c r="BL94" s="24" t="s">
        <v>139</v>
      </c>
      <c r="BM94" s="24" t="s">
        <v>184</v>
      </c>
    </row>
    <row r="95" spans="2:65" s="1" customFormat="1" ht="144">
      <c r="B95" s="41"/>
      <c r="C95" s="63"/>
      <c r="D95" s="204" t="s">
        <v>141</v>
      </c>
      <c r="E95" s="63"/>
      <c r="F95" s="205" t="s">
        <v>185</v>
      </c>
      <c r="G95" s="63"/>
      <c r="H95" s="63"/>
      <c r="I95" s="163"/>
      <c r="J95" s="63"/>
      <c r="K95" s="63"/>
      <c r="L95" s="61"/>
      <c r="M95" s="206"/>
      <c r="N95" s="42"/>
      <c r="O95" s="42"/>
      <c r="P95" s="42"/>
      <c r="Q95" s="42"/>
      <c r="R95" s="42"/>
      <c r="S95" s="42"/>
      <c r="T95" s="78"/>
      <c r="AT95" s="24" t="s">
        <v>141</v>
      </c>
      <c r="AU95" s="24" t="s">
        <v>87</v>
      </c>
    </row>
    <row r="96" spans="2:65" s="11" customFormat="1" ht="12">
      <c r="B96" s="207"/>
      <c r="C96" s="208"/>
      <c r="D96" s="204" t="s">
        <v>143</v>
      </c>
      <c r="E96" s="209" t="s">
        <v>34</v>
      </c>
      <c r="F96" s="210" t="s">
        <v>186</v>
      </c>
      <c r="G96" s="208"/>
      <c r="H96" s="209" t="s">
        <v>34</v>
      </c>
      <c r="I96" s="211"/>
      <c r="J96" s="208"/>
      <c r="K96" s="208"/>
      <c r="L96" s="212"/>
      <c r="M96" s="213"/>
      <c r="N96" s="214"/>
      <c r="O96" s="214"/>
      <c r="P96" s="214"/>
      <c r="Q96" s="214"/>
      <c r="R96" s="214"/>
      <c r="S96" s="214"/>
      <c r="T96" s="215"/>
      <c r="AT96" s="216" t="s">
        <v>143</v>
      </c>
      <c r="AU96" s="216" t="s">
        <v>87</v>
      </c>
      <c r="AV96" s="11" t="s">
        <v>25</v>
      </c>
      <c r="AW96" s="11" t="s">
        <v>41</v>
      </c>
      <c r="AX96" s="11" t="s">
        <v>78</v>
      </c>
      <c r="AY96" s="216" t="s">
        <v>132</v>
      </c>
    </row>
    <row r="97" spans="2:65" s="11" customFormat="1" ht="12">
      <c r="B97" s="207"/>
      <c r="C97" s="208"/>
      <c r="D97" s="204" t="s">
        <v>143</v>
      </c>
      <c r="E97" s="209" t="s">
        <v>34</v>
      </c>
      <c r="F97" s="210" t="s">
        <v>290</v>
      </c>
      <c r="G97" s="208"/>
      <c r="H97" s="209" t="s">
        <v>34</v>
      </c>
      <c r="I97" s="211"/>
      <c r="J97" s="208"/>
      <c r="K97" s="208"/>
      <c r="L97" s="212"/>
      <c r="M97" s="213"/>
      <c r="N97" s="214"/>
      <c r="O97" s="214"/>
      <c r="P97" s="214"/>
      <c r="Q97" s="214"/>
      <c r="R97" s="214"/>
      <c r="S97" s="214"/>
      <c r="T97" s="215"/>
      <c r="AT97" s="216" t="s">
        <v>143</v>
      </c>
      <c r="AU97" s="216" t="s">
        <v>87</v>
      </c>
      <c r="AV97" s="11" t="s">
        <v>25</v>
      </c>
      <c r="AW97" s="11" t="s">
        <v>41</v>
      </c>
      <c r="AX97" s="11" t="s">
        <v>78</v>
      </c>
      <c r="AY97" s="216" t="s">
        <v>132</v>
      </c>
    </row>
    <row r="98" spans="2:65" s="12" customFormat="1" ht="12">
      <c r="B98" s="217"/>
      <c r="C98" s="218"/>
      <c r="D98" s="204" t="s">
        <v>143</v>
      </c>
      <c r="E98" s="219" t="s">
        <v>34</v>
      </c>
      <c r="F98" s="220" t="s">
        <v>291</v>
      </c>
      <c r="G98" s="218"/>
      <c r="H98" s="221">
        <v>4.72</v>
      </c>
      <c r="I98" s="222"/>
      <c r="J98" s="218"/>
      <c r="K98" s="218"/>
      <c r="L98" s="223"/>
      <c r="M98" s="224"/>
      <c r="N98" s="225"/>
      <c r="O98" s="225"/>
      <c r="P98" s="225"/>
      <c r="Q98" s="225"/>
      <c r="R98" s="225"/>
      <c r="S98" s="225"/>
      <c r="T98" s="226"/>
      <c r="AT98" s="227" t="s">
        <v>143</v>
      </c>
      <c r="AU98" s="227" t="s">
        <v>87</v>
      </c>
      <c r="AV98" s="12" t="s">
        <v>87</v>
      </c>
      <c r="AW98" s="12" t="s">
        <v>41</v>
      </c>
      <c r="AX98" s="12" t="s">
        <v>25</v>
      </c>
      <c r="AY98" s="227" t="s">
        <v>132</v>
      </c>
    </row>
    <row r="99" spans="2:65" s="1" customFormat="1" ht="25.5" customHeight="1">
      <c r="B99" s="41"/>
      <c r="C99" s="192" t="s">
        <v>139</v>
      </c>
      <c r="D99" s="192" t="s">
        <v>134</v>
      </c>
      <c r="E99" s="193" t="s">
        <v>191</v>
      </c>
      <c r="F99" s="194" t="s">
        <v>183</v>
      </c>
      <c r="G99" s="195" t="s">
        <v>148</v>
      </c>
      <c r="H99" s="196">
        <v>2.1</v>
      </c>
      <c r="I99" s="197"/>
      <c r="J99" s="198">
        <f>ROUND(I99*H99,2)</f>
        <v>0</v>
      </c>
      <c r="K99" s="194" t="s">
        <v>34</v>
      </c>
      <c r="L99" s="61"/>
      <c r="M99" s="199" t="s">
        <v>34</v>
      </c>
      <c r="N99" s="200" t="s">
        <v>51</v>
      </c>
      <c r="O99" s="42"/>
      <c r="P99" s="201">
        <f>O99*H99</f>
        <v>0</v>
      </c>
      <c r="Q99" s="201">
        <v>0</v>
      </c>
      <c r="R99" s="201">
        <f>Q99*H99</f>
        <v>0</v>
      </c>
      <c r="S99" s="201">
        <v>0</v>
      </c>
      <c r="T99" s="202">
        <f>S99*H99</f>
        <v>0</v>
      </c>
      <c r="AR99" s="24" t="s">
        <v>139</v>
      </c>
      <c r="AT99" s="24" t="s">
        <v>134</v>
      </c>
      <c r="AU99" s="24" t="s">
        <v>87</v>
      </c>
      <c r="AY99" s="24" t="s">
        <v>132</v>
      </c>
      <c r="BE99" s="203">
        <f>IF(N99="základní",J99,0)</f>
        <v>0</v>
      </c>
      <c r="BF99" s="203">
        <f>IF(N99="snížená",J99,0)</f>
        <v>0</v>
      </c>
      <c r="BG99" s="203">
        <f>IF(N99="zákl. přenesená",J99,0)</f>
        <v>0</v>
      </c>
      <c r="BH99" s="203">
        <f>IF(N99="sníž. přenesená",J99,0)</f>
        <v>0</v>
      </c>
      <c r="BI99" s="203">
        <f>IF(N99="nulová",J99,0)</f>
        <v>0</v>
      </c>
      <c r="BJ99" s="24" t="s">
        <v>139</v>
      </c>
      <c r="BK99" s="203">
        <f>ROUND(I99*H99,2)</f>
        <v>0</v>
      </c>
      <c r="BL99" s="24" t="s">
        <v>139</v>
      </c>
      <c r="BM99" s="24" t="s">
        <v>192</v>
      </c>
    </row>
    <row r="100" spans="2:65" s="11" customFormat="1" ht="12">
      <c r="B100" s="207"/>
      <c r="C100" s="208"/>
      <c r="D100" s="204" t="s">
        <v>143</v>
      </c>
      <c r="E100" s="209" t="s">
        <v>34</v>
      </c>
      <c r="F100" s="210" t="s">
        <v>292</v>
      </c>
      <c r="G100" s="208"/>
      <c r="H100" s="209" t="s">
        <v>34</v>
      </c>
      <c r="I100" s="211"/>
      <c r="J100" s="208"/>
      <c r="K100" s="208"/>
      <c r="L100" s="212"/>
      <c r="M100" s="213"/>
      <c r="N100" s="214"/>
      <c r="O100" s="214"/>
      <c r="P100" s="214"/>
      <c r="Q100" s="214"/>
      <c r="R100" s="214"/>
      <c r="S100" s="214"/>
      <c r="T100" s="215"/>
      <c r="AT100" s="216" t="s">
        <v>143</v>
      </c>
      <c r="AU100" s="216" t="s">
        <v>87</v>
      </c>
      <c r="AV100" s="11" t="s">
        <v>25</v>
      </c>
      <c r="AW100" s="11" t="s">
        <v>41</v>
      </c>
      <c r="AX100" s="11" t="s">
        <v>78</v>
      </c>
      <c r="AY100" s="216" t="s">
        <v>132</v>
      </c>
    </row>
    <row r="101" spans="2:65" s="11" customFormat="1" ht="12">
      <c r="B101" s="207"/>
      <c r="C101" s="208"/>
      <c r="D101" s="204" t="s">
        <v>143</v>
      </c>
      <c r="E101" s="209" t="s">
        <v>34</v>
      </c>
      <c r="F101" s="210" t="s">
        <v>295</v>
      </c>
      <c r="G101" s="208"/>
      <c r="H101" s="209" t="s">
        <v>34</v>
      </c>
      <c r="I101" s="211"/>
      <c r="J101" s="208"/>
      <c r="K101" s="208"/>
      <c r="L101" s="212"/>
      <c r="M101" s="213"/>
      <c r="N101" s="214"/>
      <c r="O101" s="214"/>
      <c r="P101" s="214"/>
      <c r="Q101" s="214"/>
      <c r="R101" s="214"/>
      <c r="S101" s="214"/>
      <c r="T101" s="215"/>
      <c r="AT101" s="216" t="s">
        <v>143</v>
      </c>
      <c r="AU101" s="216" t="s">
        <v>87</v>
      </c>
      <c r="AV101" s="11" t="s">
        <v>25</v>
      </c>
      <c r="AW101" s="11" t="s">
        <v>41</v>
      </c>
      <c r="AX101" s="11" t="s">
        <v>78</v>
      </c>
      <c r="AY101" s="216" t="s">
        <v>132</v>
      </c>
    </row>
    <row r="102" spans="2:65" s="12" customFormat="1" ht="12">
      <c r="B102" s="217"/>
      <c r="C102" s="218"/>
      <c r="D102" s="204" t="s">
        <v>143</v>
      </c>
      <c r="E102" s="219" t="s">
        <v>34</v>
      </c>
      <c r="F102" s="220" t="s">
        <v>294</v>
      </c>
      <c r="G102" s="218"/>
      <c r="H102" s="221">
        <v>2.1</v>
      </c>
      <c r="I102" s="222"/>
      <c r="J102" s="218"/>
      <c r="K102" s="218"/>
      <c r="L102" s="223"/>
      <c r="M102" s="224"/>
      <c r="N102" s="225"/>
      <c r="O102" s="225"/>
      <c r="P102" s="225"/>
      <c r="Q102" s="225"/>
      <c r="R102" s="225"/>
      <c r="S102" s="225"/>
      <c r="T102" s="226"/>
      <c r="AT102" s="227" t="s">
        <v>143</v>
      </c>
      <c r="AU102" s="227" t="s">
        <v>87</v>
      </c>
      <c r="AV102" s="12" t="s">
        <v>87</v>
      </c>
      <c r="AW102" s="12" t="s">
        <v>41</v>
      </c>
      <c r="AX102" s="12" t="s">
        <v>25</v>
      </c>
      <c r="AY102" s="227" t="s">
        <v>132</v>
      </c>
    </row>
    <row r="103" spans="2:65" s="1" customFormat="1" ht="25.5" customHeight="1">
      <c r="B103" s="41"/>
      <c r="C103" s="192" t="s">
        <v>167</v>
      </c>
      <c r="D103" s="192" t="s">
        <v>134</v>
      </c>
      <c r="E103" s="193" t="s">
        <v>296</v>
      </c>
      <c r="F103" s="194" t="s">
        <v>297</v>
      </c>
      <c r="G103" s="195" t="s">
        <v>148</v>
      </c>
      <c r="H103" s="196">
        <v>4.72</v>
      </c>
      <c r="I103" s="197"/>
      <c r="J103" s="198">
        <f>ROUND(I103*H103,2)</f>
        <v>0</v>
      </c>
      <c r="K103" s="194" t="s">
        <v>138</v>
      </c>
      <c r="L103" s="61"/>
      <c r="M103" s="199" t="s">
        <v>34</v>
      </c>
      <c r="N103" s="200" t="s">
        <v>51</v>
      </c>
      <c r="O103" s="42"/>
      <c r="P103" s="201">
        <f>O103*H103</f>
        <v>0</v>
      </c>
      <c r="Q103" s="201">
        <v>0</v>
      </c>
      <c r="R103" s="201">
        <f>Q103*H103</f>
        <v>0</v>
      </c>
      <c r="S103" s="201">
        <v>0</v>
      </c>
      <c r="T103" s="202">
        <f>S103*H103</f>
        <v>0</v>
      </c>
      <c r="AR103" s="24" t="s">
        <v>139</v>
      </c>
      <c r="AT103" s="24" t="s">
        <v>134</v>
      </c>
      <c r="AU103" s="24" t="s">
        <v>87</v>
      </c>
      <c r="AY103" s="24" t="s">
        <v>132</v>
      </c>
      <c r="BE103" s="203">
        <f>IF(N103="základní",J103,0)</f>
        <v>0</v>
      </c>
      <c r="BF103" s="203">
        <f>IF(N103="snížená",J103,0)</f>
        <v>0</v>
      </c>
      <c r="BG103" s="203">
        <f>IF(N103="zákl. přenesená",J103,0)</f>
        <v>0</v>
      </c>
      <c r="BH103" s="203">
        <f>IF(N103="sníž. přenesená",J103,0)</f>
        <v>0</v>
      </c>
      <c r="BI103" s="203">
        <f>IF(N103="nulová",J103,0)</f>
        <v>0</v>
      </c>
      <c r="BJ103" s="24" t="s">
        <v>139</v>
      </c>
      <c r="BK103" s="203">
        <f>ROUND(I103*H103,2)</f>
        <v>0</v>
      </c>
      <c r="BL103" s="24" t="s">
        <v>139</v>
      </c>
      <c r="BM103" s="24" t="s">
        <v>298</v>
      </c>
    </row>
    <row r="104" spans="2:65" s="1" customFormat="1" ht="409.6">
      <c r="B104" s="41"/>
      <c r="C104" s="63"/>
      <c r="D104" s="204" t="s">
        <v>141</v>
      </c>
      <c r="E104" s="63"/>
      <c r="F104" s="205" t="s">
        <v>299</v>
      </c>
      <c r="G104" s="63"/>
      <c r="H104" s="63"/>
      <c r="I104" s="163"/>
      <c r="J104" s="63"/>
      <c r="K104" s="63"/>
      <c r="L104" s="61"/>
      <c r="M104" s="206"/>
      <c r="N104" s="42"/>
      <c r="O104" s="42"/>
      <c r="P104" s="42"/>
      <c r="Q104" s="42"/>
      <c r="R104" s="42"/>
      <c r="S104" s="42"/>
      <c r="T104" s="78"/>
      <c r="AT104" s="24" t="s">
        <v>141</v>
      </c>
      <c r="AU104" s="24" t="s">
        <v>87</v>
      </c>
    </row>
    <row r="105" spans="2:65" s="11" customFormat="1" ht="12">
      <c r="B105" s="207"/>
      <c r="C105" s="208"/>
      <c r="D105" s="204" t="s">
        <v>143</v>
      </c>
      <c r="E105" s="209" t="s">
        <v>34</v>
      </c>
      <c r="F105" s="210" t="s">
        <v>300</v>
      </c>
      <c r="G105" s="208"/>
      <c r="H105" s="209" t="s">
        <v>34</v>
      </c>
      <c r="I105" s="211"/>
      <c r="J105" s="208"/>
      <c r="K105" s="208"/>
      <c r="L105" s="212"/>
      <c r="M105" s="213"/>
      <c r="N105" s="214"/>
      <c r="O105" s="214"/>
      <c r="P105" s="214"/>
      <c r="Q105" s="214"/>
      <c r="R105" s="214"/>
      <c r="S105" s="214"/>
      <c r="T105" s="215"/>
      <c r="AT105" s="216" t="s">
        <v>143</v>
      </c>
      <c r="AU105" s="216" t="s">
        <v>87</v>
      </c>
      <c r="AV105" s="11" t="s">
        <v>25</v>
      </c>
      <c r="AW105" s="11" t="s">
        <v>41</v>
      </c>
      <c r="AX105" s="11" t="s">
        <v>78</v>
      </c>
      <c r="AY105" s="216" t="s">
        <v>132</v>
      </c>
    </row>
    <row r="106" spans="2:65" s="12" customFormat="1" ht="12">
      <c r="B106" s="217"/>
      <c r="C106" s="218"/>
      <c r="D106" s="204" t="s">
        <v>143</v>
      </c>
      <c r="E106" s="219" t="s">
        <v>34</v>
      </c>
      <c r="F106" s="220" t="s">
        <v>291</v>
      </c>
      <c r="G106" s="218"/>
      <c r="H106" s="221">
        <v>4.72</v>
      </c>
      <c r="I106" s="222"/>
      <c r="J106" s="218"/>
      <c r="K106" s="218"/>
      <c r="L106" s="223"/>
      <c r="M106" s="224"/>
      <c r="N106" s="225"/>
      <c r="O106" s="225"/>
      <c r="P106" s="225"/>
      <c r="Q106" s="225"/>
      <c r="R106" s="225"/>
      <c r="S106" s="225"/>
      <c r="T106" s="226"/>
      <c r="AT106" s="227" t="s">
        <v>143</v>
      </c>
      <c r="AU106" s="227" t="s">
        <v>87</v>
      </c>
      <c r="AV106" s="12" t="s">
        <v>87</v>
      </c>
      <c r="AW106" s="12" t="s">
        <v>41</v>
      </c>
      <c r="AX106" s="12" t="s">
        <v>25</v>
      </c>
      <c r="AY106" s="227" t="s">
        <v>132</v>
      </c>
    </row>
    <row r="107" spans="2:65" s="1" customFormat="1" ht="25.5" customHeight="1">
      <c r="B107" s="41"/>
      <c r="C107" s="192" t="s">
        <v>175</v>
      </c>
      <c r="D107" s="192" t="s">
        <v>134</v>
      </c>
      <c r="E107" s="193" t="s">
        <v>301</v>
      </c>
      <c r="F107" s="194" t="s">
        <v>302</v>
      </c>
      <c r="G107" s="195" t="s">
        <v>227</v>
      </c>
      <c r="H107" s="196">
        <v>13.21</v>
      </c>
      <c r="I107" s="197"/>
      <c r="J107" s="198">
        <f>ROUND(I107*H107,2)</f>
        <v>0</v>
      </c>
      <c r="K107" s="194" t="s">
        <v>138</v>
      </c>
      <c r="L107" s="61"/>
      <c r="M107" s="199" t="s">
        <v>34</v>
      </c>
      <c r="N107" s="200" t="s">
        <v>51</v>
      </c>
      <c r="O107" s="42"/>
      <c r="P107" s="201">
        <f>O107*H107</f>
        <v>0</v>
      </c>
      <c r="Q107" s="201">
        <v>0</v>
      </c>
      <c r="R107" s="201">
        <f>Q107*H107</f>
        <v>0</v>
      </c>
      <c r="S107" s="201">
        <v>0</v>
      </c>
      <c r="T107" s="202">
        <f>S107*H107</f>
        <v>0</v>
      </c>
      <c r="AR107" s="24" t="s">
        <v>139</v>
      </c>
      <c r="AT107" s="24" t="s">
        <v>134</v>
      </c>
      <c r="AU107" s="24" t="s">
        <v>87</v>
      </c>
      <c r="AY107" s="24" t="s">
        <v>132</v>
      </c>
      <c r="BE107" s="203">
        <f>IF(N107="základní",J107,0)</f>
        <v>0</v>
      </c>
      <c r="BF107" s="203">
        <f>IF(N107="snížená",J107,0)</f>
        <v>0</v>
      </c>
      <c r="BG107" s="203">
        <f>IF(N107="zákl. přenesená",J107,0)</f>
        <v>0</v>
      </c>
      <c r="BH107" s="203">
        <f>IF(N107="sníž. přenesená",J107,0)</f>
        <v>0</v>
      </c>
      <c r="BI107" s="203">
        <f>IF(N107="nulová",J107,0)</f>
        <v>0</v>
      </c>
      <c r="BJ107" s="24" t="s">
        <v>139</v>
      </c>
      <c r="BK107" s="203">
        <f>ROUND(I107*H107,2)</f>
        <v>0</v>
      </c>
      <c r="BL107" s="24" t="s">
        <v>139</v>
      </c>
      <c r="BM107" s="24" t="s">
        <v>242</v>
      </c>
    </row>
    <row r="108" spans="2:65" s="1" customFormat="1" ht="120">
      <c r="B108" s="41"/>
      <c r="C108" s="63"/>
      <c r="D108" s="204" t="s">
        <v>141</v>
      </c>
      <c r="E108" s="63"/>
      <c r="F108" s="205" t="s">
        <v>243</v>
      </c>
      <c r="G108" s="63"/>
      <c r="H108" s="63"/>
      <c r="I108" s="163"/>
      <c r="J108" s="63"/>
      <c r="K108" s="63"/>
      <c r="L108" s="61"/>
      <c r="M108" s="206"/>
      <c r="N108" s="42"/>
      <c r="O108" s="42"/>
      <c r="P108" s="42"/>
      <c r="Q108" s="42"/>
      <c r="R108" s="42"/>
      <c r="S108" s="42"/>
      <c r="T108" s="78"/>
      <c r="AT108" s="24" t="s">
        <v>141</v>
      </c>
      <c r="AU108" s="24" t="s">
        <v>87</v>
      </c>
    </row>
    <row r="109" spans="2:65" s="11" customFormat="1" ht="12">
      <c r="B109" s="207"/>
      <c r="C109" s="208"/>
      <c r="D109" s="204" t="s">
        <v>143</v>
      </c>
      <c r="E109" s="209" t="s">
        <v>34</v>
      </c>
      <c r="F109" s="210" t="s">
        <v>303</v>
      </c>
      <c r="G109" s="208"/>
      <c r="H109" s="209" t="s">
        <v>34</v>
      </c>
      <c r="I109" s="211"/>
      <c r="J109" s="208"/>
      <c r="K109" s="208"/>
      <c r="L109" s="212"/>
      <c r="M109" s="213"/>
      <c r="N109" s="214"/>
      <c r="O109" s="214"/>
      <c r="P109" s="214"/>
      <c r="Q109" s="214"/>
      <c r="R109" s="214"/>
      <c r="S109" s="214"/>
      <c r="T109" s="215"/>
      <c r="AT109" s="216" t="s">
        <v>143</v>
      </c>
      <c r="AU109" s="216" t="s">
        <v>87</v>
      </c>
      <c r="AV109" s="11" t="s">
        <v>25</v>
      </c>
      <c r="AW109" s="11" t="s">
        <v>41</v>
      </c>
      <c r="AX109" s="11" t="s">
        <v>78</v>
      </c>
      <c r="AY109" s="216" t="s">
        <v>132</v>
      </c>
    </row>
    <row r="110" spans="2:65" s="12" customFormat="1" ht="12">
      <c r="B110" s="217"/>
      <c r="C110" s="218"/>
      <c r="D110" s="204" t="s">
        <v>143</v>
      </c>
      <c r="E110" s="219" t="s">
        <v>34</v>
      </c>
      <c r="F110" s="220" t="s">
        <v>304</v>
      </c>
      <c r="G110" s="218"/>
      <c r="H110" s="221">
        <v>13.21</v>
      </c>
      <c r="I110" s="222"/>
      <c r="J110" s="218"/>
      <c r="K110" s="218"/>
      <c r="L110" s="223"/>
      <c r="M110" s="224"/>
      <c r="N110" s="225"/>
      <c r="O110" s="225"/>
      <c r="P110" s="225"/>
      <c r="Q110" s="225"/>
      <c r="R110" s="225"/>
      <c r="S110" s="225"/>
      <c r="T110" s="226"/>
      <c r="AT110" s="227" t="s">
        <v>143</v>
      </c>
      <c r="AU110" s="227" t="s">
        <v>87</v>
      </c>
      <c r="AV110" s="12" t="s">
        <v>87</v>
      </c>
      <c r="AW110" s="12" t="s">
        <v>41</v>
      </c>
      <c r="AX110" s="12" t="s">
        <v>25</v>
      </c>
      <c r="AY110" s="227" t="s">
        <v>132</v>
      </c>
    </row>
    <row r="111" spans="2:65" s="1" customFormat="1" ht="25.5" customHeight="1">
      <c r="B111" s="41"/>
      <c r="C111" s="192" t="s">
        <v>181</v>
      </c>
      <c r="D111" s="192" t="s">
        <v>134</v>
      </c>
      <c r="E111" s="193" t="s">
        <v>254</v>
      </c>
      <c r="F111" s="194" t="s">
        <v>255</v>
      </c>
      <c r="G111" s="195" t="s">
        <v>227</v>
      </c>
      <c r="H111" s="196">
        <v>14</v>
      </c>
      <c r="I111" s="197"/>
      <c r="J111" s="198">
        <f>ROUND(I111*H111,2)</f>
        <v>0</v>
      </c>
      <c r="K111" s="194" t="s">
        <v>138</v>
      </c>
      <c r="L111" s="61"/>
      <c r="M111" s="199" t="s">
        <v>34</v>
      </c>
      <c r="N111" s="200" t="s">
        <v>51</v>
      </c>
      <c r="O111" s="42"/>
      <c r="P111" s="201">
        <f>O111*H111</f>
        <v>0</v>
      </c>
      <c r="Q111" s="201">
        <v>0</v>
      </c>
      <c r="R111" s="201">
        <f>Q111*H111</f>
        <v>0</v>
      </c>
      <c r="S111" s="201">
        <v>0</v>
      </c>
      <c r="T111" s="202">
        <f>S111*H111</f>
        <v>0</v>
      </c>
      <c r="AR111" s="24" t="s">
        <v>139</v>
      </c>
      <c r="AT111" s="24" t="s">
        <v>134</v>
      </c>
      <c r="AU111" s="24" t="s">
        <v>87</v>
      </c>
      <c r="AY111" s="24" t="s">
        <v>132</v>
      </c>
      <c r="BE111" s="203">
        <f>IF(N111="základní",J111,0)</f>
        <v>0</v>
      </c>
      <c r="BF111" s="203">
        <f>IF(N111="snížená",J111,0)</f>
        <v>0</v>
      </c>
      <c r="BG111" s="203">
        <f>IF(N111="zákl. přenesená",J111,0)</f>
        <v>0</v>
      </c>
      <c r="BH111" s="203">
        <f>IF(N111="sníž. přenesená",J111,0)</f>
        <v>0</v>
      </c>
      <c r="BI111" s="203">
        <f>IF(N111="nulová",J111,0)</f>
        <v>0</v>
      </c>
      <c r="BJ111" s="24" t="s">
        <v>139</v>
      </c>
      <c r="BK111" s="203">
        <f>ROUND(I111*H111,2)</f>
        <v>0</v>
      </c>
      <c r="BL111" s="24" t="s">
        <v>139</v>
      </c>
      <c r="BM111" s="24" t="s">
        <v>256</v>
      </c>
    </row>
    <row r="112" spans="2:65" s="1" customFormat="1" ht="108">
      <c r="B112" s="41"/>
      <c r="C112" s="63"/>
      <c r="D112" s="204" t="s">
        <v>141</v>
      </c>
      <c r="E112" s="63"/>
      <c r="F112" s="205" t="s">
        <v>257</v>
      </c>
      <c r="G112" s="63"/>
      <c r="H112" s="63"/>
      <c r="I112" s="163"/>
      <c r="J112" s="63"/>
      <c r="K112" s="63"/>
      <c r="L112" s="61"/>
      <c r="M112" s="206"/>
      <c r="N112" s="42"/>
      <c r="O112" s="42"/>
      <c r="P112" s="42"/>
      <c r="Q112" s="42"/>
      <c r="R112" s="42"/>
      <c r="S112" s="42"/>
      <c r="T112" s="78"/>
      <c r="AT112" s="24" t="s">
        <v>141</v>
      </c>
      <c r="AU112" s="24" t="s">
        <v>87</v>
      </c>
    </row>
    <row r="113" spans="2:65" s="11" customFormat="1" ht="24">
      <c r="B113" s="207"/>
      <c r="C113" s="208"/>
      <c r="D113" s="204" t="s">
        <v>143</v>
      </c>
      <c r="E113" s="209" t="s">
        <v>34</v>
      </c>
      <c r="F113" s="210" t="s">
        <v>305</v>
      </c>
      <c r="G113" s="208"/>
      <c r="H113" s="209" t="s">
        <v>34</v>
      </c>
      <c r="I113" s="211"/>
      <c r="J113" s="208"/>
      <c r="K113" s="208"/>
      <c r="L113" s="212"/>
      <c r="M113" s="213"/>
      <c r="N113" s="214"/>
      <c r="O113" s="214"/>
      <c r="P113" s="214"/>
      <c r="Q113" s="214"/>
      <c r="R113" s="214"/>
      <c r="S113" s="214"/>
      <c r="T113" s="215"/>
      <c r="AT113" s="216" t="s">
        <v>143</v>
      </c>
      <c r="AU113" s="216" t="s">
        <v>87</v>
      </c>
      <c r="AV113" s="11" t="s">
        <v>25</v>
      </c>
      <c r="AW113" s="11" t="s">
        <v>41</v>
      </c>
      <c r="AX113" s="11" t="s">
        <v>78</v>
      </c>
      <c r="AY113" s="216" t="s">
        <v>132</v>
      </c>
    </row>
    <row r="114" spans="2:65" s="12" customFormat="1" ht="12">
      <c r="B114" s="217"/>
      <c r="C114" s="218"/>
      <c r="D114" s="204" t="s">
        <v>143</v>
      </c>
      <c r="E114" s="219" t="s">
        <v>34</v>
      </c>
      <c r="F114" s="220" t="s">
        <v>306</v>
      </c>
      <c r="G114" s="218"/>
      <c r="H114" s="221">
        <v>14</v>
      </c>
      <c r="I114" s="222"/>
      <c r="J114" s="218"/>
      <c r="K114" s="218"/>
      <c r="L114" s="223"/>
      <c r="M114" s="224"/>
      <c r="N114" s="225"/>
      <c r="O114" s="225"/>
      <c r="P114" s="225"/>
      <c r="Q114" s="225"/>
      <c r="R114" s="225"/>
      <c r="S114" s="225"/>
      <c r="T114" s="226"/>
      <c r="AT114" s="227" t="s">
        <v>143</v>
      </c>
      <c r="AU114" s="227" t="s">
        <v>87</v>
      </c>
      <c r="AV114" s="12" t="s">
        <v>87</v>
      </c>
      <c r="AW114" s="12" t="s">
        <v>41</v>
      </c>
      <c r="AX114" s="12" t="s">
        <v>25</v>
      </c>
      <c r="AY114" s="227" t="s">
        <v>132</v>
      </c>
    </row>
    <row r="115" spans="2:65" s="10" customFormat="1" ht="22.35" customHeight="1">
      <c r="B115" s="176"/>
      <c r="C115" s="177"/>
      <c r="D115" s="178" t="s">
        <v>77</v>
      </c>
      <c r="E115" s="190" t="s">
        <v>259</v>
      </c>
      <c r="F115" s="190" t="s">
        <v>263</v>
      </c>
      <c r="G115" s="177"/>
      <c r="H115" s="177"/>
      <c r="I115" s="180"/>
      <c r="J115" s="191">
        <f>BK115</f>
        <v>0</v>
      </c>
      <c r="K115" s="177"/>
      <c r="L115" s="182"/>
      <c r="M115" s="183"/>
      <c r="N115" s="184"/>
      <c r="O115" s="184"/>
      <c r="P115" s="185">
        <f>SUM(P116:P122)</f>
        <v>0</v>
      </c>
      <c r="Q115" s="184"/>
      <c r="R115" s="185">
        <f>SUM(R116:R122)</f>
        <v>4.08E-4</v>
      </c>
      <c r="S115" s="184"/>
      <c r="T115" s="186">
        <f>SUM(T116:T122)</f>
        <v>0</v>
      </c>
      <c r="AR115" s="187" t="s">
        <v>25</v>
      </c>
      <c r="AT115" s="188" t="s">
        <v>77</v>
      </c>
      <c r="AU115" s="188" t="s">
        <v>87</v>
      </c>
      <c r="AY115" s="187" t="s">
        <v>132</v>
      </c>
      <c r="BK115" s="189">
        <f>SUM(BK116:BK122)</f>
        <v>0</v>
      </c>
    </row>
    <row r="116" spans="2:65" s="1" customFormat="1" ht="25.5" customHeight="1">
      <c r="B116" s="41"/>
      <c r="C116" s="192" t="s">
        <v>190</v>
      </c>
      <c r="D116" s="192" t="s">
        <v>134</v>
      </c>
      <c r="E116" s="193" t="s">
        <v>272</v>
      </c>
      <c r="F116" s="194" t="s">
        <v>273</v>
      </c>
      <c r="G116" s="195" t="s">
        <v>227</v>
      </c>
      <c r="H116" s="196">
        <v>13.21</v>
      </c>
      <c r="I116" s="197"/>
      <c r="J116" s="198">
        <f>ROUND(I116*H116,2)</f>
        <v>0</v>
      </c>
      <c r="K116" s="194" t="s">
        <v>138</v>
      </c>
      <c r="L116" s="61"/>
      <c r="M116" s="199" t="s">
        <v>34</v>
      </c>
      <c r="N116" s="200" t="s">
        <v>51</v>
      </c>
      <c r="O116" s="42"/>
      <c r="P116" s="201">
        <f>O116*H116</f>
        <v>0</v>
      </c>
      <c r="Q116" s="201">
        <v>0</v>
      </c>
      <c r="R116" s="201">
        <f>Q116*H116</f>
        <v>0</v>
      </c>
      <c r="S116" s="201">
        <v>0</v>
      </c>
      <c r="T116" s="202">
        <f>S116*H116</f>
        <v>0</v>
      </c>
      <c r="AR116" s="24" t="s">
        <v>139</v>
      </c>
      <c r="AT116" s="24" t="s">
        <v>134</v>
      </c>
      <c r="AU116" s="24" t="s">
        <v>156</v>
      </c>
      <c r="AY116" s="24" t="s">
        <v>132</v>
      </c>
      <c r="BE116" s="203">
        <f>IF(N116="základní",J116,0)</f>
        <v>0</v>
      </c>
      <c r="BF116" s="203">
        <f>IF(N116="snížená",J116,0)</f>
        <v>0</v>
      </c>
      <c r="BG116" s="203">
        <f>IF(N116="zákl. přenesená",J116,0)</f>
        <v>0</v>
      </c>
      <c r="BH116" s="203">
        <f>IF(N116="sníž. přenesená",J116,0)</f>
        <v>0</v>
      </c>
      <c r="BI116" s="203">
        <f>IF(N116="nulová",J116,0)</f>
        <v>0</v>
      </c>
      <c r="BJ116" s="24" t="s">
        <v>139</v>
      </c>
      <c r="BK116" s="203">
        <f>ROUND(I116*H116,2)</f>
        <v>0</v>
      </c>
      <c r="BL116" s="24" t="s">
        <v>139</v>
      </c>
      <c r="BM116" s="24" t="s">
        <v>274</v>
      </c>
    </row>
    <row r="117" spans="2:65" s="1" customFormat="1" ht="108">
      <c r="B117" s="41"/>
      <c r="C117" s="63"/>
      <c r="D117" s="204" t="s">
        <v>141</v>
      </c>
      <c r="E117" s="63"/>
      <c r="F117" s="205" t="s">
        <v>268</v>
      </c>
      <c r="G117" s="63"/>
      <c r="H117" s="63"/>
      <c r="I117" s="163"/>
      <c r="J117" s="63"/>
      <c r="K117" s="63"/>
      <c r="L117" s="61"/>
      <c r="M117" s="206"/>
      <c r="N117" s="42"/>
      <c r="O117" s="42"/>
      <c r="P117" s="42"/>
      <c r="Q117" s="42"/>
      <c r="R117" s="42"/>
      <c r="S117" s="42"/>
      <c r="T117" s="78"/>
      <c r="AT117" s="24" t="s">
        <v>141</v>
      </c>
      <c r="AU117" s="24" t="s">
        <v>156</v>
      </c>
    </row>
    <row r="118" spans="2:65" s="11" customFormat="1" ht="12">
      <c r="B118" s="207"/>
      <c r="C118" s="208"/>
      <c r="D118" s="204" t="s">
        <v>143</v>
      </c>
      <c r="E118" s="209" t="s">
        <v>34</v>
      </c>
      <c r="F118" s="210" t="s">
        <v>307</v>
      </c>
      <c r="G118" s="208"/>
      <c r="H118" s="209" t="s">
        <v>34</v>
      </c>
      <c r="I118" s="211"/>
      <c r="J118" s="208"/>
      <c r="K118" s="208"/>
      <c r="L118" s="212"/>
      <c r="M118" s="213"/>
      <c r="N118" s="214"/>
      <c r="O118" s="214"/>
      <c r="P118" s="214"/>
      <c r="Q118" s="214"/>
      <c r="R118" s="214"/>
      <c r="S118" s="214"/>
      <c r="T118" s="215"/>
      <c r="AT118" s="216" t="s">
        <v>143</v>
      </c>
      <c r="AU118" s="216" t="s">
        <v>156</v>
      </c>
      <c r="AV118" s="11" t="s">
        <v>25</v>
      </c>
      <c r="AW118" s="11" t="s">
        <v>41</v>
      </c>
      <c r="AX118" s="11" t="s">
        <v>78</v>
      </c>
      <c r="AY118" s="216" t="s">
        <v>132</v>
      </c>
    </row>
    <row r="119" spans="2:65" s="12" customFormat="1" ht="12">
      <c r="B119" s="217"/>
      <c r="C119" s="218"/>
      <c r="D119" s="204" t="s">
        <v>143</v>
      </c>
      <c r="E119" s="219" t="s">
        <v>34</v>
      </c>
      <c r="F119" s="220" t="s">
        <v>304</v>
      </c>
      <c r="G119" s="218"/>
      <c r="H119" s="221">
        <v>13.21</v>
      </c>
      <c r="I119" s="222"/>
      <c r="J119" s="218"/>
      <c r="K119" s="218"/>
      <c r="L119" s="223"/>
      <c r="M119" s="224"/>
      <c r="N119" s="225"/>
      <c r="O119" s="225"/>
      <c r="P119" s="225"/>
      <c r="Q119" s="225"/>
      <c r="R119" s="225"/>
      <c r="S119" s="225"/>
      <c r="T119" s="226"/>
      <c r="AT119" s="227" t="s">
        <v>143</v>
      </c>
      <c r="AU119" s="227" t="s">
        <v>156</v>
      </c>
      <c r="AV119" s="12" t="s">
        <v>87</v>
      </c>
      <c r="AW119" s="12" t="s">
        <v>41</v>
      </c>
      <c r="AX119" s="12" t="s">
        <v>25</v>
      </c>
      <c r="AY119" s="227" t="s">
        <v>132</v>
      </c>
    </row>
    <row r="120" spans="2:65" s="1" customFormat="1" ht="16.5" customHeight="1">
      <c r="B120" s="41"/>
      <c r="C120" s="239" t="s">
        <v>194</v>
      </c>
      <c r="D120" s="239" t="s">
        <v>202</v>
      </c>
      <c r="E120" s="240" t="s">
        <v>276</v>
      </c>
      <c r="F120" s="241" t="s">
        <v>277</v>
      </c>
      <c r="G120" s="242" t="s">
        <v>278</v>
      </c>
      <c r="H120" s="243">
        <v>0.40799999999999997</v>
      </c>
      <c r="I120" s="244"/>
      <c r="J120" s="245">
        <f>ROUND(I120*H120,2)</f>
        <v>0</v>
      </c>
      <c r="K120" s="241" t="s">
        <v>138</v>
      </c>
      <c r="L120" s="246"/>
      <c r="M120" s="247" t="s">
        <v>34</v>
      </c>
      <c r="N120" s="248" t="s">
        <v>51</v>
      </c>
      <c r="O120" s="42"/>
      <c r="P120" s="201">
        <f>O120*H120</f>
        <v>0</v>
      </c>
      <c r="Q120" s="201">
        <v>1E-3</v>
      </c>
      <c r="R120" s="201">
        <f>Q120*H120</f>
        <v>4.08E-4</v>
      </c>
      <c r="S120" s="201">
        <v>0</v>
      </c>
      <c r="T120" s="202">
        <f>S120*H120</f>
        <v>0</v>
      </c>
      <c r="AR120" s="24" t="s">
        <v>190</v>
      </c>
      <c r="AT120" s="24" t="s">
        <v>202</v>
      </c>
      <c r="AU120" s="24" t="s">
        <v>156</v>
      </c>
      <c r="AY120" s="24" t="s">
        <v>132</v>
      </c>
      <c r="BE120" s="203">
        <f>IF(N120="základní",J120,0)</f>
        <v>0</v>
      </c>
      <c r="BF120" s="203">
        <f>IF(N120="snížená",J120,0)</f>
        <v>0</v>
      </c>
      <c r="BG120" s="203">
        <f>IF(N120="zákl. přenesená",J120,0)</f>
        <v>0</v>
      </c>
      <c r="BH120" s="203">
        <f>IF(N120="sníž. přenesená",J120,0)</f>
        <v>0</v>
      </c>
      <c r="BI120" s="203">
        <f>IF(N120="nulová",J120,0)</f>
        <v>0</v>
      </c>
      <c r="BJ120" s="24" t="s">
        <v>139</v>
      </c>
      <c r="BK120" s="203">
        <f>ROUND(I120*H120,2)</f>
        <v>0</v>
      </c>
      <c r="BL120" s="24" t="s">
        <v>139</v>
      </c>
      <c r="BM120" s="24" t="s">
        <v>279</v>
      </c>
    </row>
    <row r="121" spans="2:65" s="11" customFormat="1" ht="12">
      <c r="B121" s="207"/>
      <c r="C121" s="208"/>
      <c r="D121" s="204" t="s">
        <v>143</v>
      </c>
      <c r="E121" s="209" t="s">
        <v>34</v>
      </c>
      <c r="F121" s="210" t="s">
        <v>308</v>
      </c>
      <c r="G121" s="208"/>
      <c r="H121" s="209" t="s">
        <v>34</v>
      </c>
      <c r="I121" s="211"/>
      <c r="J121" s="208"/>
      <c r="K121" s="208"/>
      <c r="L121" s="212"/>
      <c r="M121" s="213"/>
      <c r="N121" s="214"/>
      <c r="O121" s="214"/>
      <c r="P121" s="214"/>
      <c r="Q121" s="214"/>
      <c r="R121" s="214"/>
      <c r="S121" s="214"/>
      <c r="T121" s="215"/>
      <c r="AT121" s="216" t="s">
        <v>143</v>
      </c>
      <c r="AU121" s="216" t="s">
        <v>156</v>
      </c>
      <c r="AV121" s="11" t="s">
        <v>25</v>
      </c>
      <c r="AW121" s="11" t="s">
        <v>41</v>
      </c>
      <c r="AX121" s="11" t="s">
        <v>78</v>
      </c>
      <c r="AY121" s="216" t="s">
        <v>132</v>
      </c>
    </row>
    <row r="122" spans="2:65" s="12" customFormat="1" ht="12">
      <c r="B122" s="217"/>
      <c r="C122" s="218"/>
      <c r="D122" s="204" t="s">
        <v>143</v>
      </c>
      <c r="E122" s="219" t="s">
        <v>34</v>
      </c>
      <c r="F122" s="220" t="s">
        <v>309</v>
      </c>
      <c r="G122" s="218"/>
      <c r="H122" s="221">
        <v>0.40799999999999997</v>
      </c>
      <c r="I122" s="222"/>
      <c r="J122" s="218"/>
      <c r="K122" s="218"/>
      <c r="L122" s="223"/>
      <c r="M122" s="224"/>
      <c r="N122" s="225"/>
      <c r="O122" s="225"/>
      <c r="P122" s="225"/>
      <c r="Q122" s="225"/>
      <c r="R122" s="225"/>
      <c r="S122" s="225"/>
      <c r="T122" s="226"/>
      <c r="AT122" s="227" t="s">
        <v>143</v>
      </c>
      <c r="AU122" s="227" t="s">
        <v>156</v>
      </c>
      <c r="AV122" s="12" t="s">
        <v>87</v>
      </c>
      <c r="AW122" s="12" t="s">
        <v>41</v>
      </c>
      <c r="AX122" s="12" t="s">
        <v>25</v>
      </c>
      <c r="AY122" s="227" t="s">
        <v>132</v>
      </c>
    </row>
    <row r="123" spans="2:65" s="10" customFormat="1" ht="29.85" customHeight="1">
      <c r="B123" s="176"/>
      <c r="C123" s="177"/>
      <c r="D123" s="178" t="s">
        <v>77</v>
      </c>
      <c r="E123" s="190" t="s">
        <v>156</v>
      </c>
      <c r="F123" s="190" t="s">
        <v>310</v>
      </c>
      <c r="G123" s="177"/>
      <c r="H123" s="177"/>
      <c r="I123" s="180"/>
      <c r="J123" s="191">
        <f>BK123</f>
        <v>0</v>
      </c>
      <c r="K123" s="177"/>
      <c r="L123" s="182"/>
      <c r="M123" s="183"/>
      <c r="N123" s="184"/>
      <c r="O123" s="184"/>
      <c r="P123" s="185">
        <f>SUM(P124:P127)</f>
        <v>0</v>
      </c>
      <c r="Q123" s="184"/>
      <c r="R123" s="185">
        <f>SUM(R124:R127)</f>
        <v>5.7915600000000005</v>
      </c>
      <c r="S123" s="184"/>
      <c r="T123" s="186">
        <f>SUM(T124:T127)</f>
        <v>0</v>
      </c>
      <c r="AR123" s="187" t="s">
        <v>25</v>
      </c>
      <c r="AT123" s="188" t="s">
        <v>77</v>
      </c>
      <c r="AU123" s="188" t="s">
        <v>25</v>
      </c>
      <c r="AY123" s="187" t="s">
        <v>132</v>
      </c>
      <c r="BK123" s="189">
        <f>SUM(BK124:BK127)</f>
        <v>0</v>
      </c>
    </row>
    <row r="124" spans="2:65" s="1" customFormat="1" ht="63.75" customHeight="1">
      <c r="B124" s="41"/>
      <c r="C124" s="192" t="s">
        <v>30</v>
      </c>
      <c r="D124" s="192" t="s">
        <v>134</v>
      </c>
      <c r="E124" s="193" t="s">
        <v>311</v>
      </c>
      <c r="F124" s="194" t="s">
        <v>312</v>
      </c>
      <c r="G124" s="195" t="s">
        <v>148</v>
      </c>
      <c r="H124" s="196">
        <v>2.89</v>
      </c>
      <c r="I124" s="197"/>
      <c r="J124" s="198">
        <f>ROUND(I124*H124,2)</f>
        <v>0</v>
      </c>
      <c r="K124" s="194" t="s">
        <v>138</v>
      </c>
      <c r="L124" s="61"/>
      <c r="M124" s="199" t="s">
        <v>34</v>
      </c>
      <c r="N124" s="200" t="s">
        <v>51</v>
      </c>
      <c r="O124" s="42"/>
      <c r="P124" s="201">
        <f>O124*H124</f>
        <v>0</v>
      </c>
      <c r="Q124" s="201">
        <v>2.004</v>
      </c>
      <c r="R124" s="201">
        <f>Q124*H124</f>
        <v>5.7915600000000005</v>
      </c>
      <c r="S124" s="201">
        <v>0</v>
      </c>
      <c r="T124" s="202">
        <f>S124*H124</f>
        <v>0</v>
      </c>
      <c r="AR124" s="24" t="s">
        <v>139</v>
      </c>
      <c r="AT124" s="24" t="s">
        <v>134</v>
      </c>
      <c r="AU124" s="24" t="s">
        <v>87</v>
      </c>
      <c r="AY124" s="24" t="s">
        <v>132</v>
      </c>
      <c r="BE124" s="203">
        <f>IF(N124="základní",J124,0)</f>
        <v>0</v>
      </c>
      <c r="BF124" s="203">
        <f>IF(N124="snížená",J124,0)</f>
        <v>0</v>
      </c>
      <c r="BG124" s="203">
        <f>IF(N124="zákl. přenesená",J124,0)</f>
        <v>0</v>
      </c>
      <c r="BH124" s="203">
        <f>IF(N124="sníž. přenesená",J124,0)</f>
        <v>0</v>
      </c>
      <c r="BI124" s="203">
        <f>IF(N124="nulová",J124,0)</f>
        <v>0</v>
      </c>
      <c r="BJ124" s="24" t="s">
        <v>139</v>
      </c>
      <c r="BK124" s="203">
        <f>ROUND(I124*H124,2)</f>
        <v>0</v>
      </c>
      <c r="BL124" s="24" t="s">
        <v>139</v>
      </c>
      <c r="BM124" s="24" t="s">
        <v>313</v>
      </c>
    </row>
    <row r="125" spans="2:65" s="1" customFormat="1" ht="60">
      <c r="B125" s="41"/>
      <c r="C125" s="63"/>
      <c r="D125" s="204" t="s">
        <v>141</v>
      </c>
      <c r="E125" s="63"/>
      <c r="F125" s="205" t="s">
        <v>314</v>
      </c>
      <c r="G125" s="63"/>
      <c r="H125" s="63"/>
      <c r="I125" s="163"/>
      <c r="J125" s="63"/>
      <c r="K125" s="63"/>
      <c r="L125" s="61"/>
      <c r="M125" s="206"/>
      <c r="N125" s="42"/>
      <c r="O125" s="42"/>
      <c r="P125" s="42"/>
      <c r="Q125" s="42"/>
      <c r="R125" s="42"/>
      <c r="S125" s="42"/>
      <c r="T125" s="78"/>
      <c r="AT125" s="24" t="s">
        <v>141</v>
      </c>
      <c r="AU125" s="24" t="s">
        <v>87</v>
      </c>
    </row>
    <row r="126" spans="2:65" s="11" customFormat="1" ht="12">
      <c r="B126" s="207"/>
      <c r="C126" s="208"/>
      <c r="D126" s="204" t="s">
        <v>143</v>
      </c>
      <c r="E126" s="209" t="s">
        <v>34</v>
      </c>
      <c r="F126" s="210" t="s">
        <v>315</v>
      </c>
      <c r="G126" s="208"/>
      <c r="H126" s="209" t="s">
        <v>34</v>
      </c>
      <c r="I126" s="211"/>
      <c r="J126" s="208"/>
      <c r="K126" s="208"/>
      <c r="L126" s="212"/>
      <c r="M126" s="213"/>
      <c r="N126" s="214"/>
      <c r="O126" s="214"/>
      <c r="P126" s="214"/>
      <c r="Q126" s="214"/>
      <c r="R126" s="214"/>
      <c r="S126" s="214"/>
      <c r="T126" s="215"/>
      <c r="AT126" s="216" t="s">
        <v>143</v>
      </c>
      <c r="AU126" s="216" t="s">
        <v>87</v>
      </c>
      <c r="AV126" s="11" t="s">
        <v>25</v>
      </c>
      <c r="AW126" s="11" t="s">
        <v>41</v>
      </c>
      <c r="AX126" s="11" t="s">
        <v>78</v>
      </c>
      <c r="AY126" s="216" t="s">
        <v>132</v>
      </c>
    </row>
    <row r="127" spans="2:65" s="12" customFormat="1" ht="12">
      <c r="B127" s="217"/>
      <c r="C127" s="218"/>
      <c r="D127" s="204" t="s">
        <v>143</v>
      </c>
      <c r="E127" s="219" t="s">
        <v>34</v>
      </c>
      <c r="F127" s="220" t="s">
        <v>316</v>
      </c>
      <c r="G127" s="218"/>
      <c r="H127" s="221">
        <v>2.89</v>
      </c>
      <c r="I127" s="222"/>
      <c r="J127" s="218"/>
      <c r="K127" s="218"/>
      <c r="L127" s="223"/>
      <c r="M127" s="224"/>
      <c r="N127" s="225"/>
      <c r="O127" s="225"/>
      <c r="P127" s="225"/>
      <c r="Q127" s="225"/>
      <c r="R127" s="225"/>
      <c r="S127" s="225"/>
      <c r="T127" s="226"/>
      <c r="AT127" s="227" t="s">
        <v>143</v>
      </c>
      <c r="AU127" s="227" t="s">
        <v>87</v>
      </c>
      <c r="AV127" s="12" t="s">
        <v>87</v>
      </c>
      <c r="AW127" s="12" t="s">
        <v>41</v>
      </c>
      <c r="AX127" s="12" t="s">
        <v>25</v>
      </c>
      <c r="AY127" s="227" t="s">
        <v>132</v>
      </c>
    </row>
    <row r="128" spans="2:65" s="10" customFormat="1" ht="29.85" customHeight="1">
      <c r="B128" s="176"/>
      <c r="C128" s="177"/>
      <c r="D128" s="178" t="s">
        <v>77</v>
      </c>
      <c r="E128" s="190" t="s">
        <v>282</v>
      </c>
      <c r="F128" s="190" t="s">
        <v>283</v>
      </c>
      <c r="G128" s="177"/>
      <c r="H128" s="177"/>
      <c r="I128" s="180"/>
      <c r="J128" s="191">
        <f>BK128</f>
        <v>0</v>
      </c>
      <c r="K128" s="177"/>
      <c r="L128" s="182"/>
      <c r="M128" s="183"/>
      <c r="N128" s="184"/>
      <c r="O128" s="184"/>
      <c r="P128" s="185">
        <f>P129</f>
        <v>0</v>
      </c>
      <c r="Q128" s="184"/>
      <c r="R128" s="185">
        <f>R129</f>
        <v>0</v>
      </c>
      <c r="S128" s="184"/>
      <c r="T128" s="186">
        <f>T129</f>
        <v>0</v>
      </c>
      <c r="AR128" s="187" t="s">
        <v>25</v>
      </c>
      <c r="AT128" s="188" t="s">
        <v>77</v>
      </c>
      <c r="AU128" s="188" t="s">
        <v>25</v>
      </c>
      <c r="AY128" s="187" t="s">
        <v>132</v>
      </c>
      <c r="BK128" s="189">
        <f>BK129</f>
        <v>0</v>
      </c>
    </row>
    <row r="129" spans="2:65" s="1" customFormat="1" ht="25.5" customHeight="1">
      <c r="B129" s="41"/>
      <c r="C129" s="192" t="s">
        <v>207</v>
      </c>
      <c r="D129" s="192" t="s">
        <v>134</v>
      </c>
      <c r="E129" s="193" t="s">
        <v>285</v>
      </c>
      <c r="F129" s="194" t="s">
        <v>286</v>
      </c>
      <c r="G129" s="195" t="s">
        <v>220</v>
      </c>
      <c r="H129" s="196">
        <v>5.7919999999999998</v>
      </c>
      <c r="I129" s="197"/>
      <c r="J129" s="198">
        <f>ROUND(I129*H129,2)</f>
        <v>0</v>
      </c>
      <c r="K129" s="194" t="s">
        <v>138</v>
      </c>
      <c r="L129" s="61"/>
      <c r="M129" s="199" t="s">
        <v>34</v>
      </c>
      <c r="N129" s="260" t="s">
        <v>51</v>
      </c>
      <c r="O129" s="261"/>
      <c r="P129" s="262">
        <f>O129*H129</f>
        <v>0</v>
      </c>
      <c r="Q129" s="262">
        <v>0</v>
      </c>
      <c r="R129" s="262">
        <f>Q129*H129</f>
        <v>0</v>
      </c>
      <c r="S129" s="262">
        <v>0</v>
      </c>
      <c r="T129" s="263">
        <f>S129*H129</f>
        <v>0</v>
      </c>
      <c r="AR129" s="24" t="s">
        <v>139</v>
      </c>
      <c r="AT129" s="24" t="s">
        <v>134</v>
      </c>
      <c r="AU129" s="24" t="s">
        <v>87</v>
      </c>
      <c r="AY129" s="24" t="s">
        <v>132</v>
      </c>
      <c r="BE129" s="203">
        <f>IF(N129="základní",J129,0)</f>
        <v>0</v>
      </c>
      <c r="BF129" s="203">
        <f>IF(N129="snížená",J129,0)</f>
        <v>0</v>
      </c>
      <c r="BG129" s="203">
        <f>IF(N129="zákl. přenesená",J129,0)</f>
        <v>0</v>
      </c>
      <c r="BH129" s="203">
        <f>IF(N129="sníž. přenesená",J129,0)</f>
        <v>0</v>
      </c>
      <c r="BI129" s="203">
        <f>IF(N129="nulová",J129,0)</f>
        <v>0</v>
      </c>
      <c r="BJ129" s="24" t="s">
        <v>139</v>
      </c>
      <c r="BK129" s="203">
        <f>ROUND(I129*H129,2)</f>
        <v>0</v>
      </c>
      <c r="BL129" s="24" t="s">
        <v>139</v>
      </c>
      <c r="BM129" s="24" t="s">
        <v>287</v>
      </c>
    </row>
    <row r="130" spans="2:65" s="1" customFormat="1" ht="6.9" customHeight="1">
      <c r="B130" s="56"/>
      <c r="C130" s="57"/>
      <c r="D130" s="57"/>
      <c r="E130" s="57"/>
      <c r="F130" s="57"/>
      <c r="G130" s="57"/>
      <c r="H130" s="57"/>
      <c r="I130" s="139"/>
      <c r="J130" s="57"/>
      <c r="K130" s="57"/>
      <c r="L130" s="61"/>
    </row>
  </sheetData>
  <sheetProtection algorithmName="SHA-512" hashValue="WtB0yXCx17MKF6obL9JU1ktXdDXBiPBdfTEpv8ydB9WCk/YDwcqQ7gjrdHda/SEGlnDfRzczFoIBK2fELXMvig==" saltValue="8Um6m47Ef4vp/G0szX4lZ24tj14v/jSm7Xg+K8I1IueC8Y6up86geQL7wdXzgkR2bcOIUBwfSeSuE2SStR6lSg==" spinCount="100000" sheet="1" objects="1" scenarios="1" formatColumns="0" formatRows="0" autoFilter="0"/>
  <autoFilter ref="C80:K129"/>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2"/>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98</v>
      </c>
      <c r="G1" s="388" t="s">
        <v>99</v>
      </c>
      <c r="H1" s="388"/>
      <c r="I1" s="115"/>
      <c r="J1" s="114" t="s">
        <v>100</v>
      </c>
      <c r="K1" s="113" t="s">
        <v>101</v>
      </c>
      <c r="L1" s="114" t="s">
        <v>102</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79"/>
      <c r="M2" s="379"/>
      <c r="N2" s="379"/>
      <c r="O2" s="379"/>
      <c r="P2" s="379"/>
      <c r="Q2" s="379"/>
      <c r="R2" s="379"/>
      <c r="S2" s="379"/>
      <c r="T2" s="379"/>
      <c r="U2" s="379"/>
      <c r="V2" s="379"/>
      <c r="AT2" s="24" t="s">
        <v>93</v>
      </c>
    </row>
    <row r="3" spans="1:70" ht="6.9" customHeight="1">
      <c r="B3" s="25"/>
      <c r="C3" s="26"/>
      <c r="D3" s="26"/>
      <c r="E3" s="26"/>
      <c r="F3" s="26"/>
      <c r="G3" s="26"/>
      <c r="H3" s="26"/>
      <c r="I3" s="116"/>
      <c r="J3" s="26"/>
      <c r="K3" s="27"/>
      <c r="AT3" s="24" t="s">
        <v>87</v>
      </c>
    </row>
    <row r="4" spans="1:70" ht="36.9" customHeight="1">
      <c r="B4" s="28"/>
      <c r="C4" s="29"/>
      <c r="D4" s="30" t="s">
        <v>103</v>
      </c>
      <c r="E4" s="29"/>
      <c r="F4" s="29"/>
      <c r="G4" s="29"/>
      <c r="H4" s="29"/>
      <c r="I4" s="117"/>
      <c r="J4" s="29"/>
      <c r="K4" s="31"/>
      <c r="M4" s="32" t="s">
        <v>12</v>
      </c>
      <c r="AT4" s="24" t="s">
        <v>41</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80" t="str">
        <f>'Rekapitulace stavby'!K6</f>
        <v>Lipkovský potok, Dolní Lipka, úprava průlehu zátopy poldru</v>
      </c>
      <c r="F7" s="381"/>
      <c r="G7" s="381"/>
      <c r="H7" s="381"/>
      <c r="I7" s="117"/>
      <c r="J7" s="29"/>
      <c r="K7" s="31"/>
    </row>
    <row r="8" spans="1:70" s="1" customFormat="1" ht="13.2">
      <c r="B8" s="41"/>
      <c r="C8" s="42"/>
      <c r="D8" s="37" t="s">
        <v>104</v>
      </c>
      <c r="E8" s="42"/>
      <c r="F8" s="42"/>
      <c r="G8" s="42"/>
      <c r="H8" s="42"/>
      <c r="I8" s="118"/>
      <c r="J8" s="42"/>
      <c r="K8" s="45"/>
    </row>
    <row r="9" spans="1:70" s="1" customFormat="1" ht="36.9" customHeight="1">
      <c r="B9" s="41"/>
      <c r="C9" s="42"/>
      <c r="D9" s="42"/>
      <c r="E9" s="382" t="s">
        <v>317</v>
      </c>
      <c r="F9" s="383"/>
      <c r="G9" s="383"/>
      <c r="H9" s="383"/>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21</v>
      </c>
      <c r="E11" s="42"/>
      <c r="F11" s="35" t="s">
        <v>22</v>
      </c>
      <c r="G11" s="42"/>
      <c r="H11" s="42"/>
      <c r="I11" s="119" t="s">
        <v>23</v>
      </c>
      <c r="J11" s="35" t="s">
        <v>24</v>
      </c>
      <c r="K11" s="45"/>
    </row>
    <row r="12" spans="1:70" s="1" customFormat="1" ht="14.4" customHeight="1">
      <c r="B12" s="41"/>
      <c r="C12" s="42"/>
      <c r="D12" s="37" t="s">
        <v>26</v>
      </c>
      <c r="E12" s="42"/>
      <c r="F12" s="35" t="s">
        <v>27</v>
      </c>
      <c r="G12" s="42"/>
      <c r="H12" s="42"/>
      <c r="I12" s="119" t="s">
        <v>28</v>
      </c>
      <c r="J12" s="120" t="str">
        <f>'Rekapitulace stavby'!AN8</f>
        <v>29.11.2017</v>
      </c>
      <c r="K12" s="45"/>
    </row>
    <row r="13" spans="1:70" s="1" customFormat="1" ht="10.8" customHeight="1">
      <c r="B13" s="41"/>
      <c r="C13" s="42"/>
      <c r="D13" s="42"/>
      <c r="E13" s="42"/>
      <c r="F13" s="42"/>
      <c r="G13" s="42"/>
      <c r="H13" s="42"/>
      <c r="I13" s="118"/>
      <c r="J13" s="42"/>
      <c r="K13" s="45"/>
    </row>
    <row r="14" spans="1:70" s="1" customFormat="1" ht="14.4" customHeight="1">
      <c r="B14" s="41"/>
      <c r="C14" s="42"/>
      <c r="D14" s="37" t="s">
        <v>32</v>
      </c>
      <c r="E14" s="42"/>
      <c r="F14" s="42"/>
      <c r="G14" s="42"/>
      <c r="H14" s="42"/>
      <c r="I14" s="119" t="s">
        <v>33</v>
      </c>
      <c r="J14" s="35" t="s">
        <v>34</v>
      </c>
      <c r="K14" s="45"/>
    </row>
    <row r="15" spans="1:70" s="1" customFormat="1" ht="18" customHeight="1">
      <c r="B15" s="41"/>
      <c r="C15" s="42"/>
      <c r="D15" s="42"/>
      <c r="E15" s="35" t="s">
        <v>35</v>
      </c>
      <c r="F15" s="42"/>
      <c r="G15" s="42"/>
      <c r="H15" s="42"/>
      <c r="I15" s="119" t="s">
        <v>36</v>
      </c>
      <c r="J15" s="35" t="s">
        <v>34</v>
      </c>
      <c r="K15" s="45"/>
    </row>
    <row r="16" spans="1:70" s="1" customFormat="1" ht="6.9" customHeight="1">
      <c r="B16" s="41"/>
      <c r="C16" s="42"/>
      <c r="D16" s="42"/>
      <c r="E16" s="42"/>
      <c r="F16" s="42"/>
      <c r="G16" s="42"/>
      <c r="H16" s="42"/>
      <c r="I16" s="118"/>
      <c r="J16" s="42"/>
      <c r="K16" s="45"/>
    </row>
    <row r="17" spans="2:11" s="1" customFormat="1" ht="14.4" customHeight="1">
      <c r="B17" s="41"/>
      <c r="C17" s="42"/>
      <c r="D17" s="37" t="s">
        <v>37</v>
      </c>
      <c r="E17" s="42"/>
      <c r="F17" s="42"/>
      <c r="G17" s="42"/>
      <c r="H17" s="42"/>
      <c r="I17" s="119" t="s">
        <v>33</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36</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39</v>
      </c>
      <c r="E20" s="42"/>
      <c r="F20" s="42"/>
      <c r="G20" s="42"/>
      <c r="H20" s="42"/>
      <c r="I20" s="119" t="s">
        <v>33</v>
      </c>
      <c r="J20" s="35" t="s">
        <v>34</v>
      </c>
      <c r="K20" s="45"/>
    </row>
    <row r="21" spans="2:11" s="1" customFormat="1" ht="18" customHeight="1">
      <c r="B21" s="41"/>
      <c r="C21" s="42"/>
      <c r="D21" s="42"/>
      <c r="E21" s="35" t="s">
        <v>40</v>
      </c>
      <c r="F21" s="42"/>
      <c r="G21" s="42"/>
      <c r="H21" s="42"/>
      <c r="I21" s="119" t="s">
        <v>36</v>
      </c>
      <c r="J21" s="35" t="s">
        <v>34</v>
      </c>
      <c r="K21" s="45"/>
    </row>
    <row r="22" spans="2:11" s="1" customFormat="1" ht="6.9" customHeight="1">
      <c r="B22" s="41"/>
      <c r="C22" s="42"/>
      <c r="D22" s="42"/>
      <c r="E22" s="42"/>
      <c r="F22" s="42"/>
      <c r="G22" s="42"/>
      <c r="H22" s="42"/>
      <c r="I22" s="118"/>
      <c r="J22" s="42"/>
      <c r="K22" s="45"/>
    </row>
    <row r="23" spans="2:11" s="1" customFormat="1" ht="14.4" customHeight="1">
      <c r="B23" s="41"/>
      <c r="C23" s="42"/>
      <c r="D23" s="37" t="s">
        <v>42</v>
      </c>
      <c r="E23" s="42"/>
      <c r="F23" s="42"/>
      <c r="G23" s="42"/>
      <c r="H23" s="42"/>
      <c r="I23" s="118"/>
      <c r="J23" s="42"/>
      <c r="K23" s="45"/>
    </row>
    <row r="24" spans="2:11" s="6" customFormat="1" ht="28.5" customHeight="1">
      <c r="B24" s="121"/>
      <c r="C24" s="122"/>
      <c r="D24" s="122"/>
      <c r="E24" s="349" t="s">
        <v>106</v>
      </c>
      <c r="F24" s="349"/>
      <c r="G24" s="349"/>
      <c r="H24" s="34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ROUND(J82,2)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46</v>
      </c>
      <c r="G29" s="42"/>
      <c r="H29" s="42"/>
      <c r="I29" s="129" t="s">
        <v>45</v>
      </c>
      <c r="J29" s="46" t="s">
        <v>47</v>
      </c>
      <c r="K29" s="45"/>
    </row>
    <row r="30" spans="2:11" s="1" customFormat="1" ht="14.4" hidden="1" customHeight="1">
      <c r="B30" s="41"/>
      <c r="C30" s="42"/>
      <c r="D30" s="49" t="s">
        <v>48</v>
      </c>
      <c r="E30" s="49" t="s">
        <v>49</v>
      </c>
      <c r="F30" s="130">
        <f>ROUND(SUM(BE82:BE121), 2)</f>
        <v>0</v>
      </c>
      <c r="G30" s="42"/>
      <c r="H30" s="42"/>
      <c r="I30" s="131">
        <v>0.21</v>
      </c>
      <c r="J30" s="130">
        <f>ROUND(ROUND((SUM(BE82:BE121)), 2)*I30, 2)</f>
        <v>0</v>
      </c>
      <c r="K30" s="45"/>
    </row>
    <row r="31" spans="2:11" s="1" customFormat="1" ht="14.4" hidden="1" customHeight="1">
      <c r="B31" s="41"/>
      <c r="C31" s="42"/>
      <c r="D31" s="42"/>
      <c r="E31" s="49" t="s">
        <v>50</v>
      </c>
      <c r="F31" s="130">
        <f>ROUND(SUM(BF82:BF121), 2)</f>
        <v>0</v>
      </c>
      <c r="G31" s="42"/>
      <c r="H31" s="42"/>
      <c r="I31" s="131">
        <v>0.15</v>
      </c>
      <c r="J31" s="130">
        <f>ROUND(ROUND((SUM(BF82:BF121)), 2)*I31, 2)</f>
        <v>0</v>
      </c>
      <c r="K31" s="45"/>
    </row>
    <row r="32" spans="2:11" s="1" customFormat="1" ht="14.4" customHeight="1">
      <c r="B32" s="41"/>
      <c r="C32" s="42"/>
      <c r="D32" s="49" t="s">
        <v>48</v>
      </c>
      <c r="E32" s="49" t="s">
        <v>51</v>
      </c>
      <c r="F32" s="130">
        <f>ROUND(SUM(BG82:BG121), 2)</f>
        <v>0</v>
      </c>
      <c r="G32" s="42"/>
      <c r="H32" s="42"/>
      <c r="I32" s="131">
        <v>0.21</v>
      </c>
      <c r="J32" s="130">
        <v>0</v>
      </c>
      <c r="K32" s="45"/>
    </row>
    <row r="33" spans="2:11" s="1" customFormat="1" ht="14.4" customHeight="1">
      <c r="B33" s="41"/>
      <c r="C33" s="42"/>
      <c r="D33" s="42"/>
      <c r="E33" s="49" t="s">
        <v>52</v>
      </c>
      <c r="F33" s="130">
        <f>ROUND(SUM(BH82:BH121), 2)</f>
        <v>0</v>
      </c>
      <c r="G33" s="42"/>
      <c r="H33" s="42"/>
      <c r="I33" s="131">
        <v>0.15</v>
      </c>
      <c r="J33" s="130">
        <v>0</v>
      </c>
      <c r="K33" s="45"/>
    </row>
    <row r="34" spans="2:11" s="1" customFormat="1" ht="14.4" hidden="1" customHeight="1">
      <c r="B34" s="41"/>
      <c r="C34" s="42"/>
      <c r="D34" s="42"/>
      <c r="E34" s="49" t="s">
        <v>53</v>
      </c>
      <c r="F34" s="130">
        <f>ROUND(SUM(BI82:BI121),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107</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80" t="str">
        <f>E7</f>
        <v>Lipkovský potok, Dolní Lipka, úprava průlehu zátopy poldru</v>
      </c>
      <c r="F45" s="381"/>
      <c r="G45" s="381"/>
      <c r="H45" s="381"/>
      <c r="I45" s="118"/>
      <c r="J45" s="42"/>
      <c r="K45" s="45"/>
    </row>
    <row r="46" spans="2:11" s="1" customFormat="1" ht="14.4" customHeight="1">
      <c r="B46" s="41"/>
      <c r="C46" s="37" t="s">
        <v>104</v>
      </c>
      <c r="D46" s="42"/>
      <c r="E46" s="42"/>
      <c r="F46" s="42"/>
      <c r="G46" s="42"/>
      <c r="H46" s="42"/>
      <c r="I46" s="118"/>
      <c r="J46" s="42"/>
      <c r="K46" s="45"/>
    </row>
    <row r="47" spans="2:11" s="1" customFormat="1" ht="17.25" customHeight="1">
      <c r="B47" s="41"/>
      <c r="C47" s="42"/>
      <c r="D47" s="42"/>
      <c r="E47" s="382" t="str">
        <f>E9</f>
        <v>3. - SO 03 -  Staveniště</v>
      </c>
      <c r="F47" s="383"/>
      <c r="G47" s="383"/>
      <c r="H47" s="383"/>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26</v>
      </c>
      <c r="D49" s="42"/>
      <c r="E49" s="42"/>
      <c r="F49" s="35" t="str">
        <f>F12</f>
        <v>Lipka</v>
      </c>
      <c r="G49" s="42"/>
      <c r="H49" s="42"/>
      <c r="I49" s="119" t="s">
        <v>28</v>
      </c>
      <c r="J49" s="120" t="str">
        <f>IF(J12="","",J12)</f>
        <v>29.11.2017</v>
      </c>
      <c r="K49" s="45"/>
    </row>
    <row r="50" spans="2:47" s="1" customFormat="1" ht="6.9" customHeight="1">
      <c r="B50" s="41"/>
      <c r="C50" s="42"/>
      <c r="D50" s="42"/>
      <c r="E50" s="42"/>
      <c r="F50" s="42"/>
      <c r="G50" s="42"/>
      <c r="H50" s="42"/>
      <c r="I50" s="118"/>
      <c r="J50" s="42"/>
      <c r="K50" s="45"/>
    </row>
    <row r="51" spans="2:47" s="1" customFormat="1" ht="13.2">
      <c r="B51" s="41"/>
      <c r="C51" s="37" t="s">
        <v>32</v>
      </c>
      <c r="D51" s="42"/>
      <c r="E51" s="42"/>
      <c r="F51" s="35" t="str">
        <f>E15</f>
        <v>Povodí Labe, státní podnik, závod Pardubice</v>
      </c>
      <c r="G51" s="42"/>
      <c r="H51" s="42"/>
      <c r="I51" s="119" t="s">
        <v>39</v>
      </c>
      <c r="J51" s="349" t="str">
        <f>E21</f>
        <v>Povodí Labe, státní podnik, OIČ, Hradec Králové</v>
      </c>
      <c r="K51" s="45"/>
    </row>
    <row r="52" spans="2:47" s="1" customFormat="1" ht="14.4" customHeight="1">
      <c r="B52" s="41"/>
      <c r="C52" s="37" t="s">
        <v>37</v>
      </c>
      <c r="D52" s="42"/>
      <c r="E52" s="42"/>
      <c r="F52" s="35" t="str">
        <f>IF(E18="","",E18)</f>
        <v/>
      </c>
      <c r="G52" s="42"/>
      <c r="H52" s="42"/>
      <c r="I52" s="118"/>
      <c r="J52" s="384"/>
      <c r="K52" s="45"/>
    </row>
    <row r="53" spans="2:47" s="1" customFormat="1" ht="10.35" customHeight="1">
      <c r="B53" s="41"/>
      <c r="C53" s="42"/>
      <c r="D53" s="42"/>
      <c r="E53" s="42"/>
      <c r="F53" s="42"/>
      <c r="G53" s="42"/>
      <c r="H53" s="42"/>
      <c r="I53" s="118"/>
      <c r="J53" s="42"/>
      <c r="K53" s="45"/>
    </row>
    <row r="54" spans="2:47" s="1" customFormat="1" ht="29.25" customHeight="1">
      <c r="B54" s="41"/>
      <c r="C54" s="144" t="s">
        <v>108</v>
      </c>
      <c r="D54" s="132"/>
      <c r="E54" s="132"/>
      <c r="F54" s="132"/>
      <c r="G54" s="132"/>
      <c r="H54" s="132"/>
      <c r="I54" s="145"/>
      <c r="J54" s="146" t="s">
        <v>109</v>
      </c>
      <c r="K54" s="147"/>
    </row>
    <row r="55" spans="2:47" s="1" customFormat="1" ht="10.35" customHeight="1">
      <c r="B55" s="41"/>
      <c r="C55" s="42"/>
      <c r="D55" s="42"/>
      <c r="E55" s="42"/>
      <c r="F55" s="42"/>
      <c r="G55" s="42"/>
      <c r="H55" s="42"/>
      <c r="I55" s="118"/>
      <c r="J55" s="42"/>
      <c r="K55" s="45"/>
    </row>
    <row r="56" spans="2:47" s="1" customFormat="1" ht="29.25" customHeight="1">
      <c r="B56" s="41"/>
      <c r="C56" s="148" t="s">
        <v>110</v>
      </c>
      <c r="D56" s="42"/>
      <c r="E56" s="42"/>
      <c r="F56" s="42"/>
      <c r="G56" s="42"/>
      <c r="H56" s="42"/>
      <c r="I56" s="118"/>
      <c r="J56" s="128">
        <f>J82</f>
        <v>0</v>
      </c>
      <c r="K56" s="45"/>
      <c r="AU56" s="24" t="s">
        <v>111</v>
      </c>
    </row>
    <row r="57" spans="2:47" s="7" customFormat="1" ht="24.9" customHeight="1">
      <c r="B57" s="149"/>
      <c r="C57" s="150"/>
      <c r="D57" s="151" t="s">
        <v>112</v>
      </c>
      <c r="E57" s="152"/>
      <c r="F57" s="152"/>
      <c r="G57" s="152"/>
      <c r="H57" s="152"/>
      <c r="I57" s="153"/>
      <c r="J57" s="154">
        <f>J83</f>
        <v>0</v>
      </c>
      <c r="K57" s="155"/>
    </row>
    <row r="58" spans="2:47" s="8" customFormat="1" ht="19.95" customHeight="1">
      <c r="B58" s="156"/>
      <c r="C58" s="157"/>
      <c r="D58" s="158" t="s">
        <v>113</v>
      </c>
      <c r="E58" s="159"/>
      <c r="F58" s="159"/>
      <c r="G58" s="159"/>
      <c r="H58" s="159"/>
      <c r="I58" s="160"/>
      <c r="J58" s="161">
        <f>J84</f>
        <v>0</v>
      </c>
      <c r="K58" s="162"/>
    </row>
    <row r="59" spans="2:47" s="8" customFormat="1" ht="14.85" customHeight="1">
      <c r="B59" s="156"/>
      <c r="C59" s="157"/>
      <c r="D59" s="158" t="s">
        <v>114</v>
      </c>
      <c r="E59" s="159"/>
      <c r="F59" s="159"/>
      <c r="G59" s="159"/>
      <c r="H59" s="159"/>
      <c r="I59" s="160"/>
      <c r="J59" s="161">
        <f>J101</f>
        <v>0</v>
      </c>
      <c r="K59" s="162"/>
    </row>
    <row r="60" spans="2:47" s="8" customFormat="1" ht="19.95" customHeight="1">
      <c r="B60" s="156"/>
      <c r="C60" s="157"/>
      <c r="D60" s="158" t="s">
        <v>318</v>
      </c>
      <c r="E60" s="159"/>
      <c r="F60" s="159"/>
      <c r="G60" s="159"/>
      <c r="H60" s="159"/>
      <c r="I60" s="160"/>
      <c r="J60" s="161">
        <f>J109</f>
        <v>0</v>
      </c>
      <c r="K60" s="162"/>
    </row>
    <row r="61" spans="2:47" s="8" customFormat="1" ht="19.95" customHeight="1">
      <c r="B61" s="156"/>
      <c r="C61" s="157"/>
      <c r="D61" s="158" t="s">
        <v>319</v>
      </c>
      <c r="E61" s="159"/>
      <c r="F61" s="159"/>
      <c r="G61" s="159"/>
      <c r="H61" s="159"/>
      <c r="I61" s="160"/>
      <c r="J61" s="161">
        <f>J114</f>
        <v>0</v>
      </c>
      <c r="K61" s="162"/>
    </row>
    <row r="62" spans="2:47" s="8" customFormat="1" ht="19.95" customHeight="1">
      <c r="B62" s="156"/>
      <c r="C62" s="157"/>
      <c r="D62" s="158" t="s">
        <v>115</v>
      </c>
      <c r="E62" s="159"/>
      <c r="F62" s="159"/>
      <c r="G62" s="159"/>
      <c r="H62" s="159"/>
      <c r="I62" s="160"/>
      <c r="J62" s="161">
        <f>J120</f>
        <v>0</v>
      </c>
      <c r="K62" s="162"/>
    </row>
    <row r="63" spans="2:47" s="1" customFormat="1" ht="21.75" customHeight="1">
      <c r="B63" s="41"/>
      <c r="C63" s="42"/>
      <c r="D63" s="42"/>
      <c r="E63" s="42"/>
      <c r="F63" s="42"/>
      <c r="G63" s="42"/>
      <c r="H63" s="42"/>
      <c r="I63" s="118"/>
      <c r="J63" s="42"/>
      <c r="K63" s="45"/>
    </row>
    <row r="64" spans="2:47" s="1" customFormat="1" ht="6.9" customHeight="1">
      <c r="B64" s="56"/>
      <c r="C64" s="57"/>
      <c r="D64" s="57"/>
      <c r="E64" s="57"/>
      <c r="F64" s="57"/>
      <c r="G64" s="57"/>
      <c r="H64" s="57"/>
      <c r="I64" s="139"/>
      <c r="J64" s="57"/>
      <c r="K64" s="58"/>
    </row>
    <row r="68" spans="2:12" s="1" customFormat="1" ht="6.9" customHeight="1">
      <c r="B68" s="59"/>
      <c r="C68" s="60"/>
      <c r="D68" s="60"/>
      <c r="E68" s="60"/>
      <c r="F68" s="60"/>
      <c r="G68" s="60"/>
      <c r="H68" s="60"/>
      <c r="I68" s="142"/>
      <c r="J68" s="60"/>
      <c r="K68" s="60"/>
      <c r="L68" s="61"/>
    </row>
    <row r="69" spans="2:12" s="1" customFormat="1" ht="36.9" customHeight="1">
      <c r="B69" s="41"/>
      <c r="C69" s="62" t="s">
        <v>116</v>
      </c>
      <c r="D69" s="63"/>
      <c r="E69" s="63"/>
      <c r="F69" s="63"/>
      <c r="G69" s="63"/>
      <c r="H69" s="63"/>
      <c r="I69" s="163"/>
      <c r="J69" s="63"/>
      <c r="K69" s="63"/>
      <c r="L69" s="61"/>
    </row>
    <row r="70" spans="2:12" s="1" customFormat="1" ht="6.9" customHeight="1">
      <c r="B70" s="41"/>
      <c r="C70" s="63"/>
      <c r="D70" s="63"/>
      <c r="E70" s="63"/>
      <c r="F70" s="63"/>
      <c r="G70" s="63"/>
      <c r="H70" s="63"/>
      <c r="I70" s="163"/>
      <c r="J70" s="63"/>
      <c r="K70" s="63"/>
      <c r="L70" s="61"/>
    </row>
    <row r="71" spans="2:12" s="1" customFormat="1" ht="14.4" customHeight="1">
      <c r="B71" s="41"/>
      <c r="C71" s="65" t="s">
        <v>18</v>
      </c>
      <c r="D71" s="63"/>
      <c r="E71" s="63"/>
      <c r="F71" s="63"/>
      <c r="G71" s="63"/>
      <c r="H71" s="63"/>
      <c r="I71" s="163"/>
      <c r="J71" s="63"/>
      <c r="K71" s="63"/>
      <c r="L71" s="61"/>
    </row>
    <row r="72" spans="2:12" s="1" customFormat="1" ht="16.5" customHeight="1">
      <c r="B72" s="41"/>
      <c r="C72" s="63"/>
      <c r="D72" s="63"/>
      <c r="E72" s="385" t="str">
        <f>E7</f>
        <v>Lipkovský potok, Dolní Lipka, úprava průlehu zátopy poldru</v>
      </c>
      <c r="F72" s="386"/>
      <c r="G72" s="386"/>
      <c r="H72" s="386"/>
      <c r="I72" s="163"/>
      <c r="J72" s="63"/>
      <c r="K72" s="63"/>
      <c r="L72" s="61"/>
    </row>
    <row r="73" spans="2:12" s="1" customFormat="1" ht="14.4" customHeight="1">
      <c r="B73" s="41"/>
      <c r="C73" s="65" t="s">
        <v>104</v>
      </c>
      <c r="D73" s="63"/>
      <c r="E73" s="63"/>
      <c r="F73" s="63"/>
      <c r="G73" s="63"/>
      <c r="H73" s="63"/>
      <c r="I73" s="163"/>
      <c r="J73" s="63"/>
      <c r="K73" s="63"/>
      <c r="L73" s="61"/>
    </row>
    <row r="74" spans="2:12" s="1" customFormat="1" ht="17.25" customHeight="1">
      <c r="B74" s="41"/>
      <c r="C74" s="63"/>
      <c r="D74" s="63"/>
      <c r="E74" s="360" t="str">
        <f>E9</f>
        <v>3. - SO 03 -  Staveniště</v>
      </c>
      <c r="F74" s="387"/>
      <c r="G74" s="387"/>
      <c r="H74" s="387"/>
      <c r="I74" s="163"/>
      <c r="J74" s="63"/>
      <c r="K74" s="63"/>
      <c r="L74" s="61"/>
    </row>
    <row r="75" spans="2:12" s="1" customFormat="1" ht="6.9" customHeight="1">
      <c r="B75" s="41"/>
      <c r="C75" s="63"/>
      <c r="D75" s="63"/>
      <c r="E75" s="63"/>
      <c r="F75" s="63"/>
      <c r="G75" s="63"/>
      <c r="H75" s="63"/>
      <c r="I75" s="163"/>
      <c r="J75" s="63"/>
      <c r="K75" s="63"/>
      <c r="L75" s="61"/>
    </row>
    <row r="76" spans="2:12" s="1" customFormat="1" ht="18" customHeight="1">
      <c r="B76" s="41"/>
      <c r="C76" s="65" t="s">
        <v>26</v>
      </c>
      <c r="D76" s="63"/>
      <c r="E76" s="63"/>
      <c r="F76" s="164" t="str">
        <f>F12</f>
        <v>Lipka</v>
      </c>
      <c r="G76" s="63"/>
      <c r="H76" s="63"/>
      <c r="I76" s="165" t="s">
        <v>28</v>
      </c>
      <c r="J76" s="73" t="str">
        <f>IF(J12="","",J12)</f>
        <v>29.11.2017</v>
      </c>
      <c r="K76" s="63"/>
      <c r="L76" s="61"/>
    </row>
    <row r="77" spans="2:12" s="1" customFormat="1" ht="6.9" customHeight="1">
      <c r="B77" s="41"/>
      <c r="C77" s="63"/>
      <c r="D77" s="63"/>
      <c r="E77" s="63"/>
      <c r="F77" s="63"/>
      <c r="G77" s="63"/>
      <c r="H77" s="63"/>
      <c r="I77" s="163"/>
      <c r="J77" s="63"/>
      <c r="K77" s="63"/>
      <c r="L77" s="61"/>
    </row>
    <row r="78" spans="2:12" s="1" customFormat="1" ht="13.2">
      <c r="B78" s="41"/>
      <c r="C78" s="65" t="s">
        <v>32</v>
      </c>
      <c r="D78" s="63"/>
      <c r="E78" s="63"/>
      <c r="F78" s="164" t="str">
        <f>E15</f>
        <v>Povodí Labe, státní podnik, závod Pardubice</v>
      </c>
      <c r="G78" s="63"/>
      <c r="H78" s="63"/>
      <c r="I78" s="165" t="s">
        <v>39</v>
      </c>
      <c r="J78" s="164" t="str">
        <f>E21</f>
        <v>Povodí Labe, státní podnik, OIČ, Hradec Králové</v>
      </c>
      <c r="K78" s="63"/>
      <c r="L78" s="61"/>
    </row>
    <row r="79" spans="2:12" s="1" customFormat="1" ht="14.4" customHeight="1">
      <c r="B79" s="41"/>
      <c r="C79" s="65" t="s">
        <v>37</v>
      </c>
      <c r="D79" s="63"/>
      <c r="E79" s="63"/>
      <c r="F79" s="164" t="str">
        <f>IF(E18="","",E18)</f>
        <v/>
      </c>
      <c r="G79" s="63"/>
      <c r="H79" s="63"/>
      <c r="I79" s="163"/>
      <c r="J79" s="63"/>
      <c r="K79" s="63"/>
      <c r="L79" s="61"/>
    </row>
    <row r="80" spans="2:12" s="1" customFormat="1" ht="10.35" customHeight="1">
      <c r="B80" s="41"/>
      <c r="C80" s="63"/>
      <c r="D80" s="63"/>
      <c r="E80" s="63"/>
      <c r="F80" s="63"/>
      <c r="G80" s="63"/>
      <c r="H80" s="63"/>
      <c r="I80" s="163"/>
      <c r="J80" s="63"/>
      <c r="K80" s="63"/>
      <c r="L80" s="61"/>
    </row>
    <row r="81" spans="2:65" s="9" customFormat="1" ht="29.25" customHeight="1">
      <c r="B81" s="166"/>
      <c r="C81" s="167" t="s">
        <v>117</v>
      </c>
      <c r="D81" s="168" t="s">
        <v>63</v>
      </c>
      <c r="E81" s="168" t="s">
        <v>59</v>
      </c>
      <c r="F81" s="168" t="s">
        <v>118</v>
      </c>
      <c r="G81" s="168" t="s">
        <v>119</v>
      </c>
      <c r="H81" s="168" t="s">
        <v>120</v>
      </c>
      <c r="I81" s="169" t="s">
        <v>121</v>
      </c>
      <c r="J81" s="168" t="s">
        <v>109</v>
      </c>
      <c r="K81" s="170" t="s">
        <v>122</v>
      </c>
      <c r="L81" s="171"/>
      <c r="M81" s="81" t="s">
        <v>123</v>
      </c>
      <c r="N81" s="82" t="s">
        <v>48</v>
      </c>
      <c r="O81" s="82" t="s">
        <v>124</v>
      </c>
      <c r="P81" s="82" t="s">
        <v>125</v>
      </c>
      <c r="Q81" s="82" t="s">
        <v>126</v>
      </c>
      <c r="R81" s="82" t="s">
        <v>127</v>
      </c>
      <c r="S81" s="82" t="s">
        <v>128</v>
      </c>
      <c r="T81" s="83" t="s">
        <v>129</v>
      </c>
    </row>
    <row r="82" spans="2:65" s="1" customFormat="1" ht="29.25" customHeight="1">
      <c r="B82" s="41"/>
      <c r="C82" s="87" t="s">
        <v>110</v>
      </c>
      <c r="D82" s="63"/>
      <c r="E82" s="63"/>
      <c r="F82" s="63"/>
      <c r="G82" s="63"/>
      <c r="H82" s="63"/>
      <c r="I82" s="163"/>
      <c r="J82" s="172">
        <f>BK82</f>
        <v>0</v>
      </c>
      <c r="K82" s="63"/>
      <c r="L82" s="61"/>
      <c r="M82" s="84"/>
      <c r="N82" s="85"/>
      <c r="O82" s="85"/>
      <c r="P82" s="173">
        <f>P83</f>
        <v>0</v>
      </c>
      <c r="Q82" s="85"/>
      <c r="R82" s="173">
        <f>R83</f>
        <v>7.9104000000000008E-2</v>
      </c>
      <c r="S82" s="85"/>
      <c r="T82" s="174">
        <f>T83</f>
        <v>34.200000000000003</v>
      </c>
      <c r="AT82" s="24" t="s">
        <v>77</v>
      </c>
      <c r="AU82" s="24" t="s">
        <v>111</v>
      </c>
      <c r="BK82" s="175">
        <f>BK83</f>
        <v>0</v>
      </c>
    </row>
    <row r="83" spans="2:65" s="10" customFormat="1" ht="37.35" customHeight="1">
      <c r="B83" s="176"/>
      <c r="C83" s="177"/>
      <c r="D83" s="178" t="s">
        <v>77</v>
      </c>
      <c r="E83" s="179" t="s">
        <v>130</v>
      </c>
      <c r="F83" s="179" t="s">
        <v>131</v>
      </c>
      <c r="G83" s="177"/>
      <c r="H83" s="177"/>
      <c r="I83" s="180"/>
      <c r="J83" s="181">
        <f>BK83</f>
        <v>0</v>
      </c>
      <c r="K83" s="177"/>
      <c r="L83" s="182"/>
      <c r="M83" s="183"/>
      <c r="N83" s="184"/>
      <c r="O83" s="184"/>
      <c r="P83" s="185">
        <f>P84+P109+P114+P120</f>
        <v>0</v>
      </c>
      <c r="Q83" s="184"/>
      <c r="R83" s="185">
        <f>R84+R109+R114+R120</f>
        <v>7.9104000000000008E-2</v>
      </c>
      <c r="S83" s="184"/>
      <c r="T83" s="186">
        <f>T84+T109+T114+T120</f>
        <v>34.200000000000003</v>
      </c>
      <c r="AR83" s="187" t="s">
        <v>25</v>
      </c>
      <c r="AT83" s="188" t="s">
        <v>77</v>
      </c>
      <c r="AU83" s="188" t="s">
        <v>78</v>
      </c>
      <c r="AY83" s="187" t="s">
        <v>132</v>
      </c>
      <c r="BK83" s="189">
        <f>BK84+BK109+BK114+BK120</f>
        <v>0</v>
      </c>
    </row>
    <row r="84" spans="2:65" s="10" customFormat="1" ht="19.95" customHeight="1">
      <c r="B84" s="176"/>
      <c r="C84" s="177"/>
      <c r="D84" s="178" t="s">
        <v>77</v>
      </c>
      <c r="E84" s="190" t="s">
        <v>25</v>
      </c>
      <c r="F84" s="190" t="s">
        <v>133</v>
      </c>
      <c r="G84" s="177"/>
      <c r="H84" s="177"/>
      <c r="I84" s="180"/>
      <c r="J84" s="191">
        <f>BK84</f>
        <v>0</v>
      </c>
      <c r="K84" s="177"/>
      <c r="L84" s="182"/>
      <c r="M84" s="183"/>
      <c r="N84" s="184"/>
      <c r="O84" s="184"/>
      <c r="P84" s="185">
        <f>P85+SUM(P86:P101)</f>
        <v>0</v>
      </c>
      <c r="Q84" s="184"/>
      <c r="R84" s="185">
        <f>R85+SUM(R86:R101)</f>
        <v>7.9104000000000008E-2</v>
      </c>
      <c r="S84" s="184"/>
      <c r="T84" s="186">
        <f>T85+SUM(T86:T101)</f>
        <v>0</v>
      </c>
      <c r="AR84" s="187" t="s">
        <v>25</v>
      </c>
      <c r="AT84" s="188" t="s">
        <v>77</v>
      </c>
      <c r="AU84" s="188" t="s">
        <v>25</v>
      </c>
      <c r="AY84" s="187" t="s">
        <v>132</v>
      </c>
      <c r="BK84" s="189">
        <f>BK85+SUM(BK86:BK101)</f>
        <v>0</v>
      </c>
    </row>
    <row r="85" spans="2:65" s="1" customFormat="1" ht="38.25" customHeight="1">
      <c r="B85" s="41"/>
      <c r="C85" s="192" t="s">
        <v>25</v>
      </c>
      <c r="D85" s="192" t="s">
        <v>134</v>
      </c>
      <c r="E85" s="193" t="s">
        <v>320</v>
      </c>
      <c r="F85" s="194" t="s">
        <v>321</v>
      </c>
      <c r="G85" s="195" t="s">
        <v>227</v>
      </c>
      <c r="H85" s="196">
        <v>1090</v>
      </c>
      <c r="I85" s="197"/>
      <c r="J85" s="198">
        <f>ROUND(I85*H85,2)</f>
        <v>0</v>
      </c>
      <c r="K85" s="194" t="s">
        <v>138</v>
      </c>
      <c r="L85" s="61"/>
      <c r="M85" s="199" t="s">
        <v>34</v>
      </c>
      <c r="N85" s="200" t="s">
        <v>51</v>
      </c>
      <c r="O85" s="42"/>
      <c r="P85" s="201">
        <f>O85*H85</f>
        <v>0</v>
      </c>
      <c r="Q85" s="201">
        <v>0</v>
      </c>
      <c r="R85" s="201">
        <f>Q85*H85</f>
        <v>0</v>
      </c>
      <c r="S85" s="201">
        <v>0</v>
      </c>
      <c r="T85" s="202">
        <f>S85*H85</f>
        <v>0</v>
      </c>
      <c r="AR85" s="24" t="s">
        <v>139</v>
      </c>
      <c r="AT85" s="24" t="s">
        <v>134</v>
      </c>
      <c r="AU85" s="24" t="s">
        <v>87</v>
      </c>
      <c r="AY85" s="24" t="s">
        <v>132</v>
      </c>
      <c r="BE85" s="203">
        <f>IF(N85="základní",J85,0)</f>
        <v>0</v>
      </c>
      <c r="BF85" s="203">
        <f>IF(N85="snížená",J85,0)</f>
        <v>0</v>
      </c>
      <c r="BG85" s="203">
        <f>IF(N85="zákl. přenesená",J85,0)</f>
        <v>0</v>
      </c>
      <c r="BH85" s="203">
        <f>IF(N85="sníž. přenesená",J85,0)</f>
        <v>0</v>
      </c>
      <c r="BI85" s="203">
        <f>IF(N85="nulová",J85,0)</f>
        <v>0</v>
      </c>
      <c r="BJ85" s="24" t="s">
        <v>139</v>
      </c>
      <c r="BK85" s="203">
        <f>ROUND(I85*H85,2)</f>
        <v>0</v>
      </c>
      <c r="BL85" s="24" t="s">
        <v>139</v>
      </c>
      <c r="BM85" s="24" t="s">
        <v>322</v>
      </c>
    </row>
    <row r="86" spans="2:65" s="1" customFormat="1" ht="96">
      <c r="B86" s="41"/>
      <c r="C86" s="63"/>
      <c r="D86" s="204" t="s">
        <v>141</v>
      </c>
      <c r="E86" s="63"/>
      <c r="F86" s="205" t="s">
        <v>323</v>
      </c>
      <c r="G86" s="63"/>
      <c r="H86" s="63"/>
      <c r="I86" s="163"/>
      <c r="J86" s="63"/>
      <c r="K86" s="63"/>
      <c r="L86" s="61"/>
      <c r="M86" s="206"/>
      <c r="N86" s="42"/>
      <c r="O86" s="42"/>
      <c r="P86" s="42"/>
      <c r="Q86" s="42"/>
      <c r="R86" s="42"/>
      <c r="S86" s="42"/>
      <c r="T86" s="78"/>
      <c r="AT86" s="24" t="s">
        <v>141</v>
      </c>
      <c r="AU86" s="24" t="s">
        <v>87</v>
      </c>
    </row>
    <row r="87" spans="2:65" s="11" customFormat="1" ht="24">
      <c r="B87" s="207"/>
      <c r="C87" s="208"/>
      <c r="D87" s="204" t="s">
        <v>143</v>
      </c>
      <c r="E87" s="209" t="s">
        <v>34</v>
      </c>
      <c r="F87" s="210" t="s">
        <v>324</v>
      </c>
      <c r="G87" s="208"/>
      <c r="H87" s="209" t="s">
        <v>34</v>
      </c>
      <c r="I87" s="211"/>
      <c r="J87" s="208"/>
      <c r="K87" s="208"/>
      <c r="L87" s="212"/>
      <c r="M87" s="213"/>
      <c r="N87" s="214"/>
      <c r="O87" s="214"/>
      <c r="P87" s="214"/>
      <c r="Q87" s="214"/>
      <c r="R87" s="214"/>
      <c r="S87" s="214"/>
      <c r="T87" s="215"/>
      <c r="AT87" s="216" t="s">
        <v>143</v>
      </c>
      <c r="AU87" s="216" t="s">
        <v>87</v>
      </c>
      <c r="AV87" s="11" t="s">
        <v>25</v>
      </c>
      <c r="AW87" s="11" t="s">
        <v>41</v>
      </c>
      <c r="AX87" s="11" t="s">
        <v>78</v>
      </c>
      <c r="AY87" s="216" t="s">
        <v>132</v>
      </c>
    </row>
    <row r="88" spans="2:65" s="11" customFormat="1" ht="12">
      <c r="B88" s="207"/>
      <c r="C88" s="208"/>
      <c r="D88" s="204" t="s">
        <v>143</v>
      </c>
      <c r="E88" s="209" t="s">
        <v>34</v>
      </c>
      <c r="F88" s="210" t="s">
        <v>325</v>
      </c>
      <c r="G88" s="208"/>
      <c r="H88" s="209" t="s">
        <v>34</v>
      </c>
      <c r="I88" s="211"/>
      <c r="J88" s="208"/>
      <c r="K88" s="208"/>
      <c r="L88" s="212"/>
      <c r="M88" s="213"/>
      <c r="N88" s="214"/>
      <c r="O88" s="214"/>
      <c r="P88" s="214"/>
      <c r="Q88" s="214"/>
      <c r="R88" s="214"/>
      <c r="S88" s="214"/>
      <c r="T88" s="215"/>
      <c r="AT88" s="216" t="s">
        <v>143</v>
      </c>
      <c r="AU88" s="216" t="s">
        <v>87</v>
      </c>
      <c r="AV88" s="11" t="s">
        <v>25</v>
      </c>
      <c r="AW88" s="11" t="s">
        <v>41</v>
      </c>
      <c r="AX88" s="11" t="s">
        <v>78</v>
      </c>
      <c r="AY88" s="216" t="s">
        <v>132</v>
      </c>
    </row>
    <row r="89" spans="2:65" s="12" customFormat="1" ht="12">
      <c r="B89" s="217"/>
      <c r="C89" s="218"/>
      <c r="D89" s="204" t="s">
        <v>143</v>
      </c>
      <c r="E89" s="219" t="s">
        <v>34</v>
      </c>
      <c r="F89" s="220" t="s">
        <v>326</v>
      </c>
      <c r="G89" s="218"/>
      <c r="H89" s="221">
        <v>570</v>
      </c>
      <c r="I89" s="222"/>
      <c r="J89" s="218"/>
      <c r="K89" s="218"/>
      <c r="L89" s="223"/>
      <c r="M89" s="224"/>
      <c r="N89" s="225"/>
      <c r="O89" s="225"/>
      <c r="P89" s="225"/>
      <c r="Q89" s="225"/>
      <c r="R89" s="225"/>
      <c r="S89" s="225"/>
      <c r="T89" s="226"/>
      <c r="AT89" s="227" t="s">
        <v>143</v>
      </c>
      <c r="AU89" s="227" t="s">
        <v>87</v>
      </c>
      <c r="AV89" s="12" t="s">
        <v>87</v>
      </c>
      <c r="AW89" s="12" t="s">
        <v>41</v>
      </c>
      <c r="AX89" s="12" t="s">
        <v>78</v>
      </c>
      <c r="AY89" s="227" t="s">
        <v>132</v>
      </c>
    </row>
    <row r="90" spans="2:65" s="11" customFormat="1" ht="12">
      <c r="B90" s="207"/>
      <c r="C90" s="208"/>
      <c r="D90" s="204" t="s">
        <v>143</v>
      </c>
      <c r="E90" s="209" t="s">
        <v>34</v>
      </c>
      <c r="F90" s="210" t="s">
        <v>327</v>
      </c>
      <c r="G90" s="208"/>
      <c r="H90" s="209" t="s">
        <v>34</v>
      </c>
      <c r="I90" s="211"/>
      <c r="J90" s="208"/>
      <c r="K90" s="208"/>
      <c r="L90" s="212"/>
      <c r="M90" s="213"/>
      <c r="N90" s="214"/>
      <c r="O90" s="214"/>
      <c r="P90" s="214"/>
      <c r="Q90" s="214"/>
      <c r="R90" s="214"/>
      <c r="S90" s="214"/>
      <c r="T90" s="215"/>
      <c r="AT90" s="216" t="s">
        <v>143</v>
      </c>
      <c r="AU90" s="216" t="s">
        <v>87</v>
      </c>
      <c r="AV90" s="11" t="s">
        <v>25</v>
      </c>
      <c r="AW90" s="11" t="s">
        <v>41</v>
      </c>
      <c r="AX90" s="11" t="s">
        <v>78</v>
      </c>
      <c r="AY90" s="216" t="s">
        <v>132</v>
      </c>
    </row>
    <row r="91" spans="2:65" s="12" customFormat="1" ht="12">
      <c r="B91" s="217"/>
      <c r="C91" s="218"/>
      <c r="D91" s="204" t="s">
        <v>143</v>
      </c>
      <c r="E91" s="219" t="s">
        <v>34</v>
      </c>
      <c r="F91" s="220" t="s">
        <v>328</v>
      </c>
      <c r="G91" s="218"/>
      <c r="H91" s="221">
        <v>520</v>
      </c>
      <c r="I91" s="222"/>
      <c r="J91" s="218"/>
      <c r="K91" s="218"/>
      <c r="L91" s="223"/>
      <c r="M91" s="224"/>
      <c r="N91" s="225"/>
      <c r="O91" s="225"/>
      <c r="P91" s="225"/>
      <c r="Q91" s="225"/>
      <c r="R91" s="225"/>
      <c r="S91" s="225"/>
      <c r="T91" s="226"/>
      <c r="AT91" s="227" t="s">
        <v>143</v>
      </c>
      <c r="AU91" s="227" t="s">
        <v>87</v>
      </c>
      <c r="AV91" s="12" t="s">
        <v>87</v>
      </c>
      <c r="AW91" s="12" t="s">
        <v>41</v>
      </c>
      <c r="AX91" s="12" t="s">
        <v>78</v>
      </c>
      <c r="AY91" s="227" t="s">
        <v>132</v>
      </c>
    </row>
    <row r="92" spans="2:65" s="13" customFormat="1" ht="12">
      <c r="B92" s="228"/>
      <c r="C92" s="229"/>
      <c r="D92" s="204" t="s">
        <v>143</v>
      </c>
      <c r="E92" s="230" t="s">
        <v>34</v>
      </c>
      <c r="F92" s="231" t="s">
        <v>155</v>
      </c>
      <c r="G92" s="229"/>
      <c r="H92" s="232">
        <v>1090</v>
      </c>
      <c r="I92" s="233"/>
      <c r="J92" s="229"/>
      <c r="K92" s="229"/>
      <c r="L92" s="234"/>
      <c r="M92" s="235"/>
      <c r="N92" s="236"/>
      <c r="O92" s="236"/>
      <c r="P92" s="236"/>
      <c r="Q92" s="236"/>
      <c r="R92" s="236"/>
      <c r="S92" s="236"/>
      <c r="T92" s="237"/>
      <c r="AT92" s="238" t="s">
        <v>143</v>
      </c>
      <c r="AU92" s="238" t="s">
        <v>87</v>
      </c>
      <c r="AV92" s="13" t="s">
        <v>139</v>
      </c>
      <c r="AW92" s="13" t="s">
        <v>41</v>
      </c>
      <c r="AX92" s="13" t="s">
        <v>25</v>
      </c>
      <c r="AY92" s="238" t="s">
        <v>132</v>
      </c>
    </row>
    <row r="93" spans="2:65" s="1" customFormat="1" ht="38.25" customHeight="1">
      <c r="B93" s="41"/>
      <c r="C93" s="192" t="s">
        <v>87</v>
      </c>
      <c r="D93" s="192" t="s">
        <v>134</v>
      </c>
      <c r="E93" s="193" t="s">
        <v>329</v>
      </c>
      <c r="F93" s="194" t="s">
        <v>330</v>
      </c>
      <c r="G93" s="195" t="s">
        <v>227</v>
      </c>
      <c r="H93" s="196">
        <v>1470</v>
      </c>
      <c r="I93" s="197"/>
      <c r="J93" s="198">
        <f>ROUND(I93*H93,2)</f>
        <v>0</v>
      </c>
      <c r="K93" s="194" t="s">
        <v>138</v>
      </c>
      <c r="L93" s="61"/>
      <c r="M93" s="199" t="s">
        <v>34</v>
      </c>
      <c r="N93" s="200" t="s">
        <v>51</v>
      </c>
      <c r="O93" s="42"/>
      <c r="P93" s="201">
        <f>O93*H93</f>
        <v>0</v>
      </c>
      <c r="Q93" s="201">
        <v>0</v>
      </c>
      <c r="R93" s="201">
        <f>Q93*H93</f>
        <v>0</v>
      </c>
      <c r="S93" s="201">
        <v>0</v>
      </c>
      <c r="T93" s="202">
        <f>S93*H93</f>
        <v>0</v>
      </c>
      <c r="AR93" s="24" t="s">
        <v>139</v>
      </c>
      <c r="AT93" s="24" t="s">
        <v>134</v>
      </c>
      <c r="AU93" s="24" t="s">
        <v>87</v>
      </c>
      <c r="AY93" s="24" t="s">
        <v>132</v>
      </c>
      <c r="BE93" s="203">
        <f>IF(N93="základní",J93,0)</f>
        <v>0</v>
      </c>
      <c r="BF93" s="203">
        <f>IF(N93="snížená",J93,0)</f>
        <v>0</v>
      </c>
      <c r="BG93" s="203">
        <f>IF(N93="zákl. přenesená",J93,0)</f>
        <v>0</v>
      </c>
      <c r="BH93" s="203">
        <f>IF(N93="sníž. přenesená",J93,0)</f>
        <v>0</v>
      </c>
      <c r="BI93" s="203">
        <f>IF(N93="nulová",J93,0)</f>
        <v>0</v>
      </c>
      <c r="BJ93" s="24" t="s">
        <v>139</v>
      </c>
      <c r="BK93" s="203">
        <f>ROUND(I93*H93,2)</f>
        <v>0</v>
      </c>
      <c r="BL93" s="24" t="s">
        <v>139</v>
      </c>
      <c r="BM93" s="24" t="s">
        <v>331</v>
      </c>
    </row>
    <row r="94" spans="2:65" s="1" customFormat="1" ht="96">
      <c r="B94" s="41"/>
      <c r="C94" s="63"/>
      <c r="D94" s="204" t="s">
        <v>141</v>
      </c>
      <c r="E94" s="63"/>
      <c r="F94" s="205" t="s">
        <v>323</v>
      </c>
      <c r="G94" s="63"/>
      <c r="H94" s="63"/>
      <c r="I94" s="163"/>
      <c r="J94" s="63"/>
      <c r="K94" s="63"/>
      <c r="L94" s="61"/>
      <c r="M94" s="206"/>
      <c r="N94" s="42"/>
      <c r="O94" s="42"/>
      <c r="P94" s="42"/>
      <c r="Q94" s="42"/>
      <c r="R94" s="42"/>
      <c r="S94" s="42"/>
      <c r="T94" s="78"/>
      <c r="AT94" s="24" t="s">
        <v>141</v>
      </c>
      <c r="AU94" s="24" t="s">
        <v>87</v>
      </c>
    </row>
    <row r="95" spans="2:65" s="11" customFormat="1" ht="24">
      <c r="B95" s="207"/>
      <c r="C95" s="208"/>
      <c r="D95" s="204" t="s">
        <v>143</v>
      </c>
      <c r="E95" s="209" t="s">
        <v>34</v>
      </c>
      <c r="F95" s="210" t="s">
        <v>332</v>
      </c>
      <c r="G95" s="208"/>
      <c r="H95" s="209" t="s">
        <v>34</v>
      </c>
      <c r="I95" s="211"/>
      <c r="J95" s="208"/>
      <c r="K95" s="208"/>
      <c r="L95" s="212"/>
      <c r="M95" s="213"/>
      <c r="N95" s="214"/>
      <c r="O95" s="214"/>
      <c r="P95" s="214"/>
      <c r="Q95" s="214"/>
      <c r="R95" s="214"/>
      <c r="S95" s="214"/>
      <c r="T95" s="215"/>
      <c r="AT95" s="216" t="s">
        <v>143</v>
      </c>
      <c r="AU95" s="216" t="s">
        <v>87</v>
      </c>
      <c r="AV95" s="11" t="s">
        <v>25</v>
      </c>
      <c r="AW95" s="11" t="s">
        <v>41</v>
      </c>
      <c r="AX95" s="11" t="s">
        <v>78</v>
      </c>
      <c r="AY95" s="216" t="s">
        <v>132</v>
      </c>
    </row>
    <row r="96" spans="2:65" s="11" customFormat="1" ht="12">
      <c r="B96" s="207"/>
      <c r="C96" s="208"/>
      <c r="D96" s="204" t="s">
        <v>143</v>
      </c>
      <c r="E96" s="209" t="s">
        <v>34</v>
      </c>
      <c r="F96" s="210" t="s">
        <v>333</v>
      </c>
      <c r="G96" s="208"/>
      <c r="H96" s="209" t="s">
        <v>34</v>
      </c>
      <c r="I96" s="211"/>
      <c r="J96" s="208"/>
      <c r="K96" s="208"/>
      <c r="L96" s="212"/>
      <c r="M96" s="213"/>
      <c r="N96" s="214"/>
      <c r="O96" s="214"/>
      <c r="P96" s="214"/>
      <c r="Q96" s="214"/>
      <c r="R96" s="214"/>
      <c r="S96" s="214"/>
      <c r="T96" s="215"/>
      <c r="AT96" s="216" t="s">
        <v>143</v>
      </c>
      <c r="AU96" s="216" t="s">
        <v>87</v>
      </c>
      <c r="AV96" s="11" t="s">
        <v>25</v>
      </c>
      <c r="AW96" s="11" t="s">
        <v>41</v>
      </c>
      <c r="AX96" s="11" t="s">
        <v>78</v>
      </c>
      <c r="AY96" s="216" t="s">
        <v>132</v>
      </c>
    </row>
    <row r="97" spans="2:65" s="12" customFormat="1" ht="12">
      <c r="B97" s="217"/>
      <c r="C97" s="218"/>
      <c r="D97" s="204" t="s">
        <v>143</v>
      </c>
      <c r="E97" s="219" t="s">
        <v>34</v>
      </c>
      <c r="F97" s="220" t="s">
        <v>334</v>
      </c>
      <c r="G97" s="218"/>
      <c r="H97" s="221">
        <v>170</v>
      </c>
      <c r="I97" s="222"/>
      <c r="J97" s="218"/>
      <c r="K97" s="218"/>
      <c r="L97" s="223"/>
      <c r="M97" s="224"/>
      <c r="N97" s="225"/>
      <c r="O97" s="225"/>
      <c r="P97" s="225"/>
      <c r="Q97" s="225"/>
      <c r="R97" s="225"/>
      <c r="S97" s="225"/>
      <c r="T97" s="226"/>
      <c r="AT97" s="227" t="s">
        <v>143</v>
      </c>
      <c r="AU97" s="227" t="s">
        <v>87</v>
      </c>
      <c r="AV97" s="12" t="s">
        <v>87</v>
      </c>
      <c r="AW97" s="12" t="s">
        <v>41</v>
      </c>
      <c r="AX97" s="12" t="s">
        <v>78</v>
      </c>
      <c r="AY97" s="227" t="s">
        <v>132</v>
      </c>
    </row>
    <row r="98" spans="2:65" s="11" customFormat="1" ht="12">
      <c r="B98" s="207"/>
      <c r="C98" s="208"/>
      <c r="D98" s="204" t="s">
        <v>143</v>
      </c>
      <c r="E98" s="209" t="s">
        <v>34</v>
      </c>
      <c r="F98" s="210" t="s">
        <v>335</v>
      </c>
      <c r="G98" s="208"/>
      <c r="H98" s="209" t="s">
        <v>34</v>
      </c>
      <c r="I98" s="211"/>
      <c r="J98" s="208"/>
      <c r="K98" s="208"/>
      <c r="L98" s="212"/>
      <c r="M98" s="213"/>
      <c r="N98" s="214"/>
      <c r="O98" s="214"/>
      <c r="P98" s="214"/>
      <c r="Q98" s="214"/>
      <c r="R98" s="214"/>
      <c r="S98" s="214"/>
      <c r="T98" s="215"/>
      <c r="AT98" s="216" t="s">
        <v>143</v>
      </c>
      <c r="AU98" s="216" t="s">
        <v>87</v>
      </c>
      <c r="AV98" s="11" t="s">
        <v>25</v>
      </c>
      <c r="AW98" s="11" t="s">
        <v>41</v>
      </c>
      <c r="AX98" s="11" t="s">
        <v>78</v>
      </c>
      <c r="AY98" s="216" t="s">
        <v>132</v>
      </c>
    </row>
    <row r="99" spans="2:65" s="12" customFormat="1" ht="12">
      <c r="B99" s="217"/>
      <c r="C99" s="218"/>
      <c r="D99" s="204" t="s">
        <v>143</v>
      </c>
      <c r="E99" s="219" t="s">
        <v>34</v>
      </c>
      <c r="F99" s="220" t="s">
        <v>336</v>
      </c>
      <c r="G99" s="218"/>
      <c r="H99" s="221">
        <v>1300</v>
      </c>
      <c r="I99" s="222"/>
      <c r="J99" s="218"/>
      <c r="K99" s="218"/>
      <c r="L99" s="223"/>
      <c r="M99" s="224"/>
      <c r="N99" s="225"/>
      <c r="O99" s="225"/>
      <c r="P99" s="225"/>
      <c r="Q99" s="225"/>
      <c r="R99" s="225"/>
      <c r="S99" s="225"/>
      <c r="T99" s="226"/>
      <c r="AT99" s="227" t="s">
        <v>143</v>
      </c>
      <c r="AU99" s="227" t="s">
        <v>87</v>
      </c>
      <c r="AV99" s="12" t="s">
        <v>87</v>
      </c>
      <c r="AW99" s="12" t="s">
        <v>41</v>
      </c>
      <c r="AX99" s="12" t="s">
        <v>78</v>
      </c>
      <c r="AY99" s="227" t="s">
        <v>132</v>
      </c>
    </row>
    <row r="100" spans="2:65" s="13" customFormat="1" ht="12">
      <c r="B100" s="228"/>
      <c r="C100" s="229"/>
      <c r="D100" s="204" t="s">
        <v>143</v>
      </c>
      <c r="E100" s="230" t="s">
        <v>34</v>
      </c>
      <c r="F100" s="231" t="s">
        <v>155</v>
      </c>
      <c r="G100" s="229"/>
      <c r="H100" s="232">
        <v>1470</v>
      </c>
      <c r="I100" s="233"/>
      <c r="J100" s="229"/>
      <c r="K100" s="229"/>
      <c r="L100" s="234"/>
      <c r="M100" s="235"/>
      <c r="N100" s="236"/>
      <c r="O100" s="236"/>
      <c r="P100" s="236"/>
      <c r="Q100" s="236"/>
      <c r="R100" s="236"/>
      <c r="S100" s="236"/>
      <c r="T100" s="237"/>
      <c r="AT100" s="238" t="s">
        <v>143</v>
      </c>
      <c r="AU100" s="238" t="s">
        <v>87</v>
      </c>
      <c r="AV100" s="13" t="s">
        <v>139</v>
      </c>
      <c r="AW100" s="13" t="s">
        <v>41</v>
      </c>
      <c r="AX100" s="13" t="s">
        <v>25</v>
      </c>
      <c r="AY100" s="238" t="s">
        <v>132</v>
      </c>
    </row>
    <row r="101" spans="2:65" s="10" customFormat="1" ht="22.35" customHeight="1">
      <c r="B101" s="176"/>
      <c r="C101" s="177"/>
      <c r="D101" s="178" t="s">
        <v>77</v>
      </c>
      <c r="E101" s="190" t="s">
        <v>259</v>
      </c>
      <c r="F101" s="190" t="s">
        <v>263</v>
      </c>
      <c r="G101" s="177"/>
      <c r="H101" s="177"/>
      <c r="I101" s="180"/>
      <c r="J101" s="191">
        <f>BK101</f>
        <v>0</v>
      </c>
      <c r="K101" s="177"/>
      <c r="L101" s="182"/>
      <c r="M101" s="183"/>
      <c r="N101" s="184"/>
      <c r="O101" s="184"/>
      <c r="P101" s="185">
        <f>SUM(P102:P108)</f>
        <v>0</v>
      </c>
      <c r="Q101" s="184"/>
      <c r="R101" s="185">
        <f>SUM(R102:R108)</f>
        <v>7.9104000000000008E-2</v>
      </c>
      <c r="S101" s="184"/>
      <c r="T101" s="186">
        <f>SUM(T102:T108)</f>
        <v>0</v>
      </c>
      <c r="AR101" s="187" t="s">
        <v>25</v>
      </c>
      <c r="AT101" s="188" t="s">
        <v>77</v>
      </c>
      <c r="AU101" s="188" t="s">
        <v>87</v>
      </c>
      <c r="AY101" s="187" t="s">
        <v>132</v>
      </c>
      <c r="BK101" s="189">
        <f>SUM(BK102:BK108)</f>
        <v>0</v>
      </c>
    </row>
    <row r="102" spans="2:65" s="1" customFormat="1" ht="25.5" customHeight="1">
      <c r="B102" s="41"/>
      <c r="C102" s="192" t="s">
        <v>156</v>
      </c>
      <c r="D102" s="192" t="s">
        <v>134</v>
      </c>
      <c r="E102" s="193" t="s">
        <v>265</v>
      </c>
      <c r="F102" s="194" t="s">
        <v>266</v>
      </c>
      <c r="G102" s="195" t="s">
        <v>227</v>
      </c>
      <c r="H102" s="196">
        <v>2560</v>
      </c>
      <c r="I102" s="197"/>
      <c r="J102" s="198">
        <f>ROUND(I102*H102,2)</f>
        <v>0</v>
      </c>
      <c r="K102" s="194" t="s">
        <v>138</v>
      </c>
      <c r="L102" s="61"/>
      <c r="M102" s="199" t="s">
        <v>34</v>
      </c>
      <c r="N102" s="200" t="s">
        <v>51</v>
      </c>
      <c r="O102" s="42"/>
      <c r="P102" s="201">
        <f>O102*H102</f>
        <v>0</v>
      </c>
      <c r="Q102" s="201">
        <v>0</v>
      </c>
      <c r="R102" s="201">
        <f>Q102*H102</f>
        <v>0</v>
      </c>
      <c r="S102" s="201">
        <v>0</v>
      </c>
      <c r="T102" s="202">
        <f>S102*H102</f>
        <v>0</v>
      </c>
      <c r="AR102" s="24" t="s">
        <v>139</v>
      </c>
      <c r="AT102" s="24" t="s">
        <v>134</v>
      </c>
      <c r="AU102" s="24" t="s">
        <v>156</v>
      </c>
      <c r="AY102" s="24" t="s">
        <v>132</v>
      </c>
      <c r="BE102" s="203">
        <f>IF(N102="základní",J102,0)</f>
        <v>0</v>
      </c>
      <c r="BF102" s="203">
        <f>IF(N102="snížená",J102,0)</f>
        <v>0</v>
      </c>
      <c r="BG102" s="203">
        <f>IF(N102="zákl. přenesená",J102,0)</f>
        <v>0</v>
      </c>
      <c r="BH102" s="203">
        <f>IF(N102="sníž. přenesená",J102,0)</f>
        <v>0</v>
      </c>
      <c r="BI102" s="203">
        <f>IF(N102="nulová",J102,0)</f>
        <v>0</v>
      </c>
      <c r="BJ102" s="24" t="s">
        <v>139</v>
      </c>
      <c r="BK102" s="203">
        <f>ROUND(I102*H102,2)</f>
        <v>0</v>
      </c>
      <c r="BL102" s="24" t="s">
        <v>139</v>
      </c>
      <c r="BM102" s="24" t="s">
        <v>267</v>
      </c>
    </row>
    <row r="103" spans="2:65" s="1" customFormat="1" ht="108">
      <c r="B103" s="41"/>
      <c r="C103" s="63"/>
      <c r="D103" s="204" t="s">
        <v>141</v>
      </c>
      <c r="E103" s="63"/>
      <c r="F103" s="205" t="s">
        <v>268</v>
      </c>
      <c r="G103" s="63"/>
      <c r="H103" s="63"/>
      <c r="I103" s="163"/>
      <c r="J103" s="63"/>
      <c r="K103" s="63"/>
      <c r="L103" s="61"/>
      <c r="M103" s="206"/>
      <c r="N103" s="42"/>
      <c r="O103" s="42"/>
      <c r="P103" s="42"/>
      <c r="Q103" s="42"/>
      <c r="R103" s="42"/>
      <c r="S103" s="42"/>
      <c r="T103" s="78"/>
      <c r="AT103" s="24" t="s">
        <v>141</v>
      </c>
      <c r="AU103" s="24" t="s">
        <v>156</v>
      </c>
    </row>
    <row r="104" spans="2:65" s="11" customFormat="1" ht="24">
      <c r="B104" s="207"/>
      <c r="C104" s="208"/>
      <c r="D104" s="204" t="s">
        <v>143</v>
      </c>
      <c r="E104" s="209" t="s">
        <v>34</v>
      </c>
      <c r="F104" s="210" t="s">
        <v>324</v>
      </c>
      <c r="G104" s="208"/>
      <c r="H104" s="209" t="s">
        <v>34</v>
      </c>
      <c r="I104" s="211"/>
      <c r="J104" s="208"/>
      <c r="K104" s="208"/>
      <c r="L104" s="212"/>
      <c r="M104" s="213"/>
      <c r="N104" s="214"/>
      <c r="O104" s="214"/>
      <c r="P104" s="214"/>
      <c r="Q104" s="214"/>
      <c r="R104" s="214"/>
      <c r="S104" s="214"/>
      <c r="T104" s="215"/>
      <c r="AT104" s="216" t="s">
        <v>143</v>
      </c>
      <c r="AU104" s="216" t="s">
        <v>156</v>
      </c>
      <c r="AV104" s="11" t="s">
        <v>25</v>
      </c>
      <c r="AW104" s="11" t="s">
        <v>41</v>
      </c>
      <c r="AX104" s="11" t="s">
        <v>78</v>
      </c>
      <c r="AY104" s="216" t="s">
        <v>132</v>
      </c>
    </row>
    <row r="105" spans="2:65" s="12" customFormat="1" ht="12">
      <c r="B105" s="217"/>
      <c r="C105" s="218"/>
      <c r="D105" s="204" t="s">
        <v>143</v>
      </c>
      <c r="E105" s="219" t="s">
        <v>34</v>
      </c>
      <c r="F105" s="220" t="s">
        <v>337</v>
      </c>
      <c r="G105" s="218"/>
      <c r="H105" s="221">
        <v>2560</v>
      </c>
      <c r="I105" s="222"/>
      <c r="J105" s="218"/>
      <c r="K105" s="218"/>
      <c r="L105" s="223"/>
      <c r="M105" s="224"/>
      <c r="N105" s="225"/>
      <c r="O105" s="225"/>
      <c r="P105" s="225"/>
      <c r="Q105" s="225"/>
      <c r="R105" s="225"/>
      <c r="S105" s="225"/>
      <c r="T105" s="226"/>
      <c r="AT105" s="227" t="s">
        <v>143</v>
      </c>
      <c r="AU105" s="227" t="s">
        <v>156</v>
      </c>
      <c r="AV105" s="12" t="s">
        <v>87</v>
      </c>
      <c r="AW105" s="12" t="s">
        <v>41</v>
      </c>
      <c r="AX105" s="12" t="s">
        <v>25</v>
      </c>
      <c r="AY105" s="227" t="s">
        <v>132</v>
      </c>
    </row>
    <row r="106" spans="2:65" s="1" customFormat="1" ht="16.5" customHeight="1">
      <c r="B106" s="41"/>
      <c r="C106" s="239" t="s">
        <v>139</v>
      </c>
      <c r="D106" s="239" t="s">
        <v>202</v>
      </c>
      <c r="E106" s="240" t="s">
        <v>276</v>
      </c>
      <c r="F106" s="241" t="s">
        <v>277</v>
      </c>
      <c r="G106" s="242" t="s">
        <v>278</v>
      </c>
      <c r="H106" s="243">
        <v>79.103999999999999</v>
      </c>
      <c r="I106" s="244"/>
      <c r="J106" s="245">
        <f>ROUND(I106*H106,2)</f>
        <v>0</v>
      </c>
      <c r="K106" s="241" t="s">
        <v>138</v>
      </c>
      <c r="L106" s="246"/>
      <c r="M106" s="247" t="s">
        <v>34</v>
      </c>
      <c r="N106" s="248" t="s">
        <v>51</v>
      </c>
      <c r="O106" s="42"/>
      <c r="P106" s="201">
        <f>O106*H106</f>
        <v>0</v>
      </c>
      <c r="Q106" s="201">
        <v>1E-3</v>
      </c>
      <c r="R106" s="201">
        <f>Q106*H106</f>
        <v>7.9104000000000008E-2</v>
      </c>
      <c r="S106" s="201">
        <v>0</v>
      </c>
      <c r="T106" s="202">
        <f>S106*H106</f>
        <v>0</v>
      </c>
      <c r="AR106" s="24" t="s">
        <v>190</v>
      </c>
      <c r="AT106" s="24" t="s">
        <v>202</v>
      </c>
      <c r="AU106" s="24" t="s">
        <v>156</v>
      </c>
      <c r="AY106" s="24" t="s">
        <v>132</v>
      </c>
      <c r="BE106" s="203">
        <f>IF(N106="základní",J106,0)</f>
        <v>0</v>
      </c>
      <c r="BF106" s="203">
        <f>IF(N106="snížená",J106,0)</f>
        <v>0</v>
      </c>
      <c r="BG106" s="203">
        <f>IF(N106="zákl. přenesená",J106,0)</f>
        <v>0</v>
      </c>
      <c r="BH106" s="203">
        <f>IF(N106="sníž. přenesená",J106,0)</f>
        <v>0</v>
      </c>
      <c r="BI106" s="203">
        <f>IF(N106="nulová",J106,0)</f>
        <v>0</v>
      </c>
      <c r="BJ106" s="24" t="s">
        <v>139</v>
      </c>
      <c r="BK106" s="203">
        <f>ROUND(I106*H106,2)</f>
        <v>0</v>
      </c>
      <c r="BL106" s="24" t="s">
        <v>139</v>
      </c>
      <c r="BM106" s="24" t="s">
        <v>279</v>
      </c>
    </row>
    <row r="107" spans="2:65" s="11" customFormat="1" ht="12">
      <c r="B107" s="207"/>
      <c r="C107" s="208"/>
      <c r="D107" s="204" t="s">
        <v>143</v>
      </c>
      <c r="E107" s="209" t="s">
        <v>34</v>
      </c>
      <c r="F107" s="210" t="s">
        <v>308</v>
      </c>
      <c r="G107" s="208"/>
      <c r="H107" s="209" t="s">
        <v>34</v>
      </c>
      <c r="I107" s="211"/>
      <c r="J107" s="208"/>
      <c r="K107" s="208"/>
      <c r="L107" s="212"/>
      <c r="M107" s="213"/>
      <c r="N107" s="214"/>
      <c r="O107" s="214"/>
      <c r="P107" s="214"/>
      <c r="Q107" s="214"/>
      <c r="R107" s="214"/>
      <c r="S107" s="214"/>
      <c r="T107" s="215"/>
      <c r="AT107" s="216" t="s">
        <v>143</v>
      </c>
      <c r="AU107" s="216" t="s">
        <v>156</v>
      </c>
      <c r="AV107" s="11" t="s">
        <v>25</v>
      </c>
      <c r="AW107" s="11" t="s">
        <v>41</v>
      </c>
      <c r="AX107" s="11" t="s">
        <v>78</v>
      </c>
      <c r="AY107" s="216" t="s">
        <v>132</v>
      </c>
    </row>
    <row r="108" spans="2:65" s="12" customFormat="1" ht="12">
      <c r="B108" s="217"/>
      <c r="C108" s="218"/>
      <c r="D108" s="204" t="s">
        <v>143</v>
      </c>
      <c r="E108" s="219" t="s">
        <v>34</v>
      </c>
      <c r="F108" s="220" t="s">
        <v>338</v>
      </c>
      <c r="G108" s="218"/>
      <c r="H108" s="221">
        <v>79.103999999999999</v>
      </c>
      <c r="I108" s="222"/>
      <c r="J108" s="218"/>
      <c r="K108" s="218"/>
      <c r="L108" s="223"/>
      <c r="M108" s="224"/>
      <c r="N108" s="225"/>
      <c r="O108" s="225"/>
      <c r="P108" s="225"/>
      <c r="Q108" s="225"/>
      <c r="R108" s="225"/>
      <c r="S108" s="225"/>
      <c r="T108" s="226"/>
      <c r="AT108" s="227" t="s">
        <v>143</v>
      </c>
      <c r="AU108" s="227" t="s">
        <v>156</v>
      </c>
      <c r="AV108" s="12" t="s">
        <v>87</v>
      </c>
      <c r="AW108" s="12" t="s">
        <v>41</v>
      </c>
      <c r="AX108" s="12" t="s">
        <v>25</v>
      </c>
      <c r="AY108" s="227" t="s">
        <v>132</v>
      </c>
    </row>
    <row r="109" spans="2:65" s="10" customFormat="1" ht="29.85" customHeight="1">
      <c r="B109" s="176"/>
      <c r="C109" s="177"/>
      <c r="D109" s="178" t="s">
        <v>77</v>
      </c>
      <c r="E109" s="190" t="s">
        <v>167</v>
      </c>
      <c r="F109" s="190" t="s">
        <v>339</v>
      </c>
      <c r="G109" s="177"/>
      <c r="H109" s="177"/>
      <c r="I109" s="180"/>
      <c r="J109" s="191">
        <f>BK109</f>
        <v>0</v>
      </c>
      <c r="K109" s="177"/>
      <c r="L109" s="182"/>
      <c r="M109" s="183"/>
      <c r="N109" s="184"/>
      <c r="O109" s="184"/>
      <c r="P109" s="185">
        <f>SUM(P110:P113)</f>
        <v>0</v>
      </c>
      <c r="Q109" s="184"/>
      <c r="R109" s="185">
        <f>SUM(R110:R113)</f>
        <v>0</v>
      </c>
      <c r="S109" s="184"/>
      <c r="T109" s="186">
        <f>SUM(T110:T113)</f>
        <v>0</v>
      </c>
      <c r="AR109" s="187" t="s">
        <v>25</v>
      </c>
      <c r="AT109" s="188" t="s">
        <v>77</v>
      </c>
      <c r="AU109" s="188" t="s">
        <v>25</v>
      </c>
      <c r="AY109" s="187" t="s">
        <v>132</v>
      </c>
      <c r="BK109" s="189">
        <f>SUM(BK110:BK113)</f>
        <v>0</v>
      </c>
    </row>
    <row r="110" spans="2:65" s="1" customFormat="1" ht="16.5" customHeight="1">
      <c r="B110" s="41"/>
      <c r="C110" s="192" t="s">
        <v>167</v>
      </c>
      <c r="D110" s="192" t="s">
        <v>134</v>
      </c>
      <c r="E110" s="193" t="s">
        <v>340</v>
      </c>
      <c r="F110" s="194" t="s">
        <v>341</v>
      </c>
      <c r="G110" s="195" t="s">
        <v>227</v>
      </c>
      <c r="H110" s="196">
        <v>171</v>
      </c>
      <c r="I110" s="197"/>
      <c r="J110" s="198">
        <f>ROUND(I110*H110,2)</f>
        <v>0</v>
      </c>
      <c r="K110" s="194" t="s">
        <v>34</v>
      </c>
      <c r="L110" s="61"/>
      <c r="M110" s="199" t="s">
        <v>34</v>
      </c>
      <c r="N110" s="200" t="s">
        <v>51</v>
      </c>
      <c r="O110" s="42"/>
      <c r="P110" s="201">
        <f>O110*H110</f>
        <v>0</v>
      </c>
      <c r="Q110" s="201">
        <v>0</v>
      </c>
      <c r="R110" s="201">
        <f>Q110*H110</f>
        <v>0</v>
      </c>
      <c r="S110" s="201">
        <v>0</v>
      </c>
      <c r="T110" s="202">
        <f>S110*H110</f>
        <v>0</v>
      </c>
      <c r="AR110" s="24" t="s">
        <v>139</v>
      </c>
      <c r="AT110" s="24" t="s">
        <v>134</v>
      </c>
      <c r="AU110" s="24" t="s">
        <v>87</v>
      </c>
      <c r="AY110" s="24" t="s">
        <v>132</v>
      </c>
      <c r="BE110" s="203">
        <f>IF(N110="základní",J110,0)</f>
        <v>0</v>
      </c>
      <c r="BF110" s="203">
        <f>IF(N110="snížená",J110,0)</f>
        <v>0</v>
      </c>
      <c r="BG110" s="203">
        <f>IF(N110="zákl. přenesená",J110,0)</f>
        <v>0</v>
      </c>
      <c r="BH110" s="203">
        <f>IF(N110="sníž. přenesená",J110,0)</f>
        <v>0</v>
      </c>
      <c r="BI110" s="203">
        <f>IF(N110="nulová",J110,0)</f>
        <v>0</v>
      </c>
      <c r="BJ110" s="24" t="s">
        <v>139</v>
      </c>
      <c r="BK110" s="203">
        <f>ROUND(I110*H110,2)</f>
        <v>0</v>
      </c>
      <c r="BL110" s="24" t="s">
        <v>139</v>
      </c>
      <c r="BM110" s="24" t="s">
        <v>342</v>
      </c>
    </row>
    <row r="111" spans="2:65" s="11" customFormat="1" ht="24">
      <c r="B111" s="207"/>
      <c r="C111" s="208"/>
      <c r="D111" s="204" t="s">
        <v>143</v>
      </c>
      <c r="E111" s="209" t="s">
        <v>34</v>
      </c>
      <c r="F111" s="210" t="s">
        <v>343</v>
      </c>
      <c r="G111" s="208"/>
      <c r="H111" s="209" t="s">
        <v>34</v>
      </c>
      <c r="I111" s="211"/>
      <c r="J111" s="208"/>
      <c r="K111" s="208"/>
      <c r="L111" s="212"/>
      <c r="M111" s="213"/>
      <c r="N111" s="214"/>
      <c r="O111" s="214"/>
      <c r="P111" s="214"/>
      <c r="Q111" s="214"/>
      <c r="R111" s="214"/>
      <c r="S111" s="214"/>
      <c r="T111" s="215"/>
      <c r="AT111" s="216" t="s">
        <v>143</v>
      </c>
      <c r="AU111" s="216" t="s">
        <v>87</v>
      </c>
      <c r="AV111" s="11" t="s">
        <v>25</v>
      </c>
      <c r="AW111" s="11" t="s">
        <v>41</v>
      </c>
      <c r="AX111" s="11" t="s">
        <v>78</v>
      </c>
      <c r="AY111" s="216" t="s">
        <v>132</v>
      </c>
    </row>
    <row r="112" spans="2:65" s="11" customFormat="1" ht="12">
      <c r="B112" s="207"/>
      <c r="C112" s="208"/>
      <c r="D112" s="204" t="s">
        <v>143</v>
      </c>
      <c r="E112" s="209" t="s">
        <v>34</v>
      </c>
      <c r="F112" s="210" t="s">
        <v>344</v>
      </c>
      <c r="G112" s="208"/>
      <c r="H112" s="209" t="s">
        <v>34</v>
      </c>
      <c r="I112" s="211"/>
      <c r="J112" s="208"/>
      <c r="K112" s="208"/>
      <c r="L112" s="212"/>
      <c r="M112" s="213"/>
      <c r="N112" s="214"/>
      <c r="O112" s="214"/>
      <c r="P112" s="214"/>
      <c r="Q112" s="214"/>
      <c r="R112" s="214"/>
      <c r="S112" s="214"/>
      <c r="T112" s="215"/>
      <c r="AT112" s="216" t="s">
        <v>143</v>
      </c>
      <c r="AU112" s="216" t="s">
        <v>87</v>
      </c>
      <c r="AV112" s="11" t="s">
        <v>25</v>
      </c>
      <c r="AW112" s="11" t="s">
        <v>41</v>
      </c>
      <c r="AX112" s="11" t="s">
        <v>78</v>
      </c>
      <c r="AY112" s="216" t="s">
        <v>132</v>
      </c>
    </row>
    <row r="113" spans="2:65" s="12" customFormat="1" ht="12">
      <c r="B113" s="217"/>
      <c r="C113" s="218"/>
      <c r="D113" s="204" t="s">
        <v>143</v>
      </c>
      <c r="E113" s="219" t="s">
        <v>34</v>
      </c>
      <c r="F113" s="220" t="s">
        <v>345</v>
      </c>
      <c r="G113" s="218"/>
      <c r="H113" s="221">
        <v>171</v>
      </c>
      <c r="I113" s="222"/>
      <c r="J113" s="218"/>
      <c r="K113" s="218"/>
      <c r="L113" s="223"/>
      <c r="M113" s="224"/>
      <c r="N113" s="225"/>
      <c r="O113" s="225"/>
      <c r="P113" s="225"/>
      <c r="Q113" s="225"/>
      <c r="R113" s="225"/>
      <c r="S113" s="225"/>
      <c r="T113" s="226"/>
      <c r="AT113" s="227" t="s">
        <v>143</v>
      </c>
      <c r="AU113" s="227" t="s">
        <v>87</v>
      </c>
      <c r="AV113" s="12" t="s">
        <v>87</v>
      </c>
      <c r="AW113" s="12" t="s">
        <v>41</v>
      </c>
      <c r="AX113" s="12" t="s">
        <v>25</v>
      </c>
      <c r="AY113" s="227" t="s">
        <v>132</v>
      </c>
    </row>
    <row r="114" spans="2:65" s="10" customFormat="1" ht="29.85" customHeight="1">
      <c r="B114" s="176"/>
      <c r="C114" s="177"/>
      <c r="D114" s="178" t="s">
        <v>77</v>
      </c>
      <c r="E114" s="190" t="s">
        <v>194</v>
      </c>
      <c r="F114" s="190" t="s">
        <v>346</v>
      </c>
      <c r="G114" s="177"/>
      <c r="H114" s="177"/>
      <c r="I114" s="180"/>
      <c r="J114" s="191">
        <f>BK114</f>
        <v>0</v>
      </c>
      <c r="K114" s="177"/>
      <c r="L114" s="182"/>
      <c r="M114" s="183"/>
      <c r="N114" s="184"/>
      <c r="O114" s="184"/>
      <c r="P114" s="185">
        <f>SUM(P115:P119)</f>
        <v>0</v>
      </c>
      <c r="Q114" s="184"/>
      <c r="R114" s="185">
        <f>SUM(R115:R119)</f>
        <v>0</v>
      </c>
      <c r="S114" s="184"/>
      <c r="T114" s="186">
        <f>SUM(T115:T119)</f>
        <v>34.200000000000003</v>
      </c>
      <c r="AR114" s="187" t="s">
        <v>25</v>
      </c>
      <c r="AT114" s="188" t="s">
        <v>77</v>
      </c>
      <c r="AU114" s="188" t="s">
        <v>25</v>
      </c>
      <c r="AY114" s="187" t="s">
        <v>132</v>
      </c>
      <c r="BK114" s="189">
        <f>SUM(BK115:BK119)</f>
        <v>0</v>
      </c>
    </row>
    <row r="115" spans="2:65" s="1" customFormat="1" ht="38.25" customHeight="1">
      <c r="B115" s="41"/>
      <c r="C115" s="192" t="s">
        <v>175</v>
      </c>
      <c r="D115" s="192" t="s">
        <v>134</v>
      </c>
      <c r="E115" s="193" t="s">
        <v>347</v>
      </c>
      <c r="F115" s="194" t="s">
        <v>348</v>
      </c>
      <c r="G115" s="195" t="s">
        <v>227</v>
      </c>
      <c r="H115" s="196">
        <v>1710</v>
      </c>
      <c r="I115" s="197"/>
      <c r="J115" s="198">
        <f>ROUND(I115*H115,2)</f>
        <v>0</v>
      </c>
      <c r="K115" s="194" t="s">
        <v>138</v>
      </c>
      <c r="L115" s="61"/>
      <c r="M115" s="199" t="s">
        <v>34</v>
      </c>
      <c r="N115" s="200" t="s">
        <v>51</v>
      </c>
      <c r="O115" s="42"/>
      <c r="P115" s="201">
        <f>O115*H115</f>
        <v>0</v>
      </c>
      <c r="Q115" s="201">
        <v>0</v>
      </c>
      <c r="R115" s="201">
        <f>Q115*H115</f>
        <v>0</v>
      </c>
      <c r="S115" s="201">
        <v>0.02</v>
      </c>
      <c r="T115" s="202">
        <f>S115*H115</f>
        <v>34.200000000000003</v>
      </c>
      <c r="AR115" s="24" t="s">
        <v>139</v>
      </c>
      <c r="AT115" s="24" t="s">
        <v>134</v>
      </c>
      <c r="AU115" s="24" t="s">
        <v>87</v>
      </c>
      <c r="AY115" s="24" t="s">
        <v>132</v>
      </c>
      <c r="BE115" s="203">
        <f>IF(N115="základní",J115,0)</f>
        <v>0</v>
      </c>
      <c r="BF115" s="203">
        <f>IF(N115="snížená",J115,0)</f>
        <v>0</v>
      </c>
      <c r="BG115" s="203">
        <f>IF(N115="zákl. přenesená",J115,0)</f>
        <v>0</v>
      </c>
      <c r="BH115" s="203">
        <f>IF(N115="sníž. přenesená",J115,0)</f>
        <v>0</v>
      </c>
      <c r="BI115" s="203">
        <f>IF(N115="nulová",J115,0)</f>
        <v>0</v>
      </c>
      <c r="BJ115" s="24" t="s">
        <v>139</v>
      </c>
      <c r="BK115" s="203">
        <f>ROUND(I115*H115,2)</f>
        <v>0</v>
      </c>
      <c r="BL115" s="24" t="s">
        <v>139</v>
      </c>
      <c r="BM115" s="24" t="s">
        <v>349</v>
      </c>
    </row>
    <row r="116" spans="2:65" s="1" customFormat="1" ht="72">
      <c r="B116" s="41"/>
      <c r="C116" s="63"/>
      <c r="D116" s="204" t="s">
        <v>141</v>
      </c>
      <c r="E116" s="63"/>
      <c r="F116" s="205" t="s">
        <v>350</v>
      </c>
      <c r="G116" s="63"/>
      <c r="H116" s="63"/>
      <c r="I116" s="163"/>
      <c r="J116" s="63"/>
      <c r="K116" s="63"/>
      <c r="L116" s="61"/>
      <c r="M116" s="206"/>
      <c r="N116" s="42"/>
      <c r="O116" s="42"/>
      <c r="P116" s="42"/>
      <c r="Q116" s="42"/>
      <c r="R116" s="42"/>
      <c r="S116" s="42"/>
      <c r="T116" s="78"/>
      <c r="AT116" s="24" t="s">
        <v>141</v>
      </c>
      <c r="AU116" s="24" t="s">
        <v>87</v>
      </c>
    </row>
    <row r="117" spans="2:65" s="11" customFormat="1" ht="12">
      <c r="B117" s="207"/>
      <c r="C117" s="208"/>
      <c r="D117" s="204" t="s">
        <v>143</v>
      </c>
      <c r="E117" s="209" t="s">
        <v>34</v>
      </c>
      <c r="F117" s="210" t="s">
        <v>351</v>
      </c>
      <c r="G117" s="208"/>
      <c r="H117" s="209" t="s">
        <v>34</v>
      </c>
      <c r="I117" s="211"/>
      <c r="J117" s="208"/>
      <c r="K117" s="208"/>
      <c r="L117" s="212"/>
      <c r="M117" s="213"/>
      <c r="N117" s="214"/>
      <c r="O117" s="214"/>
      <c r="P117" s="214"/>
      <c r="Q117" s="214"/>
      <c r="R117" s="214"/>
      <c r="S117" s="214"/>
      <c r="T117" s="215"/>
      <c r="AT117" s="216" t="s">
        <v>143</v>
      </c>
      <c r="AU117" s="216" t="s">
        <v>87</v>
      </c>
      <c r="AV117" s="11" t="s">
        <v>25</v>
      </c>
      <c r="AW117" s="11" t="s">
        <v>41</v>
      </c>
      <c r="AX117" s="11" t="s">
        <v>78</v>
      </c>
      <c r="AY117" s="216" t="s">
        <v>132</v>
      </c>
    </row>
    <row r="118" spans="2:65" s="11" customFormat="1" ht="12">
      <c r="B118" s="207"/>
      <c r="C118" s="208"/>
      <c r="D118" s="204" t="s">
        <v>143</v>
      </c>
      <c r="E118" s="209" t="s">
        <v>34</v>
      </c>
      <c r="F118" s="210" t="s">
        <v>352</v>
      </c>
      <c r="G118" s="208"/>
      <c r="H118" s="209" t="s">
        <v>34</v>
      </c>
      <c r="I118" s="211"/>
      <c r="J118" s="208"/>
      <c r="K118" s="208"/>
      <c r="L118" s="212"/>
      <c r="M118" s="213"/>
      <c r="N118" s="214"/>
      <c r="O118" s="214"/>
      <c r="P118" s="214"/>
      <c r="Q118" s="214"/>
      <c r="R118" s="214"/>
      <c r="S118" s="214"/>
      <c r="T118" s="215"/>
      <c r="AT118" s="216" t="s">
        <v>143</v>
      </c>
      <c r="AU118" s="216" t="s">
        <v>87</v>
      </c>
      <c r="AV118" s="11" t="s">
        <v>25</v>
      </c>
      <c r="AW118" s="11" t="s">
        <v>41</v>
      </c>
      <c r="AX118" s="11" t="s">
        <v>78</v>
      </c>
      <c r="AY118" s="216" t="s">
        <v>132</v>
      </c>
    </row>
    <row r="119" spans="2:65" s="12" customFormat="1" ht="12">
      <c r="B119" s="217"/>
      <c r="C119" s="218"/>
      <c r="D119" s="204" t="s">
        <v>143</v>
      </c>
      <c r="E119" s="219" t="s">
        <v>34</v>
      </c>
      <c r="F119" s="220" t="s">
        <v>353</v>
      </c>
      <c r="G119" s="218"/>
      <c r="H119" s="221">
        <v>1710</v>
      </c>
      <c r="I119" s="222"/>
      <c r="J119" s="218"/>
      <c r="K119" s="218"/>
      <c r="L119" s="223"/>
      <c r="M119" s="224"/>
      <c r="N119" s="225"/>
      <c r="O119" s="225"/>
      <c r="P119" s="225"/>
      <c r="Q119" s="225"/>
      <c r="R119" s="225"/>
      <c r="S119" s="225"/>
      <c r="T119" s="226"/>
      <c r="AT119" s="227" t="s">
        <v>143</v>
      </c>
      <c r="AU119" s="227" t="s">
        <v>87</v>
      </c>
      <c r="AV119" s="12" t="s">
        <v>87</v>
      </c>
      <c r="AW119" s="12" t="s">
        <v>41</v>
      </c>
      <c r="AX119" s="12" t="s">
        <v>25</v>
      </c>
      <c r="AY119" s="227" t="s">
        <v>132</v>
      </c>
    </row>
    <row r="120" spans="2:65" s="10" customFormat="1" ht="29.85" customHeight="1">
      <c r="B120" s="176"/>
      <c r="C120" s="177"/>
      <c r="D120" s="178" t="s">
        <v>77</v>
      </c>
      <c r="E120" s="190" t="s">
        <v>282</v>
      </c>
      <c r="F120" s="190" t="s">
        <v>283</v>
      </c>
      <c r="G120" s="177"/>
      <c r="H120" s="177"/>
      <c r="I120" s="180"/>
      <c r="J120" s="191">
        <f>BK120</f>
        <v>0</v>
      </c>
      <c r="K120" s="177"/>
      <c r="L120" s="182"/>
      <c r="M120" s="183"/>
      <c r="N120" s="184"/>
      <c r="O120" s="184"/>
      <c r="P120" s="185">
        <f>P121</f>
        <v>0</v>
      </c>
      <c r="Q120" s="184"/>
      <c r="R120" s="185">
        <f>R121</f>
        <v>0</v>
      </c>
      <c r="S120" s="184"/>
      <c r="T120" s="186">
        <f>T121</f>
        <v>0</v>
      </c>
      <c r="AR120" s="187" t="s">
        <v>25</v>
      </c>
      <c r="AT120" s="188" t="s">
        <v>77</v>
      </c>
      <c r="AU120" s="188" t="s">
        <v>25</v>
      </c>
      <c r="AY120" s="187" t="s">
        <v>132</v>
      </c>
      <c r="BK120" s="189">
        <f>BK121</f>
        <v>0</v>
      </c>
    </row>
    <row r="121" spans="2:65" s="1" customFormat="1" ht="25.5" customHeight="1">
      <c r="B121" s="41"/>
      <c r="C121" s="192" t="s">
        <v>181</v>
      </c>
      <c r="D121" s="192" t="s">
        <v>134</v>
      </c>
      <c r="E121" s="193" t="s">
        <v>285</v>
      </c>
      <c r="F121" s="194" t="s">
        <v>286</v>
      </c>
      <c r="G121" s="195" t="s">
        <v>220</v>
      </c>
      <c r="H121" s="196">
        <v>7.9000000000000001E-2</v>
      </c>
      <c r="I121" s="197"/>
      <c r="J121" s="198">
        <f>ROUND(I121*H121,2)</f>
        <v>0</v>
      </c>
      <c r="K121" s="194" t="s">
        <v>138</v>
      </c>
      <c r="L121" s="61"/>
      <c r="M121" s="199" t="s">
        <v>34</v>
      </c>
      <c r="N121" s="260" t="s">
        <v>51</v>
      </c>
      <c r="O121" s="261"/>
      <c r="P121" s="262">
        <f>O121*H121</f>
        <v>0</v>
      </c>
      <c r="Q121" s="262">
        <v>0</v>
      </c>
      <c r="R121" s="262">
        <f>Q121*H121</f>
        <v>0</v>
      </c>
      <c r="S121" s="262">
        <v>0</v>
      </c>
      <c r="T121" s="263">
        <f>S121*H121</f>
        <v>0</v>
      </c>
      <c r="AR121" s="24" t="s">
        <v>139</v>
      </c>
      <c r="AT121" s="24" t="s">
        <v>134</v>
      </c>
      <c r="AU121" s="24" t="s">
        <v>87</v>
      </c>
      <c r="AY121" s="24" t="s">
        <v>132</v>
      </c>
      <c r="BE121" s="203">
        <f>IF(N121="základní",J121,0)</f>
        <v>0</v>
      </c>
      <c r="BF121" s="203">
        <f>IF(N121="snížená",J121,0)</f>
        <v>0</v>
      </c>
      <c r="BG121" s="203">
        <f>IF(N121="zákl. přenesená",J121,0)</f>
        <v>0</v>
      </c>
      <c r="BH121" s="203">
        <f>IF(N121="sníž. přenesená",J121,0)</f>
        <v>0</v>
      </c>
      <c r="BI121" s="203">
        <f>IF(N121="nulová",J121,0)</f>
        <v>0</v>
      </c>
      <c r="BJ121" s="24" t="s">
        <v>139</v>
      </c>
      <c r="BK121" s="203">
        <f>ROUND(I121*H121,2)</f>
        <v>0</v>
      </c>
      <c r="BL121" s="24" t="s">
        <v>139</v>
      </c>
      <c r="BM121" s="24" t="s">
        <v>287</v>
      </c>
    </row>
    <row r="122" spans="2:65" s="1" customFormat="1" ht="6.9" customHeight="1">
      <c r="B122" s="56"/>
      <c r="C122" s="57"/>
      <c r="D122" s="57"/>
      <c r="E122" s="57"/>
      <c r="F122" s="57"/>
      <c r="G122" s="57"/>
      <c r="H122" s="57"/>
      <c r="I122" s="139"/>
      <c r="J122" s="57"/>
      <c r="K122" s="57"/>
      <c r="L122" s="61"/>
    </row>
  </sheetData>
  <sheetProtection algorithmName="SHA-512" hashValue="UDHqDQrUciiPBN38/ZOeUgOPsDC5ldF7bls8/08JR0tTiK36tvSqyv9gySONHGPbX2Gw4EX9wHijvWDbl6u/8w==" saltValue="B+zVxhm+um+JLk2Sn5CdeI9TYwMq0NehT5pTqKjOwfBw1jXAmqa/fYqHtyC6niULqzg02xTeVgTNO0dtsgco2Q==" spinCount="100000" sheet="1" objects="1" scenarios="1" formatColumns="0" formatRows="0" autoFilter="0"/>
  <autoFilter ref="C81:K121"/>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0"/>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98</v>
      </c>
      <c r="G1" s="388" t="s">
        <v>99</v>
      </c>
      <c r="H1" s="388"/>
      <c r="I1" s="115"/>
      <c r="J1" s="114" t="s">
        <v>100</v>
      </c>
      <c r="K1" s="113" t="s">
        <v>101</v>
      </c>
      <c r="L1" s="114" t="s">
        <v>102</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79"/>
      <c r="M2" s="379"/>
      <c r="N2" s="379"/>
      <c r="O2" s="379"/>
      <c r="P2" s="379"/>
      <c r="Q2" s="379"/>
      <c r="R2" s="379"/>
      <c r="S2" s="379"/>
      <c r="T2" s="379"/>
      <c r="U2" s="379"/>
      <c r="V2" s="379"/>
      <c r="AT2" s="24" t="s">
        <v>97</v>
      </c>
    </row>
    <row r="3" spans="1:70" ht="6.9" customHeight="1">
      <c r="B3" s="25"/>
      <c r="C3" s="26"/>
      <c r="D3" s="26"/>
      <c r="E3" s="26"/>
      <c r="F3" s="26"/>
      <c r="G3" s="26"/>
      <c r="H3" s="26"/>
      <c r="I3" s="116"/>
      <c r="J3" s="26"/>
      <c r="K3" s="27"/>
      <c r="AT3" s="24" t="s">
        <v>87</v>
      </c>
    </row>
    <row r="4" spans="1:70" ht="36.9" customHeight="1">
      <c r="B4" s="28"/>
      <c r="C4" s="29"/>
      <c r="D4" s="30" t="s">
        <v>103</v>
      </c>
      <c r="E4" s="29"/>
      <c r="F4" s="29"/>
      <c r="G4" s="29"/>
      <c r="H4" s="29"/>
      <c r="I4" s="117"/>
      <c r="J4" s="29"/>
      <c r="K4" s="31"/>
      <c r="M4" s="32" t="s">
        <v>12</v>
      </c>
      <c r="AT4" s="24" t="s">
        <v>41</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80" t="str">
        <f>'Rekapitulace stavby'!K6</f>
        <v>Lipkovský potok, Dolní Lipka, úprava průlehu zátopy poldru</v>
      </c>
      <c r="F7" s="381"/>
      <c r="G7" s="381"/>
      <c r="H7" s="381"/>
      <c r="I7" s="117"/>
      <c r="J7" s="29"/>
      <c r="K7" s="31"/>
    </row>
    <row r="8" spans="1:70" s="1" customFormat="1" ht="13.2">
      <c r="B8" s="41"/>
      <c r="C8" s="42"/>
      <c r="D8" s="37" t="s">
        <v>104</v>
      </c>
      <c r="E8" s="42"/>
      <c r="F8" s="42"/>
      <c r="G8" s="42"/>
      <c r="H8" s="42"/>
      <c r="I8" s="118"/>
      <c r="J8" s="42"/>
      <c r="K8" s="45"/>
    </row>
    <row r="9" spans="1:70" s="1" customFormat="1" ht="36.9" customHeight="1">
      <c r="B9" s="41"/>
      <c r="C9" s="42"/>
      <c r="D9" s="42"/>
      <c r="E9" s="382" t="s">
        <v>354</v>
      </c>
      <c r="F9" s="383"/>
      <c r="G9" s="383"/>
      <c r="H9" s="383"/>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21</v>
      </c>
      <c r="E11" s="42"/>
      <c r="F11" s="35" t="s">
        <v>22</v>
      </c>
      <c r="G11" s="42"/>
      <c r="H11" s="42"/>
      <c r="I11" s="119" t="s">
        <v>23</v>
      </c>
      <c r="J11" s="35" t="s">
        <v>24</v>
      </c>
      <c r="K11" s="45"/>
    </row>
    <row r="12" spans="1:70" s="1" customFormat="1" ht="14.4" customHeight="1">
      <c r="B12" s="41"/>
      <c r="C12" s="42"/>
      <c r="D12" s="37" t="s">
        <v>26</v>
      </c>
      <c r="E12" s="42"/>
      <c r="F12" s="35" t="s">
        <v>27</v>
      </c>
      <c r="G12" s="42"/>
      <c r="H12" s="42"/>
      <c r="I12" s="119" t="s">
        <v>28</v>
      </c>
      <c r="J12" s="120" t="str">
        <f>'Rekapitulace stavby'!AN8</f>
        <v>29.11.2017</v>
      </c>
      <c r="K12" s="45"/>
    </row>
    <row r="13" spans="1:70" s="1" customFormat="1" ht="10.8" customHeight="1">
      <c r="B13" s="41"/>
      <c r="C13" s="42"/>
      <c r="D13" s="42"/>
      <c r="E13" s="42"/>
      <c r="F13" s="42"/>
      <c r="G13" s="42"/>
      <c r="H13" s="42"/>
      <c r="I13" s="118"/>
      <c r="J13" s="42"/>
      <c r="K13" s="45"/>
    </row>
    <row r="14" spans="1:70" s="1" customFormat="1" ht="14.4" customHeight="1">
      <c r="B14" s="41"/>
      <c r="C14" s="42"/>
      <c r="D14" s="37" t="s">
        <v>32</v>
      </c>
      <c r="E14" s="42"/>
      <c r="F14" s="42"/>
      <c r="G14" s="42"/>
      <c r="H14" s="42"/>
      <c r="I14" s="119" t="s">
        <v>33</v>
      </c>
      <c r="J14" s="35" t="s">
        <v>34</v>
      </c>
      <c r="K14" s="45"/>
    </row>
    <row r="15" spans="1:70" s="1" customFormat="1" ht="18" customHeight="1">
      <c r="B15" s="41"/>
      <c r="C15" s="42"/>
      <c r="D15" s="42"/>
      <c r="E15" s="35" t="s">
        <v>35</v>
      </c>
      <c r="F15" s="42"/>
      <c r="G15" s="42"/>
      <c r="H15" s="42"/>
      <c r="I15" s="119" t="s">
        <v>36</v>
      </c>
      <c r="J15" s="35" t="s">
        <v>34</v>
      </c>
      <c r="K15" s="45"/>
    </row>
    <row r="16" spans="1:70" s="1" customFormat="1" ht="6.9" customHeight="1">
      <c r="B16" s="41"/>
      <c r="C16" s="42"/>
      <c r="D16" s="42"/>
      <c r="E16" s="42"/>
      <c r="F16" s="42"/>
      <c r="G16" s="42"/>
      <c r="H16" s="42"/>
      <c r="I16" s="118"/>
      <c r="J16" s="42"/>
      <c r="K16" s="45"/>
    </row>
    <row r="17" spans="2:11" s="1" customFormat="1" ht="14.4" customHeight="1">
      <c r="B17" s="41"/>
      <c r="C17" s="42"/>
      <c r="D17" s="37" t="s">
        <v>37</v>
      </c>
      <c r="E17" s="42"/>
      <c r="F17" s="42"/>
      <c r="G17" s="42"/>
      <c r="H17" s="42"/>
      <c r="I17" s="119" t="s">
        <v>33</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36</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39</v>
      </c>
      <c r="E20" s="42"/>
      <c r="F20" s="42"/>
      <c r="G20" s="42"/>
      <c r="H20" s="42"/>
      <c r="I20" s="119" t="s">
        <v>33</v>
      </c>
      <c r="J20" s="35" t="s">
        <v>34</v>
      </c>
      <c r="K20" s="45"/>
    </row>
    <row r="21" spans="2:11" s="1" customFormat="1" ht="18" customHeight="1">
      <c r="B21" s="41"/>
      <c r="C21" s="42"/>
      <c r="D21" s="42"/>
      <c r="E21" s="35" t="s">
        <v>40</v>
      </c>
      <c r="F21" s="42"/>
      <c r="G21" s="42"/>
      <c r="H21" s="42"/>
      <c r="I21" s="119" t="s">
        <v>36</v>
      </c>
      <c r="J21" s="35" t="s">
        <v>34</v>
      </c>
      <c r="K21" s="45"/>
    </row>
    <row r="22" spans="2:11" s="1" customFormat="1" ht="6.9" customHeight="1">
      <c r="B22" s="41"/>
      <c r="C22" s="42"/>
      <c r="D22" s="42"/>
      <c r="E22" s="42"/>
      <c r="F22" s="42"/>
      <c r="G22" s="42"/>
      <c r="H22" s="42"/>
      <c r="I22" s="118"/>
      <c r="J22" s="42"/>
      <c r="K22" s="45"/>
    </row>
    <row r="23" spans="2:11" s="1" customFormat="1" ht="14.4" customHeight="1">
      <c r="B23" s="41"/>
      <c r="C23" s="42"/>
      <c r="D23" s="37" t="s">
        <v>42</v>
      </c>
      <c r="E23" s="42"/>
      <c r="F23" s="42"/>
      <c r="G23" s="42"/>
      <c r="H23" s="42"/>
      <c r="I23" s="118"/>
      <c r="J23" s="42"/>
      <c r="K23" s="45"/>
    </row>
    <row r="24" spans="2:11" s="6" customFormat="1" ht="28.5" customHeight="1">
      <c r="B24" s="121"/>
      <c r="C24" s="122"/>
      <c r="D24" s="122"/>
      <c r="E24" s="349" t="s">
        <v>106</v>
      </c>
      <c r="F24" s="349"/>
      <c r="G24" s="349"/>
      <c r="H24" s="34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ROUND(J81,2)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46</v>
      </c>
      <c r="G29" s="42"/>
      <c r="H29" s="42"/>
      <c r="I29" s="129" t="s">
        <v>45</v>
      </c>
      <c r="J29" s="46" t="s">
        <v>47</v>
      </c>
      <c r="K29" s="45"/>
    </row>
    <row r="30" spans="2:11" s="1" customFormat="1" ht="14.4" hidden="1" customHeight="1">
      <c r="B30" s="41"/>
      <c r="C30" s="42"/>
      <c r="D30" s="49" t="s">
        <v>48</v>
      </c>
      <c r="E30" s="49" t="s">
        <v>49</v>
      </c>
      <c r="F30" s="130">
        <f>ROUND(SUM(BE81:BE119), 2)</f>
        <v>0</v>
      </c>
      <c r="G30" s="42"/>
      <c r="H30" s="42"/>
      <c r="I30" s="131">
        <v>0.21</v>
      </c>
      <c r="J30" s="130">
        <f>ROUND(ROUND((SUM(BE81:BE119)), 2)*I30, 2)</f>
        <v>0</v>
      </c>
      <c r="K30" s="45"/>
    </row>
    <row r="31" spans="2:11" s="1" customFormat="1" ht="14.4" hidden="1" customHeight="1">
      <c r="B31" s="41"/>
      <c r="C31" s="42"/>
      <c r="D31" s="42"/>
      <c r="E31" s="49" t="s">
        <v>50</v>
      </c>
      <c r="F31" s="130">
        <f>ROUND(SUM(BF81:BF119), 2)</f>
        <v>0</v>
      </c>
      <c r="G31" s="42"/>
      <c r="H31" s="42"/>
      <c r="I31" s="131">
        <v>0.15</v>
      </c>
      <c r="J31" s="130">
        <f>ROUND(ROUND((SUM(BF81:BF119)), 2)*I31, 2)</f>
        <v>0</v>
      </c>
      <c r="K31" s="45"/>
    </row>
    <row r="32" spans="2:11" s="1" customFormat="1" ht="14.4" customHeight="1">
      <c r="B32" s="41"/>
      <c r="C32" s="42"/>
      <c r="D32" s="49" t="s">
        <v>48</v>
      </c>
      <c r="E32" s="49" t="s">
        <v>51</v>
      </c>
      <c r="F32" s="130">
        <f>ROUND(SUM(BG81:BG119), 2)</f>
        <v>0</v>
      </c>
      <c r="G32" s="42"/>
      <c r="H32" s="42"/>
      <c r="I32" s="131">
        <v>0.21</v>
      </c>
      <c r="J32" s="130">
        <v>0</v>
      </c>
      <c r="K32" s="45"/>
    </row>
    <row r="33" spans="2:11" s="1" customFormat="1" ht="14.4" customHeight="1">
      <c r="B33" s="41"/>
      <c r="C33" s="42"/>
      <c r="D33" s="42"/>
      <c r="E33" s="49" t="s">
        <v>52</v>
      </c>
      <c r="F33" s="130">
        <f>ROUND(SUM(BH81:BH119), 2)</f>
        <v>0</v>
      </c>
      <c r="G33" s="42"/>
      <c r="H33" s="42"/>
      <c r="I33" s="131">
        <v>0.15</v>
      </c>
      <c r="J33" s="130">
        <v>0</v>
      </c>
      <c r="K33" s="45"/>
    </row>
    <row r="34" spans="2:11" s="1" customFormat="1" ht="14.4" hidden="1" customHeight="1">
      <c r="B34" s="41"/>
      <c r="C34" s="42"/>
      <c r="D34" s="42"/>
      <c r="E34" s="49" t="s">
        <v>53</v>
      </c>
      <c r="F34" s="130">
        <f>ROUND(SUM(BI81:BI119),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107</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80" t="str">
        <f>E7</f>
        <v>Lipkovský potok, Dolní Lipka, úprava průlehu zátopy poldru</v>
      </c>
      <c r="F45" s="381"/>
      <c r="G45" s="381"/>
      <c r="H45" s="381"/>
      <c r="I45" s="118"/>
      <c r="J45" s="42"/>
      <c r="K45" s="45"/>
    </row>
    <row r="46" spans="2:11" s="1" customFormat="1" ht="14.4" customHeight="1">
      <c r="B46" s="41"/>
      <c r="C46" s="37" t="s">
        <v>104</v>
      </c>
      <c r="D46" s="42"/>
      <c r="E46" s="42"/>
      <c r="F46" s="42"/>
      <c r="G46" s="42"/>
      <c r="H46" s="42"/>
      <c r="I46" s="118"/>
      <c r="J46" s="42"/>
      <c r="K46" s="45"/>
    </row>
    <row r="47" spans="2:11" s="1" customFormat="1" ht="17.25" customHeight="1">
      <c r="B47" s="41"/>
      <c r="C47" s="42"/>
      <c r="D47" s="42"/>
      <c r="E47" s="382" t="str">
        <f>E9</f>
        <v>VON.01 - Soupis prací - Vedlejší a ostatní náklady</v>
      </c>
      <c r="F47" s="383"/>
      <c r="G47" s="383"/>
      <c r="H47" s="383"/>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26</v>
      </c>
      <c r="D49" s="42"/>
      <c r="E49" s="42"/>
      <c r="F49" s="35" t="str">
        <f>F12</f>
        <v>Lipka</v>
      </c>
      <c r="G49" s="42"/>
      <c r="H49" s="42"/>
      <c r="I49" s="119" t="s">
        <v>28</v>
      </c>
      <c r="J49" s="120" t="str">
        <f>IF(J12="","",J12)</f>
        <v>29.11.2017</v>
      </c>
      <c r="K49" s="45"/>
    </row>
    <row r="50" spans="2:47" s="1" customFormat="1" ht="6.9" customHeight="1">
      <c r="B50" s="41"/>
      <c r="C50" s="42"/>
      <c r="D50" s="42"/>
      <c r="E50" s="42"/>
      <c r="F50" s="42"/>
      <c r="G50" s="42"/>
      <c r="H50" s="42"/>
      <c r="I50" s="118"/>
      <c r="J50" s="42"/>
      <c r="K50" s="45"/>
    </row>
    <row r="51" spans="2:47" s="1" customFormat="1" ht="13.2">
      <c r="B51" s="41"/>
      <c r="C51" s="37" t="s">
        <v>32</v>
      </c>
      <c r="D51" s="42"/>
      <c r="E51" s="42"/>
      <c r="F51" s="35" t="str">
        <f>E15</f>
        <v>Povodí Labe, státní podnik, závod Pardubice</v>
      </c>
      <c r="G51" s="42"/>
      <c r="H51" s="42"/>
      <c r="I51" s="119" t="s">
        <v>39</v>
      </c>
      <c r="J51" s="349" t="str">
        <f>E21</f>
        <v>Povodí Labe, státní podnik, OIČ, Hradec Králové</v>
      </c>
      <c r="K51" s="45"/>
    </row>
    <row r="52" spans="2:47" s="1" customFormat="1" ht="14.4" customHeight="1">
      <c r="B52" s="41"/>
      <c r="C52" s="37" t="s">
        <v>37</v>
      </c>
      <c r="D52" s="42"/>
      <c r="E52" s="42"/>
      <c r="F52" s="35" t="str">
        <f>IF(E18="","",E18)</f>
        <v/>
      </c>
      <c r="G52" s="42"/>
      <c r="H52" s="42"/>
      <c r="I52" s="118"/>
      <c r="J52" s="384"/>
      <c r="K52" s="45"/>
    </row>
    <row r="53" spans="2:47" s="1" customFormat="1" ht="10.35" customHeight="1">
      <c r="B53" s="41"/>
      <c r="C53" s="42"/>
      <c r="D53" s="42"/>
      <c r="E53" s="42"/>
      <c r="F53" s="42"/>
      <c r="G53" s="42"/>
      <c r="H53" s="42"/>
      <c r="I53" s="118"/>
      <c r="J53" s="42"/>
      <c r="K53" s="45"/>
    </row>
    <row r="54" spans="2:47" s="1" customFormat="1" ht="29.25" customHeight="1">
      <c r="B54" s="41"/>
      <c r="C54" s="144" t="s">
        <v>108</v>
      </c>
      <c r="D54" s="132"/>
      <c r="E54" s="132"/>
      <c r="F54" s="132"/>
      <c r="G54" s="132"/>
      <c r="H54" s="132"/>
      <c r="I54" s="145"/>
      <c r="J54" s="146" t="s">
        <v>109</v>
      </c>
      <c r="K54" s="147"/>
    </row>
    <row r="55" spans="2:47" s="1" customFormat="1" ht="10.35" customHeight="1">
      <c r="B55" s="41"/>
      <c r="C55" s="42"/>
      <c r="D55" s="42"/>
      <c r="E55" s="42"/>
      <c r="F55" s="42"/>
      <c r="G55" s="42"/>
      <c r="H55" s="42"/>
      <c r="I55" s="118"/>
      <c r="J55" s="42"/>
      <c r="K55" s="45"/>
    </row>
    <row r="56" spans="2:47" s="1" customFormat="1" ht="29.25" customHeight="1">
      <c r="B56" s="41"/>
      <c r="C56" s="148" t="s">
        <v>110</v>
      </c>
      <c r="D56" s="42"/>
      <c r="E56" s="42"/>
      <c r="F56" s="42"/>
      <c r="G56" s="42"/>
      <c r="H56" s="42"/>
      <c r="I56" s="118"/>
      <c r="J56" s="128">
        <f>J81</f>
        <v>0</v>
      </c>
      <c r="K56" s="45"/>
      <c r="AU56" s="24" t="s">
        <v>111</v>
      </c>
    </row>
    <row r="57" spans="2:47" s="7" customFormat="1" ht="24.9" customHeight="1">
      <c r="B57" s="149"/>
      <c r="C57" s="150"/>
      <c r="D57" s="151" t="s">
        <v>355</v>
      </c>
      <c r="E57" s="152"/>
      <c r="F57" s="152"/>
      <c r="G57" s="152"/>
      <c r="H57" s="152"/>
      <c r="I57" s="153"/>
      <c r="J57" s="154">
        <f>J82</f>
        <v>0</v>
      </c>
      <c r="K57" s="155"/>
    </row>
    <row r="58" spans="2:47" s="8" customFormat="1" ht="19.95" customHeight="1">
      <c r="B58" s="156"/>
      <c r="C58" s="157"/>
      <c r="D58" s="158" t="s">
        <v>356</v>
      </c>
      <c r="E58" s="159"/>
      <c r="F58" s="159"/>
      <c r="G58" s="159"/>
      <c r="H58" s="159"/>
      <c r="I58" s="160"/>
      <c r="J58" s="161">
        <f>J83</f>
        <v>0</v>
      </c>
      <c r="K58" s="162"/>
    </row>
    <row r="59" spans="2:47" s="8" customFormat="1" ht="19.95" customHeight="1">
      <c r="B59" s="156"/>
      <c r="C59" s="157"/>
      <c r="D59" s="158" t="s">
        <v>357</v>
      </c>
      <c r="E59" s="159"/>
      <c r="F59" s="159"/>
      <c r="G59" s="159"/>
      <c r="H59" s="159"/>
      <c r="I59" s="160"/>
      <c r="J59" s="161">
        <f>J104</f>
        <v>0</v>
      </c>
      <c r="K59" s="162"/>
    </row>
    <row r="60" spans="2:47" s="8" customFormat="1" ht="19.95" customHeight="1">
      <c r="B60" s="156"/>
      <c r="C60" s="157"/>
      <c r="D60" s="158" t="s">
        <v>358</v>
      </c>
      <c r="E60" s="159"/>
      <c r="F60" s="159"/>
      <c r="G60" s="159"/>
      <c r="H60" s="159"/>
      <c r="I60" s="160"/>
      <c r="J60" s="161">
        <f>J108</f>
        <v>0</v>
      </c>
      <c r="K60" s="162"/>
    </row>
    <row r="61" spans="2:47" s="8" customFormat="1" ht="19.95" customHeight="1">
      <c r="B61" s="156"/>
      <c r="C61" s="157"/>
      <c r="D61" s="158" t="s">
        <v>359</v>
      </c>
      <c r="E61" s="159"/>
      <c r="F61" s="159"/>
      <c r="G61" s="159"/>
      <c r="H61" s="159"/>
      <c r="I61" s="160"/>
      <c r="J61" s="161">
        <f>J112</f>
        <v>0</v>
      </c>
      <c r="K61" s="162"/>
    </row>
    <row r="62" spans="2:47" s="1" customFormat="1" ht="21.75" customHeight="1">
      <c r="B62" s="41"/>
      <c r="C62" s="42"/>
      <c r="D62" s="42"/>
      <c r="E62" s="42"/>
      <c r="F62" s="42"/>
      <c r="G62" s="42"/>
      <c r="H62" s="42"/>
      <c r="I62" s="118"/>
      <c r="J62" s="42"/>
      <c r="K62" s="45"/>
    </row>
    <row r="63" spans="2:47" s="1" customFormat="1" ht="6.9" customHeight="1">
      <c r="B63" s="56"/>
      <c r="C63" s="57"/>
      <c r="D63" s="57"/>
      <c r="E63" s="57"/>
      <c r="F63" s="57"/>
      <c r="G63" s="57"/>
      <c r="H63" s="57"/>
      <c r="I63" s="139"/>
      <c r="J63" s="57"/>
      <c r="K63" s="58"/>
    </row>
    <row r="67" spans="2:20" s="1" customFormat="1" ht="6.9" customHeight="1">
      <c r="B67" s="59"/>
      <c r="C67" s="60"/>
      <c r="D67" s="60"/>
      <c r="E67" s="60"/>
      <c r="F67" s="60"/>
      <c r="G67" s="60"/>
      <c r="H67" s="60"/>
      <c r="I67" s="142"/>
      <c r="J67" s="60"/>
      <c r="K67" s="60"/>
      <c r="L67" s="61"/>
    </row>
    <row r="68" spans="2:20" s="1" customFormat="1" ht="36.9" customHeight="1">
      <c r="B68" s="41"/>
      <c r="C68" s="62" t="s">
        <v>116</v>
      </c>
      <c r="D68" s="63"/>
      <c r="E68" s="63"/>
      <c r="F68" s="63"/>
      <c r="G68" s="63"/>
      <c r="H68" s="63"/>
      <c r="I68" s="163"/>
      <c r="J68" s="63"/>
      <c r="K68" s="63"/>
      <c r="L68" s="61"/>
    </row>
    <row r="69" spans="2:20" s="1" customFormat="1" ht="6.9" customHeight="1">
      <c r="B69" s="41"/>
      <c r="C69" s="63"/>
      <c r="D69" s="63"/>
      <c r="E69" s="63"/>
      <c r="F69" s="63"/>
      <c r="G69" s="63"/>
      <c r="H69" s="63"/>
      <c r="I69" s="163"/>
      <c r="J69" s="63"/>
      <c r="K69" s="63"/>
      <c r="L69" s="61"/>
    </row>
    <row r="70" spans="2:20" s="1" customFormat="1" ht="14.4" customHeight="1">
      <c r="B70" s="41"/>
      <c r="C70" s="65" t="s">
        <v>18</v>
      </c>
      <c r="D70" s="63"/>
      <c r="E70" s="63"/>
      <c r="F70" s="63"/>
      <c r="G70" s="63"/>
      <c r="H70" s="63"/>
      <c r="I70" s="163"/>
      <c r="J70" s="63"/>
      <c r="K70" s="63"/>
      <c r="L70" s="61"/>
    </row>
    <row r="71" spans="2:20" s="1" customFormat="1" ht="16.5" customHeight="1">
      <c r="B71" s="41"/>
      <c r="C71" s="63"/>
      <c r="D71" s="63"/>
      <c r="E71" s="385" t="str">
        <f>E7</f>
        <v>Lipkovský potok, Dolní Lipka, úprava průlehu zátopy poldru</v>
      </c>
      <c r="F71" s="386"/>
      <c r="G71" s="386"/>
      <c r="H71" s="386"/>
      <c r="I71" s="163"/>
      <c r="J71" s="63"/>
      <c r="K71" s="63"/>
      <c r="L71" s="61"/>
    </row>
    <row r="72" spans="2:20" s="1" customFormat="1" ht="14.4" customHeight="1">
      <c r="B72" s="41"/>
      <c r="C72" s="65" t="s">
        <v>104</v>
      </c>
      <c r="D72" s="63"/>
      <c r="E72" s="63"/>
      <c r="F72" s="63"/>
      <c r="G72" s="63"/>
      <c r="H72" s="63"/>
      <c r="I72" s="163"/>
      <c r="J72" s="63"/>
      <c r="K72" s="63"/>
      <c r="L72" s="61"/>
    </row>
    <row r="73" spans="2:20" s="1" customFormat="1" ht="17.25" customHeight="1">
      <c r="B73" s="41"/>
      <c r="C73" s="63"/>
      <c r="D73" s="63"/>
      <c r="E73" s="360" t="str">
        <f>E9</f>
        <v>VON.01 - Soupis prací - Vedlejší a ostatní náklady</v>
      </c>
      <c r="F73" s="387"/>
      <c r="G73" s="387"/>
      <c r="H73" s="387"/>
      <c r="I73" s="163"/>
      <c r="J73" s="63"/>
      <c r="K73" s="63"/>
      <c r="L73" s="61"/>
    </row>
    <row r="74" spans="2:20" s="1" customFormat="1" ht="6.9" customHeight="1">
      <c r="B74" s="41"/>
      <c r="C74" s="63"/>
      <c r="D74" s="63"/>
      <c r="E74" s="63"/>
      <c r="F74" s="63"/>
      <c r="G74" s="63"/>
      <c r="H74" s="63"/>
      <c r="I74" s="163"/>
      <c r="J74" s="63"/>
      <c r="K74" s="63"/>
      <c r="L74" s="61"/>
    </row>
    <row r="75" spans="2:20" s="1" customFormat="1" ht="18" customHeight="1">
      <c r="B75" s="41"/>
      <c r="C75" s="65" t="s">
        <v>26</v>
      </c>
      <c r="D75" s="63"/>
      <c r="E75" s="63"/>
      <c r="F75" s="164" t="str">
        <f>F12</f>
        <v>Lipka</v>
      </c>
      <c r="G75" s="63"/>
      <c r="H75" s="63"/>
      <c r="I75" s="165" t="s">
        <v>28</v>
      </c>
      <c r="J75" s="73" t="str">
        <f>IF(J12="","",J12)</f>
        <v>29.11.2017</v>
      </c>
      <c r="K75" s="63"/>
      <c r="L75" s="61"/>
    </row>
    <row r="76" spans="2:20" s="1" customFormat="1" ht="6.9" customHeight="1">
      <c r="B76" s="41"/>
      <c r="C76" s="63"/>
      <c r="D76" s="63"/>
      <c r="E76" s="63"/>
      <c r="F76" s="63"/>
      <c r="G76" s="63"/>
      <c r="H76" s="63"/>
      <c r="I76" s="163"/>
      <c r="J76" s="63"/>
      <c r="K76" s="63"/>
      <c r="L76" s="61"/>
    </row>
    <row r="77" spans="2:20" s="1" customFormat="1" ht="13.2">
      <c r="B77" s="41"/>
      <c r="C77" s="65" t="s">
        <v>32</v>
      </c>
      <c r="D77" s="63"/>
      <c r="E77" s="63"/>
      <c r="F77" s="164" t="str">
        <f>E15</f>
        <v>Povodí Labe, státní podnik, závod Pardubice</v>
      </c>
      <c r="G77" s="63"/>
      <c r="H77" s="63"/>
      <c r="I77" s="165" t="s">
        <v>39</v>
      </c>
      <c r="J77" s="164" t="str">
        <f>E21</f>
        <v>Povodí Labe, státní podnik, OIČ, Hradec Králové</v>
      </c>
      <c r="K77" s="63"/>
      <c r="L77" s="61"/>
    </row>
    <row r="78" spans="2:20" s="1" customFormat="1" ht="14.4" customHeight="1">
      <c r="B78" s="41"/>
      <c r="C78" s="65" t="s">
        <v>37</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117</v>
      </c>
      <c r="D80" s="168" t="s">
        <v>63</v>
      </c>
      <c r="E80" s="168" t="s">
        <v>59</v>
      </c>
      <c r="F80" s="168" t="s">
        <v>118</v>
      </c>
      <c r="G80" s="168" t="s">
        <v>119</v>
      </c>
      <c r="H80" s="168" t="s">
        <v>120</v>
      </c>
      <c r="I80" s="169" t="s">
        <v>121</v>
      </c>
      <c r="J80" s="168" t="s">
        <v>109</v>
      </c>
      <c r="K80" s="170" t="s">
        <v>122</v>
      </c>
      <c r="L80" s="171"/>
      <c r="M80" s="81" t="s">
        <v>123</v>
      </c>
      <c r="N80" s="82" t="s">
        <v>48</v>
      </c>
      <c r="O80" s="82" t="s">
        <v>124</v>
      </c>
      <c r="P80" s="82" t="s">
        <v>125</v>
      </c>
      <c r="Q80" s="82" t="s">
        <v>126</v>
      </c>
      <c r="R80" s="82" t="s">
        <v>127</v>
      </c>
      <c r="S80" s="82" t="s">
        <v>128</v>
      </c>
      <c r="T80" s="83" t="s">
        <v>129</v>
      </c>
    </row>
    <row r="81" spans="2:65" s="1" customFormat="1" ht="29.25" customHeight="1">
      <c r="B81" s="41"/>
      <c r="C81" s="87" t="s">
        <v>110</v>
      </c>
      <c r="D81" s="63"/>
      <c r="E81" s="63"/>
      <c r="F81" s="63"/>
      <c r="G81" s="63"/>
      <c r="H81" s="63"/>
      <c r="I81" s="163"/>
      <c r="J81" s="172">
        <f>BK81</f>
        <v>0</v>
      </c>
      <c r="K81" s="63"/>
      <c r="L81" s="61"/>
      <c r="M81" s="84"/>
      <c r="N81" s="85"/>
      <c r="O81" s="85"/>
      <c r="P81" s="173">
        <f>P82</f>
        <v>0</v>
      </c>
      <c r="Q81" s="85"/>
      <c r="R81" s="173">
        <f>R82</f>
        <v>0</v>
      </c>
      <c r="S81" s="85"/>
      <c r="T81" s="174">
        <f>T82</f>
        <v>0</v>
      </c>
      <c r="AT81" s="24" t="s">
        <v>77</v>
      </c>
      <c r="AU81" s="24" t="s">
        <v>111</v>
      </c>
      <c r="BK81" s="175">
        <f>BK82</f>
        <v>0</v>
      </c>
    </row>
    <row r="82" spans="2:65" s="10" customFormat="1" ht="37.35" customHeight="1">
      <c r="B82" s="176"/>
      <c r="C82" s="177"/>
      <c r="D82" s="178" t="s">
        <v>77</v>
      </c>
      <c r="E82" s="179" t="s">
        <v>360</v>
      </c>
      <c r="F82" s="179" t="s">
        <v>361</v>
      </c>
      <c r="G82" s="177"/>
      <c r="H82" s="177"/>
      <c r="I82" s="180"/>
      <c r="J82" s="181">
        <f>BK82</f>
        <v>0</v>
      </c>
      <c r="K82" s="177"/>
      <c r="L82" s="182"/>
      <c r="M82" s="183"/>
      <c r="N82" s="184"/>
      <c r="O82" s="184"/>
      <c r="P82" s="185">
        <f>P83+P104+P108+P112</f>
        <v>0</v>
      </c>
      <c r="Q82" s="184"/>
      <c r="R82" s="185">
        <f>R83+R104+R108+R112</f>
        <v>0</v>
      </c>
      <c r="S82" s="184"/>
      <c r="T82" s="186">
        <f>T83+T104+T108+T112</f>
        <v>0</v>
      </c>
      <c r="AR82" s="187" t="s">
        <v>139</v>
      </c>
      <c r="AT82" s="188" t="s">
        <v>77</v>
      </c>
      <c r="AU82" s="188" t="s">
        <v>78</v>
      </c>
      <c r="AY82" s="187" t="s">
        <v>132</v>
      </c>
      <c r="BK82" s="189">
        <f>BK83+BK104+BK108+BK112</f>
        <v>0</v>
      </c>
    </row>
    <row r="83" spans="2:65" s="10" customFormat="1" ht="19.95" customHeight="1">
      <c r="B83" s="176"/>
      <c r="C83" s="177"/>
      <c r="D83" s="178" t="s">
        <v>77</v>
      </c>
      <c r="E83" s="190" t="s">
        <v>362</v>
      </c>
      <c r="F83" s="190" t="s">
        <v>363</v>
      </c>
      <c r="G83" s="177"/>
      <c r="H83" s="177"/>
      <c r="I83" s="180"/>
      <c r="J83" s="191">
        <f>BK83</f>
        <v>0</v>
      </c>
      <c r="K83" s="177"/>
      <c r="L83" s="182"/>
      <c r="M83" s="183"/>
      <c r="N83" s="184"/>
      <c r="O83" s="184"/>
      <c r="P83" s="185">
        <f>SUM(P84:P103)</f>
        <v>0</v>
      </c>
      <c r="Q83" s="184"/>
      <c r="R83" s="185">
        <f>SUM(R84:R103)</f>
        <v>0</v>
      </c>
      <c r="S83" s="184"/>
      <c r="T83" s="186">
        <f>SUM(T84:T103)</f>
        <v>0</v>
      </c>
      <c r="AR83" s="187" t="s">
        <v>139</v>
      </c>
      <c r="AT83" s="188" t="s">
        <v>77</v>
      </c>
      <c r="AU83" s="188" t="s">
        <v>25</v>
      </c>
      <c r="AY83" s="187" t="s">
        <v>132</v>
      </c>
      <c r="BK83" s="189">
        <f>SUM(BK84:BK103)</f>
        <v>0</v>
      </c>
    </row>
    <row r="84" spans="2:65" s="1" customFormat="1" ht="16.5" customHeight="1">
      <c r="B84" s="41"/>
      <c r="C84" s="192" t="s">
        <v>25</v>
      </c>
      <c r="D84" s="192" t="s">
        <v>134</v>
      </c>
      <c r="E84" s="193" t="s">
        <v>364</v>
      </c>
      <c r="F84" s="194" t="s">
        <v>365</v>
      </c>
      <c r="G84" s="195" t="s">
        <v>366</v>
      </c>
      <c r="H84" s="196">
        <v>1</v>
      </c>
      <c r="I84" s="197"/>
      <c r="J84" s="198">
        <f>ROUND(I84*H84,2)</f>
        <v>0</v>
      </c>
      <c r="K84" s="194" t="s">
        <v>34</v>
      </c>
      <c r="L84" s="61"/>
      <c r="M84" s="199" t="s">
        <v>34</v>
      </c>
      <c r="N84" s="200" t="s">
        <v>51</v>
      </c>
      <c r="O84" s="42"/>
      <c r="P84" s="201">
        <f>O84*H84</f>
        <v>0</v>
      </c>
      <c r="Q84" s="201">
        <v>0</v>
      </c>
      <c r="R84" s="201">
        <f>Q84*H84</f>
        <v>0</v>
      </c>
      <c r="S84" s="201">
        <v>0</v>
      </c>
      <c r="T84" s="202">
        <f>S84*H84</f>
        <v>0</v>
      </c>
      <c r="AR84" s="24" t="s">
        <v>367</v>
      </c>
      <c r="AT84" s="24" t="s">
        <v>134</v>
      </c>
      <c r="AU84" s="24" t="s">
        <v>87</v>
      </c>
      <c r="AY84" s="24" t="s">
        <v>132</v>
      </c>
      <c r="BE84" s="203">
        <f>IF(N84="základní",J84,0)</f>
        <v>0</v>
      </c>
      <c r="BF84" s="203">
        <f>IF(N84="snížená",J84,0)</f>
        <v>0</v>
      </c>
      <c r="BG84" s="203">
        <f>IF(N84="zákl. přenesená",J84,0)</f>
        <v>0</v>
      </c>
      <c r="BH84" s="203">
        <f>IF(N84="sníž. přenesená",J84,0)</f>
        <v>0</v>
      </c>
      <c r="BI84" s="203">
        <f>IF(N84="nulová",J84,0)</f>
        <v>0</v>
      </c>
      <c r="BJ84" s="24" t="s">
        <v>139</v>
      </c>
      <c r="BK84" s="203">
        <f>ROUND(I84*H84,2)</f>
        <v>0</v>
      </c>
      <c r="BL84" s="24" t="s">
        <v>367</v>
      </c>
      <c r="BM84" s="24" t="s">
        <v>368</v>
      </c>
    </row>
    <row r="85" spans="2:65" s="11" customFormat="1" ht="12">
      <c r="B85" s="207"/>
      <c r="C85" s="208"/>
      <c r="D85" s="204" t="s">
        <v>143</v>
      </c>
      <c r="E85" s="209" t="s">
        <v>34</v>
      </c>
      <c r="F85" s="210" t="s">
        <v>369</v>
      </c>
      <c r="G85" s="208"/>
      <c r="H85" s="209" t="s">
        <v>34</v>
      </c>
      <c r="I85" s="211"/>
      <c r="J85" s="208"/>
      <c r="K85" s="208"/>
      <c r="L85" s="212"/>
      <c r="M85" s="213"/>
      <c r="N85" s="214"/>
      <c r="O85" s="214"/>
      <c r="P85" s="214"/>
      <c r="Q85" s="214"/>
      <c r="R85" s="214"/>
      <c r="S85" s="214"/>
      <c r="T85" s="215"/>
      <c r="AT85" s="216" t="s">
        <v>143</v>
      </c>
      <c r="AU85" s="216" t="s">
        <v>87</v>
      </c>
      <c r="AV85" s="11" t="s">
        <v>25</v>
      </c>
      <c r="AW85" s="11" t="s">
        <v>41</v>
      </c>
      <c r="AX85" s="11" t="s">
        <v>78</v>
      </c>
      <c r="AY85" s="216" t="s">
        <v>132</v>
      </c>
    </row>
    <row r="86" spans="2:65" s="11" customFormat="1" ht="12">
      <c r="B86" s="207"/>
      <c r="C86" s="208"/>
      <c r="D86" s="204" t="s">
        <v>143</v>
      </c>
      <c r="E86" s="209" t="s">
        <v>34</v>
      </c>
      <c r="F86" s="210" t="s">
        <v>370</v>
      </c>
      <c r="G86" s="208"/>
      <c r="H86" s="209" t="s">
        <v>34</v>
      </c>
      <c r="I86" s="211"/>
      <c r="J86" s="208"/>
      <c r="K86" s="208"/>
      <c r="L86" s="212"/>
      <c r="M86" s="213"/>
      <c r="N86" s="214"/>
      <c r="O86" s="214"/>
      <c r="P86" s="214"/>
      <c r="Q86" s="214"/>
      <c r="R86" s="214"/>
      <c r="S86" s="214"/>
      <c r="T86" s="215"/>
      <c r="AT86" s="216" t="s">
        <v>143</v>
      </c>
      <c r="AU86" s="216" t="s">
        <v>87</v>
      </c>
      <c r="AV86" s="11" t="s">
        <v>25</v>
      </c>
      <c r="AW86" s="11" t="s">
        <v>41</v>
      </c>
      <c r="AX86" s="11" t="s">
        <v>78</v>
      </c>
      <c r="AY86" s="216" t="s">
        <v>132</v>
      </c>
    </row>
    <row r="87" spans="2:65" s="11" customFormat="1" ht="24">
      <c r="B87" s="207"/>
      <c r="C87" s="208"/>
      <c r="D87" s="204" t="s">
        <v>143</v>
      </c>
      <c r="E87" s="209" t="s">
        <v>34</v>
      </c>
      <c r="F87" s="210" t="s">
        <v>371</v>
      </c>
      <c r="G87" s="208"/>
      <c r="H87" s="209" t="s">
        <v>34</v>
      </c>
      <c r="I87" s="211"/>
      <c r="J87" s="208"/>
      <c r="K87" s="208"/>
      <c r="L87" s="212"/>
      <c r="M87" s="213"/>
      <c r="N87" s="214"/>
      <c r="O87" s="214"/>
      <c r="P87" s="214"/>
      <c r="Q87" s="214"/>
      <c r="R87" s="214"/>
      <c r="S87" s="214"/>
      <c r="T87" s="215"/>
      <c r="AT87" s="216" t="s">
        <v>143</v>
      </c>
      <c r="AU87" s="216" t="s">
        <v>87</v>
      </c>
      <c r="AV87" s="11" t="s">
        <v>25</v>
      </c>
      <c r="AW87" s="11" t="s">
        <v>41</v>
      </c>
      <c r="AX87" s="11" t="s">
        <v>78</v>
      </c>
      <c r="AY87" s="216" t="s">
        <v>132</v>
      </c>
    </row>
    <row r="88" spans="2:65" s="11" customFormat="1" ht="24">
      <c r="B88" s="207"/>
      <c r="C88" s="208"/>
      <c r="D88" s="204" t="s">
        <v>143</v>
      </c>
      <c r="E88" s="209" t="s">
        <v>34</v>
      </c>
      <c r="F88" s="210" t="s">
        <v>372</v>
      </c>
      <c r="G88" s="208"/>
      <c r="H88" s="209" t="s">
        <v>34</v>
      </c>
      <c r="I88" s="211"/>
      <c r="J88" s="208"/>
      <c r="K88" s="208"/>
      <c r="L88" s="212"/>
      <c r="M88" s="213"/>
      <c r="N88" s="214"/>
      <c r="O88" s="214"/>
      <c r="P88" s="214"/>
      <c r="Q88" s="214"/>
      <c r="R88" s="214"/>
      <c r="S88" s="214"/>
      <c r="T88" s="215"/>
      <c r="AT88" s="216" t="s">
        <v>143</v>
      </c>
      <c r="AU88" s="216" t="s">
        <v>87</v>
      </c>
      <c r="AV88" s="11" t="s">
        <v>25</v>
      </c>
      <c r="AW88" s="11" t="s">
        <v>41</v>
      </c>
      <c r="AX88" s="11" t="s">
        <v>78</v>
      </c>
      <c r="AY88" s="216" t="s">
        <v>132</v>
      </c>
    </row>
    <row r="89" spans="2:65" s="11" customFormat="1" ht="12">
      <c r="B89" s="207"/>
      <c r="C89" s="208"/>
      <c r="D89" s="204" t="s">
        <v>143</v>
      </c>
      <c r="E89" s="209" t="s">
        <v>34</v>
      </c>
      <c r="F89" s="210" t="s">
        <v>373</v>
      </c>
      <c r="G89" s="208"/>
      <c r="H89" s="209" t="s">
        <v>34</v>
      </c>
      <c r="I89" s="211"/>
      <c r="J89" s="208"/>
      <c r="K89" s="208"/>
      <c r="L89" s="212"/>
      <c r="M89" s="213"/>
      <c r="N89" s="214"/>
      <c r="O89" s="214"/>
      <c r="P89" s="214"/>
      <c r="Q89" s="214"/>
      <c r="R89" s="214"/>
      <c r="S89" s="214"/>
      <c r="T89" s="215"/>
      <c r="AT89" s="216" t="s">
        <v>143</v>
      </c>
      <c r="AU89" s="216" t="s">
        <v>87</v>
      </c>
      <c r="AV89" s="11" t="s">
        <v>25</v>
      </c>
      <c r="AW89" s="11" t="s">
        <v>41</v>
      </c>
      <c r="AX89" s="11" t="s">
        <v>78</v>
      </c>
      <c r="AY89" s="216" t="s">
        <v>132</v>
      </c>
    </row>
    <row r="90" spans="2:65" s="11" customFormat="1" ht="24">
      <c r="B90" s="207"/>
      <c r="C90" s="208"/>
      <c r="D90" s="204" t="s">
        <v>143</v>
      </c>
      <c r="E90" s="209" t="s">
        <v>34</v>
      </c>
      <c r="F90" s="210" t="s">
        <v>374</v>
      </c>
      <c r="G90" s="208"/>
      <c r="H90" s="209" t="s">
        <v>34</v>
      </c>
      <c r="I90" s="211"/>
      <c r="J90" s="208"/>
      <c r="K90" s="208"/>
      <c r="L90" s="212"/>
      <c r="M90" s="213"/>
      <c r="N90" s="214"/>
      <c r="O90" s="214"/>
      <c r="P90" s="214"/>
      <c r="Q90" s="214"/>
      <c r="R90" s="214"/>
      <c r="S90" s="214"/>
      <c r="T90" s="215"/>
      <c r="AT90" s="216" t="s">
        <v>143</v>
      </c>
      <c r="AU90" s="216" t="s">
        <v>87</v>
      </c>
      <c r="AV90" s="11" t="s">
        <v>25</v>
      </c>
      <c r="AW90" s="11" t="s">
        <v>41</v>
      </c>
      <c r="AX90" s="11" t="s">
        <v>78</v>
      </c>
      <c r="AY90" s="216" t="s">
        <v>132</v>
      </c>
    </row>
    <row r="91" spans="2:65" s="11" customFormat="1" ht="24">
      <c r="B91" s="207"/>
      <c r="C91" s="208"/>
      <c r="D91" s="204" t="s">
        <v>143</v>
      </c>
      <c r="E91" s="209" t="s">
        <v>34</v>
      </c>
      <c r="F91" s="210" t="s">
        <v>375</v>
      </c>
      <c r="G91" s="208"/>
      <c r="H91" s="209" t="s">
        <v>34</v>
      </c>
      <c r="I91" s="211"/>
      <c r="J91" s="208"/>
      <c r="K91" s="208"/>
      <c r="L91" s="212"/>
      <c r="M91" s="213"/>
      <c r="N91" s="214"/>
      <c r="O91" s="214"/>
      <c r="P91" s="214"/>
      <c r="Q91" s="214"/>
      <c r="R91" s="214"/>
      <c r="S91" s="214"/>
      <c r="T91" s="215"/>
      <c r="AT91" s="216" t="s">
        <v>143</v>
      </c>
      <c r="AU91" s="216" t="s">
        <v>87</v>
      </c>
      <c r="AV91" s="11" t="s">
        <v>25</v>
      </c>
      <c r="AW91" s="11" t="s">
        <v>41</v>
      </c>
      <c r="AX91" s="11" t="s">
        <v>78</v>
      </c>
      <c r="AY91" s="216" t="s">
        <v>132</v>
      </c>
    </row>
    <row r="92" spans="2:65" s="12" customFormat="1" ht="12">
      <c r="B92" s="217"/>
      <c r="C92" s="218"/>
      <c r="D92" s="204" t="s">
        <v>143</v>
      </c>
      <c r="E92" s="219" t="s">
        <v>34</v>
      </c>
      <c r="F92" s="220" t="s">
        <v>25</v>
      </c>
      <c r="G92" s="218"/>
      <c r="H92" s="221">
        <v>1</v>
      </c>
      <c r="I92" s="222"/>
      <c r="J92" s="218"/>
      <c r="K92" s="218"/>
      <c r="L92" s="223"/>
      <c r="M92" s="224"/>
      <c r="N92" s="225"/>
      <c r="O92" s="225"/>
      <c r="P92" s="225"/>
      <c r="Q92" s="225"/>
      <c r="R92" s="225"/>
      <c r="S92" s="225"/>
      <c r="T92" s="226"/>
      <c r="AT92" s="227" t="s">
        <v>143</v>
      </c>
      <c r="AU92" s="227" t="s">
        <v>87</v>
      </c>
      <c r="AV92" s="12" t="s">
        <v>87</v>
      </c>
      <c r="AW92" s="12" t="s">
        <v>41</v>
      </c>
      <c r="AX92" s="12" t="s">
        <v>25</v>
      </c>
      <c r="AY92" s="227" t="s">
        <v>132</v>
      </c>
    </row>
    <row r="93" spans="2:65" s="1" customFormat="1" ht="16.5" customHeight="1">
      <c r="B93" s="41"/>
      <c r="C93" s="192" t="s">
        <v>87</v>
      </c>
      <c r="D93" s="192" t="s">
        <v>134</v>
      </c>
      <c r="E93" s="193" t="s">
        <v>376</v>
      </c>
      <c r="F93" s="194" t="s">
        <v>377</v>
      </c>
      <c r="G93" s="195" t="s">
        <v>366</v>
      </c>
      <c r="H93" s="196">
        <v>1</v>
      </c>
      <c r="I93" s="197"/>
      <c r="J93" s="198">
        <f>ROUND(I93*H93,2)</f>
        <v>0</v>
      </c>
      <c r="K93" s="194" t="s">
        <v>34</v>
      </c>
      <c r="L93" s="61"/>
      <c r="M93" s="199" t="s">
        <v>34</v>
      </c>
      <c r="N93" s="200" t="s">
        <v>51</v>
      </c>
      <c r="O93" s="42"/>
      <c r="P93" s="201">
        <f>O93*H93</f>
        <v>0</v>
      </c>
      <c r="Q93" s="201">
        <v>0</v>
      </c>
      <c r="R93" s="201">
        <f>Q93*H93</f>
        <v>0</v>
      </c>
      <c r="S93" s="201">
        <v>0</v>
      </c>
      <c r="T93" s="202">
        <f>S93*H93</f>
        <v>0</v>
      </c>
      <c r="AR93" s="24" t="s">
        <v>367</v>
      </c>
      <c r="AT93" s="24" t="s">
        <v>134</v>
      </c>
      <c r="AU93" s="24" t="s">
        <v>87</v>
      </c>
      <c r="AY93" s="24" t="s">
        <v>132</v>
      </c>
      <c r="BE93" s="203">
        <f>IF(N93="základní",J93,0)</f>
        <v>0</v>
      </c>
      <c r="BF93" s="203">
        <f>IF(N93="snížená",J93,0)</f>
        <v>0</v>
      </c>
      <c r="BG93" s="203">
        <f>IF(N93="zákl. přenesená",J93,0)</f>
        <v>0</v>
      </c>
      <c r="BH93" s="203">
        <f>IF(N93="sníž. přenesená",J93,0)</f>
        <v>0</v>
      </c>
      <c r="BI93" s="203">
        <f>IF(N93="nulová",J93,0)</f>
        <v>0</v>
      </c>
      <c r="BJ93" s="24" t="s">
        <v>139</v>
      </c>
      <c r="BK93" s="203">
        <f>ROUND(I93*H93,2)</f>
        <v>0</v>
      </c>
      <c r="BL93" s="24" t="s">
        <v>367</v>
      </c>
      <c r="BM93" s="24" t="s">
        <v>378</v>
      </c>
    </row>
    <row r="94" spans="2:65" s="11" customFormat="1" ht="12">
      <c r="B94" s="207"/>
      <c r="C94" s="208"/>
      <c r="D94" s="204" t="s">
        <v>143</v>
      </c>
      <c r="E94" s="209" t="s">
        <v>34</v>
      </c>
      <c r="F94" s="210" t="s">
        <v>379</v>
      </c>
      <c r="G94" s="208"/>
      <c r="H94" s="209" t="s">
        <v>34</v>
      </c>
      <c r="I94" s="211"/>
      <c r="J94" s="208"/>
      <c r="K94" s="208"/>
      <c r="L94" s="212"/>
      <c r="M94" s="213"/>
      <c r="N94" s="214"/>
      <c r="O94" s="214"/>
      <c r="P94" s="214"/>
      <c r="Q94" s="214"/>
      <c r="R94" s="214"/>
      <c r="S94" s="214"/>
      <c r="T94" s="215"/>
      <c r="AT94" s="216" t="s">
        <v>143</v>
      </c>
      <c r="AU94" s="216" t="s">
        <v>87</v>
      </c>
      <c r="AV94" s="11" t="s">
        <v>25</v>
      </c>
      <c r="AW94" s="11" t="s">
        <v>41</v>
      </c>
      <c r="AX94" s="11" t="s">
        <v>78</v>
      </c>
      <c r="AY94" s="216" t="s">
        <v>132</v>
      </c>
    </row>
    <row r="95" spans="2:65" s="11" customFormat="1" ht="12">
      <c r="B95" s="207"/>
      <c r="C95" s="208"/>
      <c r="D95" s="204" t="s">
        <v>143</v>
      </c>
      <c r="E95" s="209" t="s">
        <v>34</v>
      </c>
      <c r="F95" s="210" t="s">
        <v>380</v>
      </c>
      <c r="G95" s="208"/>
      <c r="H95" s="209" t="s">
        <v>34</v>
      </c>
      <c r="I95" s="211"/>
      <c r="J95" s="208"/>
      <c r="K95" s="208"/>
      <c r="L95" s="212"/>
      <c r="M95" s="213"/>
      <c r="N95" s="214"/>
      <c r="O95" s="214"/>
      <c r="P95" s="214"/>
      <c r="Q95" s="214"/>
      <c r="R95" s="214"/>
      <c r="S95" s="214"/>
      <c r="T95" s="215"/>
      <c r="AT95" s="216" t="s">
        <v>143</v>
      </c>
      <c r="AU95" s="216" t="s">
        <v>87</v>
      </c>
      <c r="AV95" s="11" t="s">
        <v>25</v>
      </c>
      <c r="AW95" s="11" t="s">
        <v>41</v>
      </c>
      <c r="AX95" s="11" t="s">
        <v>78</v>
      </c>
      <c r="AY95" s="216" t="s">
        <v>132</v>
      </c>
    </row>
    <row r="96" spans="2:65" s="12" customFormat="1" ht="12">
      <c r="B96" s="217"/>
      <c r="C96" s="218"/>
      <c r="D96" s="204" t="s">
        <v>143</v>
      </c>
      <c r="E96" s="219" t="s">
        <v>34</v>
      </c>
      <c r="F96" s="220" t="s">
        <v>25</v>
      </c>
      <c r="G96" s="218"/>
      <c r="H96" s="221">
        <v>1</v>
      </c>
      <c r="I96" s="222"/>
      <c r="J96" s="218"/>
      <c r="K96" s="218"/>
      <c r="L96" s="223"/>
      <c r="M96" s="224"/>
      <c r="N96" s="225"/>
      <c r="O96" s="225"/>
      <c r="P96" s="225"/>
      <c r="Q96" s="225"/>
      <c r="R96" s="225"/>
      <c r="S96" s="225"/>
      <c r="T96" s="226"/>
      <c r="AT96" s="227" t="s">
        <v>143</v>
      </c>
      <c r="AU96" s="227" t="s">
        <v>87</v>
      </c>
      <c r="AV96" s="12" t="s">
        <v>87</v>
      </c>
      <c r="AW96" s="12" t="s">
        <v>41</v>
      </c>
      <c r="AX96" s="12" t="s">
        <v>25</v>
      </c>
      <c r="AY96" s="227" t="s">
        <v>132</v>
      </c>
    </row>
    <row r="97" spans="2:65" s="1" customFormat="1" ht="16.5" customHeight="1">
      <c r="B97" s="41"/>
      <c r="C97" s="192" t="s">
        <v>156</v>
      </c>
      <c r="D97" s="192" t="s">
        <v>134</v>
      </c>
      <c r="E97" s="193" t="s">
        <v>381</v>
      </c>
      <c r="F97" s="194" t="s">
        <v>382</v>
      </c>
      <c r="G97" s="195" t="s">
        <v>366</v>
      </c>
      <c r="H97" s="196">
        <v>1</v>
      </c>
      <c r="I97" s="197"/>
      <c r="J97" s="198">
        <f>ROUND(I97*H97,2)</f>
        <v>0</v>
      </c>
      <c r="K97" s="194" t="s">
        <v>34</v>
      </c>
      <c r="L97" s="61"/>
      <c r="M97" s="199" t="s">
        <v>34</v>
      </c>
      <c r="N97" s="200" t="s">
        <v>51</v>
      </c>
      <c r="O97" s="42"/>
      <c r="P97" s="201">
        <f>O97*H97</f>
        <v>0</v>
      </c>
      <c r="Q97" s="201">
        <v>0</v>
      </c>
      <c r="R97" s="201">
        <f>Q97*H97</f>
        <v>0</v>
      </c>
      <c r="S97" s="201">
        <v>0</v>
      </c>
      <c r="T97" s="202">
        <f>S97*H97</f>
        <v>0</v>
      </c>
      <c r="AR97" s="24" t="s">
        <v>367</v>
      </c>
      <c r="AT97" s="24" t="s">
        <v>134</v>
      </c>
      <c r="AU97" s="24" t="s">
        <v>87</v>
      </c>
      <c r="AY97" s="24" t="s">
        <v>132</v>
      </c>
      <c r="BE97" s="203">
        <f>IF(N97="základní",J97,0)</f>
        <v>0</v>
      </c>
      <c r="BF97" s="203">
        <f>IF(N97="snížená",J97,0)</f>
        <v>0</v>
      </c>
      <c r="BG97" s="203">
        <f>IF(N97="zákl. přenesená",J97,0)</f>
        <v>0</v>
      </c>
      <c r="BH97" s="203">
        <f>IF(N97="sníž. přenesená",J97,0)</f>
        <v>0</v>
      </c>
      <c r="BI97" s="203">
        <f>IF(N97="nulová",J97,0)</f>
        <v>0</v>
      </c>
      <c r="BJ97" s="24" t="s">
        <v>139</v>
      </c>
      <c r="BK97" s="203">
        <f>ROUND(I97*H97,2)</f>
        <v>0</v>
      </c>
      <c r="BL97" s="24" t="s">
        <v>367</v>
      </c>
      <c r="BM97" s="24" t="s">
        <v>383</v>
      </c>
    </row>
    <row r="98" spans="2:65" s="11" customFormat="1" ht="12">
      <c r="B98" s="207"/>
      <c r="C98" s="208"/>
      <c r="D98" s="204" t="s">
        <v>143</v>
      </c>
      <c r="E98" s="209" t="s">
        <v>34</v>
      </c>
      <c r="F98" s="210" t="s">
        <v>384</v>
      </c>
      <c r="G98" s="208"/>
      <c r="H98" s="209" t="s">
        <v>34</v>
      </c>
      <c r="I98" s="211"/>
      <c r="J98" s="208"/>
      <c r="K98" s="208"/>
      <c r="L98" s="212"/>
      <c r="M98" s="213"/>
      <c r="N98" s="214"/>
      <c r="O98" s="214"/>
      <c r="P98" s="214"/>
      <c r="Q98" s="214"/>
      <c r="R98" s="214"/>
      <c r="S98" s="214"/>
      <c r="T98" s="215"/>
      <c r="AT98" s="216" t="s">
        <v>143</v>
      </c>
      <c r="AU98" s="216" t="s">
        <v>87</v>
      </c>
      <c r="AV98" s="11" t="s">
        <v>25</v>
      </c>
      <c r="AW98" s="11" t="s">
        <v>41</v>
      </c>
      <c r="AX98" s="11" t="s">
        <v>78</v>
      </c>
      <c r="AY98" s="216" t="s">
        <v>132</v>
      </c>
    </row>
    <row r="99" spans="2:65" s="11" customFormat="1" ht="12">
      <c r="B99" s="207"/>
      <c r="C99" s="208"/>
      <c r="D99" s="204" t="s">
        <v>143</v>
      </c>
      <c r="E99" s="209" t="s">
        <v>34</v>
      </c>
      <c r="F99" s="210" t="s">
        <v>385</v>
      </c>
      <c r="G99" s="208"/>
      <c r="H99" s="209" t="s">
        <v>34</v>
      </c>
      <c r="I99" s="211"/>
      <c r="J99" s="208"/>
      <c r="K99" s="208"/>
      <c r="L99" s="212"/>
      <c r="M99" s="213"/>
      <c r="N99" s="214"/>
      <c r="O99" s="214"/>
      <c r="P99" s="214"/>
      <c r="Q99" s="214"/>
      <c r="R99" s="214"/>
      <c r="S99" s="214"/>
      <c r="T99" s="215"/>
      <c r="AT99" s="216" t="s">
        <v>143</v>
      </c>
      <c r="AU99" s="216" t="s">
        <v>87</v>
      </c>
      <c r="AV99" s="11" t="s">
        <v>25</v>
      </c>
      <c r="AW99" s="11" t="s">
        <v>41</v>
      </c>
      <c r="AX99" s="11" t="s">
        <v>78</v>
      </c>
      <c r="AY99" s="216" t="s">
        <v>132</v>
      </c>
    </row>
    <row r="100" spans="2:65" s="12" customFormat="1" ht="12">
      <c r="B100" s="217"/>
      <c r="C100" s="218"/>
      <c r="D100" s="204" t="s">
        <v>143</v>
      </c>
      <c r="E100" s="219" t="s">
        <v>34</v>
      </c>
      <c r="F100" s="220" t="s">
        <v>25</v>
      </c>
      <c r="G100" s="218"/>
      <c r="H100" s="221">
        <v>1</v>
      </c>
      <c r="I100" s="222"/>
      <c r="J100" s="218"/>
      <c r="K100" s="218"/>
      <c r="L100" s="223"/>
      <c r="M100" s="224"/>
      <c r="N100" s="225"/>
      <c r="O100" s="225"/>
      <c r="P100" s="225"/>
      <c r="Q100" s="225"/>
      <c r="R100" s="225"/>
      <c r="S100" s="225"/>
      <c r="T100" s="226"/>
      <c r="AT100" s="227" t="s">
        <v>143</v>
      </c>
      <c r="AU100" s="227" t="s">
        <v>87</v>
      </c>
      <c r="AV100" s="12" t="s">
        <v>87</v>
      </c>
      <c r="AW100" s="12" t="s">
        <v>41</v>
      </c>
      <c r="AX100" s="12" t="s">
        <v>25</v>
      </c>
      <c r="AY100" s="227" t="s">
        <v>132</v>
      </c>
    </row>
    <row r="101" spans="2:65" s="1" customFormat="1" ht="16.5" customHeight="1">
      <c r="B101" s="41"/>
      <c r="C101" s="192" t="s">
        <v>139</v>
      </c>
      <c r="D101" s="192" t="s">
        <v>134</v>
      </c>
      <c r="E101" s="193" t="s">
        <v>386</v>
      </c>
      <c r="F101" s="194" t="s">
        <v>387</v>
      </c>
      <c r="G101" s="195" t="s">
        <v>366</v>
      </c>
      <c r="H101" s="196">
        <v>1</v>
      </c>
      <c r="I101" s="197"/>
      <c r="J101" s="198">
        <f>ROUND(I101*H101,2)</f>
        <v>0</v>
      </c>
      <c r="K101" s="194" t="s">
        <v>34</v>
      </c>
      <c r="L101" s="61"/>
      <c r="M101" s="199" t="s">
        <v>34</v>
      </c>
      <c r="N101" s="200" t="s">
        <v>51</v>
      </c>
      <c r="O101" s="42"/>
      <c r="P101" s="201">
        <f>O101*H101</f>
        <v>0</v>
      </c>
      <c r="Q101" s="201">
        <v>0</v>
      </c>
      <c r="R101" s="201">
        <f>Q101*H101</f>
        <v>0</v>
      </c>
      <c r="S101" s="201">
        <v>0</v>
      </c>
      <c r="T101" s="202">
        <f>S101*H101</f>
        <v>0</v>
      </c>
      <c r="AR101" s="24" t="s">
        <v>367</v>
      </c>
      <c r="AT101" s="24" t="s">
        <v>134</v>
      </c>
      <c r="AU101" s="24" t="s">
        <v>87</v>
      </c>
      <c r="AY101" s="24" t="s">
        <v>132</v>
      </c>
      <c r="BE101" s="203">
        <f>IF(N101="základní",J101,0)</f>
        <v>0</v>
      </c>
      <c r="BF101" s="203">
        <f>IF(N101="snížená",J101,0)</f>
        <v>0</v>
      </c>
      <c r="BG101" s="203">
        <f>IF(N101="zákl. přenesená",J101,0)</f>
        <v>0</v>
      </c>
      <c r="BH101" s="203">
        <f>IF(N101="sníž. přenesená",J101,0)</f>
        <v>0</v>
      </c>
      <c r="BI101" s="203">
        <f>IF(N101="nulová",J101,0)</f>
        <v>0</v>
      </c>
      <c r="BJ101" s="24" t="s">
        <v>139</v>
      </c>
      <c r="BK101" s="203">
        <f>ROUND(I101*H101,2)</f>
        <v>0</v>
      </c>
      <c r="BL101" s="24" t="s">
        <v>367</v>
      </c>
      <c r="BM101" s="24" t="s">
        <v>388</v>
      </c>
    </row>
    <row r="102" spans="2:65" s="11" customFormat="1" ht="24">
      <c r="B102" s="207"/>
      <c r="C102" s="208"/>
      <c r="D102" s="204" t="s">
        <v>143</v>
      </c>
      <c r="E102" s="209" t="s">
        <v>34</v>
      </c>
      <c r="F102" s="210" t="s">
        <v>389</v>
      </c>
      <c r="G102" s="208"/>
      <c r="H102" s="209" t="s">
        <v>34</v>
      </c>
      <c r="I102" s="211"/>
      <c r="J102" s="208"/>
      <c r="K102" s="208"/>
      <c r="L102" s="212"/>
      <c r="M102" s="213"/>
      <c r="N102" s="214"/>
      <c r="O102" s="214"/>
      <c r="P102" s="214"/>
      <c r="Q102" s="214"/>
      <c r="R102" s="214"/>
      <c r="S102" s="214"/>
      <c r="T102" s="215"/>
      <c r="AT102" s="216" t="s">
        <v>143</v>
      </c>
      <c r="AU102" s="216" t="s">
        <v>87</v>
      </c>
      <c r="AV102" s="11" t="s">
        <v>25</v>
      </c>
      <c r="AW102" s="11" t="s">
        <v>41</v>
      </c>
      <c r="AX102" s="11" t="s">
        <v>78</v>
      </c>
      <c r="AY102" s="216" t="s">
        <v>132</v>
      </c>
    </row>
    <row r="103" spans="2:65" s="12" customFormat="1" ht="12">
      <c r="B103" s="217"/>
      <c r="C103" s="218"/>
      <c r="D103" s="204" t="s">
        <v>143</v>
      </c>
      <c r="E103" s="219" t="s">
        <v>34</v>
      </c>
      <c r="F103" s="220" t="s">
        <v>25</v>
      </c>
      <c r="G103" s="218"/>
      <c r="H103" s="221">
        <v>1</v>
      </c>
      <c r="I103" s="222"/>
      <c r="J103" s="218"/>
      <c r="K103" s="218"/>
      <c r="L103" s="223"/>
      <c r="M103" s="224"/>
      <c r="N103" s="225"/>
      <c r="O103" s="225"/>
      <c r="P103" s="225"/>
      <c r="Q103" s="225"/>
      <c r="R103" s="225"/>
      <c r="S103" s="225"/>
      <c r="T103" s="226"/>
      <c r="AT103" s="227" t="s">
        <v>143</v>
      </c>
      <c r="AU103" s="227" t="s">
        <v>87</v>
      </c>
      <c r="AV103" s="12" t="s">
        <v>87</v>
      </c>
      <c r="AW103" s="12" t="s">
        <v>41</v>
      </c>
      <c r="AX103" s="12" t="s">
        <v>25</v>
      </c>
      <c r="AY103" s="227" t="s">
        <v>132</v>
      </c>
    </row>
    <row r="104" spans="2:65" s="10" customFormat="1" ht="29.85" customHeight="1">
      <c r="B104" s="176"/>
      <c r="C104" s="177"/>
      <c r="D104" s="178" t="s">
        <v>77</v>
      </c>
      <c r="E104" s="190" t="s">
        <v>390</v>
      </c>
      <c r="F104" s="190" t="s">
        <v>391</v>
      </c>
      <c r="G104" s="177"/>
      <c r="H104" s="177"/>
      <c r="I104" s="180"/>
      <c r="J104" s="191">
        <f>BK104</f>
        <v>0</v>
      </c>
      <c r="K104" s="177"/>
      <c r="L104" s="182"/>
      <c r="M104" s="183"/>
      <c r="N104" s="184"/>
      <c r="O104" s="184"/>
      <c r="P104" s="185">
        <f>SUM(P105:P107)</f>
        <v>0</v>
      </c>
      <c r="Q104" s="184"/>
      <c r="R104" s="185">
        <f>SUM(R105:R107)</f>
        <v>0</v>
      </c>
      <c r="S104" s="184"/>
      <c r="T104" s="186">
        <f>SUM(T105:T107)</f>
        <v>0</v>
      </c>
      <c r="AR104" s="187" t="s">
        <v>139</v>
      </c>
      <c r="AT104" s="188" t="s">
        <v>77</v>
      </c>
      <c r="AU104" s="188" t="s">
        <v>25</v>
      </c>
      <c r="AY104" s="187" t="s">
        <v>132</v>
      </c>
      <c r="BK104" s="189">
        <f>SUM(BK105:BK107)</f>
        <v>0</v>
      </c>
    </row>
    <row r="105" spans="2:65" s="1" customFormat="1" ht="38.25" customHeight="1">
      <c r="B105" s="41"/>
      <c r="C105" s="192" t="s">
        <v>167</v>
      </c>
      <c r="D105" s="192" t="s">
        <v>134</v>
      </c>
      <c r="E105" s="193" t="s">
        <v>392</v>
      </c>
      <c r="F105" s="194" t="s">
        <v>393</v>
      </c>
      <c r="G105" s="195" t="s">
        <v>394</v>
      </c>
      <c r="H105" s="196">
        <v>1</v>
      </c>
      <c r="I105" s="197"/>
      <c r="J105" s="198">
        <f>ROUND(I105*H105,2)</f>
        <v>0</v>
      </c>
      <c r="K105" s="194" t="s">
        <v>34</v>
      </c>
      <c r="L105" s="61"/>
      <c r="M105" s="199" t="s">
        <v>34</v>
      </c>
      <c r="N105" s="200" t="s">
        <v>51</v>
      </c>
      <c r="O105" s="42"/>
      <c r="P105" s="201">
        <f>O105*H105</f>
        <v>0</v>
      </c>
      <c r="Q105" s="201">
        <v>0</v>
      </c>
      <c r="R105" s="201">
        <f>Q105*H105</f>
        <v>0</v>
      </c>
      <c r="S105" s="201">
        <v>0</v>
      </c>
      <c r="T105" s="202">
        <f>S105*H105</f>
        <v>0</v>
      </c>
      <c r="AR105" s="24" t="s">
        <v>367</v>
      </c>
      <c r="AT105" s="24" t="s">
        <v>134</v>
      </c>
      <c r="AU105" s="24" t="s">
        <v>87</v>
      </c>
      <c r="AY105" s="24" t="s">
        <v>132</v>
      </c>
      <c r="BE105" s="203">
        <f>IF(N105="základní",J105,0)</f>
        <v>0</v>
      </c>
      <c r="BF105" s="203">
        <f>IF(N105="snížená",J105,0)</f>
        <v>0</v>
      </c>
      <c r="BG105" s="203">
        <f>IF(N105="zákl. přenesená",J105,0)</f>
        <v>0</v>
      </c>
      <c r="BH105" s="203">
        <f>IF(N105="sníž. přenesená",J105,0)</f>
        <v>0</v>
      </c>
      <c r="BI105" s="203">
        <f>IF(N105="nulová",J105,0)</f>
        <v>0</v>
      </c>
      <c r="BJ105" s="24" t="s">
        <v>139</v>
      </c>
      <c r="BK105" s="203">
        <f>ROUND(I105*H105,2)</f>
        <v>0</v>
      </c>
      <c r="BL105" s="24" t="s">
        <v>367</v>
      </c>
      <c r="BM105" s="24" t="s">
        <v>395</v>
      </c>
    </row>
    <row r="106" spans="2:65" s="1" customFormat="1" ht="38.25" customHeight="1">
      <c r="B106" s="41"/>
      <c r="C106" s="192" t="s">
        <v>175</v>
      </c>
      <c r="D106" s="192" t="s">
        <v>134</v>
      </c>
      <c r="E106" s="193" t="s">
        <v>396</v>
      </c>
      <c r="F106" s="194" t="s">
        <v>397</v>
      </c>
      <c r="G106" s="195" t="s">
        <v>394</v>
      </c>
      <c r="H106" s="196">
        <v>1</v>
      </c>
      <c r="I106" s="197"/>
      <c r="J106" s="198">
        <f>ROUND(I106*H106,2)</f>
        <v>0</v>
      </c>
      <c r="K106" s="194" t="s">
        <v>34</v>
      </c>
      <c r="L106" s="61"/>
      <c r="M106" s="199" t="s">
        <v>34</v>
      </c>
      <c r="N106" s="200" t="s">
        <v>51</v>
      </c>
      <c r="O106" s="42"/>
      <c r="P106" s="201">
        <f>O106*H106</f>
        <v>0</v>
      </c>
      <c r="Q106" s="201">
        <v>0</v>
      </c>
      <c r="R106" s="201">
        <f>Q106*H106</f>
        <v>0</v>
      </c>
      <c r="S106" s="201">
        <v>0</v>
      </c>
      <c r="T106" s="202">
        <f>S106*H106</f>
        <v>0</v>
      </c>
      <c r="AR106" s="24" t="s">
        <v>367</v>
      </c>
      <c r="AT106" s="24" t="s">
        <v>134</v>
      </c>
      <c r="AU106" s="24" t="s">
        <v>87</v>
      </c>
      <c r="AY106" s="24" t="s">
        <v>132</v>
      </c>
      <c r="BE106" s="203">
        <f>IF(N106="základní",J106,0)</f>
        <v>0</v>
      </c>
      <c r="BF106" s="203">
        <f>IF(N106="snížená",J106,0)</f>
        <v>0</v>
      </c>
      <c r="BG106" s="203">
        <f>IF(N106="zákl. přenesená",J106,0)</f>
        <v>0</v>
      </c>
      <c r="BH106" s="203">
        <f>IF(N106="sníž. přenesená",J106,0)</f>
        <v>0</v>
      </c>
      <c r="BI106" s="203">
        <f>IF(N106="nulová",J106,0)</f>
        <v>0</v>
      </c>
      <c r="BJ106" s="24" t="s">
        <v>139</v>
      </c>
      <c r="BK106" s="203">
        <f>ROUND(I106*H106,2)</f>
        <v>0</v>
      </c>
      <c r="BL106" s="24" t="s">
        <v>367</v>
      </c>
      <c r="BM106" s="24" t="s">
        <v>398</v>
      </c>
    </row>
    <row r="107" spans="2:65" s="1" customFormat="1" ht="16.5" customHeight="1">
      <c r="B107" s="41"/>
      <c r="C107" s="192" t="s">
        <v>181</v>
      </c>
      <c r="D107" s="192" t="s">
        <v>134</v>
      </c>
      <c r="E107" s="193" t="s">
        <v>399</v>
      </c>
      <c r="F107" s="194" t="s">
        <v>400</v>
      </c>
      <c r="G107" s="195" t="s">
        <v>366</v>
      </c>
      <c r="H107" s="196">
        <v>1</v>
      </c>
      <c r="I107" s="197"/>
      <c r="J107" s="198">
        <f>ROUND(I107*H107,2)</f>
        <v>0</v>
      </c>
      <c r="K107" s="194" t="s">
        <v>34</v>
      </c>
      <c r="L107" s="61"/>
      <c r="M107" s="199" t="s">
        <v>34</v>
      </c>
      <c r="N107" s="200" t="s">
        <v>51</v>
      </c>
      <c r="O107" s="42"/>
      <c r="P107" s="201">
        <f>O107*H107</f>
        <v>0</v>
      </c>
      <c r="Q107" s="201">
        <v>0</v>
      </c>
      <c r="R107" s="201">
        <f>Q107*H107</f>
        <v>0</v>
      </c>
      <c r="S107" s="201">
        <v>0</v>
      </c>
      <c r="T107" s="202">
        <f>S107*H107</f>
        <v>0</v>
      </c>
      <c r="AR107" s="24" t="s">
        <v>367</v>
      </c>
      <c r="AT107" s="24" t="s">
        <v>134</v>
      </c>
      <c r="AU107" s="24" t="s">
        <v>87</v>
      </c>
      <c r="AY107" s="24" t="s">
        <v>132</v>
      </c>
      <c r="BE107" s="203">
        <f>IF(N107="základní",J107,0)</f>
        <v>0</v>
      </c>
      <c r="BF107" s="203">
        <f>IF(N107="snížená",J107,0)</f>
        <v>0</v>
      </c>
      <c r="BG107" s="203">
        <f>IF(N107="zákl. přenesená",J107,0)</f>
        <v>0</v>
      </c>
      <c r="BH107" s="203">
        <f>IF(N107="sníž. přenesená",J107,0)</f>
        <v>0</v>
      </c>
      <c r="BI107" s="203">
        <f>IF(N107="nulová",J107,0)</f>
        <v>0</v>
      </c>
      <c r="BJ107" s="24" t="s">
        <v>139</v>
      </c>
      <c r="BK107" s="203">
        <f>ROUND(I107*H107,2)</f>
        <v>0</v>
      </c>
      <c r="BL107" s="24" t="s">
        <v>367</v>
      </c>
      <c r="BM107" s="24" t="s">
        <v>401</v>
      </c>
    </row>
    <row r="108" spans="2:65" s="10" customFormat="1" ht="29.85" customHeight="1">
      <c r="B108" s="176"/>
      <c r="C108" s="177"/>
      <c r="D108" s="178" t="s">
        <v>77</v>
      </c>
      <c r="E108" s="190" t="s">
        <v>402</v>
      </c>
      <c r="F108" s="190" t="s">
        <v>403</v>
      </c>
      <c r="G108" s="177"/>
      <c r="H108" s="177"/>
      <c r="I108" s="180"/>
      <c r="J108" s="191">
        <f>BK108</f>
        <v>0</v>
      </c>
      <c r="K108" s="177"/>
      <c r="L108" s="182"/>
      <c r="M108" s="183"/>
      <c r="N108" s="184"/>
      <c r="O108" s="184"/>
      <c r="P108" s="185">
        <f>SUM(P109:P111)</f>
        <v>0</v>
      </c>
      <c r="Q108" s="184"/>
      <c r="R108" s="185">
        <f>SUM(R109:R111)</f>
        <v>0</v>
      </c>
      <c r="S108" s="184"/>
      <c r="T108" s="186">
        <f>SUM(T109:T111)</f>
        <v>0</v>
      </c>
      <c r="AR108" s="187" t="s">
        <v>139</v>
      </c>
      <c r="AT108" s="188" t="s">
        <v>77</v>
      </c>
      <c r="AU108" s="188" t="s">
        <v>25</v>
      </c>
      <c r="AY108" s="187" t="s">
        <v>132</v>
      </c>
      <c r="BK108" s="189">
        <f>SUM(BK109:BK111)</f>
        <v>0</v>
      </c>
    </row>
    <row r="109" spans="2:65" s="1" customFormat="1" ht="16.5" customHeight="1">
      <c r="B109" s="41"/>
      <c r="C109" s="192" t="s">
        <v>190</v>
      </c>
      <c r="D109" s="192" t="s">
        <v>134</v>
      </c>
      <c r="E109" s="193" t="s">
        <v>404</v>
      </c>
      <c r="F109" s="194" t="s">
        <v>405</v>
      </c>
      <c r="G109" s="195" t="s">
        <v>366</v>
      </c>
      <c r="H109" s="196">
        <v>1</v>
      </c>
      <c r="I109" s="197"/>
      <c r="J109" s="198">
        <f>ROUND(I109*H109,2)</f>
        <v>0</v>
      </c>
      <c r="K109" s="194" t="s">
        <v>34</v>
      </c>
      <c r="L109" s="61"/>
      <c r="M109" s="199" t="s">
        <v>34</v>
      </c>
      <c r="N109" s="200" t="s">
        <v>51</v>
      </c>
      <c r="O109" s="42"/>
      <c r="P109" s="201">
        <f>O109*H109</f>
        <v>0</v>
      </c>
      <c r="Q109" s="201">
        <v>0</v>
      </c>
      <c r="R109" s="201">
        <f>Q109*H109</f>
        <v>0</v>
      </c>
      <c r="S109" s="201">
        <v>0</v>
      </c>
      <c r="T109" s="202">
        <f>S109*H109</f>
        <v>0</v>
      </c>
      <c r="AR109" s="24" t="s">
        <v>406</v>
      </c>
      <c r="AT109" s="24" t="s">
        <v>134</v>
      </c>
      <c r="AU109" s="24" t="s">
        <v>87</v>
      </c>
      <c r="AY109" s="24" t="s">
        <v>132</v>
      </c>
      <c r="BE109" s="203">
        <f>IF(N109="základní",J109,0)</f>
        <v>0</v>
      </c>
      <c r="BF109" s="203">
        <f>IF(N109="snížená",J109,0)</f>
        <v>0</v>
      </c>
      <c r="BG109" s="203">
        <f>IF(N109="zákl. přenesená",J109,0)</f>
        <v>0</v>
      </c>
      <c r="BH109" s="203">
        <f>IF(N109="sníž. přenesená",J109,0)</f>
        <v>0</v>
      </c>
      <c r="BI109" s="203">
        <f>IF(N109="nulová",J109,0)</f>
        <v>0</v>
      </c>
      <c r="BJ109" s="24" t="s">
        <v>139</v>
      </c>
      <c r="BK109" s="203">
        <f>ROUND(I109*H109,2)</f>
        <v>0</v>
      </c>
      <c r="BL109" s="24" t="s">
        <v>406</v>
      </c>
      <c r="BM109" s="24" t="s">
        <v>407</v>
      </c>
    </row>
    <row r="110" spans="2:65" s="1" customFormat="1" ht="16.5" customHeight="1">
      <c r="B110" s="41"/>
      <c r="C110" s="192" t="s">
        <v>194</v>
      </c>
      <c r="D110" s="192" t="s">
        <v>134</v>
      </c>
      <c r="E110" s="193" t="s">
        <v>408</v>
      </c>
      <c r="F110" s="194" t="s">
        <v>409</v>
      </c>
      <c r="G110" s="195" t="s">
        <v>366</v>
      </c>
      <c r="H110" s="196">
        <v>1</v>
      </c>
      <c r="I110" s="197"/>
      <c r="J110" s="198">
        <f>ROUND(I110*H110,2)</f>
        <v>0</v>
      </c>
      <c r="K110" s="194" t="s">
        <v>34</v>
      </c>
      <c r="L110" s="61"/>
      <c r="M110" s="199" t="s">
        <v>34</v>
      </c>
      <c r="N110" s="200" t="s">
        <v>51</v>
      </c>
      <c r="O110" s="42"/>
      <c r="P110" s="201">
        <f>O110*H110</f>
        <v>0</v>
      </c>
      <c r="Q110" s="201">
        <v>0</v>
      </c>
      <c r="R110" s="201">
        <f>Q110*H110</f>
        <v>0</v>
      </c>
      <c r="S110" s="201">
        <v>0</v>
      </c>
      <c r="T110" s="202">
        <f>S110*H110</f>
        <v>0</v>
      </c>
      <c r="AR110" s="24" t="s">
        <v>406</v>
      </c>
      <c r="AT110" s="24" t="s">
        <v>134</v>
      </c>
      <c r="AU110" s="24" t="s">
        <v>87</v>
      </c>
      <c r="AY110" s="24" t="s">
        <v>132</v>
      </c>
      <c r="BE110" s="203">
        <f>IF(N110="základní",J110,0)</f>
        <v>0</v>
      </c>
      <c r="BF110" s="203">
        <f>IF(N110="snížená",J110,0)</f>
        <v>0</v>
      </c>
      <c r="BG110" s="203">
        <f>IF(N110="zákl. přenesená",J110,0)</f>
        <v>0</v>
      </c>
      <c r="BH110" s="203">
        <f>IF(N110="sníž. přenesená",J110,0)</f>
        <v>0</v>
      </c>
      <c r="BI110" s="203">
        <f>IF(N110="nulová",J110,0)</f>
        <v>0</v>
      </c>
      <c r="BJ110" s="24" t="s">
        <v>139</v>
      </c>
      <c r="BK110" s="203">
        <f>ROUND(I110*H110,2)</f>
        <v>0</v>
      </c>
      <c r="BL110" s="24" t="s">
        <v>406</v>
      </c>
      <c r="BM110" s="24" t="s">
        <v>410</v>
      </c>
    </row>
    <row r="111" spans="2:65" s="1" customFormat="1" ht="16.5" customHeight="1">
      <c r="B111" s="41"/>
      <c r="C111" s="192" t="s">
        <v>30</v>
      </c>
      <c r="D111" s="192" t="s">
        <v>134</v>
      </c>
      <c r="E111" s="193" t="s">
        <v>411</v>
      </c>
      <c r="F111" s="194" t="s">
        <v>412</v>
      </c>
      <c r="G111" s="195" t="s">
        <v>366</v>
      </c>
      <c r="H111" s="196">
        <v>1</v>
      </c>
      <c r="I111" s="197"/>
      <c r="J111" s="198">
        <f>ROUND(I111*H111,2)</f>
        <v>0</v>
      </c>
      <c r="K111" s="194" t="s">
        <v>34</v>
      </c>
      <c r="L111" s="61"/>
      <c r="M111" s="199" t="s">
        <v>34</v>
      </c>
      <c r="N111" s="200" t="s">
        <v>51</v>
      </c>
      <c r="O111" s="42"/>
      <c r="P111" s="201">
        <f>O111*H111</f>
        <v>0</v>
      </c>
      <c r="Q111" s="201">
        <v>0</v>
      </c>
      <c r="R111" s="201">
        <f>Q111*H111</f>
        <v>0</v>
      </c>
      <c r="S111" s="201">
        <v>0</v>
      </c>
      <c r="T111" s="202">
        <f>S111*H111</f>
        <v>0</v>
      </c>
      <c r="AR111" s="24" t="s">
        <v>406</v>
      </c>
      <c r="AT111" s="24" t="s">
        <v>134</v>
      </c>
      <c r="AU111" s="24" t="s">
        <v>87</v>
      </c>
      <c r="AY111" s="24" t="s">
        <v>132</v>
      </c>
      <c r="BE111" s="203">
        <f>IF(N111="základní",J111,0)</f>
        <v>0</v>
      </c>
      <c r="BF111" s="203">
        <f>IF(N111="snížená",J111,0)</f>
        <v>0</v>
      </c>
      <c r="BG111" s="203">
        <f>IF(N111="zákl. přenesená",J111,0)</f>
        <v>0</v>
      </c>
      <c r="BH111" s="203">
        <f>IF(N111="sníž. přenesená",J111,0)</f>
        <v>0</v>
      </c>
      <c r="BI111" s="203">
        <f>IF(N111="nulová",J111,0)</f>
        <v>0</v>
      </c>
      <c r="BJ111" s="24" t="s">
        <v>139</v>
      </c>
      <c r="BK111" s="203">
        <f>ROUND(I111*H111,2)</f>
        <v>0</v>
      </c>
      <c r="BL111" s="24" t="s">
        <v>406</v>
      </c>
      <c r="BM111" s="24" t="s">
        <v>413</v>
      </c>
    </row>
    <row r="112" spans="2:65" s="10" customFormat="1" ht="29.85" customHeight="1">
      <c r="B112" s="176"/>
      <c r="C112" s="177"/>
      <c r="D112" s="178" t="s">
        <v>77</v>
      </c>
      <c r="E112" s="190" t="s">
        <v>414</v>
      </c>
      <c r="F112" s="190" t="s">
        <v>415</v>
      </c>
      <c r="G112" s="177"/>
      <c r="H112" s="177"/>
      <c r="I112" s="180"/>
      <c r="J112" s="191">
        <f>BK112</f>
        <v>0</v>
      </c>
      <c r="K112" s="177"/>
      <c r="L112" s="182"/>
      <c r="M112" s="183"/>
      <c r="N112" s="184"/>
      <c r="O112" s="184"/>
      <c r="P112" s="185">
        <f>SUM(P113:P119)</f>
        <v>0</v>
      </c>
      <c r="Q112" s="184"/>
      <c r="R112" s="185">
        <f>SUM(R113:R119)</f>
        <v>0</v>
      </c>
      <c r="S112" s="184"/>
      <c r="T112" s="186">
        <f>SUM(T113:T119)</f>
        <v>0</v>
      </c>
      <c r="AR112" s="187" t="s">
        <v>139</v>
      </c>
      <c r="AT112" s="188" t="s">
        <v>77</v>
      </c>
      <c r="AU112" s="188" t="s">
        <v>25</v>
      </c>
      <c r="AY112" s="187" t="s">
        <v>132</v>
      </c>
      <c r="BK112" s="189">
        <f>SUM(BK113:BK119)</f>
        <v>0</v>
      </c>
    </row>
    <row r="113" spans="2:65" s="1" customFormat="1" ht="38.25" customHeight="1">
      <c r="B113" s="41"/>
      <c r="C113" s="192" t="s">
        <v>207</v>
      </c>
      <c r="D113" s="192" t="s">
        <v>134</v>
      </c>
      <c r="E113" s="193" t="s">
        <v>416</v>
      </c>
      <c r="F113" s="194" t="s">
        <v>417</v>
      </c>
      <c r="G113" s="195" t="s">
        <v>366</v>
      </c>
      <c r="H113" s="196">
        <v>1</v>
      </c>
      <c r="I113" s="197"/>
      <c r="J113" s="198">
        <f t="shared" ref="J113:J119" si="0">ROUND(I113*H113,2)</f>
        <v>0</v>
      </c>
      <c r="K113" s="194" t="s">
        <v>34</v>
      </c>
      <c r="L113" s="61"/>
      <c r="M113" s="199" t="s">
        <v>34</v>
      </c>
      <c r="N113" s="200" t="s">
        <v>51</v>
      </c>
      <c r="O113" s="42"/>
      <c r="P113" s="201">
        <f t="shared" ref="P113:P119" si="1">O113*H113</f>
        <v>0</v>
      </c>
      <c r="Q113" s="201">
        <v>0</v>
      </c>
      <c r="R113" s="201">
        <f t="shared" ref="R113:R119" si="2">Q113*H113</f>
        <v>0</v>
      </c>
      <c r="S113" s="201">
        <v>0</v>
      </c>
      <c r="T113" s="202">
        <f t="shared" ref="T113:T119" si="3">S113*H113</f>
        <v>0</v>
      </c>
      <c r="AR113" s="24" t="s">
        <v>406</v>
      </c>
      <c r="AT113" s="24" t="s">
        <v>134</v>
      </c>
      <c r="AU113" s="24" t="s">
        <v>87</v>
      </c>
      <c r="AY113" s="24" t="s">
        <v>132</v>
      </c>
      <c r="BE113" s="203">
        <f t="shared" ref="BE113:BE119" si="4">IF(N113="základní",J113,0)</f>
        <v>0</v>
      </c>
      <c r="BF113" s="203">
        <f t="shared" ref="BF113:BF119" si="5">IF(N113="snížená",J113,0)</f>
        <v>0</v>
      </c>
      <c r="BG113" s="203">
        <f t="shared" ref="BG113:BG119" si="6">IF(N113="zákl. přenesená",J113,0)</f>
        <v>0</v>
      </c>
      <c r="BH113" s="203">
        <f t="shared" ref="BH113:BH119" si="7">IF(N113="sníž. přenesená",J113,0)</f>
        <v>0</v>
      </c>
      <c r="BI113" s="203">
        <f t="shared" ref="BI113:BI119" si="8">IF(N113="nulová",J113,0)</f>
        <v>0</v>
      </c>
      <c r="BJ113" s="24" t="s">
        <v>139</v>
      </c>
      <c r="BK113" s="203">
        <f t="shared" ref="BK113:BK119" si="9">ROUND(I113*H113,2)</f>
        <v>0</v>
      </c>
      <c r="BL113" s="24" t="s">
        <v>406</v>
      </c>
      <c r="BM113" s="24" t="s">
        <v>418</v>
      </c>
    </row>
    <row r="114" spans="2:65" s="1" customFormat="1" ht="38.25" customHeight="1">
      <c r="B114" s="41"/>
      <c r="C114" s="192" t="s">
        <v>212</v>
      </c>
      <c r="D114" s="192" t="s">
        <v>134</v>
      </c>
      <c r="E114" s="193" t="s">
        <v>419</v>
      </c>
      <c r="F114" s="194" t="s">
        <v>420</v>
      </c>
      <c r="G114" s="195" t="s">
        <v>366</v>
      </c>
      <c r="H114" s="196">
        <v>1</v>
      </c>
      <c r="I114" s="197"/>
      <c r="J114" s="198">
        <f t="shared" si="0"/>
        <v>0</v>
      </c>
      <c r="K114" s="194" t="s">
        <v>34</v>
      </c>
      <c r="L114" s="61"/>
      <c r="M114" s="199" t="s">
        <v>34</v>
      </c>
      <c r="N114" s="200" t="s">
        <v>51</v>
      </c>
      <c r="O114" s="42"/>
      <c r="P114" s="201">
        <f t="shared" si="1"/>
        <v>0</v>
      </c>
      <c r="Q114" s="201">
        <v>0</v>
      </c>
      <c r="R114" s="201">
        <f t="shared" si="2"/>
        <v>0</v>
      </c>
      <c r="S114" s="201">
        <v>0</v>
      </c>
      <c r="T114" s="202">
        <f t="shared" si="3"/>
        <v>0</v>
      </c>
      <c r="AR114" s="24" t="s">
        <v>406</v>
      </c>
      <c r="AT114" s="24" t="s">
        <v>134</v>
      </c>
      <c r="AU114" s="24" t="s">
        <v>87</v>
      </c>
      <c r="AY114" s="24" t="s">
        <v>132</v>
      </c>
      <c r="BE114" s="203">
        <f t="shared" si="4"/>
        <v>0</v>
      </c>
      <c r="BF114" s="203">
        <f t="shared" si="5"/>
        <v>0</v>
      </c>
      <c r="BG114" s="203">
        <f t="shared" si="6"/>
        <v>0</v>
      </c>
      <c r="BH114" s="203">
        <f t="shared" si="7"/>
        <v>0</v>
      </c>
      <c r="BI114" s="203">
        <f t="shared" si="8"/>
        <v>0</v>
      </c>
      <c r="BJ114" s="24" t="s">
        <v>139</v>
      </c>
      <c r="BK114" s="203">
        <f t="shared" si="9"/>
        <v>0</v>
      </c>
      <c r="BL114" s="24" t="s">
        <v>406</v>
      </c>
      <c r="BM114" s="24" t="s">
        <v>421</v>
      </c>
    </row>
    <row r="115" spans="2:65" s="1" customFormat="1" ht="16.5" customHeight="1">
      <c r="B115" s="41"/>
      <c r="C115" s="192" t="s">
        <v>217</v>
      </c>
      <c r="D115" s="192" t="s">
        <v>134</v>
      </c>
      <c r="E115" s="193" t="s">
        <v>422</v>
      </c>
      <c r="F115" s="194" t="s">
        <v>423</v>
      </c>
      <c r="G115" s="195" t="s">
        <v>366</v>
      </c>
      <c r="H115" s="196">
        <v>1</v>
      </c>
      <c r="I115" s="197"/>
      <c r="J115" s="198">
        <f t="shared" si="0"/>
        <v>0</v>
      </c>
      <c r="K115" s="194" t="s">
        <v>34</v>
      </c>
      <c r="L115" s="61"/>
      <c r="M115" s="199" t="s">
        <v>34</v>
      </c>
      <c r="N115" s="200" t="s">
        <v>51</v>
      </c>
      <c r="O115" s="42"/>
      <c r="P115" s="201">
        <f t="shared" si="1"/>
        <v>0</v>
      </c>
      <c r="Q115" s="201">
        <v>0</v>
      </c>
      <c r="R115" s="201">
        <f t="shared" si="2"/>
        <v>0</v>
      </c>
      <c r="S115" s="201">
        <v>0</v>
      </c>
      <c r="T115" s="202">
        <f t="shared" si="3"/>
        <v>0</v>
      </c>
      <c r="AR115" s="24" t="s">
        <v>406</v>
      </c>
      <c r="AT115" s="24" t="s">
        <v>134</v>
      </c>
      <c r="AU115" s="24" t="s">
        <v>87</v>
      </c>
      <c r="AY115" s="24" t="s">
        <v>132</v>
      </c>
      <c r="BE115" s="203">
        <f t="shared" si="4"/>
        <v>0</v>
      </c>
      <c r="BF115" s="203">
        <f t="shared" si="5"/>
        <v>0</v>
      </c>
      <c r="BG115" s="203">
        <f t="shared" si="6"/>
        <v>0</v>
      </c>
      <c r="BH115" s="203">
        <f t="shared" si="7"/>
        <v>0</v>
      </c>
      <c r="BI115" s="203">
        <f t="shared" si="8"/>
        <v>0</v>
      </c>
      <c r="BJ115" s="24" t="s">
        <v>139</v>
      </c>
      <c r="BK115" s="203">
        <f t="shared" si="9"/>
        <v>0</v>
      </c>
      <c r="BL115" s="24" t="s">
        <v>406</v>
      </c>
      <c r="BM115" s="24" t="s">
        <v>424</v>
      </c>
    </row>
    <row r="116" spans="2:65" s="1" customFormat="1" ht="25.5" customHeight="1">
      <c r="B116" s="41"/>
      <c r="C116" s="192" t="s">
        <v>224</v>
      </c>
      <c r="D116" s="192" t="s">
        <v>134</v>
      </c>
      <c r="E116" s="193" t="s">
        <v>425</v>
      </c>
      <c r="F116" s="194" t="s">
        <v>426</v>
      </c>
      <c r="G116" s="195" t="s">
        <v>366</v>
      </c>
      <c r="H116" s="196">
        <v>1</v>
      </c>
      <c r="I116" s="197"/>
      <c r="J116" s="198">
        <f t="shared" si="0"/>
        <v>0</v>
      </c>
      <c r="K116" s="194" t="s">
        <v>34</v>
      </c>
      <c r="L116" s="61"/>
      <c r="M116" s="199" t="s">
        <v>34</v>
      </c>
      <c r="N116" s="200" t="s">
        <v>51</v>
      </c>
      <c r="O116" s="42"/>
      <c r="P116" s="201">
        <f t="shared" si="1"/>
        <v>0</v>
      </c>
      <c r="Q116" s="201">
        <v>0</v>
      </c>
      <c r="R116" s="201">
        <f t="shared" si="2"/>
        <v>0</v>
      </c>
      <c r="S116" s="201">
        <v>0</v>
      </c>
      <c r="T116" s="202">
        <f t="shared" si="3"/>
        <v>0</v>
      </c>
      <c r="AR116" s="24" t="s">
        <v>406</v>
      </c>
      <c r="AT116" s="24" t="s">
        <v>134</v>
      </c>
      <c r="AU116" s="24" t="s">
        <v>87</v>
      </c>
      <c r="AY116" s="24" t="s">
        <v>132</v>
      </c>
      <c r="BE116" s="203">
        <f t="shared" si="4"/>
        <v>0</v>
      </c>
      <c r="BF116" s="203">
        <f t="shared" si="5"/>
        <v>0</v>
      </c>
      <c r="BG116" s="203">
        <f t="shared" si="6"/>
        <v>0</v>
      </c>
      <c r="BH116" s="203">
        <f t="shared" si="7"/>
        <v>0</v>
      </c>
      <c r="BI116" s="203">
        <f t="shared" si="8"/>
        <v>0</v>
      </c>
      <c r="BJ116" s="24" t="s">
        <v>139</v>
      </c>
      <c r="BK116" s="203">
        <f t="shared" si="9"/>
        <v>0</v>
      </c>
      <c r="BL116" s="24" t="s">
        <v>406</v>
      </c>
      <c r="BM116" s="24" t="s">
        <v>427</v>
      </c>
    </row>
    <row r="117" spans="2:65" s="1" customFormat="1" ht="25.5" customHeight="1">
      <c r="B117" s="41"/>
      <c r="C117" s="192" t="s">
        <v>10</v>
      </c>
      <c r="D117" s="192" t="s">
        <v>134</v>
      </c>
      <c r="E117" s="193" t="s">
        <v>428</v>
      </c>
      <c r="F117" s="194" t="s">
        <v>429</v>
      </c>
      <c r="G117" s="195" t="s">
        <v>366</v>
      </c>
      <c r="H117" s="196">
        <v>1</v>
      </c>
      <c r="I117" s="197"/>
      <c r="J117" s="198">
        <f t="shared" si="0"/>
        <v>0</v>
      </c>
      <c r="K117" s="194" t="s">
        <v>34</v>
      </c>
      <c r="L117" s="61"/>
      <c r="M117" s="199" t="s">
        <v>34</v>
      </c>
      <c r="N117" s="200" t="s">
        <v>51</v>
      </c>
      <c r="O117" s="42"/>
      <c r="P117" s="201">
        <f t="shared" si="1"/>
        <v>0</v>
      </c>
      <c r="Q117" s="201">
        <v>0</v>
      </c>
      <c r="R117" s="201">
        <f t="shared" si="2"/>
        <v>0</v>
      </c>
      <c r="S117" s="201">
        <v>0</v>
      </c>
      <c r="T117" s="202">
        <f t="shared" si="3"/>
        <v>0</v>
      </c>
      <c r="AR117" s="24" t="s">
        <v>406</v>
      </c>
      <c r="AT117" s="24" t="s">
        <v>134</v>
      </c>
      <c r="AU117" s="24" t="s">
        <v>87</v>
      </c>
      <c r="AY117" s="24" t="s">
        <v>132</v>
      </c>
      <c r="BE117" s="203">
        <f t="shared" si="4"/>
        <v>0</v>
      </c>
      <c r="BF117" s="203">
        <f t="shared" si="5"/>
        <v>0</v>
      </c>
      <c r="BG117" s="203">
        <f t="shared" si="6"/>
        <v>0</v>
      </c>
      <c r="BH117" s="203">
        <f t="shared" si="7"/>
        <v>0</v>
      </c>
      <c r="BI117" s="203">
        <f t="shared" si="8"/>
        <v>0</v>
      </c>
      <c r="BJ117" s="24" t="s">
        <v>139</v>
      </c>
      <c r="BK117" s="203">
        <f t="shared" si="9"/>
        <v>0</v>
      </c>
      <c r="BL117" s="24" t="s">
        <v>406</v>
      </c>
      <c r="BM117" s="24" t="s">
        <v>430</v>
      </c>
    </row>
    <row r="118" spans="2:65" s="1" customFormat="1" ht="38.25" customHeight="1">
      <c r="B118" s="41"/>
      <c r="C118" s="192" t="s">
        <v>246</v>
      </c>
      <c r="D118" s="192" t="s">
        <v>134</v>
      </c>
      <c r="E118" s="193" t="s">
        <v>431</v>
      </c>
      <c r="F118" s="194" t="s">
        <v>432</v>
      </c>
      <c r="G118" s="195" t="s">
        <v>366</v>
      </c>
      <c r="H118" s="196">
        <v>1</v>
      </c>
      <c r="I118" s="197"/>
      <c r="J118" s="198">
        <f t="shared" si="0"/>
        <v>0</v>
      </c>
      <c r="K118" s="194" t="s">
        <v>34</v>
      </c>
      <c r="L118" s="61"/>
      <c r="M118" s="199" t="s">
        <v>34</v>
      </c>
      <c r="N118" s="200" t="s">
        <v>51</v>
      </c>
      <c r="O118" s="42"/>
      <c r="P118" s="201">
        <f t="shared" si="1"/>
        <v>0</v>
      </c>
      <c r="Q118" s="201">
        <v>0</v>
      </c>
      <c r="R118" s="201">
        <f t="shared" si="2"/>
        <v>0</v>
      </c>
      <c r="S118" s="201">
        <v>0</v>
      </c>
      <c r="T118" s="202">
        <f t="shared" si="3"/>
        <v>0</v>
      </c>
      <c r="AR118" s="24" t="s">
        <v>406</v>
      </c>
      <c r="AT118" s="24" t="s">
        <v>134</v>
      </c>
      <c r="AU118" s="24" t="s">
        <v>87</v>
      </c>
      <c r="AY118" s="24" t="s">
        <v>132</v>
      </c>
      <c r="BE118" s="203">
        <f t="shared" si="4"/>
        <v>0</v>
      </c>
      <c r="BF118" s="203">
        <f t="shared" si="5"/>
        <v>0</v>
      </c>
      <c r="BG118" s="203">
        <f t="shared" si="6"/>
        <v>0</v>
      </c>
      <c r="BH118" s="203">
        <f t="shared" si="7"/>
        <v>0</v>
      </c>
      <c r="BI118" s="203">
        <f t="shared" si="8"/>
        <v>0</v>
      </c>
      <c r="BJ118" s="24" t="s">
        <v>139</v>
      </c>
      <c r="BK118" s="203">
        <f t="shared" si="9"/>
        <v>0</v>
      </c>
      <c r="BL118" s="24" t="s">
        <v>406</v>
      </c>
      <c r="BM118" s="24" t="s">
        <v>433</v>
      </c>
    </row>
    <row r="119" spans="2:65" s="1" customFormat="1" ht="25.5" customHeight="1">
      <c r="B119" s="41"/>
      <c r="C119" s="192" t="s">
        <v>253</v>
      </c>
      <c r="D119" s="192" t="s">
        <v>134</v>
      </c>
      <c r="E119" s="193" t="s">
        <v>434</v>
      </c>
      <c r="F119" s="194" t="s">
        <v>435</v>
      </c>
      <c r="G119" s="195" t="s">
        <v>366</v>
      </c>
      <c r="H119" s="196">
        <v>1</v>
      </c>
      <c r="I119" s="197"/>
      <c r="J119" s="198">
        <f t="shared" si="0"/>
        <v>0</v>
      </c>
      <c r="K119" s="194" t="s">
        <v>34</v>
      </c>
      <c r="L119" s="61"/>
      <c r="M119" s="199" t="s">
        <v>34</v>
      </c>
      <c r="N119" s="260" t="s">
        <v>51</v>
      </c>
      <c r="O119" s="261"/>
      <c r="P119" s="262">
        <f t="shared" si="1"/>
        <v>0</v>
      </c>
      <c r="Q119" s="262">
        <v>0</v>
      </c>
      <c r="R119" s="262">
        <f t="shared" si="2"/>
        <v>0</v>
      </c>
      <c r="S119" s="262">
        <v>0</v>
      </c>
      <c r="T119" s="263">
        <f t="shared" si="3"/>
        <v>0</v>
      </c>
      <c r="AR119" s="24" t="s">
        <v>406</v>
      </c>
      <c r="AT119" s="24" t="s">
        <v>134</v>
      </c>
      <c r="AU119" s="24" t="s">
        <v>87</v>
      </c>
      <c r="AY119" s="24" t="s">
        <v>132</v>
      </c>
      <c r="BE119" s="203">
        <f t="shared" si="4"/>
        <v>0</v>
      </c>
      <c r="BF119" s="203">
        <f t="shared" si="5"/>
        <v>0</v>
      </c>
      <c r="BG119" s="203">
        <f t="shared" si="6"/>
        <v>0</v>
      </c>
      <c r="BH119" s="203">
        <f t="shared" si="7"/>
        <v>0</v>
      </c>
      <c r="BI119" s="203">
        <f t="shared" si="8"/>
        <v>0</v>
      </c>
      <c r="BJ119" s="24" t="s">
        <v>139</v>
      </c>
      <c r="BK119" s="203">
        <f t="shared" si="9"/>
        <v>0</v>
      </c>
      <c r="BL119" s="24" t="s">
        <v>406</v>
      </c>
      <c r="BM119" s="24" t="s">
        <v>436</v>
      </c>
    </row>
    <row r="120" spans="2:65" s="1" customFormat="1" ht="6.9" customHeight="1">
      <c r="B120" s="56"/>
      <c r="C120" s="57"/>
      <c r="D120" s="57"/>
      <c r="E120" s="57"/>
      <c r="F120" s="57"/>
      <c r="G120" s="57"/>
      <c r="H120" s="57"/>
      <c r="I120" s="139"/>
      <c r="J120" s="57"/>
      <c r="K120" s="57"/>
      <c r="L120" s="61"/>
    </row>
  </sheetData>
  <sheetProtection algorithmName="SHA-512" hashValue="SHL7CuH9kMcB2TzeKz3aQAUfGo08MtyjJnBsJAwsR7ThYg+rgVVLjO9wPqefOGsdwJmSUSJqDeic41mRZKe9uw==" saltValue="DzHgQuBoBkcIjO4meO8B+z3kfL9TWA06MD0e7+yxf633DP3oNAsK9DtMulsQTZSaGGamhqEMWnpnkAZ3m2K4iA==" spinCount="100000" sheet="1" objects="1" scenarios="1" formatColumns="0" formatRows="0" autoFilter="0"/>
  <autoFilter ref="C80:K119"/>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64" customWidth="1"/>
    <col min="2" max="2" width="1.7109375" style="264" customWidth="1"/>
    <col min="3" max="4" width="5" style="264" customWidth="1"/>
    <col min="5" max="5" width="11.7109375" style="264" customWidth="1"/>
    <col min="6" max="6" width="9.140625" style="264" customWidth="1"/>
    <col min="7" max="7" width="5" style="264" customWidth="1"/>
    <col min="8" max="8" width="77.85546875" style="264" customWidth="1"/>
    <col min="9" max="10" width="20" style="264" customWidth="1"/>
    <col min="11" max="11" width="1.7109375" style="264" customWidth="1"/>
  </cols>
  <sheetData>
    <row r="1" spans="2:11" ht="37.5" customHeight="1"/>
    <row r="2" spans="2:11" ht="7.5" customHeight="1">
      <c r="B2" s="265"/>
      <c r="C2" s="266"/>
      <c r="D2" s="266"/>
      <c r="E2" s="266"/>
      <c r="F2" s="266"/>
      <c r="G2" s="266"/>
      <c r="H2" s="266"/>
      <c r="I2" s="266"/>
      <c r="J2" s="266"/>
      <c r="K2" s="267"/>
    </row>
    <row r="3" spans="2:11" s="15" customFormat="1" ht="45" customHeight="1">
      <c r="B3" s="268"/>
      <c r="C3" s="392" t="s">
        <v>437</v>
      </c>
      <c r="D3" s="392"/>
      <c r="E3" s="392"/>
      <c r="F3" s="392"/>
      <c r="G3" s="392"/>
      <c r="H3" s="392"/>
      <c r="I3" s="392"/>
      <c r="J3" s="392"/>
      <c r="K3" s="269"/>
    </row>
    <row r="4" spans="2:11" ht="25.5" customHeight="1">
      <c r="B4" s="270"/>
      <c r="C4" s="396" t="s">
        <v>438</v>
      </c>
      <c r="D4" s="396"/>
      <c r="E4" s="396"/>
      <c r="F4" s="396"/>
      <c r="G4" s="396"/>
      <c r="H4" s="396"/>
      <c r="I4" s="396"/>
      <c r="J4" s="396"/>
      <c r="K4" s="271"/>
    </row>
    <row r="5" spans="2:11" ht="5.25" customHeight="1">
      <c r="B5" s="270"/>
      <c r="C5" s="272"/>
      <c r="D5" s="272"/>
      <c r="E5" s="272"/>
      <c r="F5" s="272"/>
      <c r="G5" s="272"/>
      <c r="H5" s="272"/>
      <c r="I5" s="272"/>
      <c r="J5" s="272"/>
      <c r="K5" s="271"/>
    </row>
    <row r="6" spans="2:11" ht="15" customHeight="1">
      <c r="B6" s="270"/>
      <c r="C6" s="395" t="s">
        <v>439</v>
      </c>
      <c r="D6" s="395"/>
      <c r="E6" s="395"/>
      <c r="F6" s="395"/>
      <c r="G6" s="395"/>
      <c r="H6" s="395"/>
      <c r="I6" s="395"/>
      <c r="J6" s="395"/>
      <c r="K6" s="271"/>
    </row>
    <row r="7" spans="2:11" ht="15" customHeight="1">
      <c r="B7" s="274"/>
      <c r="C7" s="395" t="s">
        <v>440</v>
      </c>
      <c r="D7" s="395"/>
      <c r="E7" s="395"/>
      <c r="F7" s="395"/>
      <c r="G7" s="395"/>
      <c r="H7" s="395"/>
      <c r="I7" s="395"/>
      <c r="J7" s="395"/>
      <c r="K7" s="271"/>
    </row>
    <row r="8" spans="2:11" ht="12.75" customHeight="1">
      <c r="B8" s="274"/>
      <c r="C8" s="273"/>
      <c r="D8" s="273"/>
      <c r="E8" s="273"/>
      <c r="F8" s="273"/>
      <c r="G8" s="273"/>
      <c r="H8" s="273"/>
      <c r="I8" s="273"/>
      <c r="J8" s="273"/>
      <c r="K8" s="271"/>
    </row>
    <row r="9" spans="2:11" ht="15" customHeight="1">
      <c r="B9" s="274"/>
      <c r="C9" s="395" t="s">
        <v>441</v>
      </c>
      <c r="D9" s="395"/>
      <c r="E9" s="395"/>
      <c r="F9" s="395"/>
      <c r="G9" s="395"/>
      <c r="H9" s="395"/>
      <c r="I9" s="395"/>
      <c r="J9" s="395"/>
      <c r="K9" s="271"/>
    </row>
    <row r="10" spans="2:11" ht="15" customHeight="1">
      <c r="B10" s="274"/>
      <c r="C10" s="273"/>
      <c r="D10" s="395" t="s">
        <v>442</v>
      </c>
      <c r="E10" s="395"/>
      <c r="F10" s="395"/>
      <c r="G10" s="395"/>
      <c r="H10" s="395"/>
      <c r="I10" s="395"/>
      <c r="J10" s="395"/>
      <c r="K10" s="271"/>
    </row>
    <row r="11" spans="2:11" ht="15" customHeight="1">
      <c r="B11" s="274"/>
      <c r="C11" s="275"/>
      <c r="D11" s="395" t="s">
        <v>443</v>
      </c>
      <c r="E11" s="395"/>
      <c r="F11" s="395"/>
      <c r="G11" s="395"/>
      <c r="H11" s="395"/>
      <c r="I11" s="395"/>
      <c r="J11" s="395"/>
      <c r="K11" s="271"/>
    </row>
    <row r="12" spans="2:11" ht="12.75" customHeight="1">
      <c r="B12" s="274"/>
      <c r="C12" s="275"/>
      <c r="D12" s="275"/>
      <c r="E12" s="275"/>
      <c r="F12" s="275"/>
      <c r="G12" s="275"/>
      <c r="H12" s="275"/>
      <c r="I12" s="275"/>
      <c r="J12" s="275"/>
      <c r="K12" s="271"/>
    </row>
    <row r="13" spans="2:11" ht="15" customHeight="1">
      <c r="B13" s="274"/>
      <c r="C13" s="275"/>
      <c r="D13" s="395" t="s">
        <v>444</v>
      </c>
      <c r="E13" s="395"/>
      <c r="F13" s="395"/>
      <c r="G13" s="395"/>
      <c r="H13" s="395"/>
      <c r="I13" s="395"/>
      <c r="J13" s="395"/>
      <c r="K13" s="271"/>
    </row>
    <row r="14" spans="2:11" ht="15" customHeight="1">
      <c r="B14" s="274"/>
      <c r="C14" s="275"/>
      <c r="D14" s="395" t="s">
        <v>445</v>
      </c>
      <c r="E14" s="395"/>
      <c r="F14" s="395"/>
      <c r="G14" s="395"/>
      <c r="H14" s="395"/>
      <c r="I14" s="395"/>
      <c r="J14" s="395"/>
      <c r="K14" s="271"/>
    </row>
    <row r="15" spans="2:11" ht="15" customHeight="1">
      <c r="B15" s="274"/>
      <c r="C15" s="275"/>
      <c r="D15" s="395" t="s">
        <v>446</v>
      </c>
      <c r="E15" s="395"/>
      <c r="F15" s="395"/>
      <c r="G15" s="395"/>
      <c r="H15" s="395"/>
      <c r="I15" s="395"/>
      <c r="J15" s="395"/>
      <c r="K15" s="271"/>
    </row>
    <row r="16" spans="2:11" ht="15" customHeight="1">
      <c r="B16" s="274"/>
      <c r="C16" s="275"/>
      <c r="D16" s="275"/>
      <c r="E16" s="276" t="s">
        <v>85</v>
      </c>
      <c r="F16" s="395" t="s">
        <v>447</v>
      </c>
      <c r="G16" s="395"/>
      <c r="H16" s="395"/>
      <c r="I16" s="395"/>
      <c r="J16" s="395"/>
      <c r="K16" s="271"/>
    </row>
    <row r="17" spans="2:11" ht="15" customHeight="1">
      <c r="B17" s="274"/>
      <c r="C17" s="275"/>
      <c r="D17" s="275"/>
      <c r="E17" s="276" t="s">
        <v>448</v>
      </c>
      <c r="F17" s="395" t="s">
        <v>449</v>
      </c>
      <c r="G17" s="395"/>
      <c r="H17" s="395"/>
      <c r="I17" s="395"/>
      <c r="J17" s="395"/>
      <c r="K17" s="271"/>
    </row>
    <row r="18" spans="2:11" ht="15" customHeight="1">
      <c r="B18" s="274"/>
      <c r="C18" s="275"/>
      <c r="D18" s="275"/>
      <c r="E18" s="276" t="s">
        <v>450</v>
      </c>
      <c r="F18" s="395" t="s">
        <v>451</v>
      </c>
      <c r="G18" s="395"/>
      <c r="H18" s="395"/>
      <c r="I18" s="395"/>
      <c r="J18" s="395"/>
      <c r="K18" s="271"/>
    </row>
    <row r="19" spans="2:11" ht="15" customHeight="1">
      <c r="B19" s="274"/>
      <c r="C19" s="275"/>
      <c r="D19" s="275"/>
      <c r="E19" s="276" t="s">
        <v>96</v>
      </c>
      <c r="F19" s="395" t="s">
        <v>452</v>
      </c>
      <c r="G19" s="395"/>
      <c r="H19" s="395"/>
      <c r="I19" s="395"/>
      <c r="J19" s="395"/>
      <c r="K19" s="271"/>
    </row>
    <row r="20" spans="2:11" ht="15" customHeight="1">
      <c r="B20" s="274"/>
      <c r="C20" s="275"/>
      <c r="D20" s="275"/>
      <c r="E20" s="276" t="s">
        <v>360</v>
      </c>
      <c r="F20" s="395" t="s">
        <v>453</v>
      </c>
      <c r="G20" s="395"/>
      <c r="H20" s="395"/>
      <c r="I20" s="395"/>
      <c r="J20" s="395"/>
      <c r="K20" s="271"/>
    </row>
    <row r="21" spans="2:11" ht="15" customHeight="1">
      <c r="B21" s="274"/>
      <c r="C21" s="275"/>
      <c r="D21" s="275"/>
      <c r="E21" s="276" t="s">
        <v>454</v>
      </c>
      <c r="F21" s="395" t="s">
        <v>455</v>
      </c>
      <c r="G21" s="395"/>
      <c r="H21" s="395"/>
      <c r="I21" s="395"/>
      <c r="J21" s="395"/>
      <c r="K21" s="271"/>
    </row>
    <row r="22" spans="2:11" ht="12.75" customHeight="1">
      <c r="B22" s="274"/>
      <c r="C22" s="275"/>
      <c r="D22" s="275"/>
      <c r="E22" s="275"/>
      <c r="F22" s="275"/>
      <c r="G22" s="275"/>
      <c r="H22" s="275"/>
      <c r="I22" s="275"/>
      <c r="J22" s="275"/>
      <c r="K22" s="271"/>
    </row>
    <row r="23" spans="2:11" ht="15" customHeight="1">
      <c r="B23" s="274"/>
      <c r="C23" s="395" t="s">
        <v>456</v>
      </c>
      <c r="D23" s="395"/>
      <c r="E23" s="395"/>
      <c r="F23" s="395"/>
      <c r="G23" s="395"/>
      <c r="H23" s="395"/>
      <c r="I23" s="395"/>
      <c r="J23" s="395"/>
      <c r="K23" s="271"/>
    </row>
    <row r="24" spans="2:11" ht="15" customHeight="1">
      <c r="B24" s="274"/>
      <c r="C24" s="395" t="s">
        <v>457</v>
      </c>
      <c r="D24" s="395"/>
      <c r="E24" s="395"/>
      <c r="F24" s="395"/>
      <c r="G24" s="395"/>
      <c r="H24" s="395"/>
      <c r="I24" s="395"/>
      <c r="J24" s="395"/>
      <c r="K24" s="271"/>
    </row>
    <row r="25" spans="2:11" ht="15" customHeight="1">
      <c r="B25" s="274"/>
      <c r="C25" s="273"/>
      <c r="D25" s="395" t="s">
        <v>458</v>
      </c>
      <c r="E25" s="395"/>
      <c r="F25" s="395"/>
      <c r="G25" s="395"/>
      <c r="H25" s="395"/>
      <c r="I25" s="395"/>
      <c r="J25" s="395"/>
      <c r="K25" s="271"/>
    </row>
    <row r="26" spans="2:11" ht="15" customHeight="1">
      <c r="B26" s="274"/>
      <c r="C26" s="275"/>
      <c r="D26" s="395" t="s">
        <v>459</v>
      </c>
      <c r="E26" s="395"/>
      <c r="F26" s="395"/>
      <c r="G26" s="395"/>
      <c r="H26" s="395"/>
      <c r="I26" s="395"/>
      <c r="J26" s="395"/>
      <c r="K26" s="271"/>
    </row>
    <row r="27" spans="2:11" ht="12.75" customHeight="1">
      <c r="B27" s="274"/>
      <c r="C27" s="275"/>
      <c r="D27" s="275"/>
      <c r="E27" s="275"/>
      <c r="F27" s="275"/>
      <c r="G27" s="275"/>
      <c r="H27" s="275"/>
      <c r="I27" s="275"/>
      <c r="J27" s="275"/>
      <c r="K27" s="271"/>
    </row>
    <row r="28" spans="2:11" ht="15" customHeight="1">
      <c r="B28" s="274"/>
      <c r="C28" s="275"/>
      <c r="D28" s="395" t="s">
        <v>460</v>
      </c>
      <c r="E28" s="395"/>
      <c r="F28" s="395"/>
      <c r="G28" s="395"/>
      <c r="H28" s="395"/>
      <c r="I28" s="395"/>
      <c r="J28" s="395"/>
      <c r="K28" s="271"/>
    </row>
    <row r="29" spans="2:11" ht="15" customHeight="1">
      <c r="B29" s="274"/>
      <c r="C29" s="275"/>
      <c r="D29" s="395" t="s">
        <v>461</v>
      </c>
      <c r="E29" s="395"/>
      <c r="F29" s="395"/>
      <c r="G29" s="395"/>
      <c r="H29" s="395"/>
      <c r="I29" s="395"/>
      <c r="J29" s="395"/>
      <c r="K29" s="271"/>
    </row>
    <row r="30" spans="2:11" ht="12.75" customHeight="1">
      <c r="B30" s="274"/>
      <c r="C30" s="275"/>
      <c r="D30" s="275"/>
      <c r="E30" s="275"/>
      <c r="F30" s="275"/>
      <c r="G30" s="275"/>
      <c r="H30" s="275"/>
      <c r="I30" s="275"/>
      <c r="J30" s="275"/>
      <c r="K30" s="271"/>
    </row>
    <row r="31" spans="2:11" ht="15" customHeight="1">
      <c r="B31" s="274"/>
      <c r="C31" s="275"/>
      <c r="D31" s="395" t="s">
        <v>462</v>
      </c>
      <c r="E31" s="395"/>
      <c r="F31" s="395"/>
      <c r="G31" s="395"/>
      <c r="H31" s="395"/>
      <c r="I31" s="395"/>
      <c r="J31" s="395"/>
      <c r="K31" s="271"/>
    </row>
    <row r="32" spans="2:11" ht="15" customHeight="1">
      <c r="B32" s="274"/>
      <c r="C32" s="275"/>
      <c r="D32" s="395" t="s">
        <v>463</v>
      </c>
      <c r="E32" s="395"/>
      <c r="F32" s="395"/>
      <c r="G32" s="395"/>
      <c r="H32" s="395"/>
      <c r="I32" s="395"/>
      <c r="J32" s="395"/>
      <c r="K32" s="271"/>
    </row>
    <row r="33" spans="2:11" ht="15" customHeight="1">
      <c r="B33" s="274"/>
      <c r="C33" s="275"/>
      <c r="D33" s="395" t="s">
        <v>464</v>
      </c>
      <c r="E33" s="395"/>
      <c r="F33" s="395"/>
      <c r="G33" s="395"/>
      <c r="H33" s="395"/>
      <c r="I33" s="395"/>
      <c r="J33" s="395"/>
      <c r="K33" s="271"/>
    </row>
    <row r="34" spans="2:11" ht="15" customHeight="1">
      <c r="B34" s="274"/>
      <c r="C34" s="275"/>
      <c r="D34" s="273"/>
      <c r="E34" s="277" t="s">
        <v>117</v>
      </c>
      <c r="F34" s="273"/>
      <c r="G34" s="395" t="s">
        <v>465</v>
      </c>
      <c r="H34" s="395"/>
      <c r="I34" s="395"/>
      <c r="J34" s="395"/>
      <c r="K34" s="271"/>
    </row>
    <row r="35" spans="2:11" ht="30.75" customHeight="1">
      <c r="B35" s="274"/>
      <c r="C35" s="275"/>
      <c r="D35" s="273"/>
      <c r="E35" s="277" t="s">
        <v>466</v>
      </c>
      <c r="F35" s="273"/>
      <c r="G35" s="395" t="s">
        <v>467</v>
      </c>
      <c r="H35" s="395"/>
      <c r="I35" s="395"/>
      <c r="J35" s="395"/>
      <c r="K35" s="271"/>
    </row>
    <row r="36" spans="2:11" ht="15" customHeight="1">
      <c r="B36" s="274"/>
      <c r="C36" s="275"/>
      <c r="D36" s="273"/>
      <c r="E36" s="277" t="s">
        <v>59</v>
      </c>
      <c r="F36" s="273"/>
      <c r="G36" s="395" t="s">
        <v>468</v>
      </c>
      <c r="H36" s="395"/>
      <c r="I36" s="395"/>
      <c r="J36" s="395"/>
      <c r="K36" s="271"/>
    </row>
    <row r="37" spans="2:11" ht="15" customHeight="1">
      <c r="B37" s="274"/>
      <c r="C37" s="275"/>
      <c r="D37" s="273"/>
      <c r="E37" s="277" t="s">
        <v>118</v>
      </c>
      <c r="F37" s="273"/>
      <c r="G37" s="395" t="s">
        <v>469</v>
      </c>
      <c r="H37" s="395"/>
      <c r="I37" s="395"/>
      <c r="J37" s="395"/>
      <c r="K37" s="271"/>
    </row>
    <row r="38" spans="2:11" ht="15" customHeight="1">
      <c r="B38" s="274"/>
      <c r="C38" s="275"/>
      <c r="D38" s="273"/>
      <c r="E38" s="277" t="s">
        <v>119</v>
      </c>
      <c r="F38" s="273"/>
      <c r="G38" s="395" t="s">
        <v>470</v>
      </c>
      <c r="H38" s="395"/>
      <c r="I38" s="395"/>
      <c r="J38" s="395"/>
      <c r="K38" s="271"/>
    </row>
    <row r="39" spans="2:11" ht="15" customHeight="1">
      <c r="B39" s="274"/>
      <c r="C39" s="275"/>
      <c r="D39" s="273"/>
      <c r="E39" s="277" t="s">
        <v>120</v>
      </c>
      <c r="F39" s="273"/>
      <c r="G39" s="395" t="s">
        <v>471</v>
      </c>
      <c r="H39" s="395"/>
      <c r="I39" s="395"/>
      <c r="J39" s="395"/>
      <c r="K39" s="271"/>
    </row>
    <row r="40" spans="2:11" ht="15" customHeight="1">
      <c r="B40" s="274"/>
      <c r="C40" s="275"/>
      <c r="D40" s="273"/>
      <c r="E40" s="277" t="s">
        <v>472</v>
      </c>
      <c r="F40" s="273"/>
      <c r="G40" s="395" t="s">
        <v>473</v>
      </c>
      <c r="H40" s="395"/>
      <c r="I40" s="395"/>
      <c r="J40" s="395"/>
      <c r="K40" s="271"/>
    </row>
    <row r="41" spans="2:11" ht="15" customHeight="1">
      <c r="B41" s="274"/>
      <c r="C41" s="275"/>
      <c r="D41" s="273"/>
      <c r="E41" s="277"/>
      <c r="F41" s="273"/>
      <c r="G41" s="395" t="s">
        <v>474</v>
      </c>
      <c r="H41" s="395"/>
      <c r="I41" s="395"/>
      <c r="J41" s="395"/>
      <c r="K41" s="271"/>
    </row>
    <row r="42" spans="2:11" ht="15" customHeight="1">
      <c r="B42" s="274"/>
      <c r="C42" s="275"/>
      <c r="D42" s="273"/>
      <c r="E42" s="277" t="s">
        <v>475</v>
      </c>
      <c r="F42" s="273"/>
      <c r="G42" s="395" t="s">
        <v>476</v>
      </c>
      <c r="H42" s="395"/>
      <c r="I42" s="395"/>
      <c r="J42" s="395"/>
      <c r="K42" s="271"/>
    </row>
    <row r="43" spans="2:11" ht="15" customHeight="1">
      <c r="B43" s="274"/>
      <c r="C43" s="275"/>
      <c r="D43" s="273"/>
      <c r="E43" s="277" t="s">
        <v>122</v>
      </c>
      <c r="F43" s="273"/>
      <c r="G43" s="395" t="s">
        <v>477</v>
      </c>
      <c r="H43" s="395"/>
      <c r="I43" s="395"/>
      <c r="J43" s="395"/>
      <c r="K43" s="271"/>
    </row>
    <row r="44" spans="2:11" ht="12.75" customHeight="1">
      <c r="B44" s="274"/>
      <c r="C44" s="275"/>
      <c r="D44" s="273"/>
      <c r="E44" s="273"/>
      <c r="F44" s="273"/>
      <c r="G44" s="273"/>
      <c r="H44" s="273"/>
      <c r="I44" s="273"/>
      <c r="J44" s="273"/>
      <c r="K44" s="271"/>
    </row>
    <row r="45" spans="2:11" ht="15" customHeight="1">
      <c r="B45" s="274"/>
      <c r="C45" s="275"/>
      <c r="D45" s="395" t="s">
        <v>478</v>
      </c>
      <c r="E45" s="395"/>
      <c r="F45" s="395"/>
      <c r="G45" s="395"/>
      <c r="H45" s="395"/>
      <c r="I45" s="395"/>
      <c r="J45" s="395"/>
      <c r="K45" s="271"/>
    </row>
    <row r="46" spans="2:11" ht="15" customHeight="1">
      <c r="B46" s="274"/>
      <c r="C46" s="275"/>
      <c r="D46" s="275"/>
      <c r="E46" s="395" t="s">
        <v>479</v>
      </c>
      <c r="F46" s="395"/>
      <c r="G46" s="395"/>
      <c r="H46" s="395"/>
      <c r="I46" s="395"/>
      <c r="J46" s="395"/>
      <c r="K46" s="271"/>
    </row>
    <row r="47" spans="2:11" ht="15" customHeight="1">
      <c r="B47" s="274"/>
      <c r="C47" s="275"/>
      <c r="D47" s="275"/>
      <c r="E47" s="395" t="s">
        <v>480</v>
      </c>
      <c r="F47" s="395"/>
      <c r="G47" s="395"/>
      <c r="H47" s="395"/>
      <c r="I47" s="395"/>
      <c r="J47" s="395"/>
      <c r="K47" s="271"/>
    </row>
    <row r="48" spans="2:11" ht="15" customHeight="1">
      <c r="B48" s="274"/>
      <c r="C48" s="275"/>
      <c r="D48" s="275"/>
      <c r="E48" s="395" t="s">
        <v>481</v>
      </c>
      <c r="F48" s="395"/>
      <c r="G48" s="395"/>
      <c r="H48" s="395"/>
      <c r="I48" s="395"/>
      <c r="J48" s="395"/>
      <c r="K48" s="271"/>
    </row>
    <row r="49" spans="2:11" ht="15" customHeight="1">
      <c r="B49" s="274"/>
      <c r="C49" s="275"/>
      <c r="D49" s="395" t="s">
        <v>482</v>
      </c>
      <c r="E49" s="395"/>
      <c r="F49" s="395"/>
      <c r="G49" s="395"/>
      <c r="H49" s="395"/>
      <c r="I49" s="395"/>
      <c r="J49" s="395"/>
      <c r="K49" s="271"/>
    </row>
    <row r="50" spans="2:11" ht="25.5" customHeight="1">
      <c r="B50" s="270"/>
      <c r="C50" s="396" t="s">
        <v>483</v>
      </c>
      <c r="D50" s="396"/>
      <c r="E50" s="396"/>
      <c r="F50" s="396"/>
      <c r="G50" s="396"/>
      <c r="H50" s="396"/>
      <c r="I50" s="396"/>
      <c r="J50" s="396"/>
      <c r="K50" s="271"/>
    </row>
    <row r="51" spans="2:11" ht="5.25" customHeight="1">
      <c r="B51" s="270"/>
      <c r="C51" s="272"/>
      <c r="D51" s="272"/>
      <c r="E51" s="272"/>
      <c r="F51" s="272"/>
      <c r="G51" s="272"/>
      <c r="H51" s="272"/>
      <c r="I51" s="272"/>
      <c r="J51" s="272"/>
      <c r="K51" s="271"/>
    </row>
    <row r="52" spans="2:11" ht="15" customHeight="1">
      <c r="B52" s="270"/>
      <c r="C52" s="395" t="s">
        <v>484</v>
      </c>
      <c r="D52" s="395"/>
      <c r="E52" s="395"/>
      <c r="F52" s="395"/>
      <c r="G52" s="395"/>
      <c r="H52" s="395"/>
      <c r="I52" s="395"/>
      <c r="J52" s="395"/>
      <c r="K52" s="271"/>
    </row>
    <row r="53" spans="2:11" ht="15" customHeight="1">
      <c r="B53" s="270"/>
      <c r="C53" s="395" t="s">
        <v>485</v>
      </c>
      <c r="D53" s="395"/>
      <c r="E53" s="395"/>
      <c r="F53" s="395"/>
      <c r="G53" s="395"/>
      <c r="H53" s="395"/>
      <c r="I53" s="395"/>
      <c r="J53" s="395"/>
      <c r="K53" s="271"/>
    </row>
    <row r="54" spans="2:11" ht="12.75" customHeight="1">
      <c r="B54" s="270"/>
      <c r="C54" s="273"/>
      <c r="D54" s="273"/>
      <c r="E54" s="273"/>
      <c r="F54" s="273"/>
      <c r="G54" s="273"/>
      <c r="H54" s="273"/>
      <c r="I54" s="273"/>
      <c r="J54" s="273"/>
      <c r="K54" s="271"/>
    </row>
    <row r="55" spans="2:11" ht="15" customHeight="1">
      <c r="B55" s="270"/>
      <c r="C55" s="395" t="s">
        <v>486</v>
      </c>
      <c r="D55" s="395"/>
      <c r="E55" s="395"/>
      <c r="F55" s="395"/>
      <c r="G55" s="395"/>
      <c r="H55" s="395"/>
      <c r="I55" s="395"/>
      <c r="J55" s="395"/>
      <c r="K55" s="271"/>
    </row>
    <row r="56" spans="2:11" ht="15" customHeight="1">
      <c r="B56" s="270"/>
      <c r="C56" s="275"/>
      <c r="D56" s="395" t="s">
        <v>487</v>
      </c>
      <c r="E56" s="395"/>
      <c r="F56" s="395"/>
      <c r="G56" s="395"/>
      <c r="H56" s="395"/>
      <c r="I56" s="395"/>
      <c r="J56" s="395"/>
      <c r="K56" s="271"/>
    </row>
    <row r="57" spans="2:11" ht="15" customHeight="1">
      <c r="B57" s="270"/>
      <c r="C57" s="275"/>
      <c r="D57" s="395" t="s">
        <v>488</v>
      </c>
      <c r="E57" s="395"/>
      <c r="F57" s="395"/>
      <c r="G57" s="395"/>
      <c r="H57" s="395"/>
      <c r="I57" s="395"/>
      <c r="J57" s="395"/>
      <c r="K57" s="271"/>
    </row>
    <row r="58" spans="2:11" ht="15" customHeight="1">
      <c r="B58" s="270"/>
      <c r="C58" s="275"/>
      <c r="D58" s="395" t="s">
        <v>489</v>
      </c>
      <c r="E58" s="395"/>
      <c r="F58" s="395"/>
      <c r="G58" s="395"/>
      <c r="H58" s="395"/>
      <c r="I58" s="395"/>
      <c r="J58" s="395"/>
      <c r="K58" s="271"/>
    </row>
    <row r="59" spans="2:11" ht="15" customHeight="1">
      <c r="B59" s="270"/>
      <c r="C59" s="275"/>
      <c r="D59" s="395" t="s">
        <v>490</v>
      </c>
      <c r="E59" s="395"/>
      <c r="F59" s="395"/>
      <c r="G59" s="395"/>
      <c r="H59" s="395"/>
      <c r="I59" s="395"/>
      <c r="J59" s="395"/>
      <c r="K59" s="271"/>
    </row>
    <row r="60" spans="2:11" ht="15" customHeight="1">
      <c r="B60" s="270"/>
      <c r="C60" s="275"/>
      <c r="D60" s="394" t="s">
        <v>491</v>
      </c>
      <c r="E60" s="394"/>
      <c r="F60" s="394"/>
      <c r="G60" s="394"/>
      <c r="H60" s="394"/>
      <c r="I60" s="394"/>
      <c r="J60" s="394"/>
      <c r="K60" s="271"/>
    </row>
    <row r="61" spans="2:11" ht="15" customHeight="1">
      <c r="B61" s="270"/>
      <c r="C61" s="275"/>
      <c r="D61" s="395" t="s">
        <v>492</v>
      </c>
      <c r="E61" s="395"/>
      <c r="F61" s="395"/>
      <c r="G61" s="395"/>
      <c r="H61" s="395"/>
      <c r="I61" s="395"/>
      <c r="J61" s="395"/>
      <c r="K61" s="271"/>
    </row>
    <row r="62" spans="2:11" ht="12.75" customHeight="1">
      <c r="B62" s="270"/>
      <c r="C62" s="275"/>
      <c r="D62" s="275"/>
      <c r="E62" s="278"/>
      <c r="F62" s="275"/>
      <c r="G62" s="275"/>
      <c r="H62" s="275"/>
      <c r="I62" s="275"/>
      <c r="J62" s="275"/>
      <c r="K62" s="271"/>
    </row>
    <row r="63" spans="2:11" ht="15" customHeight="1">
      <c r="B63" s="270"/>
      <c r="C63" s="275"/>
      <c r="D63" s="395" t="s">
        <v>493</v>
      </c>
      <c r="E63" s="395"/>
      <c r="F63" s="395"/>
      <c r="G63" s="395"/>
      <c r="H63" s="395"/>
      <c r="I63" s="395"/>
      <c r="J63" s="395"/>
      <c r="K63" s="271"/>
    </row>
    <row r="64" spans="2:11" ht="15" customHeight="1">
      <c r="B64" s="270"/>
      <c r="C64" s="275"/>
      <c r="D64" s="394" t="s">
        <v>494</v>
      </c>
      <c r="E64" s="394"/>
      <c r="F64" s="394"/>
      <c r="G64" s="394"/>
      <c r="H64" s="394"/>
      <c r="I64" s="394"/>
      <c r="J64" s="394"/>
      <c r="K64" s="271"/>
    </row>
    <row r="65" spans="2:11" ht="15" customHeight="1">
      <c r="B65" s="270"/>
      <c r="C65" s="275"/>
      <c r="D65" s="395" t="s">
        <v>495</v>
      </c>
      <c r="E65" s="395"/>
      <c r="F65" s="395"/>
      <c r="G65" s="395"/>
      <c r="H65" s="395"/>
      <c r="I65" s="395"/>
      <c r="J65" s="395"/>
      <c r="K65" s="271"/>
    </row>
    <row r="66" spans="2:11" ht="15" customHeight="1">
      <c r="B66" s="270"/>
      <c r="C66" s="275"/>
      <c r="D66" s="395" t="s">
        <v>496</v>
      </c>
      <c r="E66" s="395"/>
      <c r="F66" s="395"/>
      <c r="G66" s="395"/>
      <c r="H66" s="395"/>
      <c r="I66" s="395"/>
      <c r="J66" s="395"/>
      <c r="K66" s="271"/>
    </row>
    <row r="67" spans="2:11" ht="15" customHeight="1">
      <c r="B67" s="270"/>
      <c r="C67" s="275"/>
      <c r="D67" s="395" t="s">
        <v>497</v>
      </c>
      <c r="E67" s="395"/>
      <c r="F67" s="395"/>
      <c r="G67" s="395"/>
      <c r="H67" s="395"/>
      <c r="I67" s="395"/>
      <c r="J67" s="395"/>
      <c r="K67" s="271"/>
    </row>
    <row r="68" spans="2:11" ht="15" customHeight="1">
      <c r="B68" s="270"/>
      <c r="C68" s="275"/>
      <c r="D68" s="395" t="s">
        <v>498</v>
      </c>
      <c r="E68" s="395"/>
      <c r="F68" s="395"/>
      <c r="G68" s="395"/>
      <c r="H68" s="395"/>
      <c r="I68" s="395"/>
      <c r="J68" s="395"/>
      <c r="K68" s="271"/>
    </row>
    <row r="69" spans="2:11" ht="12.75" customHeight="1">
      <c r="B69" s="279"/>
      <c r="C69" s="280"/>
      <c r="D69" s="280"/>
      <c r="E69" s="280"/>
      <c r="F69" s="280"/>
      <c r="G69" s="280"/>
      <c r="H69" s="280"/>
      <c r="I69" s="280"/>
      <c r="J69" s="280"/>
      <c r="K69" s="281"/>
    </row>
    <row r="70" spans="2:11" ht="18.75" customHeight="1">
      <c r="B70" s="282"/>
      <c r="C70" s="282"/>
      <c r="D70" s="282"/>
      <c r="E70" s="282"/>
      <c r="F70" s="282"/>
      <c r="G70" s="282"/>
      <c r="H70" s="282"/>
      <c r="I70" s="282"/>
      <c r="J70" s="282"/>
      <c r="K70" s="283"/>
    </row>
    <row r="71" spans="2:11" ht="18.75" customHeight="1">
      <c r="B71" s="283"/>
      <c r="C71" s="283"/>
      <c r="D71" s="283"/>
      <c r="E71" s="283"/>
      <c r="F71" s="283"/>
      <c r="G71" s="283"/>
      <c r="H71" s="283"/>
      <c r="I71" s="283"/>
      <c r="J71" s="283"/>
      <c r="K71" s="283"/>
    </row>
    <row r="72" spans="2:11" ht="7.5" customHeight="1">
      <c r="B72" s="284"/>
      <c r="C72" s="285"/>
      <c r="D72" s="285"/>
      <c r="E72" s="285"/>
      <c r="F72" s="285"/>
      <c r="G72" s="285"/>
      <c r="H72" s="285"/>
      <c r="I72" s="285"/>
      <c r="J72" s="285"/>
      <c r="K72" s="286"/>
    </row>
    <row r="73" spans="2:11" ht="45" customHeight="1">
      <c r="B73" s="287"/>
      <c r="C73" s="393" t="s">
        <v>102</v>
      </c>
      <c r="D73" s="393"/>
      <c r="E73" s="393"/>
      <c r="F73" s="393"/>
      <c r="G73" s="393"/>
      <c r="H73" s="393"/>
      <c r="I73" s="393"/>
      <c r="J73" s="393"/>
      <c r="K73" s="288"/>
    </row>
    <row r="74" spans="2:11" ht="17.25" customHeight="1">
      <c r="B74" s="287"/>
      <c r="C74" s="289" t="s">
        <v>499</v>
      </c>
      <c r="D74" s="289"/>
      <c r="E74" s="289"/>
      <c r="F74" s="289" t="s">
        <v>500</v>
      </c>
      <c r="G74" s="290"/>
      <c r="H74" s="289" t="s">
        <v>118</v>
      </c>
      <c r="I74" s="289" t="s">
        <v>63</v>
      </c>
      <c r="J74" s="289" t="s">
        <v>501</v>
      </c>
      <c r="K74" s="288"/>
    </row>
    <row r="75" spans="2:11" ht="17.25" customHeight="1">
      <c r="B75" s="287"/>
      <c r="C75" s="291" t="s">
        <v>502</v>
      </c>
      <c r="D75" s="291"/>
      <c r="E75" s="291"/>
      <c r="F75" s="292" t="s">
        <v>503</v>
      </c>
      <c r="G75" s="293"/>
      <c r="H75" s="291"/>
      <c r="I75" s="291"/>
      <c r="J75" s="291" t="s">
        <v>504</v>
      </c>
      <c r="K75" s="288"/>
    </row>
    <row r="76" spans="2:11" ht="5.25" customHeight="1">
      <c r="B76" s="287"/>
      <c r="C76" s="294"/>
      <c r="D76" s="294"/>
      <c r="E76" s="294"/>
      <c r="F76" s="294"/>
      <c r="G76" s="295"/>
      <c r="H76" s="294"/>
      <c r="I76" s="294"/>
      <c r="J76" s="294"/>
      <c r="K76" s="288"/>
    </row>
    <row r="77" spans="2:11" ht="15" customHeight="1">
      <c r="B77" s="287"/>
      <c r="C77" s="277" t="s">
        <v>59</v>
      </c>
      <c r="D77" s="294"/>
      <c r="E77" s="294"/>
      <c r="F77" s="296" t="s">
        <v>505</v>
      </c>
      <c r="G77" s="295"/>
      <c r="H77" s="277" t="s">
        <v>506</v>
      </c>
      <c r="I77" s="277" t="s">
        <v>507</v>
      </c>
      <c r="J77" s="277">
        <v>20</v>
      </c>
      <c r="K77" s="288"/>
    </row>
    <row r="78" spans="2:11" ht="15" customHeight="1">
      <c r="B78" s="287"/>
      <c r="C78" s="277" t="s">
        <v>508</v>
      </c>
      <c r="D78" s="277"/>
      <c r="E78" s="277"/>
      <c r="F78" s="296" t="s">
        <v>505</v>
      </c>
      <c r="G78" s="295"/>
      <c r="H78" s="277" t="s">
        <v>509</v>
      </c>
      <c r="I78" s="277" t="s">
        <v>507</v>
      </c>
      <c r="J78" s="277">
        <v>120</v>
      </c>
      <c r="K78" s="288"/>
    </row>
    <row r="79" spans="2:11" ht="15" customHeight="1">
      <c r="B79" s="297"/>
      <c r="C79" s="277" t="s">
        <v>510</v>
      </c>
      <c r="D79" s="277"/>
      <c r="E79" s="277"/>
      <c r="F79" s="296" t="s">
        <v>511</v>
      </c>
      <c r="G79" s="295"/>
      <c r="H79" s="277" t="s">
        <v>512</v>
      </c>
      <c r="I79" s="277" t="s">
        <v>507</v>
      </c>
      <c r="J79" s="277">
        <v>50</v>
      </c>
      <c r="K79" s="288"/>
    </row>
    <row r="80" spans="2:11" ht="15" customHeight="1">
      <c r="B80" s="297"/>
      <c r="C80" s="277" t="s">
        <v>513</v>
      </c>
      <c r="D80" s="277"/>
      <c r="E80" s="277"/>
      <c r="F80" s="296" t="s">
        <v>505</v>
      </c>
      <c r="G80" s="295"/>
      <c r="H80" s="277" t="s">
        <v>514</v>
      </c>
      <c r="I80" s="277" t="s">
        <v>515</v>
      </c>
      <c r="J80" s="277"/>
      <c r="K80" s="288"/>
    </row>
    <row r="81" spans="2:11" ht="15" customHeight="1">
      <c r="B81" s="297"/>
      <c r="C81" s="298" t="s">
        <v>516</v>
      </c>
      <c r="D81" s="298"/>
      <c r="E81" s="298"/>
      <c r="F81" s="299" t="s">
        <v>511</v>
      </c>
      <c r="G81" s="298"/>
      <c r="H81" s="298" t="s">
        <v>517</v>
      </c>
      <c r="I81" s="298" t="s">
        <v>507</v>
      </c>
      <c r="J81" s="298">
        <v>15</v>
      </c>
      <c r="K81" s="288"/>
    </row>
    <row r="82" spans="2:11" ht="15" customHeight="1">
      <c r="B82" s="297"/>
      <c r="C82" s="298" t="s">
        <v>518</v>
      </c>
      <c r="D82" s="298"/>
      <c r="E82" s="298"/>
      <c r="F82" s="299" t="s">
        <v>511</v>
      </c>
      <c r="G82" s="298"/>
      <c r="H82" s="298" t="s">
        <v>519</v>
      </c>
      <c r="I82" s="298" t="s">
        <v>507</v>
      </c>
      <c r="J82" s="298">
        <v>15</v>
      </c>
      <c r="K82" s="288"/>
    </row>
    <row r="83" spans="2:11" ht="15" customHeight="1">
      <c r="B83" s="297"/>
      <c r="C83" s="298" t="s">
        <v>520</v>
      </c>
      <c r="D83" s="298"/>
      <c r="E83" s="298"/>
      <c r="F83" s="299" t="s">
        <v>511</v>
      </c>
      <c r="G83" s="298"/>
      <c r="H83" s="298" t="s">
        <v>521</v>
      </c>
      <c r="I83" s="298" t="s">
        <v>507</v>
      </c>
      <c r="J83" s="298">
        <v>20</v>
      </c>
      <c r="K83" s="288"/>
    </row>
    <row r="84" spans="2:11" ht="15" customHeight="1">
      <c r="B84" s="297"/>
      <c r="C84" s="298" t="s">
        <v>522</v>
      </c>
      <c r="D84" s="298"/>
      <c r="E84" s="298"/>
      <c r="F84" s="299" t="s">
        <v>511</v>
      </c>
      <c r="G84" s="298"/>
      <c r="H84" s="298" t="s">
        <v>523</v>
      </c>
      <c r="I84" s="298" t="s">
        <v>507</v>
      </c>
      <c r="J84" s="298">
        <v>20</v>
      </c>
      <c r="K84" s="288"/>
    </row>
    <row r="85" spans="2:11" ht="15" customHeight="1">
      <c r="B85" s="297"/>
      <c r="C85" s="277" t="s">
        <v>524</v>
      </c>
      <c r="D85" s="277"/>
      <c r="E85" s="277"/>
      <c r="F85" s="296" t="s">
        <v>511</v>
      </c>
      <c r="G85" s="295"/>
      <c r="H85" s="277" t="s">
        <v>525</v>
      </c>
      <c r="I85" s="277" t="s">
        <v>507</v>
      </c>
      <c r="J85" s="277">
        <v>50</v>
      </c>
      <c r="K85" s="288"/>
    </row>
    <row r="86" spans="2:11" ht="15" customHeight="1">
      <c r="B86" s="297"/>
      <c r="C86" s="277" t="s">
        <v>526</v>
      </c>
      <c r="D86" s="277"/>
      <c r="E86" s="277"/>
      <c r="F86" s="296" t="s">
        <v>511</v>
      </c>
      <c r="G86" s="295"/>
      <c r="H86" s="277" t="s">
        <v>527</v>
      </c>
      <c r="I86" s="277" t="s">
        <v>507</v>
      </c>
      <c r="J86" s="277">
        <v>20</v>
      </c>
      <c r="K86" s="288"/>
    </row>
    <row r="87" spans="2:11" ht="15" customHeight="1">
      <c r="B87" s="297"/>
      <c r="C87" s="277" t="s">
        <v>528</v>
      </c>
      <c r="D87" s="277"/>
      <c r="E87" s="277"/>
      <c r="F87" s="296" t="s">
        <v>511</v>
      </c>
      <c r="G87" s="295"/>
      <c r="H87" s="277" t="s">
        <v>529</v>
      </c>
      <c r="I87" s="277" t="s">
        <v>507</v>
      </c>
      <c r="J87" s="277">
        <v>20</v>
      </c>
      <c r="K87" s="288"/>
    </row>
    <row r="88" spans="2:11" ht="15" customHeight="1">
      <c r="B88" s="297"/>
      <c r="C88" s="277" t="s">
        <v>530</v>
      </c>
      <c r="D88" s="277"/>
      <c r="E88" s="277"/>
      <c r="F88" s="296" t="s">
        <v>511</v>
      </c>
      <c r="G88" s="295"/>
      <c r="H88" s="277" t="s">
        <v>531</v>
      </c>
      <c r="I88" s="277" t="s">
        <v>507</v>
      </c>
      <c r="J88" s="277">
        <v>50</v>
      </c>
      <c r="K88" s="288"/>
    </row>
    <row r="89" spans="2:11" ht="15" customHeight="1">
      <c r="B89" s="297"/>
      <c r="C89" s="277" t="s">
        <v>532</v>
      </c>
      <c r="D89" s="277"/>
      <c r="E89" s="277"/>
      <c r="F89" s="296" t="s">
        <v>511</v>
      </c>
      <c r="G89" s="295"/>
      <c r="H89" s="277" t="s">
        <v>532</v>
      </c>
      <c r="I89" s="277" t="s">
        <v>507</v>
      </c>
      <c r="J89" s="277">
        <v>50</v>
      </c>
      <c r="K89" s="288"/>
    </row>
    <row r="90" spans="2:11" ht="15" customHeight="1">
      <c r="B90" s="297"/>
      <c r="C90" s="277" t="s">
        <v>123</v>
      </c>
      <c r="D90" s="277"/>
      <c r="E90" s="277"/>
      <c r="F90" s="296" t="s">
        <v>511</v>
      </c>
      <c r="G90" s="295"/>
      <c r="H90" s="277" t="s">
        <v>533</v>
      </c>
      <c r="I90" s="277" t="s">
        <v>507</v>
      </c>
      <c r="J90" s="277">
        <v>255</v>
      </c>
      <c r="K90" s="288"/>
    </row>
    <row r="91" spans="2:11" ht="15" customHeight="1">
      <c r="B91" s="297"/>
      <c r="C91" s="277" t="s">
        <v>534</v>
      </c>
      <c r="D91" s="277"/>
      <c r="E91" s="277"/>
      <c r="F91" s="296" t="s">
        <v>505</v>
      </c>
      <c r="G91" s="295"/>
      <c r="H91" s="277" t="s">
        <v>535</v>
      </c>
      <c r="I91" s="277" t="s">
        <v>536</v>
      </c>
      <c r="J91" s="277"/>
      <c r="K91" s="288"/>
    </row>
    <row r="92" spans="2:11" ht="15" customHeight="1">
      <c r="B92" s="297"/>
      <c r="C92" s="277" t="s">
        <v>537</v>
      </c>
      <c r="D92" s="277"/>
      <c r="E92" s="277"/>
      <c r="F92" s="296" t="s">
        <v>505</v>
      </c>
      <c r="G92" s="295"/>
      <c r="H92" s="277" t="s">
        <v>538</v>
      </c>
      <c r="I92" s="277" t="s">
        <v>539</v>
      </c>
      <c r="J92" s="277"/>
      <c r="K92" s="288"/>
    </row>
    <row r="93" spans="2:11" ht="15" customHeight="1">
      <c r="B93" s="297"/>
      <c r="C93" s="277" t="s">
        <v>540</v>
      </c>
      <c r="D93" s="277"/>
      <c r="E93" s="277"/>
      <c r="F93" s="296" t="s">
        <v>505</v>
      </c>
      <c r="G93" s="295"/>
      <c r="H93" s="277" t="s">
        <v>540</v>
      </c>
      <c r="I93" s="277" t="s">
        <v>539</v>
      </c>
      <c r="J93" s="277"/>
      <c r="K93" s="288"/>
    </row>
    <row r="94" spans="2:11" ht="15" customHeight="1">
      <c r="B94" s="297"/>
      <c r="C94" s="277" t="s">
        <v>44</v>
      </c>
      <c r="D94" s="277"/>
      <c r="E94" s="277"/>
      <c r="F94" s="296" t="s">
        <v>505</v>
      </c>
      <c r="G94" s="295"/>
      <c r="H94" s="277" t="s">
        <v>541</v>
      </c>
      <c r="I94" s="277" t="s">
        <v>539</v>
      </c>
      <c r="J94" s="277"/>
      <c r="K94" s="288"/>
    </row>
    <row r="95" spans="2:11" ht="15" customHeight="1">
      <c r="B95" s="297"/>
      <c r="C95" s="277" t="s">
        <v>54</v>
      </c>
      <c r="D95" s="277"/>
      <c r="E95" s="277"/>
      <c r="F95" s="296" t="s">
        <v>505</v>
      </c>
      <c r="G95" s="295"/>
      <c r="H95" s="277" t="s">
        <v>542</v>
      </c>
      <c r="I95" s="277" t="s">
        <v>539</v>
      </c>
      <c r="J95" s="277"/>
      <c r="K95" s="288"/>
    </row>
    <row r="96" spans="2:11" ht="15" customHeight="1">
      <c r="B96" s="300"/>
      <c r="C96" s="301"/>
      <c r="D96" s="301"/>
      <c r="E96" s="301"/>
      <c r="F96" s="301"/>
      <c r="G96" s="301"/>
      <c r="H96" s="301"/>
      <c r="I96" s="301"/>
      <c r="J96" s="301"/>
      <c r="K96" s="302"/>
    </row>
    <row r="97" spans="2:11" ht="18.75" customHeight="1">
      <c r="B97" s="303"/>
      <c r="C97" s="304"/>
      <c r="D97" s="304"/>
      <c r="E97" s="304"/>
      <c r="F97" s="304"/>
      <c r="G97" s="304"/>
      <c r="H97" s="304"/>
      <c r="I97" s="304"/>
      <c r="J97" s="304"/>
      <c r="K97" s="303"/>
    </row>
    <row r="98" spans="2:11" ht="18.75" customHeight="1">
      <c r="B98" s="283"/>
      <c r="C98" s="283"/>
      <c r="D98" s="283"/>
      <c r="E98" s="283"/>
      <c r="F98" s="283"/>
      <c r="G98" s="283"/>
      <c r="H98" s="283"/>
      <c r="I98" s="283"/>
      <c r="J98" s="283"/>
      <c r="K98" s="283"/>
    </row>
    <row r="99" spans="2:11" ht="7.5" customHeight="1">
      <c r="B99" s="284"/>
      <c r="C99" s="285"/>
      <c r="D99" s="285"/>
      <c r="E99" s="285"/>
      <c r="F99" s="285"/>
      <c r="G99" s="285"/>
      <c r="H99" s="285"/>
      <c r="I99" s="285"/>
      <c r="J99" s="285"/>
      <c r="K99" s="286"/>
    </row>
    <row r="100" spans="2:11" ht="45" customHeight="1">
      <c r="B100" s="287"/>
      <c r="C100" s="393" t="s">
        <v>543</v>
      </c>
      <c r="D100" s="393"/>
      <c r="E100" s="393"/>
      <c r="F100" s="393"/>
      <c r="G100" s="393"/>
      <c r="H100" s="393"/>
      <c r="I100" s="393"/>
      <c r="J100" s="393"/>
      <c r="K100" s="288"/>
    </row>
    <row r="101" spans="2:11" ht="17.25" customHeight="1">
      <c r="B101" s="287"/>
      <c r="C101" s="289" t="s">
        <v>499</v>
      </c>
      <c r="D101" s="289"/>
      <c r="E101" s="289"/>
      <c r="F101" s="289" t="s">
        <v>500</v>
      </c>
      <c r="G101" s="290"/>
      <c r="H101" s="289" t="s">
        <v>118</v>
      </c>
      <c r="I101" s="289" t="s">
        <v>63</v>
      </c>
      <c r="J101" s="289" t="s">
        <v>501</v>
      </c>
      <c r="K101" s="288"/>
    </row>
    <row r="102" spans="2:11" ht="17.25" customHeight="1">
      <c r="B102" s="287"/>
      <c r="C102" s="291" t="s">
        <v>502</v>
      </c>
      <c r="D102" s="291"/>
      <c r="E102" s="291"/>
      <c r="F102" s="292" t="s">
        <v>503</v>
      </c>
      <c r="G102" s="293"/>
      <c r="H102" s="291"/>
      <c r="I102" s="291"/>
      <c r="J102" s="291" t="s">
        <v>504</v>
      </c>
      <c r="K102" s="288"/>
    </row>
    <row r="103" spans="2:11" ht="5.25" customHeight="1">
      <c r="B103" s="287"/>
      <c r="C103" s="289"/>
      <c r="D103" s="289"/>
      <c r="E103" s="289"/>
      <c r="F103" s="289"/>
      <c r="G103" s="305"/>
      <c r="H103" s="289"/>
      <c r="I103" s="289"/>
      <c r="J103" s="289"/>
      <c r="K103" s="288"/>
    </row>
    <row r="104" spans="2:11" ht="15" customHeight="1">
      <c r="B104" s="287"/>
      <c r="C104" s="277" t="s">
        <v>59</v>
      </c>
      <c r="D104" s="294"/>
      <c r="E104" s="294"/>
      <c r="F104" s="296" t="s">
        <v>505</v>
      </c>
      <c r="G104" s="305"/>
      <c r="H104" s="277" t="s">
        <v>544</v>
      </c>
      <c r="I104" s="277" t="s">
        <v>507</v>
      </c>
      <c r="J104" s="277">
        <v>20</v>
      </c>
      <c r="K104" s="288"/>
    </row>
    <row r="105" spans="2:11" ht="15" customHeight="1">
      <c r="B105" s="287"/>
      <c r="C105" s="277" t="s">
        <v>508</v>
      </c>
      <c r="D105" s="277"/>
      <c r="E105" s="277"/>
      <c r="F105" s="296" t="s">
        <v>505</v>
      </c>
      <c r="G105" s="277"/>
      <c r="H105" s="277" t="s">
        <v>544</v>
      </c>
      <c r="I105" s="277" t="s">
        <v>507</v>
      </c>
      <c r="J105" s="277">
        <v>120</v>
      </c>
      <c r="K105" s="288"/>
    </row>
    <row r="106" spans="2:11" ht="15" customHeight="1">
      <c r="B106" s="297"/>
      <c r="C106" s="277" t="s">
        <v>510</v>
      </c>
      <c r="D106" s="277"/>
      <c r="E106" s="277"/>
      <c r="F106" s="296" t="s">
        <v>511</v>
      </c>
      <c r="G106" s="277"/>
      <c r="H106" s="277" t="s">
        <v>544</v>
      </c>
      <c r="I106" s="277" t="s">
        <v>507</v>
      </c>
      <c r="J106" s="277">
        <v>50</v>
      </c>
      <c r="K106" s="288"/>
    </row>
    <row r="107" spans="2:11" ht="15" customHeight="1">
      <c r="B107" s="297"/>
      <c r="C107" s="277" t="s">
        <v>513</v>
      </c>
      <c r="D107" s="277"/>
      <c r="E107" s="277"/>
      <c r="F107" s="296" t="s">
        <v>505</v>
      </c>
      <c r="G107" s="277"/>
      <c r="H107" s="277" t="s">
        <v>544</v>
      </c>
      <c r="I107" s="277" t="s">
        <v>515</v>
      </c>
      <c r="J107" s="277"/>
      <c r="K107" s="288"/>
    </row>
    <row r="108" spans="2:11" ht="15" customHeight="1">
      <c r="B108" s="297"/>
      <c r="C108" s="277" t="s">
        <v>524</v>
      </c>
      <c r="D108" s="277"/>
      <c r="E108" s="277"/>
      <c r="F108" s="296" t="s">
        <v>511</v>
      </c>
      <c r="G108" s="277"/>
      <c r="H108" s="277" t="s">
        <v>544</v>
      </c>
      <c r="I108" s="277" t="s">
        <v>507</v>
      </c>
      <c r="J108" s="277">
        <v>50</v>
      </c>
      <c r="K108" s="288"/>
    </row>
    <row r="109" spans="2:11" ht="15" customHeight="1">
      <c r="B109" s="297"/>
      <c r="C109" s="277" t="s">
        <v>532</v>
      </c>
      <c r="D109" s="277"/>
      <c r="E109" s="277"/>
      <c r="F109" s="296" t="s">
        <v>511</v>
      </c>
      <c r="G109" s="277"/>
      <c r="H109" s="277" t="s">
        <v>544</v>
      </c>
      <c r="I109" s="277" t="s">
        <v>507</v>
      </c>
      <c r="J109" s="277">
        <v>50</v>
      </c>
      <c r="K109" s="288"/>
    </row>
    <row r="110" spans="2:11" ht="15" customHeight="1">
      <c r="B110" s="297"/>
      <c r="C110" s="277" t="s">
        <v>530</v>
      </c>
      <c r="D110" s="277"/>
      <c r="E110" s="277"/>
      <c r="F110" s="296" t="s">
        <v>511</v>
      </c>
      <c r="G110" s="277"/>
      <c r="H110" s="277" t="s">
        <v>544</v>
      </c>
      <c r="I110" s="277" t="s">
        <v>507</v>
      </c>
      <c r="J110" s="277">
        <v>50</v>
      </c>
      <c r="K110" s="288"/>
    </row>
    <row r="111" spans="2:11" ht="15" customHeight="1">
      <c r="B111" s="297"/>
      <c r="C111" s="277" t="s">
        <v>59</v>
      </c>
      <c r="D111" s="277"/>
      <c r="E111" s="277"/>
      <c r="F111" s="296" t="s">
        <v>505</v>
      </c>
      <c r="G111" s="277"/>
      <c r="H111" s="277" t="s">
        <v>545</v>
      </c>
      <c r="I111" s="277" t="s">
        <v>507</v>
      </c>
      <c r="J111" s="277">
        <v>20</v>
      </c>
      <c r="K111" s="288"/>
    </row>
    <row r="112" spans="2:11" ht="15" customHeight="1">
      <c r="B112" s="297"/>
      <c r="C112" s="277" t="s">
        <v>546</v>
      </c>
      <c r="D112" s="277"/>
      <c r="E112" s="277"/>
      <c r="F112" s="296" t="s">
        <v>505</v>
      </c>
      <c r="G112" s="277"/>
      <c r="H112" s="277" t="s">
        <v>547</v>
      </c>
      <c r="I112" s="277" t="s">
        <v>507</v>
      </c>
      <c r="J112" s="277">
        <v>120</v>
      </c>
      <c r="K112" s="288"/>
    </row>
    <row r="113" spans="2:11" ht="15" customHeight="1">
      <c r="B113" s="297"/>
      <c r="C113" s="277" t="s">
        <v>44</v>
      </c>
      <c r="D113" s="277"/>
      <c r="E113" s="277"/>
      <c r="F113" s="296" t="s">
        <v>505</v>
      </c>
      <c r="G113" s="277"/>
      <c r="H113" s="277" t="s">
        <v>548</v>
      </c>
      <c r="I113" s="277" t="s">
        <v>539</v>
      </c>
      <c r="J113" s="277"/>
      <c r="K113" s="288"/>
    </row>
    <row r="114" spans="2:11" ht="15" customHeight="1">
      <c r="B114" s="297"/>
      <c r="C114" s="277" t="s">
        <v>54</v>
      </c>
      <c r="D114" s="277"/>
      <c r="E114" s="277"/>
      <c r="F114" s="296" t="s">
        <v>505</v>
      </c>
      <c r="G114" s="277"/>
      <c r="H114" s="277" t="s">
        <v>549</v>
      </c>
      <c r="I114" s="277" t="s">
        <v>539</v>
      </c>
      <c r="J114" s="277"/>
      <c r="K114" s="288"/>
    </row>
    <row r="115" spans="2:11" ht="15" customHeight="1">
      <c r="B115" s="297"/>
      <c r="C115" s="277" t="s">
        <v>63</v>
      </c>
      <c r="D115" s="277"/>
      <c r="E115" s="277"/>
      <c r="F115" s="296" t="s">
        <v>505</v>
      </c>
      <c r="G115" s="277"/>
      <c r="H115" s="277" t="s">
        <v>550</v>
      </c>
      <c r="I115" s="277" t="s">
        <v>551</v>
      </c>
      <c r="J115" s="277"/>
      <c r="K115" s="288"/>
    </row>
    <row r="116" spans="2:11" ht="15" customHeight="1">
      <c r="B116" s="300"/>
      <c r="C116" s="306"/>
      <c r="D116" s="306"/>
      <c r="E116" s="306"/>
      <c r="F116" s="306"/>
      <c r="G116" s="306"/>
      <c r="H116" s="306"/>
      <c r="I116" s="306"/>
      <c r="J116" s="306"/>
      <c r="K116" s="302"/>
    </row>
    <row r="117" spans="2:11" ht="18.75" customHeight="1">
      <c r="B117" s="307"/>
      <c r="C117" s="273"/>
      <c r="D117" s="273"/>
      <c r="E117" s="273"/>
      <c r="F117" s="308"/>
      <c r="G117" s="273"/>
      <c r="H117" s="273"/>
      <c r="I117" s="273"/>
      <c r="J117" s="273"/>
      <c r="K117" s="307"/>
    </row>
    <row r="118" spans="2:11" ht="18.75" customHeight="1">
      <c r="B118" s="283"/>
      <c r="C118" s="283"/>
      <c r="D118" s="283"/>
      <c r="E118" s="283"/>
      <c r="F118" s="283"/>
      <c r="G118" s="283"/>
      <c r="H118" s="283"/>
      <c r="I118" s="283"/>
      <c r="J118" s="283"/>
      <c r="K118" s="283"/>
    </row>
    <row r="119" spans="2:11" ht="7.5" customHeight="1">
      <c r="B119" s="309"/>
      <c r="C119" s="310"/>
      <c r="D119" s="310"/>
      <c r="E119" s="310"/>
      <c r="F119" s="310"/>
      <c r="G119" s="310"/>
      <c r="H119" s="310"/>
      <c r="I119" s="310"/>
      <c r="J119" s="310"/>
      <c r="K119" s="311"/>
    </row>
    <row r="120" spans="2:11" ht="45" customHeight="1">
      <c r="B120" s="312"/>
      <c r="C120" s="392" t="s">
        <v>552</v>
      </c>
      <c r="D120" s="392"/>
      <c r="E120" s="392"/>
      <c r="F120" s="392"/>
      <c r="G120" s="392"/>
      <c r="H120" s="392"/>
      <c r="I120" s="392"/>
      <c r="J120" s="392"/>
      <c r="K120" s="313"/>
    </row>
    <row r="121" spans="2:11" ht="17.25" customHeight="1">
      <c r="B121" s="314"/>
      <c r="C121" s="289" t="s">
        <v>499</v>
      </c>
      <c r="D121" s="289"/>
      <c r="E121" s="289"/>
      <c r="F121" s="289" t="s">
        <v>500</v>
      </c>
      <c r="G121" s="290"/>
      <c r="H121" s="289" t="s">
        <v>118</v>
      </c>
      <c r="I121" s="289" t="s">
        <v>63</v>
      </c>
      <c r="J121" s="289" t="s">
        <v>501</v>
      </c>
      <c r="K121" s="315"/>
    </row>
    <row r="122" spans="2:11" ht="17.25" customHeight="1">
      <c r="B122" s="314"/>
      <c r="C122" s="291" t="s">
        <v>502</v>
      </c>
      <c r="D122" s="291"/>
      <c r="E122" s="291"/>
      <c r="F122" s="292" t="s">
        <v>503</v>
      </c>
      <c r="G122" s="293"/>
      <c r="H122" s="291"/>
      <c r="I122" s="291"/>
      <c r="J122" s="291" t="s">
        <v>504</v>
      </c>
      <c r="K122" s="315"/>
    </row>
    <row r="123" spans="2:11" ht="5.25" customHeight="1">
      <c r="B123" s="316"/>
      <c r="C123" s="294"/>
      <c r="D123" s="294"/>
      <c r="E123" s="294"/>
      <c r="F123" s="294"/>
      <c r="G123" s="277"/>
      <c r="H123" s="294"/>
      <c r="I123" s="294"/>
      <c r="J123" s="294"/>
      <c r="K123" s="317"/>
    </row>
    <row r="124" spans="2:11" ht="15" customHeight="1">
      <c r="B124" s="316"/>
      <c r="C124" s="277" t="s">
        <v>508</v>
      </c>
      <c r="D124" s="294"/>
      <c r="E124" s="294"/>
      <c r="F124" s="296" t="s">
        <v>505</v>
      </c>
      <c r="G124" s="277"/>
      <c r="H124" s="277" t="s">
        <v>544</v>
      </c>
      <c r="I124" s="277" t="s">
        <v>507</v>
      </c>
      <c r="J124" s="277">
        <v>120</v>
      </c>
      <c r="K124" s="318"/>
    </row>
    <row r="125" spans="2:11" ht="15" customHeight="1">
      <c r="B125" s="316"/>
      <c r="C125" s="277" t="s">
        <v>553</v>
      </c>
      <c r="D125" s="277"/>
      <c r="E125" s="277"/>
      <c r="F125" s="296" t="s">
        <v>505</v>
      </c>
      <c r="G125" s="277"/>
      <c r="H125" s="277" t="s">
        <v>554</v>
      </c>
      <c r="I125" s="277" t="s">
        <v>507</v>
      </c>
      <c r="J125" s="277" t="s">
        <v>555</v>
      </c>
      <c r="K125" s="318"/>
    </row>
    <row r="126" spans="2:11" ht="15" customHeight="1">
      <c r="B126" s="316"/>
      <c r="C126" s="277" t="s">
        <v>454</v>
      </c>
      <c r="D126" s="277"/>
      <c r="E126" s="277"/>
      <c r="F126" s="296" t="s">
        <v>505</v>
      </c>
      <c r="G126" s="277"/>
      <c r="H126" s="277" t="s">
        <v>556</v>
      </c>
      <c r="I126" s="277" t="s">
        <v>507</v>
      </c>
      <c r="J126" s="277" t="s">
        <v>555</v>
      </c>
      <c r="K126" s="318"/>
    </row>
    <row r="127" spans="2:11" ht="15" customHeight="1">
      <c r="B127" s="316"/>
      <c r="C127" s="277" t="s">
        <v>516</v>
      </c>
      <c r="D127" s="277"/>
      <c r="E127" s="277"/>
      <c r="F127" s="296" t="s">
        <v>511</v>
      </c>
      <c r="G127" s="277"/>
      <c r="H127" s="277" t="s">
        <v>517</v>
      </c>
      <c r="I127" s="277" t="s">
        <v>507</v>
      </c>
      <c r="J127" s="277">
        <v>15</v>
      </c>
      <c r="K127" s="318"/>
    </row>
    <row r="128" spans="2:11" ht="15" customHeight="1">
      <c r="B128" s="316"/>
      <c r="C128" s="298" t="s">
        <v>518</v>
      </c>
      <c r="D128" s="298"/>
      <c r="E128" s="298"/>
      <c r="F128" s="299" t="s">
        <v>511</v>
      </c>
      <c r="G128" s="298"/>
      <c r="H128" s="298" t="s">
        <v>519</v>
      </c>
      <c r="I128" s="298" t="s">
        <v>507</v>
      </c>
      <c r="J128" s="298">
        <v>15</v>
      </c>
      <c r="K128" s="318"/>
    </row>
    <row r="129" spans="2:11" ht="15" customHeight="1">
      <c r="B129" s="316"/>
      <c r="C129" s="298" t="s">
        <v>520</v>
      </c>
      <c r="D129" s="298"/>
      <c r="E129" s="298"/>
      <c r="F129" s="299" t="s">
        <v>511</v>
      </c>
      <c r="G129" s="298"/>
      <c r="H129" s="298" t="s">
        <v>521</v>
      </c>
      <c r="I129" s="298" t="s">
        <v>507</v>
      </c>
      <c r="J129" s="298">
        <v>20</v>
      </c>
      <c r="K129" s="318"/>
    </row>
    <row r="130" spans="2:11" ht="15" customHeight="1">
      <c r="B130" s="316"/>
      <c r="C130" s="298" t="s">
        <v>522</v>
      </c>
      <c r="D130" s="298"/>
      <c r="E130" s="298"/>
      <c r="F130" s="299" t="s">
        <v>511</v>
      </c>
      <c r="G130" s="298"/>
      <c r="H130" s="298" t="s">
        <v>523</v>
      </c>
      <c r="I130" s="298" t="s">
        <v>507</v>
      </c>
      <c r="J130" s="298">
        <v>20</v>
      </c>
      <c r="K130" s="318"/>
    </row>
    <row r="131" spans="2:11" ht="15" customHeight="1">
      <c r="B131" s="316"/>
      <c r="C131" s="277" t="s">
        <v>510</v>
      </c>
      <c r="D131" s="277"/>
      <c r="E131" s="277"/>
      <c r="F131" s="296" t="s">
        <v>511</v>
      </c>
      <c r="G131" s="277"/>
      <c r="H131" s="277" t="s">
        <v>544</v>
      </c>
      <c r="I131" s="277" t="s">
        <v>507</v>
      </c>
      <c r="J131" s="277">
        <v>50</v>
      </c>
      <c r="K131" s="318"/>
    </row>
    <row r="132" spans="2:11" ht="15" customHeight="1">
      <c r="B132" s="316"/>
      <c r="C132" s="277" t="s">
        <v>524</v>
      </c>
      <c r="D132" s="277"/>
      <c r="E132" s="277"/>
      <c r="F132" s="296" t="s">
        <v>511</v>
      </c>
      <c r="G132" s="277"/>
      <c r="H132" s="277" t="s">
        <v>544</v>
      </c>
      <c r="I132" s="277" t="s">
        <v>507</v>
      </c>
      <c r="J132" s="277">
        <v>50</v>
      </c>
      <c r="K132" s="318"/>
    </row>
    <row r="133" spans="2:11" ht="15" customHeight="1">
      <c r="B133" s="316"/>
      <c r="C133" s="277" t="s">
        <v>530</v>
      </c>
      <c r="D133" s="277"/>
      <c r="E133" s="277"/>
      <c r="F133" s="296" t="s">
        <v>511</v>
      </c>
      <c r="G133" s="277"/>
      <c r="H133" s="277" t="s">
        <v>544</v>
      </c>
      <c r="I133" s="277" t="s">
        <v>507</v>
      </c>
      <c r="J133" s="277">
        <v>50</v>
      </c>
      <c r="K133" s="318"/>
    </row>
    <row r="134" spans="2:11" ht="15" customHeight="1">
      <c r="B134" s="316"/>
      <c r="C134" s="277" t="s">
        <v>532</v>
      </c>
      <c r="D134" s="277"/>
      <c r="E134" s="277"/>
      <c r="F134" s="296" t="s">
        <v>511</v>
      </c>
      <c r="G134" s="277"/>
      <c r="H134" s="277" t="s">
        <v>544</v>
      </c>
      <c r="I134" s="277" t="s">
        <v>507</v>
      </c>
      <c r="J134" s="277">
        <v>50</v>
      </c>
      <c r="K134" s="318"/>
    </row>
    <row r="135" spans="2:11" ht="15" customHeight="1">
      <c r="B135" s="316"/>
      <c r="C135" s="277" t="s">
        <v>123</v>
      </c>
      <c r="D135" s="277"/>
      <c r="E135" s="277"/>
      <c r="F135" s="296" t="s">
        <v>511</v>
      </c>
      <c r="G135" s="277"/>
      <c r="H135" s="277" t="s">
        <v>557</v>
      </c>
      <c r="I135" s="277" t="s">
        <v>507</v>
      </c>
      <c r="J135" s="277">
        <v>255</v>
      </c>
      <c r="K135" s="318"/>
    </row>
    <row r="136" spans="2:11" ht="15" customHeight="1">
      <c r="B136" s="316"/>
      <c r="C136" s="277" t="s">
        <v>534</v>
      </c>
      <c r="D136" s="277"/>
      <c r="E136" s="277"/>
      <c r="F136" s="296" t="s">
        <v>505</v>
      </c>
      <c r="G136" s="277"/>
      <c r="H136" s="277" t="s">
        <v>558</v>
      </c>
      <c r="I136" s="277" t="s">
        <v>536</v>
      </c>
      <c r="J136" s="277"/>
      <c r="K136" s="318"/>
    </row>
    <row r="137" spans="2:11" ht="15" customHeight="1">
      <c r="B137" s="316"/>
      <c r="C137" s="277" t="s">
        <v>537</v>
      </c>
      <c r="D137" s="277"/>
      <c r="E137" s="277"/>
      <c r="F137" s="296" t="s">
        <v>505</v>
      </c>
      <c r="G137" s="277"/>
      <c r="H137" s="277" t="s">
        <v>559</v>
      </c>
      <c r="I137" s="277" t="s">
        <v>539</v>
      </c>
      <c r="J137" s="277"/>
      <c r="K137" s="318"/>
    </row>
    <row r="138" spans="2:11" ht="15" customHeight="1">
      <c r="B138" s="316"/>
      <c r="C138" s="277" t="s">
        <v>540</v>
      </c>
      <c r="D138" s="277"/>
      <c r="E138" s="277"/>
      <c r="F138" s="296" t="s">
        <v>505</v>
      </c>
      <c r="G138" s="277"/>
      <c r="H138" s="277" t="s">
        <v>540</v>
      </c>
      <c r="I138" s="277" t="s">
        <v>539</v>
      </c>
      <c r="J138" s="277"/>
      <c r="K138" s="318"/>
    </row>
    <row r="139" spans="2:11" ht="15" customHeight="1">
      <c r="B139" s="316"/>
      <c r="C139" s="277" t="s">
        <v>44</v>
      </c>
      <c r="D139" s="277"/>
      <c r="E139" s="277"/>
      <c r="F139" s="296" t="s">
        <v>505</v>
      </c>
      <c r="G139" s="277"/>
      <c r="H139" s="277" t="s">
        <v>560</v>
      </c>
      <c r="I139" s="277" t="s">
        <v>539</v>
      </c>
      <c r="J139" s="277"/>
      <c r="K139" s="318"/>
    </row>
    <row r="140" spans="2:11" ht="15" customHeight="1">
      <c r="B140" s="316"/>
      <c r="C140" s="277" t="s">
        <v>561</v>
      </c>
      <c r="D140" s="277"/>
      <c r="E140" s="277"/>
      <c r="F140" s="296" t="s">
        <v>505</v>
      </c>
      <c r="G140" s="277"/>
      <c r="H140" s="277" t="s">
        <v>562</v>
      </c>
      <c r="I140" s="277" t="s">
        <v>539</v>
      </c>
      <c r="J140" s="277"/>
      <c r="K140" s="318"/>
    </row>
    <row r="141" spans="2:11" ht="15" customHeight="1">
      <c r="B141" s="319"/>
      <c r="C141" s="320"/>
      <c r="D141" s="320"/>
      <c r="E141" s="320"/>
      <c r="F141" s="320"/>
      <c r="G141" s="320"/>
      <c r="H141" s="320"/>
      <c r="I141" s="320"/>
      <c r="J141" s="320"/>
      <c r="K141" s="321"/>
    </row>
    <row r="142" spans="2:11" ht="18.75" customHeight="1">
      <c r="B142" s="273"/>
      <c r="C142" s="273"/>
      <c r="D142" s="273"/>
      <c r="E142" s="273"/>
      <c r="F142" s="308"/>
      <c r="G142" s="273"/>
      <c r="H142" s="273"/>
      <c r="I142" s="273"/>
      <c r="J142" s="273"/>
      <c r="K142" s="273"/>
    </row>
    <row r="143" spans="2:11" ht="18.75" customHeight="1">
      <c r="B143" s="283"/>
      <c r="C143" s="283"/>
      <c r="D143" s="283"/>
      <c r="E143" s="283"/>
      <c r="F143" s="283"/>
      <c r="G143" s="283"/>
      <c r="H143" s="283"/>
      <c r="I143" s="283"/>
      <c r="J143" s="283"/>
      <c r="K143" s="283"/>
    </row>
    <row r="144" spans="2:11" ht="7.5" customHeight="1">
      <c r="B144" s="284"/>
      <c r="C144" s="285"/>
      <c r="D144" s="285"/>
      <c r="E144" s="285"/>
      <c r="F144" s="285"/>
      <c r="G144" s="285"/>
      <c r="H144" s="285"/>
      <c r="I144" s="285"/>
      <c r="J144" s="285"/>
      <c r="K144" s="286"/>
    </row>
    <row r="145" spans="2:11" ht="45" customHeight="1">
      <c r="B145" s="287"/>
      <c r="C145" s="393" t="s">
        <v>563</v>
      </c>
      <c r="D145" s="393"/>
      <c r="E145" s="393"/>
      <c r="F145" s="393"/>
      <c r="G145" s="393"/>
      <c r="H145" s="393"/>
      <c r="I145" s="393"/>
      <c r="J145" s="393"/>
      <c r="K145" s="288"/>
    </row>
    <row r="146" spans="2:11" ht="17.25" customHeight="1">
      <c r="B146" s="287"/>
      <c r="C146" s="289" t="s">
        <v>499</v>
      </c>
      <c r="D146" s="289"/>
      <c r="E146" s="289"/>
      <c r="F146" s="289" t="s">
        <v>500</v>
      </c>
      <c r="G146" s="290"/>
      <c r="H146" s="289" t="s">
        <v>118</v>
      </c>
      <c r="I146" s="289" t="s">
        <v>63</v>
      </c>
      <c r="J146" s="289" t="s">
        <v>501</v>
      </c>
      <c r="K146" s="288"/>
    </row>
    <row r="147" spans="2:11" ht="17.25" customHeight="1">
      <c r="B147" s="287"/>
      <c r="C147" s="291" t="s">
        <v>502</v>
      </c>
      <c r="D147" s="291"/>
      <c r="E147" s="291"/>
      <c r="F147" s="292" t="s">
        <v>503</v>
      </c>
      <c r="G147" s="293"/>
      <c r="H147" s="291"/>
      <c r="I147" s="291"/>
      <c r="J147" s="291" t="s">
        <v>504</v>
      </c>
      <c r="K147" s="288"/>
    </row>
    <row r="148" spans="2:11" ht="5.25" customHeight="1">
      <c r="B148" s="297"/>
      <c r="C148" s="294"/>
      <c r="D148" s="294"/>
      <c r="E148" s="294"/>
      <c r="F148" s="294"/>
      <c r="G148" s="295"/>
      <c r="H148" s="294"/>
      <c r="I148" s="294"/>
      <c r="J148" s="294"/>
      <c r="K148" s="318"/>
    </row>
    <row r="149" spans="2:11" ht="15" customHeight="1">
      <c r="B149" s="297"/>
      <c r="C149" s="322" t="s">
        <v>508</v>
      </c>
      <c r="D149" s="277"/>
      <c r="E149" s="277"/>
      <c r="F149" s="323" t="s">
        <v>505</v>
      </c>
      <c r="G149" s="277"/>
      <c r="H149" s="322" t="s">
        <v>544</v>
      </c>
      <c r="I149" s="322" t="s">
        <v>507</v>
      </c>
      <c r="J149" s="322">
        <v>120</v>
      </c>
      <c r="K149" s="318"/>
    </row>
    <row r="150" spans="2:11" ht="15" customHeight="1">
      <c r="B150" s="297"/>
      <c r="C150" s="322" t="s">
        <v>553</v>
      </c>
      <c r="D150" s="277"/>
      <c r="E150" s="277"/>
      <c r="F150" s="323" t="s">
        <v>505</v>
      </c>
      <c r="G150" s="277"/>
      <c r="H150" s="322" t="s">
        <v>564</v>
      </c>
      <c r="I150" s="322" t="s">
        <v>507</v>
      </c>
      <c r="J150" s="322" t="s">
        <v>555</v>
      </c>
      <c r="K150" s="318"/>
    </row>
    <row r="151" spans="2:11" ht="15" customHeight="1">
      <c r="B151" s="297"/>
      <c r="C151" s="322" t="s">
        <v>454</v>
      </c>
      <c r="D151" s="277"/>
      <c r="E151" s="277"/>
      <c r="F151" s="323" t="s">
        <v>505</v>
      </c>
      <c r="G151" s="277"/>
      <c r="H151" s="322" t="s">
        <v>565</v>
      </c>
      <c r="I151" s="322" t="s">
        <v>507</v>
      </c>
      <c r="J151" s="322" t="s">
        <v>555</v>
      </c>
      <c r="K151" s="318"/>
    </row>
    <row r="152" spans="2:11" ht="15" customHeight="1">
      <c r="B152" s="297"/>
      <c r="C152" s="322" t="s">
        <v>510</v>
      </c>
      <c r="D152" s="277"/>
      <c r="E152" s="277"/>
      <c r="F152" s="323" t="s">
        <v>511</v>
      </c>
      <c r="G152" s="277"/>
      <c r="H152" s="322" t="s">
        <v>544</v>
      </c>
      <c r="I152" s="322" t="s">
        <v>507</v>
      </c>
      <c r="J152" s="322">
        <v>50</v>
      </c>
      <c r="K152" s="318"/>
    </row>
    <row r="153" spans="2:11" ht="15" customHeight="1">
      <c r="B153" s="297"/>
      <c r="C153" s="322" t="s">
        <v>513</v>
      </c>
      <c r="D153" s="277"/>
      <c r="E153" s="277"/>
      <c r="F153" s="323" t="s">
        <v>505</v>
      </c>
      <c r="G153" s="277"/>
      <c r="H153" s="322" t="s">
        <v>544</v>
      </c>
      <c r="I153" s="322" t="s">
        <v>515</v>
      </c>
      <c r="J153" s="322"/>
      <c r="K153" s="318"/>
    </row>
    <row r="154" spans="2:11" ht="15" customHeight="1">
      <c r="B154" s="297"/>
      <c r="C154" s="322" t="s">
        <v>524</v>
      </c>
      <c r="D154" s="277"/>
      <c r="E154" s="277"/>
      <c r="F154" s="323" t="s">
        <v>511</v>
      </c>
      <c r="G154" s="277"/>
      <c r="H154" s="322" t="s">
        <v>544</v>
      </c>
      <c r="I154" s="322" t="s">
        <v>507</v>
      </c>
      <c r="J154" s="322">
        <v>50</v>
      </c>
      <c r="K154" s="318"/>
    </row>
    <row r="155" spans="2:11" ht="15" customHeight="1">
      <c r="B155" s="297"/>
      <c r="C155" s="322" t="s">
        <v>532</v>
      </c>
      <c r="D155" s="277"/>
      <c r="E155" s="277"/>
      <c r="F155" s="323" t="s">
        <v>511</v>
      </c>
      <c r="G155" s="277"/>
      <c r="H155" s="322" t="s">
        <v>544</v>
      </c>
      <c r="I155" s="322" t="s">
        <v>507</v>
      </c>
      <c r="J155" s="322">
        <v>50</v>
      </c>
      <c r="K155" s="318"/>
    </row>
    <row r="156" spans="2:11" ht="15" customHeight="1">
      <c r="B156" s="297"/>
      <c r="C156" s="322" t="s">
        <v>530</v>
      </c>
      <c r="D156" s="277"/>
      <c r="E156" s="277"/>
      <c r="F156" s="323" t="s">
        <v>511</v>
      </c>
      <c r="G156" s="277"/>
      <c r="H156" s="322" t="s">
        <v>544</v>
      </c>
      <c r="I156" s="322" t="s">
        <v>507</v>
      </c>
      <c r="J156" s="322">
        <v>50</v>
      </c>
      <c r="K156" s="318"/>
    </row>
    <row r="157" spans="2:11" ht="15" customHeight="1">
      <c r="B157" s="297"/>
      <c r="C157" s="322" t="s">
        <v>108</v>
      </c>
      <c r="D157" s="277"/>
      <c r="E157" s="277"/>
      <c r="F157" s="323" t="s">
        <v>505</v>
      </c>
      <c r="G157" s="277"/>
      <c r="H157" s="322" t="s">
        <v>566</v>
      </c>
      <c r="I157" s="322" t="s">
        <v>507</v>
      </c>
      <c r="J157" s="322" t="s">
        <v>567</v>
      </c>
      <c r="K157" s="318"/>
    </row>
    <row r="158" spans="2:11" ht="15" customHeight="1">
      <c r="B158" s="297"/>
      <c r="C158" s="322" t="s">
        <v>568</v>
      </c>
      <c r="D158" s="277"/>
      <c r="E158" s="277"/>
      <c r="F158" s="323" t="s">
        <v>505</v>
      </c>
      <c r="G158" s="277"/>
      <c r="H158" s="322" t="s">
        <v>569</v>
      </c>
      <c r="I158" s="322" t="s">
        <v>539</v>
      </c>
      <c r="J158" s="322"/>
      <c r="K158" s="318"/>
    </row>
    <row r="159" spans="2:11" ht="15" customHeight="1">
      <c r="B159" s="324"/>
      <c r="C159" s="306"/>
      <c r="D159" s="306"/>
      <c r="E159" s="306"/>
      <c r="F159" s="306"/>
      <c r="G159" s="306"/>
      <c r="H159" s="306"/>
      <c r="I159" s="306"/>
      <c r="J159" s="306"/>
      <c r="K159" s="325"/>
    </row>
    <row r="160" spans="2:11" ht="18.75" customHeight="1">
      <c r="B160" s="273"/>
      <c r="C160" s="277"/>
      <c r="D160" s="277"/>
      <c r="E160" s="277"/>
      <c r="F160" s="296"/>
      <c r="G160" s="277"/>
      <c r="H160" s="277"/>
      <c r="I160" s="277"/>
      <c r="J160" s="277"/>
      <c r="K160" s="273"/>
    </row>
    <row r="161" spans="2:11" ht="18.75" customHeight="1">
      <c r="B161" s="283"/>
      <c r="C161" s="283"/>
      <c r="D161" s="283"/>
      <c r="E161" s="283"/>
      <c r="F161" s="283"/>
      <c r="G161" s="283"/>
      <c r="H161" s="283"/>
      <c r="I161" s="283"/>
      <c r="J161" s="283"/>
      <c r="K161" s="283"/>
    </row>
    <row r="162" spans="2:11" ht="7.5" customHeight="1">
      <c r="B162" s="265"/>
      <c r="C162" s="266"/>
      <c r="D162" s="266"/>
      <c r="E162" s="266"/>
      <c r="F162" s="266"/>
      <c r="G162" s="266"/>
      <c r="H162" s="266"/>
      <c r="I162" s="266"/>
      <c r="J162" s="266"/>
      <c r="K162" s="267"/>
    </row>
    <row r="163" spans="2:11" ht="45" customHeight="1">
      <c r="B163" s="268"/>
      <c r="C163" s="392" t="s">
        <v>570</v>
      </c>
      <c r="D163" s="392"/>
      <c r="E163" s="392"/>
      <c r="F163" s="392"/>
      <c r="G163" s="392"/>
      <c r="H163" s="392"/>
      <c r="I163" s="392"/>
      <c r="J163" s="392"/>
      <c r="K163" s="269"/>
    </row>
    <row r="164" spans="2:11" ht="17.25" customHeight="1">
      <c r="B164" s="268"/>
      <c r="C164" s="289" t="s">
        <v>499</v>
      </c>
      <c r="D164" s="289"/>
      <c r="E164" s="289"/>
      <c r="F164" s="289" t="s">
        <v>500</v>
      </c>
      <c r="G164" s="326"/>
      <c r="H164" s="327" t="s">
        <v>118</v>
      </c>
      <c r="I164" s="327" t="s">
        <v>63</v>
      </c>
      <c r="J164" s="289" t="s">
        <v>501</v>
      </c>
      <c r="K164" s="269"/>
    </row>
    <row r="165" spans="2:11" ht="17.25" customHeight="1">
      <c r="B165" s="270"/>
      <c r="C165" s="291" t="s">
        <v>502</v>
      </c>
      <c r="D165" s="291"/>
      <c r="E165" s="291"/>
      <c r="F165" s="292" t="s">
        <v>503</v>
      </c>
      <c r="G165" s="328"/>
      <c r="H165" s="329"/>
      <c r="I165" s="329"/>
      <c r="J165" s="291" t="s">
        <v>504</v>
      </c>
      <c r="K165" s="271"/>
    </row>
    <row r="166" spans="2:11" ht="5.25" customHeight="1">
      <c r="B166" s="297"/>
      <c r="C166" s="294"/>
      <c r="D166" s="294"/>
      <c r="E166" s="294"/>
      <c r="F166" s="294"/>
      <c r="G166" s="295"/>
      <c r="H166" s="294"/>
      <c r="I166" s="294"/>
      <c r="J166" s="294"/>
      <c r="K166" s="318"/>
    </row>
    <row r="167" spans="2:11" ht="15" customHeight="1">
      <c r="B167" s="297"/>
      <c r="C167" s="277" t="s">
        <v>508</v>
      </c>
      <c r="D167" s="277"/>
      <c r="E167" s="277"/>
      <c r="F167" s="296" t="s">
        <v>505</v>
      </c>
      <c r="G167" s="277"/>
      <c r="H167" s="277" t="s">
        <v>544</v>
      </c>
      <c r="I167" s="277" t="s">
        <v>507</v>
      </c>
      <c r="J167" s="277">
        <v>120</v>
      </c>
      <c r="K167" s="318"/>
    </row>
    <row r="168" spans="2:11" ht="15" customHeight="1">
      <c r="B168" s="297"/>
      <c r="C168" s="277" t="s">
        <v>553</v>
      </c>
      <c r="D168" s="277"/>
      <c r="E168" s="277"/>
      <c r="F168" s="296" t="s">
        <v>505</v>
      </c>
      <c r="G168" s="277"/>
      <c r="H168" s="277" t="s">
        <v>554</v>
      </c>
      <c r="I168" s="277" t="s">
        <v>507</v>
      </c>
      <c r="J168" s="277" t="s">
        <v>555</v>
      </c>
      <c r="K168" s="318"/>
    </row>
    <row r="169" spans="2:11" ht="15" customHeight="1">
      <c r="B169" s="297"/>
      <c r="C169" s="277" t="s">
        <v>454</v>
      </c>
      <c r="D169" s="277"/>
      <c r="E169" s="277"/>
      <c r="F169" s="296" t="s">
        <v>505</v>
      </c>
      <c r="G169" s="277"/>
      <c r="H169" s="277" t="s">
        <v>571</v>
      </c>
      <c r="I169" s="277" t="s">
        <v>507</v>
      </c>
      <c r="J169" s="277" t="s">
        <v>555</v>
      </c>
      <c r="K169" s="318"/>
    </row>
    <row r="170" spans="2:11" ht="15" customHeight="1">
      <c r="B170" s="297"/>
      <c r="C170" s="277" t="s">
        <v>510</v>
      </c>
      <c r="D170" s="277"/>
      <c r="E170" s="277"/>
      <c r="F170" s="296" t="s">
        <v>511</v>
      </c>
      <c r="G170" s="277"/>
      <c r="H170" s="277" t="s">
        <v>571</v>
      </c>
      <c r="I170" s="277" t="s">
        <v>507</v>
      </c>
      <c r="J170" s="277">
        <v>50</v>
      </c>
      <c r="K170" s="318"/>
    </row>
    <row r="171" spans="2:11" ht="15" customHeight="1">
      <c r="B171" s="297"/>
      <c r="C171" s="277" t="s">
        <v>513</v>
      </c>
      <c r="D171" s="277"/>
      <c r="E171" s="277"/>
      <c r="F171" s="296" t="s">
        <v>505</v>
      </c>
      <c r="G171" s="277"/>
      <c r="H171" s="277" t="s">
        <v>571</v>
      </c>
      <c r="I171" s="277" t="s">
        <v>515</v>
      </c>
      <c r="J171" s="277"/>
      <c r="K171" s="318"/>
    </row>
    <row r="172" spans="2:11" ht="15" customHeight="1">
      <c r="B172" s="297"/>
      <c r="C172" s="277" t="s">
        <v>524</v>
      </c>
      <c r="D172" s="277"/>
      <c r="E172" s="277"/>
      <c r="F172" s="296" t="s">
        <v>511</v>
      </c>
      <c r="G172" s="277"/>
      <c r="H172" s="277" t="s">
        <v>571</v>
      </c>
      <c r="I172" s="277" t="s">
        <v>507</v>
      </c>
      <c r="J172" s="277">
        <v>50</v>
      </c>
      <c r="K172" s="318"/>
    </row>
    <row r="173" spans="2:11" ht="15" customHeight="1">
      <c r="B173" s="297"/>
      <c r="C173" s="277" t="s">
        <v>532</v>
      </c>
      <c r="D173" s="277"/>
      <c r="E173" s="277"/>
      <c r="F173" s="296" t="s">
        <v>511</v>
      </c>
      <c r="G173" s="277"/>
      <c r="H173" s="277" t="s">
        <v>571</v>
      </c>
      <c r="I173" s="277" t="s">
        <v>507</v>
      </c>
      <c r="J173" s="277">
        <v>50</v>
      </c>
      <c r="K173" s="318"/>
    </row>
    <row r="174" spans="2:11" ht="15" customHeight="1">
      <c r="B174" s="297"/>
      <c r="C174" s="277" t="s">
        <v>530</v>
      </c>
      <c r="D174" s="277"/>
      <c r="E174" s="277"/>
      <c r="F174" s="296" t="s">
        <v>511</v>
      </c>
      <c r="G174" s="277"/>
      <c r="H174" s="277" t="s">
        <v>571</v>
      </c>
      <c r="I174" s="277" t="s">
        <v>507</v>
      </c>
      <c r="J174" s="277">
        <v>50</v>
      </c>
      <c r="K174" s="318"/>
    </row>
    <row r="175" spans="2:11" ht="15" customHeight="1">
      <c r="B175" s="297"/>
      <c r="C175" s="277" t="s">
        <v>117</v>
      </c>
      <c r="D175" s="277"/>
      <c r="E175" s="277"/>
      <c r="F175" s="296" t="s">
        <v>505</v>
      </c>
      <c r="G175" s="277"/>
      <c r="H175" s="277" t="s">
        <v>572</v>
      </c>
      <c r="I175" s="277" t="s">
        <v>573</v>
      </c>
      <c r="J175" s="277"/>
      <c r="K175" s="318"/>
    </row>
    <row r="176" spans="2:11" ht="15" customHeight="1">
      <c r="B176" s="297"/>
      <c r="C176" s="277" t="s">
        <v>63</v>
      </c>
      <c r="D176" s="277"/>
      <c r="E176" s="277"/>
      <c r="F176" s="296" t="s">
        <v>505</v>
      </c>
      <c r="G176" s="277"/>
      <c r="H176" s="277" t="s">
        <v>574</v>
      </c>
      <c r="I176" s="277" t="s">
        <v>575</v>
      </c>
      <c r="J176" s="277">
        <v>1</v>
      </c>
      <c r="K176" s="318"/>
    </row>
    <row r="177" spans="2:11" ht="15" customHeight="1">
      <c r="B177" s="297"/>
      <c r="C177" s="277" t="s">
        <v>59</v>
      </c>
      <c r="D177" s="277"/>
      <c r="E177" s="277"/>
      <c r="F177" s="296" t="s">
        <v>505</v>
      </c>
      <c r="G177" s="277"/>
      <c r="H177" s="277" t="s">
        <v>576</v>
      </c>
      <c r="I177" s="277" t="s">
        <v>507</v>
      </c>
      <c r="J177" s="277">
        <v>20</v>
      </c>
      <c r="K177" s="318"/>
    </row>
    <row r="178" spans="2:11" ht="15" customHeight="1">
      <c r="B178" s="297"/>
      <c r="C178" s="277" t="s">
        <v>118</v>
      </c>
      <c r="D178" s="277"/>
      <c r="E178" s="277"/>
      <c r="F178" s="296" t="s">
        <v>505</v>
      </c>
      <c r="G178" s="277"/>
      <c r="H178" s="277" t="s">
        <v>577</v>
      </c>
      <c r="I178" s="277" t="s">
        <v>507</v>
      </c>
      <c r="J178" s="277">
        <v>255</v>
      </c>
      <c r="K178" s="318"/>
    </row>
    <row r="179" spans="2:11" ht="15" customHeight="1">
      <c r="B179" s="297"/>
      <c r="C179" s="277" t="s">
        <v>119</v>
      </c>
      <c r="D179" s="277"/>
      <c r="E179" s="277"/>
      <c r="F179" s="296" t="s">
        <v>505</v>
      </c>
      <c r="G179" s="277"/>
      <c r="H179" s="277" t="s">
        <v>470</v>
      </c>
      <c r="I179" s="277" t="s">
        <v>507</v>
      </c>
      <c r="J179" s="277">
        <v>10</v>
      </c>
      <c r="K179" s="318"/>
    </row>
    <row r="180" spans="2:11" ht="15" customHeight="1">
      <c r="B180" s="297"/>
      <c r="C180" s="277" t="s">
        <v>120</v>
      </c>
      <c r="D180" s="277"/>
      <c r="E180" s="277"/>
      <c r="F180" s="296" t="s">
        <v>505</v>
      </c>
      <c r="G180" s="277"/>
      <c r="H180" s="277" t="s">
        <v>578</v>
      </c>
      <c r="I180" s="277" t="s">
        <v>539</v>
      </c>
      <c r="J180" s="277"/>
      <c r="K180" s="318"/>
    </row>
    <row r="181" spans="2:11" ht="15" customHeight="1">
      <c r="B181" s="297"/>
      <c r="C181" s="277" t="s">
        <v>579</v>
      </c>
      <c r="D181" s="277"/>
      <c r="E181" s="277"/>
      <c r="F181" s="296" t="s">
        <v>505</v>
      </c>
      <c r="G181" s="277"/>
      <c r="H181" s="277" t="s">
        <v>580</v>
      </c>
      <c r="I181" s="277" t="s">
        <v>539</v>
      </c>
      <c r="J181" s="277"/>
      <c r="K181" s="318"/>
    </row>
    <row r="182" spans="2:11" ht="15" customHeight="1">
      <c r="B182" s="297"/>
      <c r="C182" s="277" t="s">
        <v>568</v>
      </c>
      <c r="D182" s="277"/>
      <c r="E182" s="277"/>
      <c r="F182" s="296" t="s">
        <v>505</v>
      </c>
      <c r="G182" s="277"/>
      <c r="H182" s="277" t="s">
        <v>581</v>
      </c>
      <c r="I182" s="277" t="s">
        <v>539</v>
      </c>
      <c r="J182" s="277"/>
      <c r="K182" s="318"/>
    </row>
    <row r="183" spans="2:11" ht="15" customHeight="1">
      <c r="B183" s="297"/>
      <c r="C183" s="277" t="s">
        <v>122</v>
      </c>
      <c r="D183" s="277"/>
      <c r="E183" s="277"/>
      <c r="F183" s="296" t="s">
        <v>511</v>
      </c>
      <c r="G183" s="277"/>
      <c r="H183" s="277" t="s">
        <v>582</v>
      </c>
      <c r="I183" s="277" t="s">
        <v>507</v>
      </c>
      <c r="J183" s="277">
        <v>50</v>
      </c>
      <c r="K183" s="318"/>
    </row>
    <row r="184" spans="2:11" ht="15" customHeight="1">
      <c r="B184" s="297"/>
      <c r="C184" s="277" t="s">
        <v>583</v>
      </c>
      <c r="D184" s="277"/>
      <c r="E184" s="277"/>
      <c r="F184" s="296" t="s">
        <v>511</v>
      </c>
      <c r="G184" s="277"/>
      <c r="H184" s="277" t="s">
        <v>584</v>
      </c>
      <c r="I184" s="277" t="s">
        <v>585</v>
      </c>
      <c r="J184" s="277"/>
      <c r="K184" s="318"/>
    </row>
    <row r="185" spans="2:11" ht="15" customHeight="1">
      <c r="B185" s="297"/>
      <c r="C185" s="277" t="s">
        <v>586</v>
      </c>
      <c r="D185" s="277"/>
      <c r="E185" s="277"/>
      <c r="F185" s="296" t="s">
        <v>511</v>
      </c>
      <c r="G185" s="277"/>
      <c r="H185" s="277" t="s">
        <v>587</v>
      </c>
      <c r="I185" s="277" t="s">
        <v>585</v>
      </c>
      <c r="J185" s="277"/>
      <c r="K185" s="318"/>
    </row>
    <row r="186" spans="2:11" ht="15" customHeight="1">
      <c r="B186" s="297"/>
      <c r="C186" s="277" t="s">
        <v>588</v>
      </c>
      <c r="D186" s="277"/>
      <c r="E186" s="277"/>
      <c r="F186" s="296" t="s">
        <v>511</v>
      </c>
      <c r="G186" s="277"/>
      <c r="H186" s="277" t="s">
        <v>589</v>
      </c>
      <c r="I186" s="277" t="s">
        <v>585</v>
      </c>
      <c r="J186" s="277"/>
      <c r="K186" s="318"/>
    </row>
    <row r="187" spans="2:11" ht="15" customHeight="1">
      <c r="B187" s="297"/>
      <c r="C187" s="330" t="s">
        <v>590</v>
      </c>
      <c r="D187" s="277"/>
      <c r="E187" s="277"/>
      <c r="F187" s="296" t="s">
        <v>511</v>
      </c>
      <c r="G187" s="277"/>
      <c r="H187" s="277" t="s">
        <v>591</v>
      </c>
      <c r="I187" s="277" t="s">
        <v>592</v>
      </c>
      <c r="J187" s="331" t="s">
        <v>593</v>
      </c>
      <c r="K187" s="318"/>
    </row>
    <row r="188" spans="2:11" ht="15" customHeight="1">
      <c r="B188" s="297"/>
      <c r="C188" s="282" t="s">
        <v>48</v>
      </c>
      <c r="D188" s="277"/>
      <c r="E188" s="277"/>
      <c r="F188" s="296" t="s">
        <v>505</v>
      </c>
      <c r="G188" s="277"/>
      <c r="H188" s="273" t="s">
        <v>594</v>
      </c>
      <c r="I188" s="277" t="s">
        <v>595</v>
      </c>
      <c r="J188" s="277"/>
      <c r="K188" s="318"/>
    </row>
    <row r="189" spans="2:11" ht="15" customHeight="1">
      <c r="B189" s="297"/>
      <c r="C189" s="282" t="s">
        <v>596</v>
      </c>
      <c r="D189" s="277"/>
      <c r="E189" s="277"/>
      <c r="F189" s="296" t="s">
        <v>505</v>
      </c>
      <c r="G189" s="277"/>
      <c r="H189" s="277" t="s">
        <v>597</v>
      </c>
      <c r="I189" s="277" t="s">
        <v>539</v>
      </c>
      <c r="J189" s="277"/>
      <c r="K189" s="318"/>
    </row>
    <row r="190" spans="2:11" ht="15" customHeight="1">
      <c r="B190" s="297"/>
      <c r="C190" s="282" t="s">
        <v>598</v>
      </c>
      <c r="D190" s="277"/>
      <c r="E190" s="277"/>
      <c r="F190" s="296" t="s">
        <v>505</v>
      </c>
      <c r="G190" s="277"/>
      <c r="H190" s="277" t="s">
        <v>599</v>
      </c>
      <c r="I190" s="277" t="s">
        <v>539</v>
      </c>
      <c r="J190" s="277"/>
      <c r="K190" s="318"/>
    </row>
    <row r="191" spans="2:11" ht="15" customHeight="1">
      <c r="B191" s="297"/>
      <c r="C191" s="282" t="s">
        <v>600</v>
      </c>
      <c r="D191" s="277"/>
      <c r="E191" s="277"/>
      <c r="F191" s="296" t="s">
        <v>511</v>
      </c>
      <c r="G191" s="277"/>
      <c r="H191" s="277" t="s">
        <v>601</v>
      </c>
      <c r="I191" s="277" t="s">
        <v>539</v>
      </c>
      <c r="J191" s="277"/>
      <c r="K191" s="318"/>
    </row>
    <row r="192" spans="2:11" ht="15" customHeight="1">
      <c r="B192" s="324"/>
      <c r="C192" s="332"/>
      <c r="D192" s="306"/>
      <c r="E192" s="306"/>
      <c r="F192" s="306"/>
      <c r="G192" s="306"/>
      <c r="H192" s="306"/>
      <c r="I192" s="306"/>
      <c r="J192" s="306"/>
      <c r="K192" s="325"/>
    </row>
    <row r="193" spans="2:11" ht="18.75" customHeight="1">
      <c r="B193" s="273"/>
      <c r="C193" s="277"/>
      <c r="D193" s="277"/>
      <c r="E193" s="277"/>
      <c r="F193" s="296"/>
      <c r="G193" s="277"/>
      <c r="H193" s="277"/>
      <c r="I193" s="277"/>
      <c r="J193" s="277"/>
      <c r="K193" s="273"/>
    </row>
    <row r="194" spans="2:11" ht="18.75" customHeight="1">
      <c r="B194" s="273"/>
      <c r="C194" s="277"/>
      <c r="D194" s="277"/>
      <c r="E194" s="277"/>
      <c r="F194" s="296"/>
      <c r="G194" s="277"/>
      <c r="H194" s="277"/>
      <c r="I194" s="277"/>
      <c r="J194" s="277"/>
      <c r="K194" s="273"/>
    </row>
    <row r="195" spans="2:11" ht="18.75" customHeight="1">
      <c r="B195" s="283"/>
      <c r="C195" s="283"/>
      <c r="D195" s="283"/>
      <c r="E195" s="283"/>
      <c r="F195" s="283"/>
      <c r="G195" s="283"/>
      <c r="H195" s="283"/>
      <c r="I195" s="283"/>
      <c r="J195" s="283"/>
      <c r="K195" s="283"/>
    </row>
    <row r="196" spans="2:11">
      <c r="B196" s="265"/>
      <c r="C196" s="266"/>
      <c r="D196" s="266"/>
      <c r="E196" s="266"/>
      <c r="F196" s="266"/>
      <c r="G196" s="266"/>
      <c r="H196" s="266"/>
      <c r="I196" s="266"/>
      <c r="J196" s="266"/>
      <c r="K196" s="267"/>
    </row>
    <row r="197" spans="2:11" ht="22.2">
      <c r="B197" s="268"/>
      <c r="C197" s="392" t="s">
        <v>602</v>
      </c>
      <c r="D197" s="392"/>
      <c r="E197" s="392"/>
      <c r="F197" s="392"/>
      <c r="G197" s="392"/>
      <c r="H197" s="392"/>
      <c r="I197" s="392"/>
      <c r="J197" s="392"/>
      <c r="K197" s="269"/>
    </row>
    <row r="198" spans="2:11" ht="25.5" customHeight="1">
      <c r="B198" s="268"/>
      <c r="C198" s="333" t="s">
        <v>603</v>
      </c>
      <c r="D198" s="333"/>
      <c r="E198" s="333"/>
      <c r="F198" s="333" t="s">
        <v>604</v>
      </c>
      <c r="G198" s="334"/>
      <c r="H198" s="391" t="s">
        <v>605</v>
      </c>
      <c r="I198" s="391"/>
      <c r="J198" s="391"/>
      <c r="K198" s="269"/>
    </row>
    <row r="199" spans="2:11" ht="5.25" customHeight="1">
      <c r="B199" s="297"/>
      <c r="C199" s="294"/>
      <c r="D199" s="294"/>
      <c r="E199" s="294"/>
      <c r="F199" s="294"/>
      <c r="G199" s="277"/>
      <c r="H199" s="294"/>
      <c r="I199" s="294"/>
      <c r="J199" s="294"/>
      <c r="K199" s="318"/>
    </row>
    <row r="200" spans="2:11" ht="15" customHeight="1">
      <c r="B200" s="297"/>
      <c r="C200" s="277" t="s">
        <v>595</v>
      </c>
      <c r="D200" s="277"/>
      <c r="E200" s="277"/>
      <c r="F200" s="296" t="s">
        <v>49</v>
      </c>
      <c r="G200" s="277"/>
      <c r="H200" s="389" t="s">
        <v>606</v>
      </c>
      <c r="I200" s="389"/>
      <c r="J200" s="389"/>
      <c r="K200" s="318"/>
    </row>
    <row r="201" spans="2:11" ht="15" customHeight="1">
      <c r="B201" s="297"/>
      <c r="C201" s="303"/>
      <c r="D201" s="277"/>
      <c r="E201" s="277"/>
      <c r="F201" s="296" t="s">
        <v>50</v>
      </c>
      <c r="G201" s="277"/>
      <c r="H201" s="389" t="s">
        <v>607</v>
      </c>
      <c r="I201" s="389"/>
      <c r="J201" s="389"/>
      <c r="K201" s="318"/>
    </row>
    <row r="202" spans="2:11" ht="15" customHeight="1">
      <c r="B202" s="297"/>
      <c r="C202" s="303"/>
      <c r="D202" s="277"/>
      <c r="E202" s="277"/>
      <c r="F202" s="296" t="s">
        <v>53</v>
      </c>
      <c r="G202" s="277"/>
      <c r="H202" s="389" t="s">
        <v>608</v>
      </c>
      <c r="I202" s="389"/>
      <c r="J202" s="389"/>
      <c r="K202" s="318"/>
    </row>
    <row r="203" spans="2:11" ht="15" customHeight="1">
      <c r="B203" s="297"/>
      <c r="C203" s="277"/>
      <c r="D203" s="277"/>
      <c r="E203" s="277"/>
      <c r="F203" s="296" t="s">
        <v>51</v>
      </c>
      <c r="G203" s="277"/>
      <c r="H203" s="389" t="s">
        <v>609</v>
      </c>
      <c r="I203" s="389"/>
      <c r="J203" s="389"/>
      <c r="K203" s="318"/>
    </row>
    <row r="204" spans="2:11" ht="15" customHeight="1">
      <c r="B204" s="297"/>
      <c r="C204" s="277"/>
      <c r="D204" s="277"/>
      <c r="E204" s="277"/>
      <c r="F204" s="296" t="s">
        <v>52</v>
      </c>
      <c r="G204" s="277"/>
      <c r="H204" s="389" t="s">
        <v>610</v>
      </c>
      <c r="I204" s="389"/>
      <c r="J204" s="389"/>
      <c r="K204" s="318"/>
    </row>
    <row r="205" spans="2:11" ht="15" customHeight="1">
      <c r="B205" s="297"/>
      <c r="C205" s="277"/>
      <c r="D205" s="277"/>
      <c r="E205" s="277"/>
      <c r="F205" s="296"/>
      <c r="G205" s="277"/>
      <c r="H205" s="277"/>
      <c r="I205" s="277"/>
      <c r="J205" s="277"/>
      <c r="K205" s="318"/>
    </row>
    <row r="206" spans="2:11" ht="15" customHeight="1">
      <c r="B206" s="297"/>
      <c r="C206" s="277" t="s">
        <v>551</v>
      </c>
      <c r="D206" s="277"/>
      <c r="E206" s="277"/>
      <c r="F206" s="296" t="s">
        <v>85</v>
      </c>
      <c r="G206" s="277"/>
      <c r="H206" s="389" t="s">
        <v>611</v>
      </c>
      <c r="I206" s="389"/>
      <c r="J206" s="389"/>
      <c r="K206" s="318"/>
    </row>
    <row r="207" spans="2:11" ht="15" customHeight="1">
      <c r="B207" s="297"/>
      <c r="C207" s="303"/>
      <c r="D207" s="277"/>
      <c r="E207" s="277"/>
      <c r="F207" s="296" t="s">
        <v>450</v>
      </c>
      <c r="G207" s="277"/>
      <c r="H207" s="389" t="s">
        <v>451</v>
      </c>
      <c r="I207" s="389"/>
      <c r="J207" s="389"/>
      <c r="K207" s="318"/>
    </row>
    <row r="208" spans="2:11" ht="15" customHeight="1">
      <c r="B208" s="297"/>
      <c r="C208" s="277"/>
      <c r="D208" s="277"/>
      <c r="E208" s="277"/>
      <c r="F208" s="296" t="s">
        <v>448</v>
      </c>
      <c r="G208" s="277"/>
      <c r="H208" s="389" t="s">
        <v>612</v>
      </c>
      <c r="I208" s="389"/>
      <c r="J208" s="389"/>
      <c r="K208" s="318"/>
    </row>
    <row r="209" spans="2:11" ht="15" customHeight="1">
      <c r="B209" s="335"/>
      <c r="C209" s="303"/>
      <c r="D209" s="303"/>
      <c r="E209" s="303"/>
      <c r="F209" s="296" t="s">
        <v>96</v>
      </c>
      <c r="G209" s="282"/>
      <c r="H209" s="390" t="s">
        <v>452</v>
      </c>
      <c r="I209" s="390"/>
      <c r="J209" s="390"/>
      <c r="K209" s="336"/>
    </row>
    <row r="210" spans="2:11" ht="15" customHeight="1">
      <c r="B210" s="335"/>
      <c r="C210" s="303"/>
      <c r="D210" s="303"/>
      <c r="E210" s="303"/>
      <c r="F210" s="296" t="s">
        <v>360</v>
      </c>
      <c r="G210" s="282"/>
      <c r="H210" s="390" t="s">
        <v>415</v>
      </c>
      <c r="I210" s="390"/>
      <c r="J210" s="390"/>
      <c r="K210" s="336"/>
    </row>
    <row r="211" spans="2:11" ht="15" customHeight="1">
      <c r="B211" s="335"/>
      <c r="C211" s="303"/>
      <c r="D211" s="303"/>
      <c r="E211" s="303"/>
      <c r="F211" s="337"/>
      <c r="G211" s="282"/>
      <c r="H211" s="338"/>
      <c r="I211" s="338"/>
      <c r="J211" s="338"/>
      <c r="K211" s="336"/>
    </row>
    <row r="212" spans="2:11" ht="15" customHeight="1">
      <c r="B212" s="335"/>
      <c r="C212" s="277" t="s">
        <v>575</v>
      </c>
      <c r="D212" s="303"/>
      <c r="E212" s="303"/>
      <c r="F212" s="296">
        <v>1</v>
      </c>
      <c r="G212" s="282"/>
      <c r="H212" s="390" t="s">
        <v>613</v>
      </c>
      <c r="I212" s="390"/>
      <c r="J212" s="390"/>
      <c r="K212" s="336"/>
    </row>
    <row r="213" spans="2:11" ht="15" customHeight="1">
      <c r="B213" s="335"/>
      <c r="C213" s="303"/>
      <c r="D213" s="303"/>
      <c r="E213" s="303"/>
      <c r="F213" s="296">
        <v>2</v>
      </c>
      <c r="G213" s="282"/>
      <c r="H213" s="390" t="s">
        <v>614</v>
      </c>
      <c r="I213" s="390"/>
      <c r="J213" s="390"/>
      <c r="K213" s="336"/>
    </row>
    <row r="214" spans="2:11" ht="15" customHeight="1">
      <c r="B214" s="335"/>
      <c r="C214" s="303"/>
      <c r="D214" s="303"/>
      <c r="E214" s="303"/>
      <c r="F214" s="296">
        <v>3</v>
      </c>
      <c r="G214" s="282"/>
      <c r="H214" s="390" t="s">
        <v>615</v>
      </c>
      <c r="I214" s="390"/>
      <c r="J214" s="390"/>
      <c r="K214" s="336"/>
    </row>
    <row r="215" spans="2:11" ht="15" customHeight="1">
      <c r="B215" s="335"/>
      <c r="C215" s="303"/>
      <c r="D215" s="303"/>
      <c r="E215" s="303"/>
      <c r="F215" s="296">
        <v>4</v>
      </c>
      <c r="G215" s="282"/>
      <c r="H215" s="390" t="s">
        <v>616</v>
      </c>
      <c r="I215" s="390"/>
      <c r="J215" s="390"/>
      <c r="K215" s="336"/>
    </row>
    <row r="216" spans="2:11" ht="12.75" customHeight="1">
      <c r="B216" s="339"/>
      <c r="C216" s="340"/>
      <c r="D216" s="340"/>
      <c r="E216" s="340"/>
      <c r="F216" s="340"/>
      <c r="G216" s="340"/>
      <c r="H216" s="340"/>
      <c r="I216" s="340"/>
      <c r="J216" s="340"/>
      <c r="K216" s="341"/>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 - SO 01 -  Zemní hrázka</vt:lpstr>
      <vt:lpstr>2. - SO 02 -  Plazník</vt:lpstr>
      <vt:lpstr>3. - SO 03 -  Staveniště</vt:lpstr>
      <vt:lpstr>VON.01 - Soupis prací - V...</vt:lpstr>
      <vt:lpstr>Pokyny pro vyplnění</vt:lpstr>
      <vt:lpstr>'1. - SO 01 -  Zemní hrázka'!Názvy_tisku</vt:lpstr>
      <vt:lpstr>'2. - SO 02 -  Plazník'!Názvy_tisku</vt:lpstr>
      <vt:lpstr>'3. - SO 03 -  Staveniště'!Názvy_tisku</vt:lpstr>
      <vt:lpstr>'Rekapitulace stavby'!Názvy_tisku</vt:lpstr>
      <vt:lpstr>'VON.01 - Soupis prací - V...'!Názvy_tisku</vt:lpstr>
      <vt:lpstr>'1. - SO 01 -  Zemní hrázka'!Oblast_tisku</vt:lpstr>
      <vt:lpstr>'2. - SO 02 -  Plazník'!Oblast_tisku</vt:lpstr>
      <vt:lpstr>'3. - SO 03 -  Staveniště'!Oblast_tisku</vt:lpstr>
      <vt:lpstr>'Pokyny pro vyplnění'!Oblast_tisku</vt:lpstr>
      <vt:lpstr>'Rekapitulace stavby'!Oblast_tisku</vt:lpstr>
      <vt:lpstr>'VON.01 - Soupis prací - V...'!Oblast_tisku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Eva Morkesová</dc:creator>
  <cp:lastModifiedBy>Ing. Eva Morkesová</cp:lastModifiedBy>
  <dcterms:created xsi:type="dcterms:W3CDTF">2017-11-29T12:25:12Z</dcterms:created>
  <dcterms:modified xsi:type="dcterms:W3CDTF">2017-11-29T12:30:05Z</dcterms:modified>
</cp:coreProperties>
</file>