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SO 01 - Úpravy PB" sheetId="2" r:id="rId2"/>
    <sheet name="SO 02 - Úpravy LB nad Ústím" sheetId="3" r:id="rId3"/>
    <sheet name="SO 03 - Úpravy LB pod Ústím " sheetId="4" r:id="rId4"/>
    <sheet name="SO 04 - Přeložka sloupu VN" sheetId="5" r:id="rId5"/>
    <sheet name="SO 05.01 - Likvidace kříd..." sheetId="6" r:id="rId6"/>
    <sheet name="SO 05.02 - Kácení a likvi..." sheetId="7" r:id="rId7"/>
    <sheet name="SO 05.03 - Kácení a likvi..." sheetId="8" r:id="rId8"/>
    <sheet name="SO 05.04 - Náhradní výsadba" sheetId="9" r:id="rId9"/>
    <sheet name="VON - Vedlejší a ostatní ..." sheetId="10" r:id="rId10"/>
    <sheet name="Pokyny pro vyplnění" sheetId="11" r:id="rId11"/>
  </sheets>
  <definedNames>
    <definedName name="_xlnm.Print_Area" localSheetId="0">'Rekapitulace stavby'!$D$4:$AO$36,'Rekapitulace stavby'!$C$42:$AQ$65</definedName>
    <definedName name="_xlnm.Print_Titles" localSheetId="0">'Rekapitulace stavby'!$52:$52</definedName>
    <definedName name="_xlnm._FilterDatabase" localSheetId="1" hidden="1">'SO 01 - Úpravy PB'!$C$83:$K$186</definedName>
    <definedName name="_xlnm.Print_Area" localSheetId="1">'SO 01 - Úpravy PB'!$C$4:$J$39,'SO 01 - Úpravy PB'!$C$45:$J$65,'SO 01 - Úpravy PB'!$C$71:$K$186</definedName>
    <definedName name="_xlnm.Print_Titles" localSheetId="1">'SO 01 - Úpravy PB'!$83:$83</definedName>
    <definedName name="_xlnm._FilterDatabase" localSheetId="2" hidden="1">'SO 02 - Úpravy LB nad Ústím'!$C$82:$K$208</definedName>
    <definedName name="_xlnm.Print_Area" localSheetId="2">'SO 02 - Úpravy LB nad Ústím'!$C$4:$J$39,'SO 02 - Úpravy LB nad Ústím'!$C$45:$J$64,'SO 02 - Úpravy LB nad Ústím'!$C$70:$K$208</definedName>
    <definedName name="_xlnm.Print_Titles" localSheetId="2">'SO 02 - Úpravy LB nad Ústím'!$82:$82</definedName>
    <definedName name="_xlnm._FilterDatabase" localSheetId="3" hidden="1">'SO 03 - Úpravy LB pod Ústím '!$C$83:$K$145</definedName>
    <definedName name="_xlnm.Print_Area" localSheetId="3">'SO 03 - Úpravy LB pod Ústím '!$C$4:$J$39,'SO 03 - Úpravy LB pod Ústím '!$C$45:$J$65,'SO 03 - Úpravy LB pod Ústím '!$C$71:$K$145</definedName>
    <definedName name="_xlnm.Print_Titles" localSheetId="3">'SO 03 - Úpravy LB pod Ústím '!$83:$83</definedName>
    <definedName name="_xlnm._FilterDatabase" localSheetId="4" hidden="1">'SO 04 - Přeložka sloupu VN'!$C$80:$K$87</definedName>
    <definedName name="_xlnm.Print_Area" localSheetId="4">'SO 04 - Přeložka sloupu VN'!$C$4:$J$39,'SO 04 - Přeložka sloupu VN'!$C$45:$J$62,'SO 04 - Přeložka sloupu VN'!$C$68:$K$87</definedName>
    <definedName name="_xlnm.Print_Titles" localSheetId="4">'SO 04 - Přeložka sloupu VN'!$80:$80</definedName>
    <definedName name="_xlnm._FilterDatabase" localSheetId="5" hidden="1">'SO 05.01 - Likvidace kříd...'!$C$87:$K$118</definedName>
    <definedName name="_xlnm.Print_Area" localSheetId="5">'SO 05.01 - Likvidace kříd...'!$C$4:$J$41,'SO 05.01 - Likvidace kříd...'!$C$47:$J$67,'SO 05.01 - Likvidace kříd...'!$C$73:$K$118</definedName>
    <definedName name="_xlnm.Print_Titles" localSheetId="5">'SO 05.01 - Likvidace kříd...'!$87:$87</definedName>
    <definedName name="_xlnm._FilterDatabase" localSheetId="6" hidden="1">'SO 05.02 - Kácení a likvi...'!$C$88:$K$242</definedName>
    <definedName name="_xlnm.Print_Area" localSheetId="6">'SO 05.02 - Kácení a likvi...'!$C$4:$J$41,'SO 05.02 - Kácení a likvi...'!$C$47:$J$68,'SO 05.02 - Kácení a likvi...'!$C$74:$K$242</definedName>
    <definedName name="_xlnm.Print_Titles" localSheetId="6">'SO 05.02 - Kácení a likvi...'!$88:$88</definedName>
    <definedName name="_xlnm._FilterDatabase" localSheetId="7" hidden="1">'SO 05.03 - Kácení a likvi...'!$C$86:$K$111</definedName>
    <definedName name="_xlnm.Print_Area" localSheetId="7">'SO 05.03 - Kácení a likvi...'!$C$4:$J$41,'SO 05.03 - Kácení a likvi...'!$C$47:$J$66,'SO 05.03 - Kácení a likvi...'!$C$72:$K$111</definedName>
    <definedName name="_xlnm.Print_Titles" localSheetId="7">'SO 05.03 - Kácení a likvi...'!$86:$86</definedName>
    <definedName name="_xlnm._FilterDatabase" localSheetId="8" hidden="1">'SO 05.04 - Náhradní výsadba'!$C$87:$K$245</definedName>
    <definedName name="_xlnm.Print_Area" localSheetId="8">'SO 05.04 - Náhradní výsadba'!$C$4:$J$41,'SO 05.04 - Náhradní výsadba'!$C$47:$J$67,'SO 05.04 - Náhradní výsadba'!$C$73:$K$245</definedName>
    <definedName name="_xlnm.Print_Titles" localSheetId="8">'SO 05.04 - Náhradní výsadba'!$87:$87</definedName>
    <definedName name="_xlnm._FilterDatabase" localSheetId="9" hidden="1">'VON - Vedlejší a ostatní ...'!$C$85:$K$118</definedName>
    <definedName name="_xlnm.Print_Area" localSheetId="9">'VON - Vedlejší a ostatní ...'!$C$4:$J$39,'VON - Vedlejší a ostatní ...'!$C$45:$J$67,'VON - Vedlejší a ostatní ...'!$C$73:$K$118</definedName>
    <definedName name="_xlnm.Print_Titles" localSheetId="9">'VON - Vedlejší a ostatní ...'!$85:$85</definedName>
    <definedName name="_xlnm.Print_Area" localSheetId="10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10" r="J37"/>
  <c r="J36"/>
  <c i="1" r="AY64"/>
  <c i="10" r="J35"/>
  <c i="1" r="AX64"/>
  <c i="10" r="BI117"/>
  <c r="BH117"/>
  <c r="BG117"/>
  <c r="BF117"/>
  <c r="T117"/>
  <c r="T116"/>
  <c r="R117"/>
  <c r="R116"/>
  <c r="P117"/>
  <c r="P116"/>
  <c r="BK117"/>
  <c r="BK116"/>
  <c r="J116"/>
  <c r="J117"/>
  <c r="BE117"/>
  <c r="J66"/>
  <c r="BI115"/>
  <c r="BH115"/>
  <c r="BG115"/>
  <c r="BF115"/>
  <c r="T115"/>
  <c r="R115"/>
  <c r="P115"/>
  <c r="BK115"/>
  <c r="J115"/>
  <c r="BE115"/>
  <c r="BI114"/>
  <c r="BH114"/>
  <c r="BG114"/>
  <c r="BF114"/>
  <c r="T114"/>
  <c r="T113"/>
  <c r="R114"/>
  <c r="R113"/>
  <c r="P114"/>
  <c r="P113"/>
  <c r="BK114"/>
  <c r="BK113"/>
  <c r="J113"/>
  <c r="J114"/>
  <c r="BE114"/>
  <c r="J65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T109"/>
  <c r="R110"/>
  <c r="R109"/>
  <c r="P110"/>
  <c r="P109"/>
  <c r="BK110"/>
  <c r="BK109"/>
  <c r="J109"/>
  <c r="J110"/>
  <c r="BE110"/>
  <c r="J64"/>
  <c r="BI108"/>
  <c r="BH108"/>
  <c r="BG108"/>
  <c r="BF108"/>
  <c r="T108"/>
  <c r="R108"/>
  <c r="P108"/>
  <c r="BK108"/>
  <c r="J108"/>
  <c r="BE108"/>
  <c r="BI107"/>
  <c r="BH107"/>
  <c r="BG107"/>
  <c r="BF107"/>
  <c r="T107"/>
  <c r="T106"/>
  <c r="R107"/>
  <c r="R106"/>
  <c r="P107"/>
  <c r="P106"/>
  <c r="BK107"/>
  <c r="BK106"/>
  <c r="J106"/>
  <c r="J107"/>
  <c r="BE107"/>
  <c r="J63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T101"/>
  <c r="R102"/>
  <c r="R101"/>
  <c r="P102"/>
  <c r="P101"/>
  <c r="BK102"/>
  <c r="BK101"/>
  <c r="J101"/>
  <c r="J102"/>
  <c r="BE102"/>
  <c r="J62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F37"/>
  <c i="1" r="BD64"/>
  <c i="10" r="BH89"/>
  <c r="F36"/>
  <c i="1" r="BC64"/>
  <c i="10" r="BG89"/>
  <c r="F35"/>
  <c i="1" r="BB64"/>
  <c i="10" r="BF89"/>
  <c r="J34"/>
  <c i="1" r="AW64"/>
  <c i="10" r="F34"/>
  <c i="1" r="BA64"/>
  <c i="10" r="T89"/>
  <c r="T88"/>
  <c r="T87"/>
  <c r="T86"/>
  <c r="R89"/>
  <c r="R88"/>
  <c r="R87"/>
  <c r="R86"/>
  <c r="P89"/>
  <c r="P88"/>
  <c r="P87"/>
  <c r="P86"/>
  <c i="1" r="AU64"/>
  <c i="10" r="BK89"/>
  <c r="BK88"/>
  <c r="J88"/>
  <c r="BK87"/>
  <c r="J87"/>
  <c r="BK86"/>
  <c r="J86"/>
  <c r="J59"/>
  <c r="J30"/>
  <c i="1" r="AG64"/>
  <c i="10" r="J89"/>
  <c r="BE89"/>
  <c r="J33"/>
  <c i="1" r="AV64"/>
  <c i="10" r="F33"/>
  <c i="1" r="AZ64"/>
  <c i="10" r="J61"/>
  <c r="J60"/>
  <c r="J82"/>
  <c r="F82"/>
  <c r="F80"/>
  <c r="E78"/>
  <c r="J54"/>
  <c r="F54"/>
  <c r="F52"/>
  <c r="E50"/>
  <c r="J39"/>
  <c r="J24"/>
  <c r="E24"/>
  <c r="J83"/>
  <c r="J55"/>
  <c r="J23"/>
  <c r="J18"/>
  <c r="E18"/>
  <c r="F83"/>
  <c r="F55"/>
  <c r="J17"/>
  <c r="J12"/>
  <c r="J80"/>
  <c r="J52"/>
  <c r="E7"/>
  <c r="E76"/>
  <c r="E48"/>
  <c i="9" r="J39"/>
  <c r="J38"/>
  <c i="1" r="AY63"/>
  <c i="9" r="J37"/>
  <c i="1" r="AX63"/>
  <c i="9" r="BI245"/>
  <c r="BH245"/>
  <c r="BG245"/>
  <c r="BF245"/>
  <c r="T245"/>
  <c r="T244"/>
  <c r="R245"/>
  <c r="R244"/>
  <c r="P245"/>
  <c r="P244"/>
  <c r="BK245"/>
  <c r="BK244"/>
  <c r="J244"/>
  <c r="J245"/>
  <c r="BE245"/>
  <c r="J66"/>
  <c r="BI240"/>
  <c r="BH240"/>
  <c r="BG240"/>
  <c r="BF240"/>
  <c r="T240"/>
  <c r="R240"/>
  <c r="P240"/>
  <c r="BK240"/>
  <c r="J240"/>
  <c r="BE240"/>
  <c r="BI230"/>
  <c r="BH230"/>
  <c r="BG230"/>
  <c r="BF230"/>
  <c r="T230"/>
  <c r="R230"/>
  <c r="P230"/>
  <c r="BK230"/>
  <c r="J230"/>
  <c r="BE230"/>
  <c r="BI224"/>
  <c r="BH224"/>
  <c r="BG224"/>
  <c r="BF224"/>
  <c r="T224"/>
  <c r="R224"/>
  <c r="P224"/>
  <c r="BK224"/>
  <c r="J224"/>
  <c r="BE224"/>
  <c r="BI216"/>
  <c r="BH216"/>
  <c r="BG216"/>
  <c r="BF216"/>
  <c r="T216"/>
  <c r="R216"/>
  <c r="P216"/>
  <c r="BK216"/>
  <c r="J216"/>
  <c r="BE216"/>
  <c r="BI211"/>
  <c r="BH211"/>
  <c r="BG211"/>
  <c r="BF211"/>
  <c r="T211"/>
  <c r="R211"/>
  <c r="P211"/>
  <c r="BK211"/>
  <c r="J211"/>
  <c r="BE211"/>
  <c r="BI206"/>
  <c r="BH206"/>
  <c r="BG206"/>
  <c r="BF206"/>
  <c r="T206"/>
  <c r="R206"/>
  <c r="P206"/>
  <c r="BK206"/>
  <c r="J206"/>
  <c r="BE206"/>
  <c r="BI200"/>
  <c r="BH200"/>
  <c r="BG200"/>
  <c r="BF200"/>
  <c r="T200"/>
  <c r="R200"/>
  <c r="P200"/>
  <c r="BK200"/>
  <c r="J200"/>
  <c r="BE200"/>
  <c r="BI195"/>
  <c r="BH195"/>
  <c r="BG195"/>
  <c r="BF195"/>
  <c r="T195"/>
  <c r="R195"/>
  <c r="P195"/>
  <c r="BK195"/>
  <c r="J195"/>
  <c r="BE195"/>
  <c r="BI193"/>
  <c r="BH193"/>
  <c r="BG193"/>
  <c r="BF193"/>
  <c r="T193"/>
  <c r="R193"/>
  <c r="P193"/>
  <c r="BK193"/>
  <c r="J193"/>
  <c r="BE193"/>
  <c r="BI188"/>
  <c r="BH188"/>
  <c r="BG188"/>
  <c r="BF188"/>
  <c r="T188"/>
  <c r="R188"/>
  <c r="P188"/>
  <c r="BK188"/>
  <c r="J188"/>
  <c r="BE188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58"/>
  <c r="BH158"/>
  <c r="BG158"/>
  <c r="BF158"/>
  <c r="T158"/>
  <c r="R158"/>
  <c r="P158"/>
  <c r="BK158"/>
  <c r="J158"/>
  <c r="BE158"/>
  <c r="BI153"/>
  <c r="BH153"/>
  <c r="BG153"/>
  <c r="BF153"/>
  <c r="T153"/>
  <c r="R153"/>
  <c r="P153"/>
  <c r="BK153"/>
  <c r="J153"/>
  <c r="BE153"/>
  <c r="BI148"/>
  <c r="BH148"/>
  <c r="BG148"/>
  <c r="BF148"/>
  <c r="T148"/>
  <c r="R148"/>
  <c r="P148"/>
  <c r="BK148"/>
  <c r="J148"/>
  <c r="BE148"/>
  <c r="BI143"/>
  <c r="BH143"/>
  <c r="BG143"/>
  <c r="BF143"/>
  <c r="T143"/>
  <c r="R143"/>
  <c r="P143"/>
  <c r="BK143"/>
  <c r="J143"/>
  <c r="BE143"/>
  <c r="BI133"/>
  <c r="BH133"/>
  <c r="BG133"/>
  <c r="BF133"/>
  <c r="T133"/>
  <c r="R133"/>
  <c r="P133"/>
  <c r="BK133"/>
  <c r="J133"/>
  <c r="BE133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02"/>
  <c r="BH102"/>
  <c r="BG102"/>
  <c r="BF102"/>
  <c r="T102"/>
  <c r="R102"/>
  <c r="P102"/>
  <c r="BK102"/>
  <c r="J102"/>
  <c r="BE102"/>
  <c r="BI91"/>
  <c r="F39"/>
  <c i="1" r="BD63"/>
  <c i="9" r="BH91"/>
  <c r="F38"/>
  <c i="1" r="BC63"/>
  <c i="9" r="BG91"/>
  <c r="F37"/>
  <c i="1" r="BB63"/>
  <c i="9" r="BF91"/>
  <c r="J36"/>
  <c i="1" r="AW63"/>
  <c i="9" r="F36"/>
  <c i="1" r="BA63"/>
  <c i="9" r="T91"/>
  <c r="T90"/>
  <c r="T89"/>
  <c r="T88"/>
  <c r="R91"/>
  <c r="R90"/>
  <c r="R89"/>
  <c r="R88"/>
  <c r="P91"/>
  <c r="P90"/>
  <c r="P89"/>
  <c r="P88"/>
  <c i="1" r="AU63"/>
  <c i="9" r="BK91"/>
  <c r="BK90"/>
  <c r="J90"/>
  <c r="BK89"/>
  <c r="J89"/>
  <c r="BK88"/>
  <c r="J88"/>
  <c r="J63"/>
  <c r="J32"/>
  <c i="1" r="AG63"/>
  <c i="9" r="J91"/>
  <c r="BE91"/>
  <c r="J35"/>
  <c i="1" r="AV63"/>
  <c i="9" r="F35"/>
  <c i="1" r="AZ63"/>
  <c i="9" r="J65"/>
  <c r="J64"/>
  <c r="J84"/>
  <c r="F84"/>
  <c r="F82"/>
  <c r="E80"/>
  <c r="J58"/>
  <c r="F58"/>
  <c r="F56"/>
  <c r="E54"/>
  <c r="J41"/>
  <c r="J26"/>
  <c r="E26"/>
  <c r="J85"/>
  <c r="J59"/>
  <c r="J25"/>
  <c r="J20"/>
  <c r="E20"/>
  <c r="F85"/>
  <c r="F59"/>
  <c r="J19"/>
  <c r="J14"/>
  <c r="J82"/>
  <c r="J56"/>
  <c r="E7"/>
  <c r="E76"/>
  <c r="E50"/>
  <c i="8" r="J39"/>
  <c r="J38"/>
  <c i="1" r="AY62"/>
  <c i="8" r="J37"/>
  <c i="1" r="AX62"/>
  <c i="8" r="BI110"/>
  <c r="BH110"/>
  <c r="BG110"/>
  <c r="BF110"/>
  <c r="T110"/>
  <c r="R110"/>
  <c r="P110"/>
  <c r="BK110"/>
  <c r="J110"/>
  <c r="BE110"/>
  <c r="BI108"/>
  <c r="BH108"/>
  <c r="BG108"/>
  <c r="BF108"/>
  <c r="T108"/>
  <c r="R108"/>
  <c r="P108"/>
  <c r="BK108"/>
  <c r="J108"/>
  <c r="BE108"/>
  <c r="BI106"/>
  <c r="BH106"/>
  <c r="BG106"/>
  <c r="BF106"/>
  <c r="T106"/>
  <c r="R106"/>
  <c r="P106"/>
  <c r="BK106"/>
  <c r="J106"/>
  <c r="BE106"/>
  <c r="BI104"/>
  <c r="BH104"/>
  <c r="BG104"/>
  <c r="BF104"/>
  <c r="T104"/>
  <c r="R104"/>
  <c r="P104"/>
  <c r="BK104"/>
  <c r="J104"/>
  <c r="BE104"/>
  <c r="BI102"/>
  <c r="BH102"/>
  <c r="BG102"/>
  <c r="BF102"/>
  <c r="T102"/>
  <c r="R102"/>
  <c r="P102"/>
  <c r="BK102"/>
  <c r="J102"/>
  <c r="BE102"/>
  <c r="BI100"/>
  <c r="BH100"/>
  <c r="BG100"/>
  <c r="BF100"/>
  <c r="T100"/>
  <c r="R100"/>
  <c r="P100"/>
  <c r="BK100"/>
  <c r="J100"/>
  <c r="BE100"/>
  <c r="BI98"/>
  <c r="BH98"/>
  <c r="BG98"/>
  <c r="BF98"/>
  <c r="T98"/>
  <c r="R98"/>
  <c r="P98"/>
  <c r="BK98"/>
  <c r="J98"/>
  <c r="BE98"/>
  <c r="BI96"/>
  <c r="BH96"/>
  <c r="BG96"/>
  <c r="BF96"/>
  <c r="T96"/>
  <c r="R96"/>
  <c r="P96"/>
  <c r="BK96"/>
  <c r="J96"/>
  <c r="BE96"/>
  <c r="BI94"/>
  <c r="BH94"/>
  <c r="BG94"/>
  <c r="BF94"/>
  <c r="T94"/>
  <c r="R94"/>
  <c r="P94"/>
  <c r="BK94"/>
  <c r="J94"/>
  <c r="BE94"/>
  <c r="BI92"/>
  <c r="BH92"/>
  <c r="BG92"/>
  <c r="BF92"/>
  <c r="T92"/>
  <c r="R92"/>
  <c r="P92"/>
  <c r="BK92"/>
  <c r="J92"/>
  <c r="BE92"/>
  <c r="BI90"/>
  <c r="F39"/>
  <c i="1" r="BD62"/>
  <c i="8" r="BH90"/>
  <c r="F38"/>
  <c i="1" r="BC62"/>
  <c i="8" r="BG90"/>
  <c r="F37"/>
  <c i="1" r="BB62"/>
  <c i="8" r="BF90"/>
  <c r="J36"/>
  <c i="1" r="AW62"/>
  <c i="8" r="F36"/>
  <c i="1" r="BA62"/>
  <c i="8" r="T90"/>
  <c r="T89"/>
  <c r="T88"/>
  <c r="T87"/>
  <c r="R90"/>
  <c r="R89"/>
  <c r="R88"/>
  <c r="R87"/>
  <c r="P90"/>
  <c r="P89"/>
  <c r="P88"/>
  <c r="P87"/>
  <c i="1" r="AU62"/>
  <c i="8" r="BK90"/>
  <c r="BK89"/>
  <c r="J89"/>
  <c r="BK88"/>
  <c r="J88"/>
  <c r="BK87"/>
  <c r="J87"/>
  <c r="J63"/>
  <c r="J32"/>
  <c i="1" r="AG62"/>
  <c i="8" r="J90"/>
  <c r="BE90"/>
  <c r="J35"/>
  <c i="1" r="AV62"/>
  <c i="8" r="F35"/>
  <c i="1" r="AZ62"/>
  <c i="8" r="J65"/>
  <c r="J64"/>
  <c r="J83"/>
  <c r="F83"/>
  <c r="F81"/>
  <c r="E79"/>
  <c r="J58"/>
  <c r="F58"/>
  <c r="F56"/>
  <c r="E54"/>
  <c r="J41"/>
  <c r="J26"/>
  <c r="E26"/>
  <c r="J84"/>
  <c r="J59"/>
  <c r="J25"/>
  <c r="J20"/>
  <c r="E20"/>
  <c r="F84"/>
  <c r="F59"/>
  <c r="J19"/>
  <c r="J14"/>
  <c r="J81"/>
  <c r="J56"/>
  <c r="E7"/>
  <c r="E75"/>
  <c r="E50"/>
  <c i="7" r="J39"/>
  <c r="J38"/>
  <c i="1" r="AY61"/>
  <c i="7" r="J37"/>
  <c i="1" r="AX61"/>
  <c i="7" r="BI242"/>
  <c r="BH242"/>
  <c r="BG242"/>
  <c r="BF242"/>
  <c r="T242"/>
  <c r="T241"/>
  <c r="R242"/>
  <c r="R241"/>
  <c r="P242"/>
  <c r="P241"/>
  <c r="BK242"/>
  <c r="BK241"/>
  <c r="J241"/>
  <c r="J242"/>
  <c r="BE242"/>
  <c r="J67"/>
  <c r="BI239"/>
  <c r="BH239"/>
  <c r="BG239"/>
  <c r="BF239"/>
  <c r="T239"/>
  <c r="T238"/>
  <c r="R239"/>
  <c r="R238"/>
  <c r="P239"/>
  <c r="P238"/>
  <c r="BK239"/>
  <c r="BK238"/>
  <c r="J238"/>
  <c r="J239"/>
  <c r="BE239"/>
  <c r="J66"/>
  <c r="BI233"/>
  <c r="BH233"/>
  <c r="BG233"/>
  <c r="BF233"/>
  <c r="T233"/>
  <c r="R233"/>
  <c r="P233"/>
  <c r="BK233"/>
  <c r="J233"/>
  <c r="BE233"/>
  <c r="BI232"/>
  <c r="BH232"/>
  <c r="BG232"/>
  <c r="BF232"/>
  <c r="T232"/>
  <c r="R232"/>
  <c r="P232"/>
  <c r="BK232"/>
  <c r="J232"/>
  <c r="BE232"/>
  <c r="BI228"/>
  <c r="BH228"/>
  <c r="BG228"/>
  <c r="BF228"/>
  <c r="T228"/>
  <c r="R228"/>
  <c r="P228"/>
  <c r="BK228"/>
  <c r="J228"/>
  <c r="BE228"/>
  <c r="BI223"/>
  <c r="BH223"/>
  <c r="BG223"/>
  <c r="BF223"/>
  <c r="T223"/>
  <c r="R223"/>
  <c r="P223"/>
  <c r="BK223"/>
  <c r="J223"/>
  <c r="BE223"/>
  <c r="BI218"/>
  <c r="BH218"/>
  <c r="BG218"/>
  <c r="BF218"/>
  <c r="T218"/>
  <c r="R218"/>
  <c r="P218"/>
  <c r="BK218"/>
  <c r="J218"/>
  <c r="BE218"/>
  <c r="BI212"/>
  <c r="BH212"/>
  <c r="BG212"/>
  <c r="BF212"/>
  <c r="T212"/>
  <c r="R212"/>
  <c r="P212"/>
  <c r="BK212"/>
  <c r="J212"/>
  <c r="BE212"/>
  <c r="BI207"/>
  <c r="BH207"/>
  <c r="BG207"/>
  <c r="BF207"/>
  <c r="T207"/>
  <c r="R207"/>
  <c r="P207"/>
  <c r="BK207"/>
  <c r="J207"/>
  <c r="BE207"/>
  <c r="BI199"/>
  <c r="BH199"/>
  <c r="BG199"/>
  <c r="BF199"/>
  <c r="T199"/>
  <c r="R199"/>
  <c r="P199"/>
  <c r="BK199"/>
  <c r="J199"/>
  <c r="BE199"/>
  <c r="BI191"/>
  <c r="BH191"/>
  <c r="BG191"/>
  <c r="BF191"/>
  <c r="T191"/>
  <c r="R191"/>
  <c r="P191"/>
  <c r="BK191"/>
  <c r="J191"/>
  <c r="BE191"/>
  <c r="BI186"/>
  <c r="BH186"/>
  <c r="BG186"/>
  <c r="BF186"/>
  <c r="T186"/>
  <c r="R186"/>
  <c r="P186"/>
  <c r="BK186"/>
  <c r="J186"/>
  <c r="BE186"/>
  <c r="BI181"/>
  <c r="BH181"/>
  <c r="BG181"/>
  <c r="BF181"/>
  <c r="T181"/>
  <c r="R181"/>
  <c r="P181"/>
  <c r="BK181"/>
  <c r="J181"/>
  <c r="BE181"/>
  <c r="BI178"/>
  <c r="BH178"/>
  <c r="BG178"/>
  <c r="BF178"/>
  <c r="T178"/>
  <c r="R178"/>
  <c r="P178"/>
  <c r="BK178"/>
  <c r="J178"/>
  <c r="BE178"/>
  <c r="BI175"/>
  <c r="BH175"/>
  <c r="BG175"/>
  <c r="BF175"/>
  <c r="T175"/>
  <c r="R175"/>
  <c r="P175"/>
  <c r="BK175"/>
  <c r="J175"/>
  <c r="BE175"/>
  <c r="BI172"/>
  <c r="BH172"/>
  <c r="BG172"/>
  <c r="BF172"/>
  <c r="T172"/>
  <c r="R172"/>
  <c r="P172"/>
  <c r="BK172"/>
  <c r="J172"/>
  <c r="BE172"/>
  <c r="BI169"/>
  <c r="BH169"/>
  <c r="BG169"/>
  <c r="BF169"/>
  <c r="T169"/>
  <c r="R169"/>
  <c r="P169"/>
  <c r="BK169"/>
  <c r="J169"/>
  <c r="BE169"/>
  <c r="BI166"/>
  <c r="BH166"/>
  <c r="BG166"/>
  <c r="BF166"/>
  <c r="T166"/>
  <c r="R166"/>
  <c r="P166"/>
  <c r="BK166"/>
  <c r="J166"/>
  <c r="BE166"/>
  <c r="BI163"/>
  <c r="BH163"/>
  <c r="BG163"/>
  <c r="BF163"/>
  <c r="T163"/>
  <c r="R163"/>
  <c r="P163"/>
  <c r="BK163"/>
  <c r="J163"/>
  <c r="BE163"/>
  <c r="BI160"/>
  <c r="BH160"/>
  <c r="BG160"/>
  <c r="BF160"/>
  <c r="T160"/>
  <c r="R160"/>
  <c r="P160"/>
  <c r="BK160"/>
  <c r="J160"/>
  <c r="BE160"/>
  <c r="BI157"/>
  <c r="BH157"/>
  <c r="BG157"/>
  <c r="BF157"/>
  <c r="T157"/>
  <c r="R157"/>
  <c r="P157"/>
  <c r="BK157"/>
  <c r="J157"/>
  <c r="BE157"/>
  <c r="BI154"/>
  <c r="BH154"/>
  <c r="BG154"/>
  <c r="BF154"/>
  <c r="T154"/>
  <c r="R154"/>
  <c r="P154"/>
  <c r="BK154"/>
  <c r="J154"/>
  <c r="BE154"/>
  <c r="BI151"/>
  <c r="BH151"/>
  <c r="BG151"/>
  <c r="BF151"/>
  <c r="T151"/>
  <c r="R151"/>
  <c r="P151"/>
  <c r="BK151"/>
  <c r="J151"/>
  <c r="BE151"/>
  <c r="BI148"/>
  <c r="BH148"/>
  <c r="BG148"/>
  <c r="BF148"/>
  <c r="T148"/>
  <c r="R148"/>
  <c r="P148"/>
  <c r="BK148"/>
  <c r="J148"/>
  <c r="BE148"/>
  <c r="BI145"/>
  <c r="BH145"/>
  <c r="BG145"/>
  <c r="BF145"/>
  <c r="T145"/>
  <c r="R145"/>
  <c r="P145"/>
  <c r="BK145"/>
  <c r="J145"/>
  <c r="BE145"/>
  <c r="BI142"/>
  <c r="BH142"/>
  <c r="BG142"/>
  <c r="BF142"/>
  <c r="T142"/>
  <c r="R142"/>
  <c r="P142"/>
  <c r="BK142"/>
  <c r="J142"/>
  <c r="BE142"/>
  <c r="BI139"/>
  <c r="BH139"/>
  <c r="BG139"/>
  <c r="BF139"/>
  <c r="T139"/>
  <c r="R139"/>
  <c r="P139"/>
  <c r="BK139"/>
  <c r="J139"/>
  <c r="BE139"/>
  <c r="BI136"/>
  <c r="BH136"/>
  <c r="BG136"/>
  <c r="BF136"/>
  <c r="T136"/>
  <c r="R136"/>
  <c r="P136"/>
  <c r="BK136"/>
  <c r="J136"/>
  <c r="BE136"/>
  <c r="BI133"/>
  <c r="BH133"/>
  <c r="BG133"/>
  <c r="BF133"/>
  <c r="T133"/>
  <c r="R133"/>
  <c r="P133"/>
  <c r="BK133"/>
  <c r="J133"/>
  <c r="BE133"/>
  <c r="BI130"/>
  <c r="BH130"/>
  <c r="BG130"/>
  <c r="BF130"/>
  <c r="T130"/>
  <c r="R130"/>
  <c r="P130"/>
  <c r="BK130"/>
  <c r="J130"/>
  <c r="BE130"/>
  <c r="BI127"/>
  <c r="BH127"/>
  <c r="BG127"/>
  <c r="BF127"/>
  <c r="T127"/>
  <c r="R127"/>
  <c r="P127"/>
  <c r="BK127"/>
  <c r="J127"/>
  <c r="BE127"/>
  <c r="BI124"/>
  <c r="BH124"/>
  <c r="BG124"/>
  <c r="BF124"/>
  <c r="T124"/>
  <c r="R124"/>
  <c r="P124"/>
  <c r="BK124"/>
  <c r="J124"/>
  <c r="BE124"/>
  <c r="BI121"/>
  <c r="BH121"/>
  <c r="BG121"/>
  <c r="BF121"/>
  <c r="T121"/>
  <c r="R121"/>
  <c r="P121"/>
  <c r="BK121"/>
  <c r="J121"/>
  <c r="BE121"/>
  <c r="BI118"/>
  <c r="BH118"/>
  <c r="BG118"/>
  <c r="BF118"/>
  <c r="T118"/>
  <c r="R118"/>
  <c r="P118"/>
  <c r="BK118"/>
  <c r="J118"/>
  <c r="BE118"/>
  <c r="BI115"/>
  <c r="BH115"/>
  <c r="BG115"/>
  <c r="BF115"/>
  <c r="T115"/>
  <c r="R115"/>
  <c r="P115"/>
  <c r="BK115"/>
  <c r="J115"/>
  <c r="BE115"/>
  <c r="BI112"/>
  <c r="BH112"/>
  <c r="BG112"/>
  <c r="BF112"/>
  <c r="T112"/>
  <c r="R112"/>
  <c r="P112"/>
  <c r="BK112"/>
  <c r="J112"/>
  <c r="BE112"/>
  <c r="BI109"/>
  <c r="BH109"/>
  <c r="BG109"/>
  <c r="BF109"/>
  <c r="T109"/>
  <c r="R109"/>
  <c r="P109"/>
  <c r="BK109"/>
  <c r="J109"/>
  <c r="BE109"/>
  <c r="BI106"/>
  <c r="BH106"/>
  <c r="BG106"/>
  <c r="BF106"/>
  <c r="T106"/>
  <c r="R106"/>
  <c r="P106"/>
  <c r="BK106"/>
  <c r="J106"/>
  <c r="BE106"/>
  <c r="BI92"/>
  <c r="F39"/>
  <c i="1" r="BD61"/>
  <c i="7" r="BH92"/>
  <c r="F38"/>
  <c i="1" r="BC61"/>
  <c i="7" r="BG92"/>
  <c r="F37"/>
  <c i="1" r="BB61"/>
  <c i="7" r="BF92"/>
  <c r="J36"/>
  <c i="1" r="AW61"/>
  <c i="7" r="F36"/>
  <c i="1" r="BA61"/>
  <c i="7" r="T92"/>
  <c r="T91"/>
  <c r="T90"/>
  <c r="T89"/>
  <c r="R92"/>
  <c r="R91"/>
  <c r="R90"/>
  <c r="R89"/>
  <c r="P92"/>
  <c r="P91"/>
  <c r="P90"/>
  <c r="P89"/>
  <c i="1" r="AU61"/>
  <c i="7" r="BK92"/>
  <c r="BK91"/>
  <c r="J91"/>
  <c r="BK90"/>
  <c r="J90"/>
  <c r="BK89"/>
  <c r="J89"/>
  <c r="J63"/>
  <c r="J32"/>
  <c i="1" r="AG61"/>
  <c i="7" r="J92"/>
  <c r="BE92"/>
  <c r="J35"/>
  <c i="1" r="AV61"/>
  <c i="7" r="F35"/>
  <c i="1" r="AZ61"/>
  <c i="7" r="J65"/>
  <c r="J64"/>
  <c r="J85"/>
  <c r="F85"/>
  <c r="F83"/>
  <c r="E81"/>
  <c r="J58"/>
  <c r="F58"/>
  <c r="F56"/>
  <c r="E54"/>
  <c r="J41"/>
  <c r="J26"/>
  <c r="E26"/>
  <c r="J86"/>
  <c r="J59"/>
  <c r="J25"/>
  <c r="J20"/>
  <c r="E20"/>
  <c r="F86"/>
  <c r="F59"/>
  <c r="J19"/>
  <c r="J14"/>
  <c r="J83"/>
  <c r="J56"/>
  <c r="E7"/>
  <c r="E77"/>
  <c r="E50"/>
  <c i="6" r="J39"/>
  <c r="J38"/>
  <c i="1" r="AY60"/>
  <c i="6" r="J37"/>
  <c i="1" r="AX60"/>
  <c i="6" r="BI118"/>
  <c r="BH118"/>
  <c r="BG118"/>
  <c r="BF118"/>
  <c r="T118"/>
  <c r="T117"/>
  <c r="R118"/>
  <c r="R117"/>
  <c r="P118"/>
  <c r="P117"/>
  <c r="BK118"/>
  <c r="BK117"/>
  <c r="J117"/>
  <c r="J118"/>
  <c r="BE118"/>
  <c r="J66"/>
  <c r="BI115"/>
  <c r="BH115"/>
  <c r="BG115"/>
  <c r="BF115"/>
  <c r="T115"/>
  <c r="R115"/>
  <c r="P115"/>
  <c r="BK115"/>
  <c r="J115"/>
  <c r="BE115"/>
  <c r="BI109"/>
  <c r="BH109"/>
  <c r="BG109"/>
  <c r="BF109"/>
  <c r="T109"/>
  <c r="R109"/>
  <c r="P109"/>
  <c r="BK109"/>
  <c r="J109"/>
  <c r="BE109"/>
  <c r="BI103"/>
  <c r="BH103"/>
  <c r="BG103"/>
  <c r="BF103"/>
  <c r="T103"/>
  <c r="R103"/>
  <c r="P103"/>
  <c r="BK103"/>
  <c r="J103"/>
  <c r="BE103"/>
  <c r="BI97"/>
  <c r="BH97"/>
  <c r="BG97"/>
  <c r="BF97"/>
  <c r="T97"/>
  <c r="R97"/>
  <c r="P97"/>
  <c r="BK97"/>
  <c r="J97"/>
  <c r="BE97"/>
  <c r="BI91"/>
  <c r="F39"/>
  <c i="1" r="BD60"/>
  <c i="6" r="BH91"/>
  <c r="F38"/>
  <c i="1" r="BC60"/>
  <c i="6" r="BG91"/>
  <c r="F37"/>
  <c i="1" r="BB60"/>
  <c i="6" r="BF91"/>
  <c r="J36"/>
  <c i="1" r="AW60"/>
  <c i="6" r="F36"/>
  <c i="1" r="BA60"/>
  <c i="6" r="T91"/>
  <c r="T90"/>
  <c r="T89"/>
  <c r="T88"/>
  <c r="R91"/>
  <c r="R90"/>
  <c r="R89"/>
  <c r="R88"/>
  <c r="P91"/>
  <c r="P90"/>
  <c r="P89"/>
  <c r="P88"/>
  <c i="1" r="AU60"/>
  <c i="6" r="BK91"/>
  <c r="BK90"/>
  <c r="J90"/>
  <c r="BK89"/>
  <c r="J89"/>
  <c r="BK88"/>
  <c r="J88"/>
  <c r="J63"/>
  <c r="J32"/>
  <c i="1" r="AG60"/>
  <c i="6" r="J91"/>
  <c r="BE91"/>
  <c r="J35"/>
  <c i="1" r="AV60"/>
  <c i="6" r="F35"/>
  <c i="1" r="AZ60"/>
  <c i="6" r="J65"/>
  <c r="J64"/>
  <c r="J84"/>
  <c r="F84"/>
  <c r="F82"/>
  <c r="E80"/>
  <c r="J58"/>
  <c r="F58"/>
  <c r="F56"/>
  <c r="E54"/>
  <c r="J41"/>
  <c r="J26"/>
  <c r="E26"/>
  <c r="J85"/>
  <c r="J59"/>
  <c r="J25"/>
  <c r="J20"/>
  <c r="E20"/>
  <c r="F85"/>
  <c r="F59"/>
  <c r="J19"/>
  <c r="J14"/>
  <c r="J82"/>
  <c r="J56"/>
  <c r="E7"/>
  <c r="E76"/>
  <c r="E50"/>
  <c i="5" r="J37"/>
  <c r="J36"/>
  <c i="1" r="AY58"/>
  <c i="5" r="J35"/>
  <c i="1" r="AX58"/>
  <c i="5"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F37"/>
  <c i="1" r="BD58"/>
  <c i="5" r="BH84"/>
  <c r="F36"/>
  <c i="1" r="BC58"/>
  <c i="5" r="BG84"/>
  <c r="F35"/>
  <c i="1" r="BB58"/>
  <c i="5" r="BF84"/>
  <c r="J34"/>
  <c i="1" r="AW58"/>
  <c i="5" r="F34"/>
  <c i="1" r="BA58"/>
  <c i="5" r="T84"/>
  <c r="T83"/>
  <c r="T82"/>
  <c r="T81"/>
  <c r="R84"/>
  <c r="R83"/>
  <c r="R82"/>
  <c r="R81"/>
  <c r="P84"/>
  <c r="P83"/>
  <c r="P82"/>
  <c r="P81"/>
  <c i="1" r="AU58"/>
  <c i="5" r="BK84"/>
  <c r="BK83"/>
  <c r="J83"/>
  <c r="BK82"/>
  <c r="J82"/>
  <c r="BK81"/>
  <c r="J81"/>
  <c r="J59"/>
  <c r="J30"/>
  <c i="1" r="AG58"/>
  <c i="5" r="J84"/>
  <c r="BE84"/>
  <c r="J33"/>
  <c i="1" r="AV58"/>
  <c i="5" r="F33"/>
  <c i="1" r="AZ58"/>
  <c i="5" r="J61"/>
  <c r="J60"/>
  <c r="J77"/>
  <c r="F77"/>
  <c r="F75"/>
  <c r="E73"/>
  <c r="J54"/>
  <c r="F54"/>
  <c r="F52"/>
  <c r="E50"/>
  <c r="J39"/>
  <c r="J24"/>
  <c r="E24"/>
  <c r="J78"/>
  <c r="J55"/>
  <c r="J23"/>
  <c r="J18"/>
  <c r="E18"/>
  <c r="F78"/>
  <c r="F55"/>
  <c r="J17"/>
  <c r="J12"/>
  <c r="J75"/>
  <c r="J52"/>
  <c r="E7"/>
  <c r="E71"/>
  <c r="E48"/>
  <c i="4" r="J37"/>
  <c r="J36"/>
  <c i="1" r="AY57"/>
  <c i="4" r="J35"/>
  <c i="1" r="AX57"/>
  <c i="4" r="BI144"/>
  <c r="BH144"/>
  <c r="BG144"/>
  <c r="BF144"/>
  <c r="T144"/>
  <c r="T143"/>
  <c r="R144"/>
  <c r="R143"/>
  <c r="P144"/>
  <c r="P143"/>
  <c r="BK144"/>
  <c r="BK143"/>
  <c r="J143"/>
  <c r="J144"/>
  <c r="BE144"/>
  <c r="J64"/>
  <c r="BI142"/>
  <c r="BH142"/>
  <c r="BG142"/>
  <c r="BF142"/>
  <c r="T142"/>
  <c r="T141"/>
  <c r="R142"/>
  <c r="R141"/>
  <c r="P142"/>
  <c r="P141"/>
  <c r="BK142"/>
  <c r="BK141"/>
  <c r="J141"/>
  <c r="J142"/>
  <c r="BE142"/>
  <c r="J63"/>
  <c r="BI137"/>
  <c r="BH137"/>
  <c r="BG137"/>
  <c r="BF137"/>
  <c r="T137"/>
  <c r="T136"/>
  <c r="R137"/>
  <c r="R136"/>
  <c r="P137"/>
  <c r="P136"/>
  <c r="BK137"/>
  <c r="BK136"/>
  <c r="J136"/>
  <c r="J137"/>
  <c r="BE137"/>
  <c r="J62"/>
  <c r="BI134"/>
  <c r="BH134"/>
  <c r="BG134"/>
  <c r="BF134"/>
  <c r="T134"/>
  <c r="R134"/>
  <c r="P134"/>
  <c r="BK134"/>
  <c r="J134"/>
  <c r="BE134"/>
  <c r="BI125"/>
  <c r="BH125"/>
  <c r="BG125"/>
  <c r="BF125"/>
  <c r="T125"/>
  <c r="R125"/>
  <c r="P125"/>
  <c r="BK125"/>
  <c r="J125"/>
  <c r="BE125"/>
  <c r="BI120"/>
  <c r="BH120"/>
  <c r="BG120"/>
  <c r="BF120"/>
  <c r="T120"/>
  <c r="R120"/>
  <c r="P120"/>
  <c r="BK120"/>
  <c r="J120"/>
  <c r="BE120"/>
  <c r="BI116"/>
  <c r="BH116"/>
  <c r="BG116"/>
  <c r="BF116"/>
  <c r="T116"/>
  <c r="R116"/>
  <c r="P116"/>
  <c r="BK116"/>
  <c r="J116"/>
  <c r="BE116"/>
  <c r="BI113"/>
  <c r="BH113"/>
  <c r="BG113"/>
  <c r="BF113"/>
  <c r="T113"/>
  <c r="R113"/>
  <c r="P113"/>
  <c r="BK113"/>
  <c r="J113"/>
  <c r="BE113"/>
  <c r="BI108"/>
  <c r="BH108"/>
  <c r="BG108"/>
  <c r="BF108"/>
  <c r="T108"/>
  <c r="R108"/>
  <c r="P108"/>
  <c r="BK108"/>
  <c r="J108"/>
  <c r="BE108"/>
  <c r="BI106"/>
  <c r="BH106"/>
  <c r="BG106"/>
  <c r="BF106"/>
  <c r="T106"/>
  <c r="R106"/>
  <c r="P106"/>
  <c r="BK106"/>
  <c r="J106"/>
  <c r="BE106"/>
  <c r="BI101"/>
  <c r="BH101"/>
  <c r="BG101"/>
  <c r="BF101"/>
  <c r="T101"/>
  <c r="R101"/>
  <c r="P101"/>
  <c r="BK101"/>
  <c r="J101"/>
  <c r="BE101"/>
  <c r="BI98"/>
  <c r="BH98"/>
  <c r="BG98"/>
  <c r="BF98"/>
  <c r="T98"/>
  <c r="R98"/>
  <c r="P98"/>
  <c r="BK98"/>
  <c r="J98"/>
  <c r="BE98"/>
  <c r="BI93"/>
  <c r="BH93"/>
  <c r="BG93"/>
  <c r="BF93"/>
  <c r="T93"/>
  <c r="R93"/>
  <c r="P93"/>
  <c r="BK93"/>
  <c r="J93"/>
  <c r="BE93"/>
  <c r="BI90"/>
  <c r="BH90"/>
  <c r="BG90"/>
  <c r="BF90"/>
  <c r="T90"/>
  <c r="R90"/>
  <c r="P90"/>
  <c r="BK90"/>
  <c r="J90"/>
  <c r="BE90"/>
  <c r="BI87"/>
  <c r="F37"/>
  <c i="1" r="BD57"/>
  <c i="4" r="BH87"/>
  <c r="F36"/>
  <c i="1" r="BC57"/>
  <c i="4" r="BG87"/>
  <c r="F35"/>
  <c i="1" r="BB57"/>
  <c i="4" r="BF87"/>
  <c r="J34"/>
  <c i="1" r="AW57"/>
  <c i="4" r="F34"/>
  <c i="1" r="BA57"/>
  <c i="4" r="T87"/>
  <c r="T86"/>
  <c r="T85"/>
  <c r="T84"/>
  <c r="R87"/>
  <c r="R86"/>
  <c r="R85"/>
  <c r="R84"/>
  <c r="P87"/>
  <c r="P86"/>
  <c r="P85"/>
  <c r="P84"/>
  <c i="1" r="AU57"/>
  <c i="4" r="BK87"/>
  <c r="BK86"/>
  <c r="J86"/>
  <c r="BK85"/>
  <c r="J85"/>
  <c r="BK84"/>
  <c r="J84"/>
  <c r="J59"/>
  <c r="J30"/>
  <c i="1" r="AG57"/>
  <c i="4" r="J87"/>
  <c r="BE87"/>
  <c r="J33"/>
  <c i="1" r="AV57"/>
  <c i="4" r="F33"/>
  <c i="1" r="AZ57"/>
  <c i="4" r="J61"/>
  <c r="J60"/>
  <c r="J80"/>
  <c r="F80"/>
  <c r="F78"/>
  <c r="E76"/>
  <c r="J54"/>
  <c r="F54"/>
  <c r="F52"/>
  <c r="E50"/>
  <c r="J39"/>
  <c r="J24"/>
  <c r="E24"/>
  <c r="J81"/>
  <c r="J55"/>
  <c r="J23"/>
  <c r="J18"/>
  <c r="E18"/>
  <c r="F81"/>
  <c r="F55"/>
  <c r="J17"/>
  <c r="J12"/>
  <c r="J78"/>
  <c r="J52"/>
  <c r="E7"/>
  <c r="E74"/>
  <c r="E48"/>
  <c i="3" r="J37"/>
  <c r="J36"/>
  <c i="1" r="AY56"/>
  <c i="3" r="J35"/>
  <c i="1" r="AX56"/>
  <c i="3" r="BI207"/>
  <c r="BH207"/>
  <c r="BG207"/>
  <c r="BF207"/>
  <c r="T207"/>
  <c r="T206"/>
  <c r="R207"/>
  <c r="R206"/>
  <c r="P207"/>
  <c r="P206"/>
  <c r="BK207"/>
  <c r="BK206"/>
  <c r="J206"/>
  <c r="J207"/>
  <c r="BE207"/>
  <c r="J63"/>
  <c r="BI202"/>
  <c r="BH202"/>
  <c r="BG202"/>
  <c r="BF202"/>
  <c r="T202"/>
  <c r="R202"/>
  <c r="P202"/>
  <c r="BK202"/>
  <c r="J202"/>
  <c r="BE202"/>
  <c r="BI199"/>
  <c r="BH199"/>
  <c r="BG199"/>
  <c r="BF199"/>
  <c r="T199"/>
  <c r="R199"/>
  <c r="P199"/>
  <c r="BK199"/>
  <c r="J199"/>
  <c r="BE199"/>
  <c r="BI196"/>
  <c r="BH196"/>
  <c r="BG196"/>
  <c r="BF196"/>
  <c r="T196"/>
  <c r="T195"/>
  <c r="R196"/>
  <c r="R195"/>
  <c r="P196"/>
  <c r="P195"/>
  <c r="BK196"/>
  <c r="BK195"/>
  <c r="J195"/>
  <c r="J196"/>
  <c r="BE196"/>
  <c r="J62"/>
  <c r="BI193"/>
  <c r="BH193"/>
  <c r="BG193"/>
  <c r="BF193"/>
  <c r="T193"/>
  <c r="R193"/>
  <c r="P193"/>
  <c r="BK193"/>
  <c r="J193"/>
  <c r="BE193"/>
  <c r="BI185"/>
  <c r="BH185"/>
  <c r="BG185"/>
  <c r="BF185"/>
  <c r="T185"/>
  <c r="R185"/>
  <c r="P185"/>
  <c r="BK185"/>
  <c r="J185"/>
  <c r="BE185"/>
  <c r="BI183"/>
  <c r="BH183"/>
  <c r="BG183"/>
  <c r="BF183"/>
  <c r="T183"/>
  <c r="R183"/>
  <c r="P183"/>
  <c r="BK183"/>
  <c r="J183"/>
  <c r="BE183"/>
  <c r="BI180"/>
  <c r="BH180"/>
  <c r="BG180"/>
  <c r="BF180"/>
  <c r="T180"/>
  <c r="R180"/>
  <c r="P180"/>
  <c r="BK180"/>
  <c r="J180"/>
  <c r="BE180"/>
  <c r="BI175"/>
  <c r="BH175"/>
  <c r="BG175"/>
  <c r="BF175"/>
  <c r="T175"/>
  <c r="R175"/>
  <c r="P175"/>
  <c r="BK175"/>
  <c r="J175"/>
  <c r="BE175"/>
  <c r="BI171"/>
  <c r="BH171"/>
  <c r="BG171"/>
  <c r="BF171"/>
  <c r="T171"/>
  <c r="R171"/>
  <c r="P171"/>
  <c r="BK171"/>
  <c r="J171"/>
  <c r="BE171"/>
  <c r="BI163"/>
  <c r="BH163"/>
  <c r="BG163"/>
  <c r="BF163"/>
  <c r="T163"/>
  <c r="R163"/>
  <c r="P163"/>
  <c r="BK163"/>
  <c r="J163"/>
  <c r="BE163"/>
  <c r="BI159"/>
  <c r="BH159"/>
  <c r="BG159"/>
  <c r="BF159"/>
  <c r="T159"/>
  <c r="R159"/>
  <c r="P159"/>
  <c r="BK159"/>
  <c r="J159"/>
  <c r="BE159"/>
  <c r="BI157"/>
  <c r="BH157"/>
  <c r="BG157"/>
  <c r="BF157"/>
  <c r="T157"/>
  <c r="R157"/>
  <c r="P157"/>
  <c r="BK157"/>
  <c r="J157"/>
  <c r="BE157"/>
  <c r="BI152"/>
  <c r="BH152"/>
  <c r="BG152"/>
  <c r="BF152"/>
  <c r="T152"/>
  <c r="R152"/>
  <c r="P152"/>
  <c r="BK152"/>
  <c r="J152"/>
  <c r="BE152"/>
  <c r="BI149"/>
  <c r="BH149"/>
  <c r="BG149"/>
  <c r="BF149"/>
  <c r="T149"/>
  <c r="R149"/>
  <c r="P149"/>
  <c r="BK149"/>
  <c r="J149"/>
  <c r="BE149"/>
  <c r="BI144"/>
  <c r="BH144"/>
  <c r="BG144"/>
  <c r="BF144"/>
  <c r="T144"/>
  <c r="R144"/>
  <c r="P144"/>
  <c r="BK144"/>
  <c r="J144"/>
  <c r="BE144"/>
  <c r="BI137"/>
  <c r="BH137"/>
  <c r="BG137"/>
  <c r="BF137"/>
  <c r="T137"/>
  <c r="R137"/>
  <c r="P137"/>
  <c r="BK137"/>
  <c r="J137"/>
  <c r="BE137"/>
  <c r="BI131"/>
  <c r="BH131"/>
  <c r="BG131"/>
  <c r="BF131"/>
  <c r="T131"/>
  <c r="R131"/>
  <c r="P131"/>
  <c r="BK131"/>
  <c r="J131"/>
  <c r="BE131"/>
  <c r="BI126"/>
  <c r="BH126"/>
  <c r="BG126"/>
  <c r="BF126"/>
  <c r="T126"/>
  <c r="R126"/>
  <c r="P126"/>
  <c r="BK126"/>
  <c r="J126"/>
  <c r="BE126"/>
  <c r="BI124"/>
  <c r="BH124"/>
  <c r="BG124"/>
  <c r="BF124"/>
  <c r="T124"/>
  <c r="R124"/>
  <c r="P124"/>
  <c r="BK124"/>
  <c r="J124"/>
  <c r="BE124"/>
  <c r="BI121"/>
  <c r="BH121"/>
  <c r="BG121"/>
  <c r="BF121"/>
  <c r="T121"/>
  <c r="R121"/>
  <c r="P121"/>
  <c r="BK121"/>
  <c r="J121"/>
  <c r="BE121"/>
  <c r="BI119"/>
  <c r="BH119"/>
  <c r="BG119"/>
  <c r="BF119"/>
  <c r="T119"/>
  <c r="R119"/>
  <c r="P119"/>
  <c r="BK119"/>
  <c r="J119"/>
  <c r="BE119"/>
  <c r="BI114"/>
  <c r="BH114"/>
  <c r="BG114"/>
  <c r="BF114"/>
  <c r="T114"/>
  <c r="R114"/>
  <c r="P114"/>
  <c r="BK114"/>
  <c r="J114"/>
  <c r="BE114"/>
  <c r="BI111"/>
  <c r="BH111"/>
  <c r="BG111"/>
  <c r="BF111"/>
  <c r="T111"/>
  <c r="R111"/>
  <c r="P111"/>
  <c r="BK111"/>
  <c r="J111"/>
  <c r="BE111"/>
  <c r="BI106"/>
  <c r="BH106"/>
  <c r="BG106"/>
  <c r="BF106"/>
  <c r="T106"/>
  <c r="R106"/>
  <c r="P106"/>
  <c r="BK106"/>
  <c r="J106"/>
  <c r="BE106"/>
  <c r="BI97"/>
  <c r="BH97"/>
  <c r="BG97"/>
  <c r="BF97"/>
  <c r="T97"/>
  <c r="R97"/>
  <c r="P97"/>
  <c r="BK97"/>
  <c r="J97"/>
  <c r="BE97"/>
  <c r="BI92"/>
  <c r="BH92"/>
  <c r="BG92"/>
  <c r="BF92"/>
  <c r="T92"/>
  <c r="R92"/>
  <c r="P92"/>
  <c r="BK92"/>
  <c r="J92"/>
  <c r="BE92"/>
  <c r="BI89"/>
  <c r="BH89"/>
  <c r="BG89"/>
  <c r="BF89"/>
  <c r="T89"/>
  <c r="R89"/>
  <c r="P89"/>
  <c r="BK89"/>
  <c r="J89"/>
  <c r="BE89"/>
  <c r="BI86"/>
  <c r="F37"/>
  <c i="1" r="BD56"/>
  <c i="3" r="BH86"/>
  <c r="F36"/>
  <c i="1" r="BC56"/>
  <c i="3" r="BG86"/>
  <c r="F35"/>
  <c i="1" r="BB56"/>
  <c i="3" r="BF86"/>
  <c r="J34"/>
  <c i="1" r="AW56"/>
  <c i="3" r="F34"/>
  <c i="1" r="BA56"/>
  <c i="3" r="T86"/>
  <c r="T85"/>
  <c r="T84"/>
  <c r="T83"/>
  <c r="R86"/>
  <c r="R85"/>
  <c r="R84"/>
  <c r="R83"/>
  <c r="P86"/>
  <c r="P85"/>
  <c r="P84"/>
  <c r="P83"/>
  <c i="1" r="AU56"/>
  <c i="3" r="BK86"/>
  <c r="BK85"/>
  <c r="J85"/>
  <c r="BK84"/>
  <c r="J84"/>
  <c r="BK83"/>
  <c r="J83"/>
  <c r="J59"/>
  <c r="J30"/>
  <c i="1" r="AG56"/>
  <c i="3" r="J86"/>
  <c r="BE86"/>
  <c r="J33"/>
  <c i="1" r="AV56"/>
  <c i="3" r="F33"/>
  <c i="1" r="AZ56"/>
  <c i="3" r="J61"/>
  <c r="J60"/>
  <c r="J79"/>
  <c r="F79"/>
  <c r="F77"/>
  <c r="E75"/>
  <c r="J54"/>
  <c r="F54"/>
  <c r="F52"/>
  <c r="E50"/>
  <c r="J39"/>
  <c r="J24"/>
  <c r="E24"/>
  <c r="J80"/>
  <c r="J55"/>
  <c r="J23"/>
  <c r="J18"/>
  <c r="E18"/>
  <c r="F80"/>
  <c r="F55"/>
  <c r="J17"/>
  <c r="J12"/>
  <c r="J77"/>
  <c r="J52"/>
  <c r="E7"/>
  <c r="E73"/>
  <c r="E48"/>
  <c i="2" r="J37"/>
  <c r="J36"/>
  <c i="1" r="AY55"/>
  <c i="2" r="J35"/>
  <c i="1" r="AX55"/>
  <c i="2" r="BI185"/>
  <c r="BH185"/>
  <c r="BG185"/>
  <c r="BF185"/>
  <c r="T185"/>
  <c r="T184"/>
  <c r="R185"/>
  <c r="R184"/>
  <c r="P185"/>
  <c r="P184"/>
  <c r="BK185"/>
  <c r="BK184"/>
  <c r="J184"/>
  <c r="J185"/>
  <c r="BE185"/>
  <c r="J64"/>
  <c r="BI183"/>
  <c r="BH183"/>
  <c r="BG183"/>
  <c r="BF183"/>
  <c r="T183"/>
  <c r="R183"/>
  <c r="P183"/>
  <c r="BK183"/>
  <c r="J183"/>
  <c r="BE183"/>
  <c r="BI182"/>
  <c r="BH182"/>
  <c r="BG182"/>
  <c r="BF182"/>
  <c r="T182"/>
  <c r="T181"/>
  <c r="R182"/>
  <c r="R181"/>
  <c r="P182"/>
  <c r="P181"/>
  <c r="BK182"/>
  <c r="BK181"/>
  <c r="J181"/>
  <c r="J182"/>
  <c r="BE182"/>
  <c r="J63"/>
  <c r="BI177"/>
  <c r="BH177"/>
  <c r="BG177"/>
  <c r="BF177"/>
  <c r="T177"/>
  <c r="R177"/>
  <c r="P177"/>
  <c r="BK177"/>
  <c r="J177"/>
  <c r="BE177"/>
  <c r="BI174"/>
  <c r="BH174"/>
  <c r="BG174"/>
  <c r="BF174"/>
  <c r="T174"/>
  <c r="R174"/>
  <c r="P174"/>
  <c r="BK174"/>
  <c r="J174"/>
  <c r="BE174"/>
  <c r="BI171"/>
  <c r="BH171"/>
  <c r="BG171"/>
  <c r="BF171"/>
  <c r="T171"/>
  <c r="T170"/>
  <c r="R171"/>
  <c r="R170"/>
  <c r="P171"/>
  <c r="P170"/>
  <c r="BK171"/>
  <c r="BK170"/>
  <c r="J170"/>
  <c r="J171"/>
  <c r="BE171"/>
  <c r="J62"/>
  <c r="BI168"/>
  <c r="BH168"/>
  <c r="BG168"/>
  <c r="BF168"/>
  <c r="T168"/>
  <c r="R168"/>
  <c r="P168"/>
  <c r="BK168"/>
  <c r="J168"/>
  <c r="BE168"/>
  <c r="BI158"/>
  <c r="BH158"/>
  <c r="BG158"/>
  <c r="BF158"/>
  <c r="T158"/>
  <c r="R158"/>
  <c r="P158"/>
  <c r="BK158"/>
  <c r="J158"/>
  <c r="BE158"/>
  <c r="BI156"/>
  <c r="BH156"/>
  <c r="BG156"/>
  <c r="BF156"/>
  <c r="T156"/>
  <c r="R156"/>
  <c r="P156"/>
  <c r="BK156"/>
  <c r="J156"/>
  <c r="BE156"/>
  <c r="BI151"/>
  <c r="BH151"/>
  <c r="BG151"/>
  <c r="BF151"/>
  <c r="T151"/>
  <c r="R151"/>
  <c r="P151"/>
  <c r="BK151"/>
  <c r="J151"/>
  <c r="BE151"/>
  <c r="BI149"/>
  <c r="BH149"/>
  <c r="BG149"/>
  <c r="BF149"/>
  <c r="T149"/>
  <c r="R149"/>
  <c r="P149"/>
  <c r="BK149"/>
  <c r="J149"/>
  <c r="BE149"/>
  <c r="BI145"/>
  <c r="BH145"/>
  <c r="BG145"/>
  <c r="BF145"/>
  <c r="T145"/>
  <c r="R145"/>
  <c r="P145"/>
  <c r="BK145"/>
  <c r="J145"/>
  <c r="BE145"/>
  <c r="BI140"/>
  <c r="BH140"/>
  <c r="BG140"/>
  <c r="BF140"/>
  <c r="T140"/>
  <c r="R140"/>
  <c r="P140"/>
  <c r="BK140"/>
  <c r="J140"/>
  <c r="BE140"/>
  <c r="BI137"/>
  <c r="BH137"/>
  <c r="BG137"/>
  <c r="BF137"/>
  <c r="T137"/>
  <c r="R137"/>
  <c r="P137"/>
  <c r="BK137"/>
  <c r="J137"/>
  <c r="BE137"/>
  <c r="BI134"/>
  <c r="BH134"/>
  <c r="BG134"/>
  <c r="BF134"/>
  <c r="T134"/>
  <c r="R134"/>
  <c r="P134"/>
  <c r="BK134"/>
  <c r="J134"/>
  <c r="BE134"/>
  <c r="BI128"/>
  <c r="BH128"/>
  <c r="BG128"/>
  <c r="BF128"/>
  <c r="T128"/>
  <c r="R128"/>
  <c r="P128"/>
  <c r="BK128"/>
  <c r="J128"/>
  <c r="BE128"/>
  <c r="BI123"/>
  <c r="BH123"/>
  <c r="BG123"/>
  <c r="BF123"/>
  <c r="T123"/>
  <c r="R123"/>
  <c r="P123"/>
  <c r="BK123"/>
  <c r="J123"/>
  <c r="BE123"/>
  <c r="BI121"/>
  <c r="BH121"/>
  <c r="BG121"/>
  <c r="BF121"/>
  <c r="T121"/>
  <c r="R121"/>
  <c r="P121"/>
  <c r="BK121"/>
  <c r="J121"/>
  <c r="BE121"/>
  <c r="BI118"/>
  <c r="BH118"/>
  <c r="BG118"/>
  <c r="BF118"/>
  <c r="T118"/>
  <c r="R118"/>
  <c r="P118"/>
  <c r="BK118"/>
  <c r="J118"/>
  <c r="BE118"/>
  <c r="BI116"/>
  <c r="BH116"/>
  <c r="BG116"/>
  <c r="BF116"/>
  <c r="T116"/>
  <c r="R116"/>
  <c r="P116"/>
  <c r="BK116"/>
  <c r="J116"/>
  <c r="BE116"/>
  <c r="BI111"/>
  <c r="BH111"/>
  <c r="BG111"/>
  <c r="BF111"/>
  <c r="T111"/>
  <c r="R111"/>
  <c r="P111"/>
  <c r="BK111"/>
  <c r="J111"/>
  <c r="BE111"/>
  <c r="BI108"/>
  <c r="BH108"/>
  <c r="BG108"/>
  <c r="BF108"/>
  <c r="T108"/>
  <c r="R108"/>
  <c r="P108"/>
  <c r="BK108"/>
  <c r="J108"/>
  <c r="BE108"/>
  <c r="BI103"/>
  <c r="BH103"/>
  <c r="BG103"/>
  <c r="BF103"/>
  <c r="T103"/>
  <c r="R103"/>
  <c r="P103"/>
  <c r="BK103"/>
  <c r="J103"/>
  <c r="BE103"/>
  <c r="BI98"/>
  <c r="BH98"/>
  <c r="BG98"/>
  <c r="BF98"/>
  <c r="T98"/>
  <c r="R98"/>
  <c r="P98"/>
  <c r="BK98"/>
  <c r="J98"/>
  <c r="BE98"/>
  <c r="BI93"/>
  <c r="BH93"/>
  <c r="BG93"/>
  <c r="BF93"/>
  <c r="T93"/>
  <c r="R93"/>
  <c r="P93"/>
  <c r="BK93"/>
  <c r="J93"/>
  <c r="BE93"/>
  <c r="BI90"/>
  <c r="BH90"/>
  <c r="BG90"/>
  <c r="BF90"/>
  <c r="T90"/>
  <c r="R90"/>
  <c r="P90"/>
  <c r="BK90"/>
  <c r="J90"/>
  <c r="BE90"/>
  <c r="BI87"/>
  <c r="F37"/>
  <c i="1" r="BD55"/>
  <c i="2" r="BH87"/>
  <c r="F36"/>
  <c i="1" r="BC55"/>
  <c i="2" r="BG87"/>
  <c r="F35"/>
  <c i="1" r="BB55"/>
  <c i="2" r="BF87"/>
  <c r="J34"/>
  <c i="1" r="AW55"/>
  <c i="2" r="F34"/>
  <c i="1" r="BA55"/>
  <c i="2" r="T87"/>
  <c r="T86"/>
  <c r="T85"/>
  <c r="T84"/>
  <c r="R87"/>
  <c r="R86"/>
  <c r="R85"/>
  <c r="R84"/>
  <c r="P87"/>
  <c r="P86"/>
  <c r="P85"/>
  <c r="P84"/>
  <c i="1" r="AU55"/>
  <c i="2" r="BK87"/>
  <c r="BK86"/>
  <c r="J86"/>
  <c r="BK85"/>
  <c r="J85"/>
  <c r="BK84"/>
  <c r="J84"/>
  <c r="J59"/>
  <c r="J30"/>
  <c i="1" r="AG55"/>
  <c i="2" r="J87"/>
  <c r="BE87"/>
  <c r="J33"/>
  <c i="1" r="AV55"/>
  <c i="2" r="F33"/>
  <c i="1" r="AZ55"/>
  <c i="2" r="J61"/>
  <c r="J60"/>
  <c r="J80"/>
  <c r="F80"/>
  <c r="F78"/>
  <c r="E76"/>
  <c r="J54"/>
  <c r="F54"/>
  <c r="F52"/>
  <c r="E50"/>
  <c r="J39"/>
  <c r="J24"/>
  <c r="E24"/>
  <c r="J81"/>
  <c r="J55"/>
  <c r="J23"/>
  <c r="J18"/>
  <c r="E18"/>
  <c r="F81"/>
  <c r="F55"/>
  <c r="J17"/>
  <c r="J12"/>
  <c r="J78"/>
  <c r="J52"/>
  <c r="E7"/>
  <c r="E74"/>
  <c r="E48"/>
  <c i="1" r="BD59"/>
  <c r="BC59"/>
  <c r="BB59"/>
  <c r="BA59"/>
  <c r="AZ59"/>
  <c r="AY59"/>
  <c r="AX59"/>
  <c r="AW59"/>
  <c r="AV59"/>
  <c r="AU59"/>
  <c r="AT59"/>
  <c r="AS59"/>
  <c r="AG59"/>
  <c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64"/>
  <c r="AN64"/>
  <c r="AT63"/>
  <c r="AN63"/>
  <c r="AT62"/>
  <c r="AN62"/>
  <c r="AT61"/>
  <c r="AN61"/>
  <c r="AT60"/>
  <c r="AN60"/>
  <c r="AN59"/>
  <c r="AT58"/>
  <c r="AN58"/>
  <c r="AT57"/>
  <c r="AN57"/>
  <c r="AT56"/>
  <c r="AN5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<sst xmlns="http://schemas.openxmlformats.org/spreadsheetml/2006/main">
  <si>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</si>
  <si>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</si>
  <si>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</si>
  <si>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</si>
  <si>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</si>
  <si>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{d2606748-d570-4379-974f-72be2bc5c393}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</si>
  <si>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</si>
  <si>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</si>
  <si>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</si>
  <si>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</si>
  <si>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</si>
  <si>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</si>
  <si>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</si>
  <si>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</si>
  <si>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H18-026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</si>
  <si>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</si>
  <si>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</si>
  <si>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Bečva, km 42,480-44,135 - revitalizace toku, Černotín, DPS</t>
  </si>
  <si>
    <t>KSO:</t>
  </si>
  <si>
    <t>833 21</t>
  </si>
  <si>
    <t>CC-CZ:</t>
  </si>
  <si>
    <t/>
  </si>
  <si>
    <t>Místo:</t>
  </si>
  <si>
    <t>Černotín</t>
  </si>
  <si>
    <t>Datum:</t>
  </si>
  <si>
    <t>31. 7. 2018</t>
  </si>
  <si>
    <t>Zadavatel:</t>
  </si>
  <si>
    <t>IČ:</t>
  </si>
  <si>
    <t>708 90 013</t>
  </si>
  <si>
    <t>Povodí Moravy, státní podnik</t>
  </si>
  <si>
    <t>DIČ:</t>
  </si>
  <si>
    <t>CZ70890013</t>
  </si>
  <si>
    <t>Uchazeč:</t>
  </si>
  <si>
    <t>Vyplň údaj</t>
  </si>
  <si>
    <t>Projektant:</t>
  </si>
  <si>
    <t>272 21 253</t>
  </si>
  <si>
    <t>HG Partner, s.r.o.</t>
  </si>
  <si>
    <t>CZ27221253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</si>
  <si>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</si>
  <si>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</si>
  <si>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</si>
  <si>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</si>
  <si>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</si>
  <si>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</si>
  <si>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</si>
  <si>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</si>
  <si>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</si>
  <si>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</si>
  <si>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</si>
  <si>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</si>
  <si>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</si>
  <si>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</si>
  <si>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</si>
  <si>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</si>
  <si>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</si>
  <si>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</si>
  <si>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</si>
  <si>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</si>
  <si>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</si>
  <si>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</si>
  <si>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</si>
  <si>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</si>
  <si>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</si>
  <si>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</si>
  <si>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</si>
  <si>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</si>
  <si>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</si>
  <si>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</si>
  <si>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</si>
  <si>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</si>
  <si>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</si>
  <si>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</si>
  <si>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</si>
  <si>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</si>
  <si>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</si>
  <si>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</si>
  <si>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</si>
  <si>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</si>
  <si>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</si>
  <si>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</si>
  <si>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</si>
  <si>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</si>
  <si>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</si>
  <si>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Úpravy PB</t>
  </si>
  <si>
    <t>STA</t>
  </si>
  <si>
    <t>1</t>
  </si>
  <si>
    <t>{9141991d-d27a-496d-9e20-25ba0327df39}</t>
  </si>
  <si>
    <t>2</t>
  </si>
  <si>
    <t>SO 02</t>
  </si>
  <si>
    <t>Úpravy LB nad Ústím</t>
  </si>
  <si>
    <t>{feb08149-8e8f-41fa-8337-af230c091a38}</t>
  </si>
  <si>
    <t>SO 03</t>
  </si>
  <si>
    <t xml:space="preserve">Úpravy LB pod Ústím </t>
  </si>
  <si>
    <t>{8e8b6fa9-01ce-4b5e-93d4-1301086a5321}</t>
  </si>
  <si>
    <t>SO 04</t>
  </si>
  <si>
    <t>Přeložka sloupu VN</t>
  </si>
  <si>
    <t>{e0168e56-5b9e-4908-bec6-6bc90808478b}</t>
  </si>
  <si>
    <t>SO 05</t>
  </si>
  <si>
    <t>Doprovodné vegetační úpravy</t>
  </si>
  <si>
    <t>{1751154f-37b4-4dc9-a191-ea47596ff66e}</t>
  </si>
  <si>
    <t>SO 05.01</t>
  </si>
  <si>
    <t>Likvidace křídlatky</t>
  </si>
  <si>
    <t>Soupis</t>
  </si>
  <si>
    <t>{1819e998-439a-4b50-9e17-bc7ae5ebc17b}</t>
  </si>
  <si>
    <t>SO 05.02</t>
  </si>
  <si>
    <t>Kácení a likvidace stromů mimo PUPFL</t>
  </si>
  <si>
    <t>{c9c14398-4d28-464c-81f4-9651d6b7fbdd}</t>
  </si>
  <si>
    <t>SO 05.03</t>
  </si>
  <si>
    <t>Kácení a likvidace stromů v rámci PUPFL</t>
  </si>
  <si>
    <t>{e32464e1-e410-446c-9c23-43210cbb088a}</t>
  </si>
  <si>
    <t>SO 05.04</t>
  </si>
  <si>
    <t>Náhradní výsadba</t>
  </si>
  <si>
    <t>{45340677-6e07-4f9d-b2dd-fba5592fe6fb}</t>
  </si>
  <si>
    <t>VON</t>
  </si>
  <si>
    <t>Vedlejší a ostatní náklady</t>
  </si>
  <si>
    <t>{4e1a2cb2-8b21-43fb-a261-34243511703b}</t>
  </si>
  <si>
    <t>KRYCÍ LIST SOUPISU PRACÍ</t>
  </si>
  <si>
    <t>Objekt:</t>
  </si>
  <si>
    <t>SO 01 - Úpravy PB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</si>
  <si>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</si>
  <si>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</si>
  <si>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</si>
  <si>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</si>
  <si>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</si>
  <si>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</si>
  <si>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</si>
  <si>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</si>
  <si>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</si>
  <si>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</si>
  <si>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</si>
  <si>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</si>
  <si>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</si>
  <si>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</si>
  <si>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</si>
  <si>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</si>
  <si>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</si>
  <si>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</si>
  <si>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</si>
  <si>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</si>
  <si>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</si>
  <si>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</si>
  <si>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</si>
  <si>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</si>
  <si>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</si>
  <si>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</si>
  <si>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</si>
  <si>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114203104</t>
  </si>
  <si>
    <t>Rozebrání dlažeb nebo záhozů s naložením na dopravní prostředek záhozů, rovnanin a soustřeďovacích staveb provedených na sucho</t>
  </si>
  <si>
    <t>m3</t>
  </si>
  <si>
    <t>CS ÚRS 2018 02</t>
  </si>
  <si>
    <t>4</t>
  </si>
  <si>
    <t>-1876774054</t>
  </si>
  <si>
    <t>PSC</t>
  </si>
  <si>
    <t xml:space="preserve">Poznámka k souboru cen:_x000d_
1. Ceny jsou určeny pro rozebrání:_x000d_
a) dlažeb na suchu, nad vodou i ve vodě, při hloubce vody do 300 mm nad původně upraveným ložem pro dlažbu;_x000d_
b) záhozů, rovnanin a soustřeďovacích staveb z lomového kamene na suchu, nad vodou i ve vodě, při hloubce vody do 3 m nad kótou projektovaného rozebrání;_x000d_
c) schodů z lomového kamene._x000d_
2. Ceny nelze použít pro rozebrání:_x000d_
a) dlažeb ve vodě při hloubce vody přes 300 mm nad původně upraveným ložem pro dlažbu;_x000d_
b) záhozů, rovnanin a soustřeďovacích staveb z lomového kamene ve vodě při hloubce vody pře 3 m nad kótou projektovaného rozebrání; tyto práce se oceňují individuálně._x000d_
3. V cenách jsou započteny i náklady na:_x000d_
a) naložení kamene nebo tvárnic na dopravní prostředek, nebo uložení do 3 m za břehovou čáru;_x000d_
b) uložení materiálu odlišné velikosti od ostatní dlažby, získaného při bourání schodů, do 3 m za břehovou čáru._x000d_
4. V cenách nejsou započteny náklady na:_x000d_
a) očištění lomového kamene nebo tvárnic od hlíny, písku nebo malty; tyto práce se oceňují cenami souboru cen 114 20-32 Očištění lomového kamene nebo betonových tvárnic;_x000d_
b) třídění lomového kamene nebo tvárnic; tyto práce se oceňují cenou 114 20-3301 Třídění lomového kamene nebo betonových tvárnic;_x000d_
c) srovnání lomového kamene nebo tvárnic do měřitelných figur; tyto práce se oceňují cenami souboru cen 114 20-34 Srovnání lomového kamene nebo betonových tvárnic do měřitelných figur._x000d_
5. Objem rozebrání se určí v m3:_x000d_
a) dlažeb jako součin plochy a průměrné tloušťky dlažby bez podkladního lože;_x000d_
b) schodů jako součin plochy v šikmé rovině a tloušťky 350 mm;_x000d_
c) záhozů, rovnanin a soustřeďovacích staveb vypočtených z projektovaných rozměrů konstrukce nebo přepočtem hmotnosti vyzískaného materiálu, přičemž se předpokládá, že z 10 t kamene bylo provedeno 6,5 m3 záhozu, rovnaniny nebo soustřeďovacích staveb, příp. po dohodě s odběratelem v m3 figur z kamene na břehu, přičemž se předpokládá, že z 1 m3 objemu figury byl proveden 1 m3 záhozu, rovnaniny nebo soustřeďovací stavby._x000d_
6. Množství jednotek se určí v m3 dlažby, záhozu nebo soustřeďovací stavby._x000d_
</t>
  </si>
  <si>
    <t>VV</t>
  </si>
  <si>
    <t>2273,10 "F.1 tab vv - Odstranění stávajícího opevnění</t>
  </si>
  <si>
    <t>114203201</t>
  </si>
  <si>
    <t>Očištění lomového kamene nebo betonových tvárnic získaných při rozebrání dlažeb, záhozů, rovnanin a soustřeďovacích staveb od hlíny nebo písku</t>
  </si>
  <si>
    <t>377551024</t>
  </si>
  <si>
    <t xml:space="preserve">Poznámka k souboru cen:_x000d_
1. V cenách jsou započteny i náklady na:_x000d_
a) přehození znečištěného i očištěného kamene nebo tvárnic na vzdálenost do 3 m nebo jeho naložení na dopravní prostředek,_x000d_
b) odklizení a uložení úlomků kamene a uvolněné hlíny či malty na vzdálenost do 10 m._x000d_
2. V cenách nejsou započteny náklady na:_x000d_
a) třídění lomového kamene nebo tvárnic; tyto práce se oceňují cenou 114 20-3301 Třídění lomového kamene nebo betonových tvárnic;_x000d_
b) srovnání lomového kamene nebo tvárnic do měřitelných figur; tyto práce se oceňují cenami souboru cen 114 20-34 Srovnání lomového kamene nebo betonových tvárnic do měřitelných figur._x000d_
3. Množství jednotek se určí v m3 lomového kamene nebo betonových tvárnic před očištěním._x000d_
</t>
  </si>
  <si>
    <t>2273,10 "F.1 tab vv - Odstranění stávajícího opevnění, očištění rozebraného materiálu</t>
  </si>
  <si>
    <t>3</t>
  </si>
  <si>
    <t>114203301</t>
  </si>
  <si>
    <t>Třídění lomového kamene nebo betonových tvárnic získaných při rozebrání dlažeb, záhozů, rovnanin a soustřeďovacích staveb podle druhu, velikosti nebo tvaru</t>
  </si>
  <si>
    <t>1756825844</t>
  </si>
  <si>
    <t xml:space="preserve">Poznámka k souboru cen:_x000d_
1. V ceně jsou započteny i náklady na uložení vytříděného lomového kamene nebo tvárnic na hromady podle druhu, velikosti nebo tvaru ve vzdálenosti do 3 m nebo na naložení vytříděného kamene nebo tvárnic na dopravní prostředek._x000d_
2. V ceně nejsou započteny náklady na:_x000d_
a) očištění lomového kamene nebo tvárnic; tyto práce se oceňují cenami souboru cen 114 20-32 Očištění lomového kamene nebo betonových tvárnic;_x000d_
b) srovnání lomového kamene nebo tvárnic do měřitelných figur; tyto práce se oceňují cenami souboru cen 114 20-34 Srovnání lomového kamene nebo betonových tvárnic do měřitelných figur._x000d_
3. Množství měrných jednotek se určí v m3 tříděného kamene nebo tvárnic._x000d_
</t>
  </si>
  <si>
    <t>34757,83 "F.1 tab vv - Geotyp 1, přetřídění pro zpětný pohoz hrubozrnným materiálem</t>
  </si>
  <si>
    <t>2273,10 "F.1 tab vv - Odstranění stávajícího opevnění, třídění pro zpětné využití na nové opevnění</t>
  </si>
  <si>
    <t>Součet</t>
  </si>
  <si>
    <t>121101102</t>
  </si>
  <si>
    <t>Sejmutí ornice nebo lesní půdy s vodorovným přemístěním na hromady v místě upotřebení nebo na dočasné či trvalé skládky se složením, na vzdálenost přes 50 do 100 m</t>
  </si>
  <si>
    <t>1909442518</t>
  </si>
  <si>
    <t xml:space="preserve">Poznámka k souboru cen:_x000d_
1. V cenách jsou započteny i náklady na příp. nutné naložení sejmuté ornice na dopravní prostředek._x000d_
2. V cenách nejsou započteny náklady na odstranění nevhodných přimísenin (kamenů, kořenů apod.); tyto práce se ocení individuálně._x000d_
3. Množství ornice odebírané ze skládek se do objemu vykopávek pro volbu cen podle množství nezapočítává. Ceny souboru cen 122 . 0-11 Odkopávky a prokopávky nezapažené, se volí pro ornici odebíranou z projektovaných dočasných skládek;_x000d_
a) na staveništi podle součtu objemu ze všech skládek,_x000d_
b) mimo staveniště podle objemu každé skládky zvlášť._x000d_
4. Uložení ornice na skládky se oceňuje podle ustanovení v poznámkách č. 1 a 2 k ceně 171 20-1201 Uložení sypaniny na skládky. Složení ornice na hromady v místě upotřebení se neoceňuje._x000d_
5. Odebírá-li se ornice z projektované dočasné skládky, oceňuje se její naložení a přemístění podle čl. 3172 Všeobecných podmínek tohoto katalogu._x000d_
6. Přemísťuje-li se ornice na vzdálenost větší něž 250 m, vzdálenost 50 m se pro určení vzdálenosti vodorovného přemístění neodečítá a ocení se sejmutí a přemístění bez ohledu na ustanovení pozn. č. 1 takto:_x000d_
a) sejmutí ornice na vzdálenost 50m cenou 121 10-1101;_x000d_
b) naložení příslušnou cenou souboru cen 167 10- . ._x000d_
c) vodorovné přemístění cenami souboru cen 162 . 0- . . Vodorovné přemístění výkopku._x000d_
7. Sejmutí podorničí se oceňuje cenami odkopávek s přihlédnutím k ustanovení čl. 3112 Všeobecných podmínek tohoto katalogu._x000d_
</t>
  </si>
  <si>
    <t>17537,64 "F.1 tab vv - Svrchní humózní kryt, hrabanka, sejmutí vrchní vrstvy s křídlatkou na odvezení na skládku</t>
  </si>
  <si>
    <t xml:space="preserve">2640*0,4 "C.4.1 Pozemková mapa - ZPF, sejmutí svrchní humózní vrstvy na parc.č. 561/2 v KÚ  Černotín trvale vyjmutého ze ZPF</t>
  </si>
  <si>
    <t>5</t>
  </si>
  <si>
    <t>121101103</t>
  </si>
  <si>
    <t>Sejmutí ornice nebo lesní půdy s vodorovným přemístěním na hromady v místě upotřebení nebo na dočasné či trvalé skládky se složením, na vzdálenost přes 100 do 250 m</t>
  </si>
  <si>
    <t>-538504806</t>
  </si>
  <si>
    <t xml:space="preserve">290*0,4 "C.4.1 Pozemková mapa - ZPF, dočasné shrnutí vrstvy na parc.č. 582/24 v KÚ  Černotín na kraj deponie</t>
  </si>
  <si>
    <t xml:space="preserve">681*0,4 "C.4.1 Pozemková mapa - ZPF, dočasné shrnutí vrstvy na parc.č. 582/23 v KÚ  Černotín na kraj deponie</t>
  </si>
  <si>
    <t>6</t>
  </si>
  <si>
    <t>124103104</t>
  </si>
  <si>
    <t>Vykopávky pro koryta vodotečí s přehozením výkopku na vzdálenost do 3 m nebo s naložením na dopravní prostředek v horninách tř. 1 a 2 přes 20 000 m3</t>
  </si>
  <si>
    <t>-694139444</t>
  </si>
  <si>
    <t xml:space="preserve">Poznámka k souboru cen:_x000d_
1. Ceny lze použít i pro nezapažené odkopávky a prokopávky při úpravě území kolem vodotečí vně svislých ploch proložených projektovanými břehovými čarami souvisejí-li tyto odkopávky a prokopávky s prováděnými vykopávkami pro koryta vodotečí._x000d_
2. Ceny nelze použít pro:_x000d_
a) vykopávky koryt vodotečí, které jsou dle projektu pod úrovní pracovní hladiny vody; tyto zemní práce se oceňují cenami souboru cen 127 . 0-11 Vykopávky pod vodou strojně části A 01 tohoto katalogu,_x000d_
b) vykopávky koryt vodotečí v prostorách s rozepřeným nebo vzepřeným pažením; tyto zemní práce se oceňují cenami souboru cen 131 . 0-12 Hloubení zapažených jam a zářezů části A 01 tohoto katalogu, štětová stěna vzepřená nebo rozepřená, se z hlediska ocenění považuje za vzepřené nebo rozepřené pažení;_x000d_
c) vykopávky pod obrysem výkopu pro koryta vodotečí (pro opěrné zdi, patky, soustřeďovací stavby apod.); tyto zemní práce se oceňují podle své povahy cenami souboru cen 131 . 0-11 Hloubení nezapažených jam, 131 . 0-12 Hloubení zapažených jam, 132 . 0-11 Hloubení rýh do 600 mm, 132 . 0-12 Hloubení rýh do 2000 mm, 132 . 0-14 Hloubená vykopávka pod základy ručně 133 . 0- . 0 Hloubení zapažených i nezapažených šachet části A01 tohoto katalogu,_x000d_
d) hloubení zatrubněných nebo zastropených koryt vodotečí; tyto práce se oceňují cenami souboru cen 123 . 0-21 Vykopávky zářezů se šikmými stěnami pro podzemní vedení části A 02_x000d_
3. V cenách jsou započteny náklady na svislé přemístění výkopku do 4 m. Svislé přemístění z hloubky přes 4 m se oceňuje podle projektu (rampy, přehození apod.)._x000d_
4. Předepisuje-li projekt rozprostřít výkopek získaný vykopávkou pro koryta vodotečí, oceňuje se toto rozprostření cenou 171 20-1101 Uložení sypaniny do nezhutněných násypů a vodorovné přemístění výkopku cenami souboru cen 162 .0-31 Vodorovné přemístění výkopku z rýh podzemních stěn části A 01 tohoto katalogu._x000d_
5. Pro volbu ceny je rozhodující součet vykopávek pro koryta vodotečí, oceňovaných cenami tohoto souboru cen, zatrubněných koryt vodotečí, oceňovaných podle pozn. č. 2 odst. d) i zapažených vykopávek oceňovaných podle pozn. č. 2 odst. b) tohoto souboru cen._x000d_
</t>
  </si>
  <si>
    <t>34757,83 "F.1 tab vv - Geotyp 1 - písčité štěrky, výkop</t>
  </si>
  <si>
    <t>7</t>
  </si>
  <si>
    <t>124203104</t>
  </si>
  <si>
    <t>Vykopávky pro koryta vodotečí s přehozením výkopku na vzdálenost do 3 m nebo s naložením na dopravní prostředek v hornině tř. 3 přes 20 000 m3</t>
  </si>
  <si>
    <t>993903176</t>
  </si>
  <si>
    <t>63443,37 "F.1 tab vv - Geotyp 2 - písčité středně zrnité písky, výkop</t>
  </si>
  <si>
    <t>32656,27 "F.1 tab vv - Geotyp 3 - písčité zeminy, výkop</t>
  </si>
  <si>
    <t>8</t>
  </si>
  <si>
    <t>124203109</t>
  </si>
  <si>
    <t>Vykopávky pro koryta vodotečí s přehozením výkopku na vzdálenost do 3 m nebo s naložením na dopravní prostředek v hornině tř. 3 Příplatek k cenám za lepivost horniny tř. 3</t>
  </si>
  <si>
    <t>-1532169770</t>
  </si>
  <si>
    <t>9</t>
  </si>
  <si>
    <t>124303103</t>
  </si>
  <si>
    <t>Vykopávky pro koryta vodotečí s přehozením výkopku na vzdálenost do 3 m nebo s naložením na dopravní prostředek v hornině tř. 4 přes 5 000 do 20 000 m3</t>
  </si>
  <si>
    <t>-818122514</t>
  </si>
  <si>
    <t>13861,52 "F.1 tab vv - Geotyp 4 - jemnozrnné hlinité zeminy, výkop</t>
  </si>
  <si>
    <t>10</t>
  </si>
  <si>
    <t>124303109</t>
  </si>
  <si>
    <t>Vykopávky pro koryta vodotečí s přehozením výkopku na vzdálenost do 3 m nebo s naložením na dopravní prostředek v hornině tř. 4 Příplatek k cenám za lepivost horniny tř. 4</t>
  </si>
  <si>
    <t>-96487491</t>
  </si>
  <si>
    <t>11</t>
  </si>
  <si>
    <t>162301102</t>
  </si>
  <si>
    <t>Vodorovné přemístění výkopku nebo sypaniny po suchu na obvyklém dopravním prostředku, bez naložení výkopku, avšak se složením bez rozhrnutí z horniny tř. 1 až 4 na vzdálenost přes 500 do 1 000 m</t>
  </si>
  <si>
    <t>-1590061722</t>
  </si>
  <si>
    <t xml:space="preserve">Poznámka k souboru cen:_x000d_
1. Ceny nelze použít, předepisuje-li projekt přemístit výkopek na místo nepřístupné obvyklým dopravním prostředkům; toto přemístění se oceňuje individuálně._x000d_
2. V cenách jsou započteny i náhrady za jízdu loženého vozidla v terénu ve výkopišti nebo na násypišti._x000d_
3. V cenách nejsou započteny náklady na rozhrnutí výkopku na násypišti; toto rozhrnutí se oceňuje cenami souboru cen 171 . 0- . . Uložení sypaniny do násypů a 171 20-1201 Uložení sypaniny na skládky._x000d_
4. Je-li na dopravní dráze pro vodorovné přemístění nějaká překážka, pro kterou je nutno překládat výkopek z 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5._x000d_
5. Přemísťuje-li se výkopek z dočasných skládek vzdálených do 50 m, neoceňuje se nakládání výkopku, i když se provádí. Toto ustanovení neplatí, vylučuje-li projekt použití dozeru._x000d_
6. V cenách vodorovného přemístění sypaniny nejsou započteny náklady na dodávku materiálu, tyto se oceňují ve specifikaci._x000d_
</t>
  </si>
  <si>
    <t>34757,83 "F.1 tab vv - Geotyp 1, přetřídění pro zpětný pohoz hrubozrnným materiálem, odvoz na deponii</t>
  </si>
  <si>
    <t>8318,89 "F.1 tab vv - Násyp výkopovým hrubozrnným materiálem, dovoz z deponie</t>
  </si>
  <si>
    <t>12</t>
  </si>
  <si>
    <t>162301152</t>
  </si>
  <si>
    <t>Vodorovné přemístění výkopku nebo sypaniny po suchu na obvyklém dopravním prostředku, bez naložení výkopku, avšak se složením bez rozhrnutí z horniny tř. 5 až 7 na vzdálenost přes 500 do 1 000 m</t>
  </si>
  <si>
    <t>133939984</t>
  </si>
  <si>
    <t>2273,10 "F.1 tab vv - Odstranění stávajícího opevnění, odvoz na deponii</t>
  </si>
  <si>
    <t>766,95 "F.1 tab vv - Opevnění koryta, velké kamenné bloky, zpětné využití rozebraného materiálu, dovoz z deponie</t>
  </si>
  <si>
    <t>2273,1-766,95 "D.1.1.2 Vzorové řezy - využití kamene z rozebraného opevnění, které bude sporadicky rozmístěné v toku, střední a velké kameny</t>
  </si>
  <si>
    <t>13</t>
  </si>
  <si>
    <t>162406111</t>
  </si>
  <si>
    <t>Vodorovné přemístění výkopku bez naložení, avšak se složením zemin schopných zúrodnění, na vzdálenost přes 1000 do 2000 m</t>
  </si>
  <si>
    <t>1041766654</t>
  </si>
  <si>
    <t xml:space="preserve">Poznámka k souboru cen:_x000d_
1. V cenách jsou započteny i náklady na:_x000d_
a) shrnutí výkopku ve výkopišti a hrubé rozhrnutí v násypišti,_x000d_
b) udržování sjízdnosti cest uvnitř násypiště i výkopiště, pokud vrcholky nerovností nejsou vyšší než +- 0,5 m,_x000d_
c) příplatky za jízdu v terénu uvnitř výkopiště i násypiště._x000d_
2. V cenách nejsou započteny náklady na příplatky za jízdu v terénu mimo výkopiště a násypiště._x000d_
</t>
  </si>
  <si>
    <t>2640*0,4 "C.4.1 Pozemková mapa - ZPF, odvoz sejmuté svrchní humózní vrstvy na parc.č. 561/2 v KÚ Černotín do místa uložení</t>
  </si>
  <si>
    <t>14</t>
  </si>
  <si>
    <t>167101102</t>
  </si>
  <si>
    <t>Nakládání, skládání a překládání neulehlého výkopku nebo sypaniny nakládání, množství přes 100 m3, z hornin tř. 1 až 4</t>
  </si>
  <si>
    <t>-974632607</t>
  </si>
  <si>
    <t xml:space="preserve">Poznámka k souboru cen:_x000d_
1. Ceny -1101, -1151, -1102, -1152, -1103, -1153, jsou určeny pro nakládání, skládání a překládání na obvyklý nebo z obvyklého dopravního prostředku. Pro nakládání z lodi nebo na loď jsou určeny ceny -1105 a -1155._x000d_
2. Ceny -1105 a -1155 jsou určeny pro nakládání, překládání a vykládání na vzdálenost_x000d_
a) do 20 m vodorovně; vodorovná vzdálenost se měří od těžnice lodi k těžnici druhé lodi, nebo k těžišti hromady na břehu nebo k těžišti dopravního prostředku na suchu,_x000d_
b) do 4 m svisle; svislá vzdálenost se měří od pracovní hladiny vody k úrovni srovnaného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m._x000d_
3. Množství měrných jednotek se určí v rostlém stavu horniny._x000d_
</t>
  </si>
  <si>
    <t>8318,89 "F.1 tab vv - Násyp výkopovým hrubozrnným materiálem, nakládání na deponii</t>
  </si>
  <si>
    <t>167101152</t>
  </si>
  <si>
    <t>Nakládání, skládání a překládání neulehlého výkopku nebo sypaniny nakládání, množství přes 100 m3, z hornin tř. 5 až 7</t>
  </si>
  <si>
    <t>1611436773</t>
  </si>
  <si>
    <t>766,95 "F.1 tab vv - Opevnění koryta, velké kamenné bloky, zpětné využití rozebraného materiálu, nakládání na deponii</t>
  </si>
  <si>
    <t>16</t>
  </si>
  <si>
    <t>181006115</t>
  </si>
  <si>
    <t>Rozprostření zemin schopných zúrodnění v rovině a ve sklonu do 1:5, tloušťka vrstvy přes 0,30 do 0,40 m</t>
  </si>
  <si>
    <t>m2</t>
  </si>
  <si>
    <t>-304544653</t>
  </si>
  <si>
    <t xml:space="preserve">290 "C.4.1 Pozemková mapa - ZPF, rozhrnutí dočasně shrnuté vrstvy na parc.č. 582/24 v KÚ  Černotín na kraj deponie</t>
  </si>
  <si>
    <t xml:space="preserve">681"C.4.1 Pozemková mapa - ZPF, rozhrnutí dočasně shrnuté vrstvy na parc.č. 582/23 v KÚ  Černotín na kraj deponie</t>
  </si>
  <si>
    <t>17</t>
  </si>
  <si>
    <t>181006118</t>
  </si>
  <si>
    <t>Rozprostření zemin schopných zúrodnění v rovině a ve sklonu do 1:5, tloušťka vrstvy přes 0,60 do 0,70 m</t>
  </si>
  <si>
    <t>1254159588</t>
  </si>
  <si>
    <t xml:space="preserve">(2640*0,4)/0,66 "C.4.1 Pozemková mapa - ZPF, rozhrnutí humózní vrstvy z parc.č. 561/2 v KÚ  Černotín; plocha x sejm. tl. / rozhrnovaná tl.</t>
  </si>
  <si>
    <t>18</t>
  </si>
  <si>
    <t>181305111</t>
  </si>
  <si>
    <t>Převrstvení ornice na skládce</t>
  </si>
  <si>
    <t>1129772470</t>
  </si>
  <si>
    <t xml:space="preserve">Poznámka k souboru cen:_x000d_
1. Cenu lze použít i pro převrstvení podorniční vrstvy a rekultivovatelných zemin._x000d_
2. Objem převrstvené ornice se měří v nakypřeném stavu._x000d_
</t>
  </si>
  <si>
    <t xml:space="preserve">6*290*0,4 "C.4.1 Pozemková mapa - ZPF, 6x obracení dočasně shrnuté vrstvy na parc.č. 582/24 v KÚ  Černotín na kraj deponie</t>
  </si>
  <si>
    <t xml:space="preserve">6*681*0,4 "C.4.1 Pozemková mapa - ZPF, 6x obracení dočasně shrnuté vrstvy na parc.č. 582/23 v KÚ  Černotín na kraj deponie</t>
  </si>
  <si>
    <t>19</t>
  </si>
  <si>
    <t>R1848182</t>
  </si>
  <si>
    <t>Ochrana sloupu VN - obalení pružnými materiály</t>
  </si>
  <si>
    <t>kus</t>
  </si>
  <si>
    <t>883922473</t>
  </si>
  <si>
    <t>1 "D.1.1.1 Podrobná situace SO 01 - ochrana sloupu v km 0,190 40</t>
  </si>
  <si>
    <t>20</t>
  </si>
  <si>
    <t>R162701</t>
  </si>
  <si>
    <t>Vodorovné přemístění výkopku a kamene vč. uložení na skládku (poplatku) dle platné legislativy</t>
  </si>
  <si>
    <t>1534799221</t>
  </si>
  <si>
    <t>Mezisoučet</t>
  </si>
  <si>
    <t>-8318,89 "F.1 tab vv - Násyp výkopovým hrubozrnným materiálem</t>
  </si>
  <si>
    <t>R29121102.01</t>
  </si>
  <si>
    <t>Zřízení a odstranění provizorní přístupové komunikace k toku pro SO 01, včetně sjezdu do koryta, včetně odstranění a likvidace dle platné legislativy</t>
  </si>
  <si>
    <t>kpl</t>
  </si>
  <si>
    <t>-657736051</t>
  </si>
  <si>
    <t>P</t>
  </si>
  <si>
    <t>Poznámka k položce:_x000d_
- včetně uvedení dotčených pozemků do původního stavu_x000d_
- včetně propustku DN1000 dl. 8 m v místě křížení bezejmenného toku u železničního náspu</t>
  </si>
  <si>
    <t>Vodorovné konstrukce</t>
  </si>
  <si>
    <t>22</t>
  </si>
  <si>
    <t>R4625112</t>
  </si>
  <si>
    <t>Zához z lomového kamene neupraveného záhozového bez proštěrkování z terénu, hmotnosti jednotlivých kamenů do 200 kg - bez dodávky kamene</t>
  </si>
  <si>
    <t>558332633</t>
  </si>
  <si>
    <t xml:space="preserve">Poznámka k souboru cen:_x000d_
1. Ceny lze použít i pro záhozovou patku z lomového kamene._x000d_
2. Ceny neplatí pro zřízení konstrukce balvanitého skluzu; tento se oceňuje cenou 467 51-0111_x000d_
 Balvanitý skluz z lomového kamene._x000d_
3. V cenách jsou započteny i náklady na úpravu jednotlivých velkých kamenů hmotnosti přes 500 kg_x000d_
 dodatečným rozpojením na místě uložení._x000d_
4. Množství měrných jednotek_x000d_
 a) záhozu se stanoví v m3 konstrukce záhozu,_x000d_
 b) příplatků se stanoví v m2 upravovaných ploch záhozu._x000d_
</t>
  </si>
  <si>
    <t>23</t>
  </si>
  <si>
    <t>R4632121</t>
  </si>
  <si>
    <t>Rovnanina z lomového kamene upraveného, tříděného jakékoliv tloušťky rovnaniny s vyplněním spár a dutin těženým kamenivem - bez dodávky materiálu</t>
  </si>
  <si>
    <t>1464063844</t>
  </si>
  <si>
    <t xml:space="preserve">Poznámka k souboru cen:_x000d_
1. Ceny lze použít i pro rovnaniny za opěrami a křídly pro jakýkoliv jejich sklon._x000d_
2. Ceny neplatí s výjimkou rovnanin za opěrami a křídly pro rovnaninu o sklonu přes 1:1; tyto se_x000d_
 oceňují cenami 321 21-4511 Zdivo nadzákladové z lomového kamene na sucho s tím, že vyplnění spár a_x000d_
 dutin těženým kamenivem se oceňuje cenou 469 57-1112 Vyplnění otvorů kamenivem těženým v množství_x000d_
 0,25 m3 kameniva na 1 m3 rovnaniny._x000d_
3. Množství měrných jednotek_x000d_
 a) rovnaniny se stanoví v m3 konstrukce rovnaniny,_x000d_
 b) příplatků se stanoví v m2 vypracovaných líců._x000d_
</t>
  </si>
  <si>
    <t>766,95 "F.1 tab vv - Opevnění koryta, velké kamenné bloky, zpětné využití rozebraného materiálu</t>
  </si>
  <si>
    <t>24</t>
  </si>
  <si>
    <t>R4645311</t>
  </si>
  <si>
    <t>Pohoz dna nebo svahů jakékoliv tloušťky z hrubého drceného kameniva, z terénu, frakce 63 - 125 mm - bez dodávky kamene</t>
  </si>
  <si>
    <t>175983549</t>
  </si>
  <si>
    <t xml:space="preserve">Poznámka k souboru cen:_x000d_
1. Ceny neplatí pro zpevnění dna nebo svahů drceným kamenivem 63-125 mm prolévaným cementovou_x000d_
 maltou s uzavírací vrstvou tl.do 50 mm z betonu, na povrchu uhlazenou; tyto práce se oceňují cenami_x000d_
 souboru cen 469 52-1 . Zpevnění drceným kamenivem 63-125 mm prolévaným cementovou maltou._x000d_
2. V cenách jsou započteny i náklady na úpravu jednotlivých kamenů hmotnosti přes 500 kg dodatečným_x000d_
 rozpojením na místě uložení._x000d_
3. Objem se stanoví v m3 pohozu._x000d_
</t>
  </si>
  <si>
    <t>Poznámka k položce:_x000d_
- bude využito vytříděné kamenivo z výkopku</t>
  </si>
  <si>
    <t>8318,89 "F.1 tab vv - Násyp výkopovým hrubozrnným materiálem</t>
  </si>
  <si>
    <t>Ostatní konstrukce a práce, bourání</t>
  </si>
  <si>
    <t>25</t>
  </si>
  <si>
    <t>AGR 01</t>
  </si>
  <si>
    <t>Brod č.1 - betonová trouba 20x DN 800 dl. 8 m s přísypem z hrubozrnného proštěrkovaného kameniva, šířka koruny 6 m, včetně likvidace po dokončení stavby</t>
  </si>
  <si>
    <t>1423919008</t>
  </si>
  <si>
    <t>26</t>
  </si>
  <si>
    <t>AGR 02</t>
  </si>
  <si>
    <t>Brod č.2 - betonová trouba 18x DN 1000 dl. 8 m s přísypem z hrubozrnného proštěrkovaného kameniva, šířka koruny 6 m, včetně likvidace po dokončení stavby</t>
  </si>
  <si>
    <t>73166737</t>
  </si>
  <si>
    <t>998</t>
  </si>
  <si>
    <t>Přesun hmot</t>
  </si>
  <si>
    <t>27</t>
  </si>
  <si>
    <t>998332011</t>
  </si>
  <si>
    <t>Přesun hmot pro úpravy vodních toků a kanály, hráze rybníků apod. dopravní vzdálenost do 500 m</t>
  </si>
  <si>
    <t>t</t>
  </si>
  <si>
    <t>1929560885</t>
  </si>
  <si>
    <t xml:space="preserve">Poznámka k souboru cen:_x000d_
1. Ceny jsou určeny pro jakoukoliv konstrukčně-materiálovou charakteristiku._x000d_
</t>
  </si>
  <si>
    <t>SO 02 - Úpravy LB nad Ústím</t>
  </si>
  <si>
    <t>-1267414645</t>
  </si>
  <si>
    <t>3688,22 "F.1 tab vv - Odstranění stávajícího opevnění</t>
  </si>
  <si>
    <t>1383000116</t>
  </si>
  <si>
    <t>3688,22 "F.1 tab vv - Odstranění stávajícího opevnění, očištění rozebraného materiálu</t>
  </si>
  <si>
    <t>1412264492</t>
  </si>
  <si>
    <t>10034,43 "F.1 tab vv - Geotyp 1, přetřídění pro zpětný pohoz hrubozrnným materiálem</t>
  </si>
  <si>
    <t>3688,22 "F.1 tab vv - Odstranění stávajícího opevnění, třídění pro zpětné využití na nové opevnění</t>
  </si>
  <si>
    <t>977752230</t>
  </si>
  <si>
    <t>(17060*0,4) "C.4.1 Pozemková mapa - ZPF, sejmutí humózní vrstvy z parc.č. 386/6 v KÚ Ústí; plocha x sejm. tl.</t>
  </si>
  <si>
    <t>(4763*0,4) "C.4.1 Pozemková mapa - ZPF, sejmutí humózní vrstvy z parc.č. 387/1 v KÚ Ústí; plocha x sejm. tl.</t>
  </si>
  <si>
    <t>(596*0,4) "C.4.1 Pozemková mapa - ZPF, sejmutí humózní vrstvy z parc.č. 385/1 v KÚ Ústí; plocha x sejm. tl.</t>
  </si>
  <si>
    <t>(2647*0,4) "C.4.1 Pozemková mapa - ZPF, sejmutí humózní vrstvy z parc.č. 386/1 v KÚ Ústí; plocha x sejm. tl.</t>
  </si>
  <si>
    <t>5687,43 "F.1 tab vv - Svrchní humózní vrstva - hrabanka, sejmutí vrstvy určené k vyčištění od zbytkové křídlatky na deponii</t>
  </si>
  <si>
    <t>-300794407</t>
  </si>
  <si>
    <t>3683*0,4 "C.4.1 Pozemková mapa - ZPF, dočasné sejmutí humózní vrstvy na deponii na parc.č. 386/1 v KÚ Ústí</t>
  </si>
  <si>
    <t>3065*0,4 "C.4.1 Pozemková mapa - ZPF, dočasné sejmutí humózní vrstvy na deponii na parc.č. 386/6 v KÚ Ústí</t>
  </si>
  <si>
    <t>124103103</t>
  </si>
  <si>
    <t>Vykopávky pro koryta vodotečí s přehozením výkopku na vzdálenost do 3 m nebo s naložením na dopravní prostředek v horninách tř. 1 a 2 přes 5 000 do 20 000 m3</t>
  </si>
  <si>
    <t>1017718466</t>
  </si>
  <si>
    <t>10034,43 "F.1 tab vv - Geotyp 1 - písčité štěrky, výkop</t>
  </si>
  <si>
    <t>-1054163902</t>
  </si>
  <si>
    <t>749,04 "F.1 tab vv - Geotyp 2 - písčité středně zrnité písky, výkop</t>
  </si>
  <si>
    <t>28070,52 "F.1 tab vv - Geotyp 3 - písčité zeminy, výkop</t>
  </si>
  <si>
    <t>-1195273940</t>
  </si>
  <si>
    <t>216597084</t>
  </si>
  <si>
    <t>6644,83 "F.1 tab vv - Geotyp 4 - jemnozrnné hlinité zeminy, výkop</t>
  </si>
  <si>
    <t>1655004459</t>
  </si>
  <si>
    <t>-1850648190</t>
  </si>
  <si>
    <t>10034,43 "F.1 tab vv - Geotyp 1, přetřídění pro zpětný pohoz hrubozrnným materiálem, odvoz na deponii</t>
  </si>
  <si>
    <t>1955,44 "F.1 tab vv - Násyp výkopovým hrubozrnným materiálem, dovoz z deponie</t>
  </si>
  <si>
    <t>-1669022991</t>
  </si>
  <si>
    <t>3688,22 "F.1 tab vv - Odstranění stávajícího opevnění, odvoz na deponii</t>
  </si>
  <si>
    <t>1384,63 "F.1 tab vv - Opevnění koryta, velké kamenné bloky, zpětné využití rozebraného materiálu, dovoz z deponie</t>
  </si>
  <si>
    <t>3688,22-1384,63 "D.1.1.2 Vzorové řezy - využití kamene z rozebraného opevnění, které bude sporadicky rozmístěné v toku, střední a velké kameny</t>
  </si>
  <si>
    <t>162306111</t>
  </si>
  <si>
    <t>Vodorovné přemístění výkopku bez naložení, avšak se složením zemin schopných zúrodnění, na vzdálenost přes 100 do 500 m</t>
  </si>
  <si>
    <t>-1595581601</t>
  </si>
  <si>
    <t>(17060*0,4) "C.4.1 Pozemková mapa - ZPF, odvoz sejmuté humózní vrstvy z parc.č. 386/6 v KÚ Ústí; plocha x sejm. tl.</t>
  </si>
  <si>
    <t>(4763*0,4) "C.4.1 Pozemková mapa - ZPF, odvoz sejmuté humózní vrstvy z parc.č. 387/1 v KÚ Ústí; plocha x sejm. tl.</t>
  </si>
  <si>
    <t>(596*0,4) "C.4.1 Pozemková mapa - ZPF, odvoz sejmuté humózní vrstvy z parc.č. 385/1 v KÚ Ústí; plocha x sejm. tl.</t>
  </si>
  <si>
    <t>(2647*0,4) "C.4.1 Pozemková mapa - ZPF, odvoz sejmuté humózní vrstvy z parc.č. 386/1 v KÚ Ústí; plocha x sejm. tl.</t>
  </si>
  <si>
    <t>-1495839367</t>
  </si>
  <si>
    <t>5687,43 "F.1 tab vv - Svrchní humózní vrstva - hrabanka, odvoz sejmuté vrstvy určené k vyčištění od zbytkové křídlatky na deponii</t>
  </si>
  <si>
    <t>5687,43 "F.1 tab vv - Svrchní humózní vrstva - hrabanka, dovoz sejmuté vrstvy určené k vyčištění od zbytkové křídlatky z deponie</t>
  </si>
  <si>
    <t>-735353816</t>
  </si>
  <si>
    <t>1955,44 "F.1 tab vv - Násyp výkopovým hrubozrnným materiálem, nakládání na deponii</t>
  </si>
  <si>
    <t>169139560</t>
  </si>
  <si>
    <t>1384,63 "F.1 tab vv - Opevnění koryta, velké kamenné bloky, zpětné využití rozebraného materiálu, nakládání na deponii</t>
  </si>
  <si>
    <t>167103101</t>
  </si>
  <si>
    <t>Nakládání neulehlého výkopku z hromad zeminy schopné zúrodnění</t>
  </si>
  <si>
    <t>-521410740</t>
  </si>
  <si>
    <t>5687,43 "F.1 tab vv - Svrchní humózní kryt, hrabanka, nakládání vrchní vrstvy po vyčištění od křídlatky na deponii</t>
  </si>
  <si>
    <t>-576598631</t>
  </si>
  <si>
    <t>3683 "C.4.1 Pozemková mapa - ZPF, rozhrnutí dočasně sejmuté humózní vrstvy na deponii na parc.č. 386/1 v KÚ Ústí</t>
  </si>
  <si>
    <t>3065 "C.4.1 Pozemková mapa - ZPF, rozhrnutí dočasně sejmuté humózní vrstvy na deponii na parc.č. 386/6 v KÚ Ústí</t>
  </si>
  <si>
    <t>1097616872</t>
  </si>
  <si>
    <t>(17060*0,4)/0,66 "C.4.1 Pozemková mapa - ZPF, rozhrnutí humózní vrstvy z parc.č. 386/6 v KÚ Ústí; plocha x sejm. tl. / rozhrnovaná tl.</t>
  </si>
  <si>
    <t>(4763*0,4)/0,66 "C.4.1 Pozemková mapa - ZPF, rozhrnutí humózní vrstvy z parc.č. 387/1 v KÚ Ústí; plocha x sejm. tl. / rozhrnovaná tl.</t>
  </si>
  <si>
    <t>(596*0,4)/0,66 "C.4.1 Pozemková mapa - ZPF, rozhrnutí humózní vrstvy z parc.č. 385/1 v KÚ Ústí; plocha x sejm. tl. / rozhrnovaná tl.</t>
  </si>
  <si>
    <t>(2647*0,4)/0,66 "C.4.1 Pozemková mapa - ZPF, rozhrnutí humózní vrstvy z parc.č. 386/1 v KÚ Ústí; plocha x sejm. tl. / rozhrnovaná tl.</t>
  </si>
  <si>
    <t>5687,43/0,66 "F.1 tab vv - Svrchní humózní vrstva - hrabanka, rozhrnutí sejmuté vrstvy vyčištěnéo od zbytkové křídlatky; objem / / rozhrnovaná tl.</t>
  </si>
  <si>
    <t>181101121</t>
  </si>
  <si>
    <t>Úprava pozemku s rozpojením a přehrnutím včetně urovnání v zemině tř. 1 a 2, s přemístěním na vzdálenost do 20 m</t>
  </si>
  <si>
    <t>-1263875853</t>
  </si>
  <si>
    <t xml:space="preserve">Poznámka k souboru cen:_x000d_
1. V cenách jsou započteny i náklady na urovnání povrchu pozemku s tolerancí +/- 100 mm._x000d_
2. Ceny lze použít i pro:_x000d_
a) zahrnutí úvozových cest a prohlubní na upravovaných pozemcích,_x000d_
b) zřízení zemních teras,_x000d_
c) srovnání mezí výšky přes 500 mm,_x000d_
d) sejmutí ornice z pozemku a její odhrnutí na dočasnou skládku nebo přihrnutí ornice z dočasné skládky na upravený pozemek s jejím rozprostřením._x000d_
3. Objem zeminy se určuje v m3 rostlého stavu._x000d_
</t>
  </si>
  <si>
    <t>Poznámka k položce:_x000d_
- zemina bude od křídlatky "čištěna" průběžně a průběžně bude i odebírána, tak aby byla kapacita deponií dostatečná</t>
  </si>
  <si>
    <t>3*5687,43 "F.1 tab vv - Svrchní humózní kryt, hrabanka, vyčištění od křídlatky na deponii; 3x chemický postřik a přehrnutí zeminy na deponii</t>
  </si>
  <si>
    <t>-1032529706</t>
  </si>
  <si>
    <t>6*3683*0,4 "C.4.1 Pozemková mapa - ZPF, 6x obracení dočasně sejmuté humózní vrstvy na deponii na parc.č. 386/1 v KÚ Ústí</t>
  </si>
  <si>
    <t>6*3065*0,4 "C.4.1 Pozemková mapa - ZPF, 6x obracení dočasně sejmuté humózní vrstvy na deponii na parc.č. 386/6 v KÚ Ústí</t>
  </si>
  <si>
    <t>183404111</t>
  </si>
  <si>
    <t>Hubení plevele chemickými prostředky plošným postřikem, na ploše jednotlivě do 5 ha</t>
  </si>
  <si>
    <t>ha</t>
  </si>
  <si>
    <t>1115448339</t>
  </si>
  <si>
    <t xml:space="preserve">Poznámka k souboru cen:_x000d_
1. V cenách jsou započteny i náklady na naložení chemických prostředků do cisterny._x000d_
2. V cenách nejsou započteny náklady na dodání chemických přípravků; tyto přípravky se oceňují ve specifikaci. Ztratné lze stanovit ve výši 10 %._x000d_
</t>
  </si>
  <si>
    <t>3*(5687,43/0,3)/10000 "F.1 tab vv - Svrchní humózní kryt, hrabanka, vyčištění od křídlatky na deponii; 3x chemický postřik na deponii v tl. 30 cm</t>
  </si>
  <si>
    <t>M</t>
  </si>
  <si>
    <t>25234001</t>
  </si>
  <si>
    <t>herbicid totální systémový neselektivní</t>
  </si>
  <si>
    <t>litr</t>
  </si>
  <si>
    <t>949848134</t>
  </si>
  <si>
    <t>5,687*30 'Přepočtené koeficientem množství</t>
  </si>
  <si>
    <t>1252834341</t>
  </si>
  <si>
    <t>-1955,44 "F.1 tab vv - Násyp výkopovým hrubozrnným materiálem</t>
  </si>
  <si>
    <t>R29121103.01</t>
  </si>
  <si>
    <t>Zřízení a odstranění provizorní přístupové komunikace k toku pro SO 02, včetně sjezdu do koryta, včetně odstranění a likvidace dle platné legislativy</t>
  </si>
  <si>
    <t>-948722896</t>
  </si>
  <si>
    <t xml:space="preserve">Poznámka k položce:_x000d_
- včetně uvedení dotčených pozemků do původního stavu_x000d_
- včetně rámového propustku 2000x1500 mm, dl. 5m,  přisypaného štěrkodrtí</t>
  </si>
  <si>
    <t>-232245442</t>
  </si>
  <si>
    <t>491134269</t>
  </si>
  <si>
    <t>1384,63 "F.1 tab vv - Opevnění koryta, velké kamenné bloky, zpětné využití rozebraného materiálu</t>
  </si>
  <si>
    <t>28</t>
  </si>
  <si>
    <t>1460402041</t>
  </si>
  <si>
    <t>1955,44 "F.1 tab vv - Násyp výkopovým hrubozrnným materiálem</t>
  </si>
  <si>
    <t>29</t>
  </si>
  <si>
    <t>2074459052</t>
  </si>
  <si>
    <t xml:space="preserve">SO 03 - Úpravy LB pod Ústím </t>
  </si>
  <si>
    <t>-87189572</t>
  </si>
  <si>
    <t>2549,56 "F.1 tab vv - Geotyp 1, přetřídění pro zpětný pohoz hrubozrnným materiálem</t>
  </si>
  <si>
    <t>754894455</t>
  </si>
  <si>
    <t>380,43 "F.1 tab vv - Svrchní humózní kryt, hrabanka, sejmutí vrchní vrstvy k odvezení na skládku</t>
  </si>
  <si>
    <t>-1587275396</t>
  </si>
  <si>
    <t>504*0,4 "C.4.1 Pozemková mapa - ZPF, dočasné sejmutí humózní vrstvy na deponii na parc.č. 371/1 v KÚ Ústí</t>
  </si>
  <si>
    <t xml:space="preserve">2401*0,4 "C.4.1 Pozemková mapa - ZPF, dočasné sejmutí humózní vrstvy na deponii na parc.č. 385/1 v KÚ Ústí </t>
  </si>
  <si>
    <t>124103102</t>
  </si>
  <si>
    <t>Vykopávky pro koryta vodotečí s přehozením výkopku na vzdálenost do 3 m nebo s naložením na dopravní prostředek v horninách tř. 1 a 2 přes 1 000 do 5 000 m3</t>
  </si>
  <si>
    <t>-239551556</t>
  </si>
  <si>
    <t>2549,56 "F.1 tab vv - Geotyp 1 - písčité štěrky, výkop</t>
  </si>
  <si>
    <t>124203102</t>
  </si>
  <si>
    <t>Vykopávky pro koryta vodotečí s přehozením výkopku na vzdálenost do 3 m nebo s naložením na dopravní prostředek v hornině tř. 3 přes 1 000 do 5 000 m3</t>
  </si>
  <si>
    <t>882514472</t>
  </si>
  <si>
    <t>844,54 "F.1 tab vv - Geotyp 2 - písčité středně zrnité písky, výkop</t>
  </si>
  <si>
    <t>1231,92 "F.1 tab vv - Geotyp 3 - písčité zeminy, výkop</t>
  </si>
  <si>
    <t>-1391666036</t>
  </si>
  <si>
    <t>406638240</t>
  </si>
  <si>
    <t>2549,56 "F.1 tab vv - Geotyp 1, přetřídění pro zpětný pohoz hrubozrnným materiálem, odvoz na deponii</t>
  </si>
  <si>
    <t>759,30 "F.1 tab vv - Násyp výkopovým hrubozrnným materiálem, dovoz z deponie</t>
  </si>
  <si>
    <t>-1726914460</t>
  </si>
  <si>
    <t>759,30 "F.1 tab vv - Násyp výkopovým hrubozrnným materiálem, nakládání na deponii</t>
  </si>
  <si>
    <t>1963030905</t>
  </si>
  <si>
    <t>504 "C.4.1 Pozemková mapa - ZPF, rozhrnutí dočasně sejmuté humózní vrstvy na deponii na parc.č. 371/1 v KÚ Ústí</t>
  </si>
  <si>
    <t>2401 "C.4.1 Pozemková mapa - ZPF, rozhrnutí dočasně sejmuté humózní vrstvy na deponii na parc.č. 385/1 v KÚ Ústí</t>
  </si>
  <si>
    <t>929705000</t>
  </si>
  <si>
    <t>6*504*0,4 "C.4.1 Pozemková mapa - ZPF, 6x obracení dočasně sejmuté humózní vrstvy na deponii na parc.č. 371/1 v KÚ Ústí</t>
  </si>
  <si>
    <t xml:space="preserve">6*2401*0,4 "C.4.1 Pozemková mapa - ZPF, 6x obracení dočasně sejmuté humózní vrstvy na deponii na parc.č. 385/1 v KÚ Ústí </t>
  </si>
  <si>
    <t>1831624087</t>
  </si>
  <si>
    <t>-759,30 "F.1 tab vv - Násyp výkopovým hrubozrnným materiálem</t>
  </si>
  <si>
    <t>R29121104.01</t>
  </si>
  <si>
    <t>Zřízení a odstranění provizorní přístupové komunikace k toku pro SO 03, včetně sjezdu do koryta, včetně odstranění a likvidace dle platné legislativy</t>
  </si>
  <si>
    <t>m</t>
  </si>
  <si>
    <t>-1849240517</t>
  </si>
  <si>
    <t xml:space="preserve">Poznámka k položce:_x000d_
- včetně uvedení dotčených pozemků do původního stavu_x000d_
</t>
  </si>
  <si>
    <t>1406758447</t>
  </si>
  <si>
    <t>759,30 "F.1 tab vv - Násyp výkopovým hrubozrnným materiálem</t>
  </si>
  <si>
    <t>AGR 03</t>
  </si>
  <si>
    <t>Monitorovací vrt MV1, včetně vystrojení trubkou a vyplnění vrtu, včetně vrtných prací, označení vrtu, betonové skruže, včetně dodávky veškerého potřebného materiálu</t>
  </si>
  <si>
    <t>501878082</t>
  </si>
  <si>
    <t>-489521691</t>
  </si>
  <si>
    <t>SO 04 - Přeložka sloupu VN</t>
  </si>
  <si>
    <t>M - Práce a dodávky M</t>
  </si>
  <si>
    <t xml:space="preserve">    21-M - Elektromontáže</t>
  </si>
  <si>
    <t>Práce a dodávky M</t>
  </si>
  <si>
    <t>21-M</t>
  </si>
  <si>
    <t>Elektromontáže</t>
  </si>
  <si>
    <t>R 04.01</t>
  </si>
  <si>
    <t>Montáž stožáru VN, včetně dodávky</t>
  </si>
  <si>
    <t>64</t>
  </si>
  <si>
    <t>1651633548</t>
  </si>
  <si>
    <t>R 04.02</t>
  </si>
  <si>
    <t xml:space="preserve">Odstranění stožáru VN </t>
  </si>
  <si>
    <t>329799645</t>
  </si>
  <si>
    <t>R 04.03</t>
  </si>
  <si>
    <t>Zřízení nadzemního vedení</t>
  </si>
  <si>
    <t>1490056995</t>
  </si>
  <si>
    <t>R 04.04</t>
  </si>
  <si>
    <t>Odstranění nadzemního vedení</t>
  </si>
  <si>
    <t>442372486</t>
  </si>
  <si>
    <t>SO 05 - Doprovodné vegetační úpravy</t>
  </si>
  <si>
    <t>Soupis:</t>
  </si>
  <si>
    <t>SO 05.01 - Likvidace křídlatky</t>
  </si>
  <si>
    <t>111201101</t>
  </si>
  <si>
    <t>Odstranění křovin a stromů s odstraněním kořenů průměru kmene do 100 mm do sklonu terénu 1 : 5, při celkové ploše do 1 000 m2</t>
  </si>
  <si>
    <t>-653836247</t>
  </si>
  <si>
    <t xml:space="preserve">Poznámka k souboru cen:_x000d_
1. Cenu -1104 lze použít jestliže se odstranění stromů a křovin neprovádí na holo._x000d_
2. Cena -1101 je určena i pro:_x000d_
a) odstraňování křovin a stromů o průměru kmene do 100 mm z ploch, jejichž celková výměra je větší než 1 000 m2 při sklonu terénu strmějším než 1 : 5;_x000d_
b) LTM při jakékoliv celkové ploše jednotlivě přes 30 m2._x000d_
3. V ceně jsou započteny i náklady na případné nutné odklizení křovin a stromů na hromady na vzdálenost do 50 m nebo naložení na dopravní prostředek._x000d_
4. Průměr kmenů stromů (křovin) se měří 0,15 m nad přilehlým terénem._x000d_
5. Množství jednotek se určí samostatně za každý objekt v m2 plochy rovné součtu půdorysných ploch omezených obalovými křivkami korun jednotlivých stromů a křovin, popř. skupin stromů a křovin, jejichž koruny se půdorysně překrývají. Jestliže by byl zmíněný součet ploch větší než půdorysná plocha staveniště, počítá se pouze s plochou staveniště._x000d_
</t>
  </si>
  <si>
    <t>72600 "D.4.1 Situace kácení - mýcení křídlatky v ploše SO 01</t>
  </si>
  <si>
    <t>14380 "D.4.1 Situace kácení - mýcení křídlatky v ploše SO 02</t>
  </si>
  <si>
    <t>1850+710 "D.4.1 Situace kácení - mýcení křídlatky v ploše SO 03</t>
  </si>
  <si>
    <t>111201401</t>
  </si>
  <si>
    <t>Spálení odstraněných křovin a stromů na hromadách průměru kmene do 100 mm pro jakoukoliv plochu</t>
  </si>
  <si>
    <t>1463652635</t>
  </si>
  <si>
    <t xml:space="preserve">Poznámka k souboru cen:_x000d_
1. V ceně jsou započteny i náklady snesení křovin na hromady, přihrnování, očištění spáleniště, uložení popela a zbytků na hromadu._x000d_
2. V ceně nejsou započteny náklady na popř. nutné použití kropícího vozu, tyto se oceňují samostatně._x000d_
3. Množství jednotek se určí samostatně za každý objekt v m2 půdorysné plochy, z níž byly křoviny a stromy shromážděny._x000d_
</t>
  </si>
  <si>
    <t>162301501</t>
  </si>
  <si>
    <t>Vodorovné přemístění smýcených křovin do průměru kmene 100 mm na vzdálenost do 5 000 m</t>
  </si>
  <si>
    <t>297187596</t>
  </si>
  <si>
    <t xml:space="preserve">Poznámka k souboru cen:_x000d_
1. Ceny nelze použít pro přemístění křovin do 50 m; toto přemístění je započteno v cenách souboru cen 111 20-11 Odstranění křovin a stromů s odstraněním kořenů této části a 111 20-32 Odstranění křovin a stromů s ponecháním kořenů části A 03 Zemní práce pro objekty oborů 831 až 833._x000d_
2. V cenách jsou započteny i náklady na složení křovin z dopravního prostředku do hromad na vykázaném místě._x000d_
</t>
  </si>
  <si>
    <t>72600 "D.4.1 Situace kácení - mýcení křídlatky v ploše, svoz na hromady k pálení SO 01</t>
  </si>
  <si>
    <t>14380 "D.4.1 Situace kácení - mýcení křídlatky v ploše, svoz na hromady k pálení SO 02</t>
  </si>
  <si>
    <t>1850+710"D.4.1 Situace kácení - mýcení křídlatky v ploše, svoz na hromady k pálení SO 03</t>
  </si>
  <si>
    <t>183404112</t>
  </si>
  <si>
    <t>Hubení plevele chemickými prostředky plošným postřikem, na ploše jednotlivě přes 5 ha</t>
  </si>
  <si>
    <t>-2023264114</t>
  </si>
  <si>
    <t>7,26 "D.4.1 Situace kácení - mýcení křídlatky v ploše, vyčištění od křídlatky před zahájením zemních prací SO 01</t>
  </si>
  <si>
    <t>1,438 "D.4.1 Situace kácení - mýcení křídlatky v ploše, vyčištění od křídlatky před zahájením zemních prací SO 02</t>
  </si>
  <si>
    <t>0,185+0,0710 "D.4.1 Situace kácení - mýcení křídlatky v ploše, vyčištění od křídlatky před zahájením zemních prací SO 03</t>
  </si>
  <si>
    <t>-898550674</t>
  </si>
  <si>
    <t>8,954*30 'Přepočtené koeficientem množství</t>
  </si>
  <si>
    <t>998231311</t>
  </si>
  <si>
    <t>Přesun hmot pro sadovnické a krajinářské úpravy - strojně dopravní vzdálenost do 5000 m</t>
  </si>
  <si>
    <t>-493166289</t>
  </si>
  <si>
    <t>SO 05.02 - Kácení a likvidace stromů mimo PUPFL</t>
  </si>
  <si>
    <t>112111111</t>
  </si>
  <si>
    <t>Spálení větví stromů všech druhů stromů o průměru kmene přes 0,10 m na hromadách</t>
  </si>
  <si>
    <t>1621130797</t>
  </si>
  <si>
    <t xml:space="preserve">Poznámka k souboru cen:_x000d_
1. V ceně jsou započteny i náklady na likvidaci ohniště._x000d_
2. Cena lze použít i pro pálení nehroubí z prořezávek, 1 ks odpovídá 400 m2 nehroubí._x000d_
3. Množství měrných jednotek se určuje v kusech stromů._x000d_
</t>
  </si>
  <si>
    <t>91 "D.4.2 Tabulka kácení, D.4.1 Situace kácení, stromy do průměru kmene 20 cm</t>
  </si>
  <si>
    <t>392 "D.4.2 Tabulka kácení, D.4.1 Situace kácení, stromy do průměru kmene 30 cm</t>
  </si>
  <si>
    <t>443 "D.4.2 Tabulka kácení, D.4.1 Situace kácení, stromy do průměru kmene 40 cm</t>
  </si>
  <si>
    <t>323 "D.4.2 Tabulka kácení, D.4.1 Situace kácení, stromy do průměru kmene 50 cm</t>
  </si>
  <si>
    <t>170 "D.4.2 Tabulka kácení, D.4.1 Situace kácení, stromy do průměru kmene 60 cm</t>
  </si>
  <si>
    <t>77 "D.4.2 Tabulka kácení, D.4.1 Situace kácení, stromy do průměru kmene 70 cm</t>
  </si>
  <si>
    <t>35 "D.4.2 Tabulka kácení, D.4.1 Situace kácení, stromy do průměru kmene 80 cm</t>
  </si>
  <si>
    <t>9 "D.4.2 Tabulka kácení, D.4.1 Situace kácení, stromy do průměru kmene 90 cm</t>
  </si>
  <si>
    <t>8 "D.4.2 Tabulka kácení, D.4.1 Situace kácení, stromy do průměru kmene 100 cm</t>
  </si>
  <si>
    <t>3 "D.4.2 Tabulka kácení, D.4.1 Situace kácení, stromy do průměru kmene 110 cm</t>
  </si>
  <si>
    <t>3 "D.4.2 Tabulka kácení, D.4.1 Situace kácení, stromy do průměru kmene 130 cm</t>
  </si>
  <si>
    <t>112151111</t>
  </si>
  <si>
    <t>Pokácení stromu směrové v celku s odřezáním kmene a s odvětvením průměru kmene přes 100 do 200 mm</t>
  </si>
  <si>
    <t>2058720214</t>
  </si>
  <si>
    <t xml:space="preserve">Poznámka k souboru cen:_x000d_
1. V cenách jsou započteny i náklady na odklizení částí kmene a větví na vzdálenost do 20 m se složením na hromady nebo naložením na dopravní prostředek._x000d_
2. V cenách nejsou započteny náklady na:_x000d_
a) odkornění kmenů, tyto práce se oceňují individuálně,_x000d_
b) odvoz ani uložení na skládku,_x000d_
c) odstranění pařezu._x000d_
3. Ceny jsou určeny pouze pro pěstební zásahy a rekonstrukce v sadovnických a krajinářských úpravách._x000d_
4. Průměr pařezu se měří v místě řezu kmene na základě dvojího na sebe kolmého měření a následného zprůměrování naměřených hodnot nejčastěji ve výšce 0,15m. V případě přítomnosti výrazných kořenových náběhů je měření prováděno nad nimi, nejčastěji v rozmezí 0,15-0,45 m nad povrchem stávajícího terénu._x000d_
5. Stromy o průměru kmene na řezné ploše větší než 1500 mm se oceňují individuálně._x000d_
</t>
  </si>
  <si>
    <t>112151112</t>
  </si>
  <si>
    <t>Pokácení stromu směrové v celku s odřezáním kmene a s odvětvením průměru kmene přes 200 do 300 mm</t>
  </si>
  <si>
    <t>-181527225</t>
  </si>
  <si>
    <t>112151113</t>
  </si>
  <si>
    <t>Pokácení stromu směrové v celku s odřezáním kmene a s odvětvením průměru kmene přes 300 do 400 mm</t>
  </si>
  <si>
    <t>-1827957188</t>
  </si>
  <si>
    <t>112151114</t>
  </si>
  <si>
    <t>Pokácení stromu směrové v celku s odřezáním kmene a s odvětvením průměru kmene přes 400 do 500 mm</t>
  </si>
  <si>
    <t>987318231</t>
  </si>
  <si>
    <t>112151115</t>
  </si>
  <si>
    <t>Pokácení stromu směrové v celku s odřezáním kmene a s odvětvením průměru kmene přes 500 do 600 mm</t>
  </si>
  <si>
    <t>490455560</t>
  </si>
  <si>
    <t>112151116</t>
  </si>
  <si>
    <t>Pokácení stromu směrové v celku s odřezáním kmene a s odvětvením průměru kmene přes 600 do 700 mm</t>
  </si>
  <si>
    <t>-107463744</t>
  </si>
  <si>
    <t>112151117</t>
  </si>
  <si>
    <t>Pokácení stromu směrové v celku s odřezáním kmene a s odvětvením průměru kmene přes 700 do 800 mm</t>
  </si>
  <si>
    <t>316046274</t>
  </si>
  <si>
    <t>112151118</t>
  </si>
  <si>
    <t>Pokácení stromu směrové v celku s odřezáním kmene a s odvětvením průměru kmene přes 800 do 900 mm</t>
  </si>
  <si>
    <t>-1271576491</t>
  </si>
  <si>
    <t>112151119</t>
  </si>
  <si>
    <t>Pokácení stromu směrové v celku s odřezáním kmene a s odvětvením průměru kmene přes 900 do 1000 mm</t>
  </si>
  <si>
    <t>627693409</t>
  </si>
  <si>
    <t>112151120</t>
  </si>
  <si>
    <t>Pokácení stromu směrové v celku s odřezáním kmene a s odvětvením průměru kmene přes 1000 do 1100 mm</t>
  </si>
  <si>
    <t>934719732</t>
  </si>
  <si>
    <t>112151122</t>
  </si>
  <si>
    <t>Pokácení stromu směrové v celku s odřezáním kmene a s odvětvením průměru kmene přes 1200 do 1300 mm</t>
  </si>
  <si>
    <t>1831807648</t>
  </si>
  <si>
    <t>112201111</t>
  </si>
  <si>
    <t>Odstranění pařezu v rovině nebo na svahu do 1:5 o průměru pařezu na řezné ploše do 200 mm</t>
  </si>
  <si>
    <t>-1812713072</t>
  </si>
  <si>
    <t xml:space="preserve">Poznámka k souboru cen:_x000d_
1. V cenách jsou započteny i náklady na odstranění náběhových kořenů, odklizení získaného dřeva na vzdálenost do 20 m, jeho složení na hromady nebo naložení na dopravní prostředek, zasypání jámy, doplnění zeminy, zhutnění a úprava terénu._x000d_
2. Ceny jsou určeny jen pro pěstební zásahy a rekonstrukce v sadovnických a krajinářských úpravách._x000d_
3. Průměr pařezu se měří v místě řezu kmene na základě dvojího na sebe kolmého měření a následného zprůměrování naměřených hodnot nejčastěji ve výšce 0,15 m. V případě přítomnosti výrazných kořenových náběhů je měření prováděno nad nimi nejčastěji v rozmezí 0,15-0,45 m nad povrchem stávajícího terénu._x000d_
4. V cenách nejsou započteny náklady na:_x000d_
a) dodání zeminy,_x000d_
b) odvoz a uložení biologického odpadu na skládku._x000d_
5. Pařezy o průměru kmene na řezné ploše větší než 1500 mm se oceňují individuálně._x000d_
6. V cenách jsou započteny náklady na odstranění pařezu vykopáním, vytrháním, frézováním či jinou technologií s odstraněním náběhových kořenů._x000d_
</t>
  </si>
  <si>
    <t>38 "D.4.2 Tabulka kácení, D.4.1 Situace kácení, stromy do středního průměru pařezu 20 cm</t>
  </si>
  <si>
    <t>112201112</t>
  </si>
  <si>
    <t>Odstranění pařezu v rovině nebo na svahu do 1:5 o průměru pařezu na řezné ploše přes 200 do 300 mm</t>
  </si>
  <si>
    <t>341717957</t>
  </si>
  <si>
    <t>29 "D.4.2 Tabulka kácení, D.4.1 Situace kácení, stromy do středního průměru pařezu 30 cm</t>
  </si>
  <si>
    <t>112201113</t>
  </si>
  <si>
    <t>Odstranění pařezu v rovině nebo na svahu do 1:5 o průměru pařezu na řezné ploše přes 300 do 400 mm</t>
  </si>
  <si>
    <t>-744985438</t>
  </si>
  <si>
    <t>35 "D.4.2 Tabulka kácení, D.4.1 Situace kácení, stromy do středního průměru pařezu 40 cm</t>
  </si>
  <si>
    <t>112201114</t>
  </si>
  <si>
    <t>Odstranění pařezu v rovině nebo na svahu do 1:5 o průměru pařezu na řezné ploše přes 400 do 500 mm</t>
  </si>
  <si>
    <t>1357013223</t>
  </si>
  <si>
    <t>46 "D.4.2 Tabulka kácení, D.4.1 Situace kácení, stromy do středního průměru pařezu 50 cm</t>
  </si>
  <si>
    <t>112201115</t>
  </si>
  <si>
    <t>Odstranění pařezu v rovině nebo na svahu do 1:5 o průměru pařezu na řezné ploše přes 500 do 600 mm</t>
  </si>
  <si>
    <t>258033237</t>
  </si>
  <si>
    <t>43 "D.4.2 Tabulka kácení, D.4.1 Situace kácení, stromy do středního průměru pařezu 60 cm</t>
  </si>
  <si>
    <t>112201116</t>
  </si>
  <si>
    <t>Odstranění pařezu v rovině nebo na svahu do 1:5 o průměru pařezu na řezné ploše přes 600 do 700 mm</t>
  </si>
  <si>
    <t>14868466</t>
  </si>
  <si>
    <t>30 "D.4.2 Tabulka kácení, D.4.1 Situace kácení, stromy do středního průměru pařezu 70 cm</t>
  </si>
  <si>
    <t>112201117</t>
  </si>
  <si>
    <t>Odstranění pařezu v rovině nebo na svahu do 1:5 o průměru pařezu na řezné ploše přes 700 do 800 mm</t>
  </si>
  <si>
    <t>-2002389031</t>
  </si>
  <si>
    <t>32 "D.4.2 Tabulka kácení, D.4.1 Situace kácení, stromy do středního průměru pařezu 80 cm</t>
  </si>
  <si>
    <t>112201118</t>
  </si>
  <si>
    <t>Odstranění pařezu v rovině nebo na svahu do 1:5 o průměru pařezu na řezné ploše přes 800 do 900 mm</t>
  </si>
  <si>
    <t>2022228149</t>
  </si>
  <si>
    <t>29 "D.4.2 Tabulka kácení, D.4.1 Situace kácení, stromy do středního průměru pařezu 90 cm</t>
  </si>
  <si>
    <t>112201119</t>
  </si>
  <si>
    <t>Odstranění pařezu v rovině nebo na svahu do 1:5 o průměru pařezu na řezné ploše přes 900 do 1000 mm</t>
  </si>
  <si>
    <t>-1436926373</t>
  </si>
  <si>
    <t>27 "D.4.2 Tabulka kácení, D.4.1 Situace kácení, stromy do středního průměru pařezu 100 cm</t>
  </si>
  <si>
    <t>112201120</t>
  </si>
  <si>
    <t>Odstranění pařezu v rovině nebo na svahu do 1:5 o průměru pařezu na řezné ploše přes 1000 do 1100 mm</t>
  </si>
  <si>
    <t>1113851728</t>
  </si>
  <si>
    <t>18 "D.4.2 Tabulka kácení, D.4.1 Situace kácení, stromy do středního průměru pařezu 110 cm</t>
  </si>
  <si>
    <t>112201121</t>
  </si>
  <si>
    <t>Odstranění pařezu v rovině nebo na svahu do 1:5 o průměru pařezu na řezné ploše přes 1100 do 1200 mm</t>
  </si>
  <si>
    <t>-378214643</t>
  </si>
  <si>
    <t>19 "D.4.2 Tabulka kácení, D.4.1 Situace kácení, stromy do středního průměru pařezu 120 cm</t>
  </si>
  <si>
    <t>112201122</t>
  </si>
  <si>
    <t>Odstranění pařezu v rovině nebo na svahu do 1:5 o průměru pařezu na řezné ploše přes 1200 do 1300 mm</t>
  </si>
  <si>
    <t>-977212484</t>
  </si>
  <si>
    <t>16 "D.4.2 Tabulka kácení, D.4.1 Situace kácení, stromy do středního průměru pařezu 130 cm</t>
  </si>
  <si>
    <t>112201123</t>
  </si>
  <si>
    <t>Odstranění pařezu v rovině nebo na svahu do 1:5 o průměru pařezu na řezné ploše přes 1300 do 1400 mm</t>
  </si>
  <si>
    <t>-1397714207</t>
  </si>
  <si>
    <t>9 "D.4.2 Tabulka kácení, D.4.1 Situace kácení, stromy do středního průměru pařezu 140 cm</t>
  </si>
  <si>
    <t>112201124</t>
  </si>
  <si>
    <t>Odstranění pařezu v rovině nebo na svahu do 1:5 o průměru pařezu na řezné ploše přes 1400 do 1500 mm</t>
  </si>
  <si>
    <t>-1980162801</t>
  </si>
  <si>
    <t>28 "D.4.2 Tabulka kácení, D.4.1 Situace kácení, stromy do středního průměru pařezu 150 cm</t>
  </si>
  <si>
    <t>112211111</t>
  </si>
  <si>
    <t>Spálení pařezů na hromadách průměru přes 0,10 do 0,30 m</t>
  </si>
  <si>
    <t>1679378372</t>
  </si>
  <si>
    <t xml:space="preserve">Poznámka k souboru cen:_x000d_
1. V cenách jsou započteny i náklady na:_x000d_
a) vodorovné přemístění pařezů ze vzdálenosti do 20 m,_x000d_
b) ukládání pařezů na ohništi_x000d_
c) udržování ohně_x000d_
d) likvidaci ohniště_x000d_
e) zajištění požární ochrany prostoru, v němž se spalování provádí_x000d_
2. Průměr pařezů se měří v místě řezu kmene._x000d_
3. Hromada je navršená figura pařezů hrubě očištěných a upravených štípáním ke spálení._x000d_
4. Počet kusů na hromadě je u ceny:_x000d_
a) 112 21-1111 cca 30 ks,_x000d_
b) 112 21-1112 cca 15 ks,_x000d_
c) 112 21-1113 cca 5 ks,_x000d_
d) 112 21-1114 cca 2 ks._x000d_
</t>
  </si>
  <si>
    <t>112211112</t>
  </si>
  <si>
    <t>Spálení pařezů na hromadách průměru přes 0,30 do 0,50 m</t>
  </si>
  <si>
    <t>848852505</t>
  </si>
  <si>
    <t>112211113</t>
  </si>
  <si>
    <t>Spálení pařezů na hromadách průměru přes 0,50 do 1,00 m</t>
  </si>
  <si>
    <t>-2141739960</t>
  </si>
  <si>
    <t>30</t>
  </si>
  <si>
    <t>112211114</t>
  </si>
  <si>
    <t>Spálení pařezů na hromadách průměru přes 1,00 m</t>
  </si>
  <si>
    <t>506159496</t>
  </si>
  <si>
    <t>31</t>
  </si>
  <si>
    <t>162201411</t>
  </si>
  <si>
    <t>Vodorovné přemístění větví, kmenů nebo pařezů s naložením, složením a dopravou do 1000 m kmenů stromů listnatých, průměru přes 100 do 300 mm</t>
  </si>
  <si>
    <t>949765366</t>
  </si>
  <si>
    <t xml:space="preserve">Poznámka k souboru cen:_x000d_
1. Průměr kmene i pařezu se měří v místě řezu._x000d_
2. Měrná jednotka je 1 strom._x000d_
</t>
  </si>
  <si>
    <t>91 "D.4.2 Tabulka kácení, D.4.1 Situace kácení, stromy do průměru kmene 20 cm, svoz na deponii</t>
  </si>
  <si>
    <t>392 "D.4.2 Tabulka kácení, D.4.1 Situace kácení, stromy do průměru kmene 30 cm, svoz na deponii</t>
  </si>
  <si>
    <t>32</t>
  </si>
  <si>
    <t>162201412</t>
  </si>
  <si>
    <t>Vodorovné přemístění větví, kmenů nebo pařezů s naložením, složením a dopravou do 1000 m kmenů stromů listnatých, průměru přes 300 do 500 mm</t>
  </si>
  <si>
    <t>495506113</t>
  </si>
  <si>
    <t>443 "D.4.2 Tabulka kácení, D.4.1 Situace kácení, stromy do průměru kmene 40 cm, svoz na deponii</t>
  </si>
  <si>
    <t>323-50 "D.4.2 Tabulka kácení, D.4.1 Situace kácení, stromy do průměru kmene 50 cm, svoz na deponii</t>
  </si>
  <si>
    <t>50 "D.4.2 Tabulka kácení, D.4.1 Situace kácení, stromy do průměru kmene 50 cm, 50 ks odvoz do toku jako mrtvé dřevo</t>
  </si>
  <si>
    <t>33</t>
  </si>
  <si>
    <t>162201413</t>
  </si>
  <si>
    <t>Vodorovné přemístění větví, kmenů nebo pařezů s naložením, složením a dopravou do 1000 m kmenů stromů listnatých, průměru přes 500 do 700 mm</t>
  </si>
  <si>
    <t>1503262886</t>
  </si>
  <si>
    <t>170 "D.4.2 Tabulka kácení, D.4.1 Situace kácení, stromy do průměru kmene 60 cm, svoz na deponii</t>
  </si>
  <si>
    <t>77 "D.4.2 Tabulka kácení, D.4.1 Situace kácení, stromy do průměru kmene 70 cm, svoz na deponii</t>
  </si>
  <si>
    <t>34</t>
  </si>
  <si>
    <t>162201414</t>
  </si>
  <si>
    <t>Vodorovné přemístění větví, kmenů nebo pařezů s naložením, složením a dopravou do 1000 m kmenů stromů listnatých, průměru přes 700 do 900 mm</t>
  </si>
  <si>
    <t>735932057</t>
  </si>
  <si>
    <t>40</t>
  </si>
  <si>
    <t>R1842152</t>
  </si>
  <si>
    <t>Ukotvení kmene dřevin do volné zeminy tř. 1 až 4 do toku jako "mrtvé dřevo"</t>
  </si>
  <si>
    <t>1957627443</t>
  </si>
  <si>
    <t xml:space="preserve">Poznámka k souboru cen:_x000d_
1. V cenách jsou započteny i náklady na ochranu proti poškození kmene v místě vzepření._x000d_
2. V cenách nejsou započteny náklady na kotevní a vyvazovací prvky._x000d_
</t>
  </si>
  <si>
    <t xml:space="preserve">Poznámka k položce:_x000d_
- technické řešení dle výkresu D.1.4.1 Schéma uložení mrtvého dřeva a TZ </t>
  </si>
  <si>
    <t>50 "D.1.1.1-D.1.1.3 Podrobná situace stavby - ukotvení mrtvého dřeva vráceného do toku</t>
  </si>
  <si>
    <t>36</t>
  </si>
  <si>
    <t>M05.02.01</t>
  </si>
  <si>
    <t>kotevní a vyvazovací prvky pro kotvení kmene</t>
  </si>
  <si>
    <t>-1563474865</t>
  </si>
  <si>
    <t>37</t>
  </si>
  <si>
    <t>R16220141</t>
  </si>
  <si>
    <t>Vodorovné přemístění větví, kmenů nebo pařezů s naložením, složením a dopravou do 1000 m kmenů stromů listnatých, průměru přes 900 mm</t>
  </si>
  <si>
    <t>548986677</t>
  </si>
  <si>
    <t>8 "D.4.2 Tabulka kácení, D.4.1 Situace kácení, stromy do průměru kmene 100 cm, svoz na deponii</t>
  </si>
  <si>
    <t>3 "D.4.2 Tabulka kácení, D.4.1 Situace kácení, stromy do průměru kmene 110 cm, svoz na deponii</t>
  </si>
  <si>
    <t>3 "D.4.2 Tabulka kácení, D.4.1 Situace kácení, stromy do průměru kmene 130 cm, svoz na deponii</t>
  </si>
  <si>
    <t>38</t>
  </si>
  <si>
    <t>AGR 05.02</t>
  </si>
  <si>
    <t>Povinný odkup dřevní hmoty zhotovitelem</t>
  </si>
  <si>
    <t>-1652270434</t>
  </si>
  <si>
    <t>Poznámka k položce:_x000d_
- v množství dřevní hmoty je třeba uvažovat s odpočtem 50ti kusů stromů pro využití jako mrtvé dřevo</t>
  </si>
  <si>
    <t>39</t>
  </si>
  <si>
    <t>483964413</t>
  </si>
  <si>
    <t>SO 05.03 - Kácení a likvidace stromů v rámci PUPFL</t>
  </si>
  <si>
    <t>112153033</t>
  </si>
  <si>
    <t>Těžba mýtní úmyslná listnatých dřevin dub, buk a ostatní tvrdé listnáče surové kmeny a výřezy kulatiny v kůře, krácené na dva kusy včetně předkacování, odvětvení a kroužkování průměrná hmotnatost přes 0,14 do 0,19 m3</t>
  </si>
  <si>
    <t>1746732097</t>
  </si>
  <si>
    <t>21,362 "F.1 tab vv - SO 05 Kácení; kácení tvrdého dřeva</t>
  </si>
  <si>
    <t>112153037</t>
  </si>
  <si>
    <t>Těžba mýtní úmyslná listnatých dřevin dub, buk a ostatní tvrdé listnáče surové kmeny a výřezy kulatiny v kůře, krácené na dva kusy včetně předkacování, odvětvení a kroužkování průměrná hmotnatost přes 0,69 do 0,99 m3</t>
  </si>
  <si>
    <t>-1155574387</t>
  </si>
  <si>
    <t>0,602 "F.1 tab vv - SO 05 Kácení; kácení tvrdého dřeva</t>
  </si>
  <si>
    <t>112153038</t>
  </si>
  <si>
    <t>Těžba mýtní úmyslná listnatých dřevin dub, buk a ostatní tvrdé listnáče surové kmeny a výřezy kulatiny v kůře, krácené na dva kusy včetně předkacování, odvětvení a kroužkování průměrná hmotnatost přes 0,99 m3</t>
  </si>
  <si>
    <t>1871105027</t>
  </si>
  <si>
    <t>10,186 "F.1 tab vv - SO 05 Kácení; kácení tvrdého dřeva</t>
  </si>
  <si>
    <t>112153251</t>
  </si>
  <si>
    <t>Těžba mýtní úmyslná listnatých dřevin bříza, topol a ostatní měkké listnáče surové kmeny a výřezy kulatiny v kůře, krácené na dva kusy včetně předkacování, odvětvení a kroužkování průměrná hmotnatost do 0,09 m3</t>
  </si>
  <si>
    <t>-1419346762</t>
  </si>
  <si>
    <t>0,757 "F.1 tab vv - SO 05 Kácení; kácení měkkého dřeva</t>
  </si>
  <si>
    <t>112153253</t>
  </si>
  <si>
    <t>Těžba mýtní úmyslná listnatých dřevin bříza, topol a ostatní měkké listnáče surové kmeny a výřezy kulatiny v kůře, krácené na dva kusy včetně předkacování, odvětvení a kroužkování průměrná hmotnatost přes 0,14 do 0,19 m3</t>
  </si>
  <si>
    <t>-1535199871</t>
  </si>
  <si>
    <t>57,516 "F.1 tab vv - SO 05 Kácení; kácení měkkého dřeva</t>
  </si>
  <si>
    <t>112153254</t>
  </si>
  <si>
    <t>Těžba mýtní úmyslná listnatých dřevin bříza, topol a ostatní měkké listnáče surové kmeny a výřezy kulatiny v kůře, krácené na dva kusy včetně předkacování, odvětvení a kroužkování průměrná hmotnatost přes 0,19 do 0,29 m3</t>
  </si>
  <si>
    <t>640972676</t>
  </si>
  <si>
    <t>0,704 "F.1 tab vv - SO 05 Kácení; kácení měkkého dřeva</t>
  </si>
  <si>
    <t>112153255</t>
  </si>
  <si>
    <t>Těžba mýtní úmyslná listnatých dřevin bříza, topol a ostatní měkké listnáče surové kmeny a výřezy kulatiny v kůře, krácené na dva kusy včetně předkacování, odvětvení a kroužkování průměrná hmotnatost přes 0,29 do 0,49 m3</t>
  </si>
  <si>
    <t>1577548583</t>
  </si>
  <si>
    <t>22,352 "F.1 tab vv - SO 05 Kácení; kácení měkkého dřeva</t>
  </si>
  <si>
    <t>112153256</t>
  </si>
  <si>
    <t>Těžba mýtní úmyslná listnatých dřevin bříza, topol a ostatní měkké listnáče surové kmeny a výřezy kulatiny v kůře, krácené na dva kusy včetně předkacování, odvětvení a kroužkování průměrná hmotnatost přes 0,49 do 0,69 m3</t>
  </si>
  <si>
    <t>1147765823</t>
  </si>
  <si>
    <t>70,462 "F.1 tab vv - SO 05 Kácení; kácení měkkého dřeva</t>
  </si>
  <si>
    <t>112153257</t>
  </si>
  <si>
    <t>Těžba mýtní úmyslná listnatých dřevin bříza, topol a ostatní měkké listnáče surové kmeny a výřezy kulatiny v kůře, krácené na dva kusy včetně předkacování, odvětvení a kroužkování průměrná hmotnatost přes 0,69 do 0,99 m3</t>
  </si>
  <si>
    <t>357981371</t>
  </si>
  <si>
    <t>60,749 "F.1 tab vv - SO 05 Kácení; kácení měkkého dřeva</t>
  </si>
  <si>
    <t>112153258</t>
  </si>
  <si>
    <t>Těžba mýtní úmyslná listnatých dřevin bříza, topol a ostatní měkké listnáče surové kmeny a výřezy kulatiny v kůře, krácené na dva kusy včetně předkacování, odvětvení a kroužkování průměrná hmotnatost přes 0,99 m3</t>
  </si>
  <si>
    <t>-276210361</t>
  </si>
  <si>
    <t>476,678 "F.1 tab vv - SO 05 Kácení; kácení měkkého dřeva</t>
  </si>
  <si>
    <t>AGR 05.03</t>
  </si>
  <si>
    <t>Povinný odkup vytěžené dřevní hmoty zhotovitelem</t>
  </si>
  <si>
    <t>2051997097</t>
  </si>
  <si>
    <t>-721,368 "F.1 tab vv - SO 05 Kácení; celkový objem káceného dřeva</t>
  </si>
  <si>
    <t>SO 05.04 - Náhradní výsadba</t>
  </si>
  <si>
    <t>111151331</t>
  </si>
  <si>
    <t>Pokosení trávníku při souvislé ploše přes 10000 m2 lučního v rovině nebo svahu do 1:5</t>
  </si>
  <si>
    <t>-513335669</t>
  </si>
  <si>
    <t xml:space="preserve">Poznámka k souboru cen:_x000d_
1. V cenách jsou započteny i náklady na shrabání a naložení shrabu na dopravní prostředek, odvozem do 20 km a se složením._x000d_
2. V cenách nejsou započteny náklady na uložení shrabu na skládku._x000d_
3. Z celkové pokosené plochy se neodečítají plochy bez trávního porostu, pokud je jejich plocha menší než 3 m2 jednotlivě._x000d_
4. V cenách o sklonu svahu přes 1:1 jsou uvažovány podmínky pro svahy běžně schůdné; bez použití lezeckých technik. V případě použití lezeckých technik se tyto náklady oceňují individuálně._x000d_
</t>
  </si>
  <si>
    <t xml:space="preserve">6*((2640*0,4)/0,66) "C.4.1 Pozemnková mapa - ZPF, pokosení rozhrnuté humózní vrstvy z parc.č. 561/2 v KÚ  Černotín; počet x plocha x tl./tl.</t>
  </si>
  <si>
    <t>6*(17060*0,4)/0,66 "C.4.1 Pozemnková mapa - ZPF, pokosení rozhrnuté humózní vrstvy z parc.č. 386/6 v KÚ Ústí; počet x plocha x tl./tl.</t>
  </si>
  <si>
    <t>6*(4763*0,4)/0,66 "C.4.1 Pozemnková mapa - ZPF, pokosení rozhrnuté humózní vrstvy z parc.č. 387/1 v KÚ Ústí; počet x plocha x tl./tl.</t>
  </si>
  <si>
    <t>6*(596*0,4)/0,66 "C.4.1 Pozemnková mapa - ZPF, pokosení rozhrnuté humózní vrstvy z parc.č. 385/1 v KÚ Ústí; počet x plocha x tl./tl.</t>
  </si>
  <si>
    <t>6*(2647*0,4)/0,66 "C.4.1 Pozemnková mapa - ZPF, pokosení rozhrnuté humózní vrstvy z parc.č. 386/1 v KÚ Ústí; počet x plocha x tl./tl.</t>
  </si>
  <si>
    <t xml:space="preserve">6*5687,43/0,66 "F.1 tab vv - Svrchní humózní kryt - hrabanka v SO 02, pokosení rozhrnuté sejmuté vrstvy vyčištěné od křídlatky;  počet x objem /tl.</t>
  </si>
  <si>
    <t>181451312</t>
  </si>
  <si>
    <t>Založení trávníku strojně výsevem včetně utažení na ploše na svahu přes 1:5 do 1:2</t>
  </si>
  <si>
    <t>839558662</t>
  </si>
  <si>
    <t xml:space="preserve">Poznámka k souboru cen:_x000d_
1. V cenách jsou započteny i náklady na osetí, zapravení, urovnání povrchu hladkým válcem a na první pokosení, naložení shrabu na dopravní prostředek, odvoz do 20 km a jeho složení._x000d_
2. V cenách nejsou započteny náklady na:_x000d_
a) přípravu půdy,_x000d_
b) travní semeno a substrát, tyto náklady se oceňují ve specifikaci,_x000d_
c) vypletí a zalévání; tyto práce se oceňují cenami části C02 souborů cen 185 80-42 Vypletí a 185 80-43 Zalití rostlin vodou,_x000d_
d) plošnou úpravu terénu, tyto náklady se oceňují souborem cen 18 1.-.. Plošná úprava terénu a 183 40-3... Obdělání půdy._x000d_
3. Strojním založením trávníku se rozumí nakypření půdy, osetí, případné pohnojení a zapravení osiva do půdy a uválcování povrchu strojem v jedné pracovní operaci._x000d_
</t>
  </si>
  <si>
    <t xml:space="preserve">(2640*0,4)/0,66 "C.4.1 Pozemnková mapa  - ZPF, osetí rozhrnuté humózní vrstvy z parc.č. 561/2 v KÚ  Černotín; plocha x tl./tl.</t>
  </si>
  <si>
    <t xml:space="preserve">(17060*0,4)/0,66 "C.4.1 Pozemnková mapa  - ZPF, údržba rozhrnuté humózní vrstvy z parc.č. 386/6 v KÚ Ústí; plocha x tl./tl.</t>
  </si>
  <si>
    <t xml:space="preserve">(4763*0,4)/0,66 "C.4.1 Pozemnková mapa  - ZPF, údržba rozhrnuté humózní vrstvy z parc.č. 387/1 v KÚ Ústí; plocha x tl./tl.</t>
  </si>
  <si>
    <t xml:space="preserve">(596*0,4)/0,66 "C.4.1 Pozemnková mapa  - ZPF, údržba rozhrnuté humózní vrstvy z parc.č. 385/1 v KÚ Ústí; plocha x tl./tl.</t>
  </si>
  <si>
    <t xml:space="preserve">(2647*0,4)/0,66 "C.4.1 Pozemnková mapa  - ZPF, údržba rozhrnuté humózní vrstvy z parc.č. 386/1 v KÚ Ústí; plocha x tl./tl.</t>
  </si>
  <si>
    <t xml:space="preserve">5687,43/0,66 "F.1 tab vv - Svrchní humózní kryt - hrabanka v SO 02, údržba rozhrnuté sejmuté vrstvy vyčištěné od křídlatky;  objem/tl.</t>
  </si>
  <si>
    <t>00572100</t>
  </si>
  <si>
    <t>osivo jetelotráva intenzivní víceletá</t>
  </si>
  <si>
    <t>kg</t>
  </si>
  <si>
    <t>-1871020770</t>
  </si>
  <si>
    <t>25408,833*0,025 'Přepočtené koeficientem množství</t>
  </si>
  <si>
    <t>183101314</t>
  </si>
  <si>
    <t>Hloubení jamek pro vysazování rostlin v zemině tř.1 až 4 s výměnou půdy z 100% v rovině nebo na svahu do 1:5, objemu přes 0,05 do 0,125 m3</t>
  </si>
  <si>
    <t>1971594583</t>
  </si>
  <si>
    <t xml:space="preserve">Poznámka k souboru cen:_x000d_
1. V cenách jsou započteny i náklady na případné naložení přebytečných výkopků na dopravní prostředek, odvoz na vzdálenost do 20 km a složení výkopků._x000d_
2. V cenách nejsou započteny náklady na:_x000d_
a) substrát, tyto náklady se oceňují ve specifikaci,_x000d_
b) uložení odpadu na skládku._x000d_
3. V cenách o sklonu svahu přes 1:1 jsou uvažovány podmínky pro svahy běžně schůdné; bez použití lezeckých technik. V případě použití lezeckých technik se tyto náklady oceňují individuálně._x000d_
</t>
  </si>
  <si>
    <t>1 "D.1.5.1 Podrobná situace výsadby - náhradní výsadba na parc.č. 585 v k.ú. Černotín</t>
  </si>
  <si>
    <t>4 "D.1.5.1 Podrobná situace výsadby - náhradní výsadba na parc.č. 751 v k.ú. Černotín</t>
  </si>
  <si>
    <t>2 "D.1.5.1 Podrobná situace výsadby - náhradní výsadba na parc.č. 749/1 v k.ú. Černotín</t>
  </si>
  <si>
    <t>2 "D.1.5.1 Podrobná situace výsadby - náhradní výsadba na parc.č. 584/4 v k.ú. Černotín</t>
  </si>
  <si>
    <t>182 "D.1.5.1 Podrobná situace výsadby - náhradní výsadba na parc.č. 584/1 v k.ú. Černotín</t>
  </si>
  <si>
    <t>78 "D.1.5.1 Podrobná situace výsadby - náhradní výsadba na parc.č. 584/2 v k.ú. Černotín</t>
  </si>
  <si>
    <t>56 "D.1.5.1 Podrobná situace výsadby - náhradní výsadba na parc.č. 584/5 v k.ú. Černotín</t>
  </si>
  <si>
    <t>5 "D.4.3 Náhradní výsadba - náhradní výsadba na parc.č. 371/2 v k.ú. Ústí</t>
  </si>
  <si>
    <t>1 "D.4.3 Náhradní výsadba - náhradní výsadba na parc.č. 386/2 v k.ú. Ústí</t>
  </si>
  <si>
    <t>3 "D.4.3 Náhradní výsadba - náhradní výsadba na parc.č. 1405/6 v k.ú. Ústí</t>
  </si>
  <si>
    <t>3 "D.4.3 Náhradní výsadba - náhradní výsadba na parc.č. 385/1 v k.ú. Ústí</t>
  </si>
  <si>
    <t>23 "D.4.3 Náhradní výsadba - náhradní výsadba na parc.č. 386/6 v k.ú. Ústí</t>
  </si>
  <si>
    <t>1 "D.4.3 Náhradní výsadba - náhradní výsadba na parc.č. 387/1 v k.ú. Ústí</t>
  </si>
  <si>
    <t>2 "D.4.3 Náhradní výsadba - náhradní výsadba na parc.č. 386/1 v k.ú. Ústí</t>
  </si>
  <si>
    <t>183101315</t>
  </si>
  <si>
    <t>Hloubení jamek pro vysazování rostlin v zemině tř.1 až 4 s výměnou půdy z 100% v rovině nebo na svahu do 1:5, objemu přes 0,125 do 0,40 m3</t>
  </si>
  <si>
    <t>-1957506838</t>
  </si>
  <si>
    <t>11 "D.1.5.1 Podrobná situace výsadby - výsadba č.1</t>
  </si>
  <si>
    <t>15 "D.1.5.1 Podrobná situace výsadby - výsadba č.2</t>
  </si>
  <si>
    <t>18 "D.1.5.1 Podrobná situace výsadby - výsadba č.3</t>
  </si>
  <si>
    <t>6 "D.1.5.1 Podrobná situace výsadby - výsadba č.4</t>
  </si>
  <si>
    <t>36 "D.1.5.1 Podrobná situace výsadby - výsadba č.5</t>
  </si>
  <si>
    <t>145 "D.1.5.1 Podrobná situace výsadby - výsadba č.6</t>
  </si>
  <si>
    <t>249 "D.1.5.1 Podrobná situace výsadby - výsadba č.7</t>
  </si>
  <si>
    <t>103641010</t>
  </si>
  <si>
    <t xml:space="preserve">zemina pro terénní úpravy -  ornice</t>
  </si>
  <si>
    <t>843904251</t>
  </si>
  <si>
    <t>Poznámka k položce:_x000d_
- 50% objemu jamky</t>
  </si>
  <si>
    <t>363*0,125*0,5*1,8 "výměna zeminy pro keře, 50% objemu jamky; počet nových keřů x objem jamky x podíl v % x hmotnost</t>
  </si>
  <si>
    <t>480*0,4*0,5*1,8 "výměna zeminy pro stromy, 50% objemu jamky; počet nových stromů x objem jamky x podíl v % x hmotnost</t>
  </si>
  <si>
    <t>103211000</t>
  </si>
  <si>
    <t>zahradní substrát pro výsadbu VL</t>
  </si>
  <si>
    <t>-1309575888</t>
  </si>
  <si>
    <t>Poznámka k položce:_x000d_
- 30% objemu jamky</t>
  </si>
  <si>
    <t>363*0,125*0,3 "výměna zeminy pro keře, 30% objemu jamky; počet nových keřů x objem jamky x podíl v %</t>
  </si>
  <si>
    <t>480*0,4*0,3 "výměna zeminy pro stromy, 30% objemu jamky; počet nových stromů x objem jamky x podíl v %</t>
  </si>
  <si>
    <t>581544160</t>
  </si>
  <si>
    <t>písek křemičitý sušený pytlovaný frakce 0,63/1,2</t>
  </si>
  <si>
    <t>-1937877332</t>
  </si>
  <si>
    <t>Poznámka k položce:_x000d_
- 20% objemu jamky</t>
  </si>
  <si>
    <t>363*0,125*0,2*1,8 "výměna zeminy pro keře, 20% objemu jamky; počet nových keřů x objem jamky x podíl v % x hmotnost</t>
  </si>
  <si>
    <t>480*0,4*0,2*1,8 "výměna zeminy pro stromy, 20% objemu jamky; počet nových stromů x objem jamky x podíl v % x hmotnost</t>
  </si>
  <si>
    <t>184102211</t>
  </si>
  <si>
    <t>Výsadba keře bez balu do předem vyhloubené jamky se zalitím v rovině nebo na svahu do 1:5 výšky do 1 m v terénu</t>
  </si>
  <si>
    <t>-1153465002</t>
  </si>
  <si>
    <t xml:space="preserve">Poznámka k souboru cen:_x000d_
1. Ceny lze použít i pro výsadbu růží._x000d_
2. V cenách nejsou započteny náklady na vysazované dřeviny, tyto se oceňují ve specifikaci._x000d_
3. Výška keře se měří před sestřižením._x000d_
4. V cenách o sklonu svahu přes 1:1 jsou uvažovány podmínky pro svahy běžně schůdné; bez použití lezeckých technik. V případě použití lezeckých technik se tyto náklady oceňují individuálně._x000d_
</t>
  </si>
  <si>
    <t>Poznámka k položce:_x000d_
- tranfer a zpětné_x000d_
vysazení chráněného Oměje vlčího moru je uvažováno jako rozpočtově adekvátní za výsadbu nových keřů</t>
  </si>
  <si>
    <t>1 "D.4.3 Náhradní výsadba - náhradní výsadba na parc.č. 585 v k.ú. Černotín</t>
  </si>
  <si>
    <t>4 "D.4.3 Náhradní výsadba - náhradní výsadba na parc.č. 751 v k.ú. Černotín</t>
  </si>
  <si>
    <t>2 "D.4.3 Náhradní výsadba - náhradní výsadba na parc.č. 749/1 v k.ú. Černotín</t>
  </si>
  <si>
    <t>2 "D.4.3 Náhradní výsadba - náhradní výsadba na parc.č. 584/4 v k.ú. Černotín</t>
  </si>
  <si>
    <t>182 "D.4.3 Náhradní výsadba - náhradní výsadba na parc.č. 584/1 v k.ú. Černotín</t>
  </si>
  <si>
    <t>78 "D.4.3 Náhradní výsadba - náhradní výsadba na parc.č. 584/2 v k.ú. Černotín</t>
  </si>
  <si>
    <t>56 "D.4.3 Náhradní výsadba - náhradní výsadba na parc.č. 584/5 v k.ú. Černotín</t>
  </si>
  <si>
    <t>M05.04.01</t>
  </si>
  <si>
    <t>keř (doporučená druhová skladba např. brslen evropský, líska obecná, ptačí zob obecný)</t>
  </si>
  <si>
    <t>-1395785780</t>
  </si>
  <si>
    <t>184201111</t>
  </si>
  <si>
    <t>Výsadba stromů bez balu do předem vyhloubené jamky se zalitím v rovině nebo na svahu do 1:5, při výšce kmene do 1,8 m</t>
  </si>
  <si>
    <t>2134970373</t>
  </si>
  <si>
    <t xml:space="preserve">Poznámka k souboru cen:_x000d_
1. V cenách jsou započteny i náklady na montáž kůlu a spojovací materiál._x000d_
2. V cenách nejsou započteny náklady na vysazované dřeviny, tyto se oceňují ve specifikaci._x000d_
3. Ceny -1111, -1121, -1131 a -1141 lze použít i pro keře výšky do 2,5 m._x000d_
4. Výška kmene se měří od kořenového krčku k první větvi koruny._x000d_
5. V cenách o sklonu svahu přes 1:1 jsou uvažovány podmínky pro svahy běžně schůdné; bez použití lezeckých technik. V případě použití lezeckých technik se tyto náklady oceňují individuálně._x000d_
</t>
  </si>
  <si>
    <t>026503600</t>
  </si>
  <si>
    <t>Dub letní (QuerCus robur) 150-180cm KK</t>
  </si>
  <si>
    <t>1359737779</t>
  </si>
  <si>
    <t>14 "D.1.5.1 Podrobná situace výsadby - výsadba č.5</t>
  </si>
  <si>
    <t>60 "D.1.5.1 Podrobná situace výsadby - výsadba č.6</t>
  </si>
  <si>
    <t>99 "D.1.5.1 Podrobná situace výsadby - výsadba č.7</t>
  </si>
  <si>
    <t>184813121</t>
  </si>
  <si>
    <t>Ochrana dřevin před okusem zvěří mechanicky v rovině nebo ve svahu do 1:5, pletivem, výšky do 2 m</t>
  </si>
  <si>
    <t>1234115638</t>
  </si>
  <si>
    <t xml:space="preserve">Poznámka k souboru cen:_x000d_
1. V ceně -3121 jsou započteny i náklady na spojení konců drátů po celé výšce pletiva a donesení připravených dílů pletiva k vybraným stromům na vzdálenost do 50 m._x000d_
2. V cenách prací -3131 až -3134 se provádí:_x000d_
a) sazenice listnaté - nátěr celého vrcholového výhonu s terminálním pupenem,_x000d_
b) sazenice jehličnaté - natírá se terminální pupen i s postraními větvemi horního přeslenu._x000d_
3. V ceně - 3121 je uvažována ochrana provedená pouze u kostry porostu, tj. 400 jedinců na hektar (spon 5 x 5 m)._x000d_
4. Kostra porostu je cílový počet stromů na 1 hektar plochy lesa._x000d_
5. V cenách o sklonu svahu přes 1:1 jsou uvažovány podmínky pro svahy běžně schůdné; bez použití lezeckých technik. V případě použití lezeckých technik se tyto náklady oceňují individuálně._x000d_
</t>
  </si>
  <si>
    <t>026505250</t>
  </si>
  <si>
    <t>Lípa velkolistá (Tilia platyphyllos) 150-180cm KK</t>
  </si>
  <si>
    <t>-822052928</t>
  </si>
  <si>
    <t>2 "D.1.5.1 Podrobná situace výsadby - výsadba č.5</t>
  </si>
  <si>
    <t>2 "D.1.5.1 Podrobná situace výsadby - výsadba č.6</t>
  </si>
  <si>
    <t>13 "D.1.5.1 Podrobná situace výsadby - výsadba č.7</t>
  </si>
  <si>
    <t>M0265052</t>
  </si>
  <si>
    <t>Jasan ztepilý (Fraxinus excelsior) 150 - 180 cm, KK</t>
  </si>
  <si>
    <t>-1629807582</t>
  </si>
  <si>
    <t>3 "D.1.5.1 Podrobná situace výsadby - výsadba č.1</t>
  </si>
  <si>
    <t>3 "D.1.5.1 Podrobná situace výsadby - výsadba č.2</t>
  </si>
  <si>
    <t>5 "D.1.5.1 Podrobná situace výsadby - výsadba č.3</t>
  </si>
  <si>
    <t>2 "D.1.5.1 Podrobná situace výsadby - výsadba č.4</t>
  </si>
  <si>
    <t>026503300</t>
  </si>
  <si>
    <t>Olše lepkavá /Alnus glutinosa/ 150-180cm KK</t>
  </si>
  <si>
    <t>-1466716736</t>
  </si>
  <si>
    <t>7 "D.1.5.1 Podrobná situace výsadby - výsadba č.5</t>
  </si>
  <si>
    <t>31 "D.1.5.1 Podrobná situace výsadby - výsadba č.6</t>
  </si>
  <si>
    <t>50 "D.1.5.1 Podrobná situace výsadby - výsadba č.7</t>
  </si>
  <si>
    <t>M0265033</t>
  </si>
  <si>
    <t>Topol černý (Populus nigra) 150 - 180 cm, KK</t>
  </si>
  <si>
    <t>272032562</t>
  </si>
  <si>
    <t>4 "D.1.5.1 Podrobná situace výsadby - výsadba č.5</t>
  </si>
  <si>
    <t>16 "D.1.5.1 Podrobná situace výsadby - výsadba č.6</t>
  </si>
  <si>
    <t>25 "D.1.5.1 Podrobná situace výsadby - výsadba č.7</t>
  </si>
  <si>
    <t>M0265048</t>
  </si>
  <si>
    <t>Vrba bílá (Salix alba) 150 - 180 cm, ZB</t>
  </si>
  <si>
    <t>-1696917095</t>
  </si>
  <si>
    <t>2 "D.1.5.1 Podrobná situace výsadby - výsadba č.2</t>
  </si>
  <si>
    <t>1 "D.1.5.1 Podrobná situace výsadby - výsadba č.4</t>
  </si>
  <si>
    <t>9 "D.1.5.1 Podrobná situace výsadby - výsadba č.5</t>
  </si>
  <si>
    <t>36 "D.1.5.1 Podrobná situace výsadby - výsadba č.6</t>
  </si>
  <si>
    <t>62 "D.1.5.1 Podrobná situace výsadby - výsadba č.7</t>
  </si>
  <si>
    <t>M0265049</t>
  </si>
  <si>
    <t>Vrba křehká (Salix fragilis) 150 - 180 cm, ZB</t>
  </si>
  <si>
    <t>-222777760</t>
  </si>
  <si>
    <t>8 "D.1.5.1 Podrobná situace výsadby - výsadba č.1</t>
  </si>
  <si>
    <t>10 "D.1.5.1 Podrobná situace výsadby - výsadba č.2</t>
  </si>
  <si>
    <t>8 "D.1.5.1 Podrobná situace výsadby - výsadba č.3</t>
  </si>
  <si>
    <t>3 "D.1.5.1 Podrobná situace výsadby - výsadba č.4</t>
  </si>
  <si>
    <t>AGR 05.04</t>
  </si>
  <si>
    <t>Průběžná údržba založeného trávníku po dobu 2 let, včetně případného zalévání v období sucha, včetně likvidace pokosené trávy dle platné legislativy</t>
  </si>
  <si>
    <t>874089294</t>
  </si>
  <si>
    <t xml:space="preserve">(2640*0,4)/0,66 "C.4.1 Pozemnková mapa  - ZPF, údržba rozhrnuté humózní vrstvy z parc.č. 561/2 v KÚ  Černotín; počet x plocha x tl./tl.</t>
  </si>
  <si>
    <t xml:space="preserve">(17060*0,4)/0,66 "C.4.1 Pozemnková mapa  - ZPF, údržba rozhrnuté humózní vrstvy z parc.č. 386/6 v KÚ Ústí; počet x plocha x tl./tl.</t>
  </si>
  <si>
    <t xml:space="preserve">(4763*0,4)/0,66 "C.4.1 Pozemnková mapa  - ZPF, údržba rozhrnuté humózní vrstvy z parc.č. 387/1 v KÚ Ústí; počet x plocha x tl./tl.</t>
  </si>
  <si>
    <t xml:space="preserve">(596*0,4)/0,66 "C.4.1 Pozemnková mapa  - ZPF, údržba rozhrnuté humózní vrstvy z parc.č. 385/1 v KÚ Ústí; počet x plocha x tl./tl.</t>
  </si>
  <si>
    <t xml:space="preserve">(2647*0,4)/0,66 "C.4.1 Pozemnková mapa  - ZPF, údržba rozhrnuté humózní vrstvy z parc.č. 386/1 v KÚ Ústí; počet x plocha x tl./tl.</t>
  </si>
  <si>
    <t xml:space="preserve">5687,43/0,66 "F.1 tab vv - Svrchní humózní kryt - hrabanka v SO 02, údržba rozhrnuté sejmuté vrstvy vyčištěné od křídlatky;  počet x plocha x tl./tl.</t>
  </si>
  <si>
    <t>1238697379</t>
  </si>
  <si>
    <t xml:space="preserve">363*0,125 "výměna zeminy pro keře, 100% objemu jamky; počet nových keřů x objem jamky </t>
  </si>
  <si>
    <t>480*0,4 "výměna zeminy pro stromy, 100% objemu jamky; počet nových stromů x objem jamky</t>
  </si>
  <si>
    <t>998231411</t>
  </si>
  <si>
    <t>Přesun hmot pro sadovnické a krajinářské úpravy - ručně bez užití mechanizace vodorovná dopravní vzdálenost do 100 m</t>
  </si>
  <si>
    <t>2142931143</t>
  </si>
  <si>
    <t>VON - Vedlejší a ostatní náklady</t>
  </si>
  <si>
    <t>VRN - Vedlejší rozpočtové náklady</t>
  </si>
  <si>
    <t xml:space="preserve">    09 - Ostatní náklady</t>
  </si>
  <si>
    <t xml:space="preserve">    A 02 - Projektová dokumentace - ostatní náklady</t>
  </si>
  <si>
    <t xml:space="preserve">    A 03 - Geodetické práce a vytýče - ostatní náklady</t>
  </si>
  <si>
    <t xml:space="preserve">    A 01 - Vedlejší a ostatní rozpočtové náklady</t>
  </si>
  <si>
    <t xml:space="preserve">    VRN4 - Inženýrská činnost</t>
  </si>
  <si>
    <t xml:space="preserve">    VRN6 - Územní vlivy</t>
  </si>
  <si>
    <t>VRN</t>
  </si>
  <si>
    <t>Vedlejší rozpočtové náklady</t>
  </si>
  <si>
    <t>09</t>
  </si>
  <si>
    <t>Ostatní náklady</t>
  </si>
  <si>
    <t>R 037</t>
  </si>
  <si>
    <t>Zajištění písemných souhlasných vyjádření všech dotčených vlastníků a případných uživatelů všech pozemků dotčených stavbou s jejich konečnou úpravou po dokončení prací</t>
  </si>
  <si>
    <t>soubor</t>
  </si>
  <si>
    <t>1024</t>
  </si>
  <si>
    <t>-1555545678</t>
  </si>
  <si>
    <t>R038</t>
  </si>
  <si>
    <t>Zajištění a získání souhlasu s uložením zemin na trvalé deponie, včetně projektu pro terénní úpravy</t>
  </si>
  <si>
    <t>1524124226</t>
  </si>
  <si>
    <t>R 092</t>
  </si>
  <si>
    <t>Zajištění souhlasů se zvláštním užíváním komunikací</t>
  </si>
  <si>
    <t>-412524355</t>
  </si>
  <si>
    <t>R 0931</t>
  </si>
  <si>
    <t>Provedení pasportizace stávajících nemovitostí (vč. pozemků) a jejich příslušenství, zajištění fotodokumentace stávajícího stavu přístupových cest</t>
  </si>
  <si>
    <t>842449221</t>
  </si>
  <si>
    <t>R 094</t>
  </si>
  <si>
    <t>Zajištění vytýčení veškerých podzemních zařízení</t>
  </si>
  <si>
    <t>-690495971</t>
  </si>
  <si>
    <t>R 095</t>
  </si>
  <si>
    <t>Zajištění šetření o podzemních sítích vč. zajištění nových vyjádření v případě, že před realizací pozbyly platnosti</t>
  </si>
  <si>
    <t>21576156</t>
  </si>
  <si>
    <t xml:space="preserve">R 0993 </t>
  </si>
  <si>
    <t xml:space="preserve">- zajištění dopravně inženýrských opatření_x000d_
- zajištění zřízení a likvidace dopravního značení včetně případné světelné signalizace_x000d_
- zajištění vydání dopravně inženýrského rozhodnutí_x000d_
</t>
  </si>
  <si>
    <t>2102330600</t>
  </si>
  <si>
    <t>R 0994</t>
  </si>
  <si>
    <t xml:space="preserve">Zajištění veškerých předepsaných rozborů, atestů, zkoušek a revizí dle příslušných norem a dalších předpisů a nařízení platných v ČR, kterými bude prokázáno dosažení předepsané kvality a parametrů dokončeného díla </t>
  </si>
  <si>
    <t>1173727086</t>
  </si>
  <si>
    <t>R 0996</t>
  </si>
  <si>
    <t>Zajištění výroby a instalace informačních tabulí ke stavbě</t>
  </si>
  <si>
    <t>775853150</t>
  </si>
  <si>
    <t>R 0997</t>
  </si>
  <si>
    <t>Zajištění kontrolního a zkušebního plánu stavby a technologických předpisů z hlediska BOZP</t>
  </si>
  <si>
    <t>-1894590194</t>
  </si>
  <si>
    <t>R 09991</t>
  </si>
  <si>
    <t>Zajištění fotodokumentace veškerých konstrukcí, které budou v průběhu výstavby skryty nebo zakryty</t>
  </si>
  <si>
    <t>-852323421</t>
  </si>
  <si>
    <t>R0992</t>
  </si>
  <si>
    <t>Zajištění průzkumu staveniště zaměřeného na výskyt zvláště chráněných živočichů a rostlin a jejich odborného transferu</t>
  </si>
  <si>
    <t>1462781968</t>
  </si>
  <si>
    <t>A 02</t>
  </si>
  <si>
    <t>Projektová dokumentace - ostatní náklady</t>
  </si>
  <si>
    <t>R 0210</t>
  </si>
  <si>
    <t>Vypracování Plánu opatření - zpracování havarijního plánu dle §39 odst. 2. písm. a) zákona č. 254/2001 Sb včetně zajištění schválení příslušnými orgány správy a Povodím Labe, státní podnik</t>
  </si>
  <si>
    <t>705841901</t>
  </si>
  <si>
    <t>R 0221</t>
  </si>
  <si>
    <t>Zpracování Povodňového plánu dle §71 zákona č. 254/2001 Sb. včetně zajištění schválení příslušnými orgány správy a Povodím Labe, státní podnik</t>
  </si>
  <si>
    <t>-1467395869</t>
  </si>
  <si>
    <t>R023</t>
  </si>
  <si>
    <t>Vypracování projektu skutečného provedení díla v souladu s vyhláškou č. 499/2006 Sb. o dokumentaci staveb</t>
  </si>
  <si>
    <t>-249495799</t>
  </si>
  <si>
    <t>R026</t>
  </si>
  <si>
    <t>Zpracování realizační dokumentace zhotovitele, dílenských výkresů, technologických předpisů</t>
  </si>
  <si>
    <t>951687522</t>
  </si>
  <si>
    <t>A 03</t>
  </si>
  <si>
    <t>Geodetické práce a vytýče - ostatní náklady</t>
  </si>
  <si>
    <t>R 031</t>
  </si>
  <si>
    <t>Vypracování geodetického zaměření skutečného stavu</t>
  </si>
  <si>
    <t>-526618403</t>
  </si>
  <si>
    <t>R 35</t>
  </si>
  <si>
    <t>Zajištění veškerých geodetických prací souvisejících s realizací díla, včetně vytyčení obvodu staveniště</t>
  </si>
  <si>
    <t>1359193763</t>
  </si>
  <si>
    <t>A 01</t>
  </si>
  <si>
    <t>Vedlejší a ostatní rozpočtové náklady</t>
  </si>
  <si>
    <t>032103001</t>
  </si>
  <si>
    <t xml:space="preserve">PP: _x000d_
- 1x havarijní souprava OIL 240 (obsah soupravy: nádoba 240l, Algasorb 30kgm, 50 x rohož, _x000d_
5x nohavice, 5x polštář, 200x utěrka NT, 1x lopatka a smeták, 5x PE pytel, 5x výstražná nálepka, 2x rukavice _x000d_
Havarijní souprava UNV 60: _x000d_
-1x sud 120 litrů, 20x rohož, 8x nohavice, 10kg OI-Ex "82", 5x utěrka, 2x polštář, 1x rukavice, _x000d_
1x brýle, 2x PE pytel, 2x výstr. nálepka, absorpční schopnost 150 litrů _x000d_
Norná stěna EKNS 220 H (4ks, rozměr 0,13 x 3 m) nebo enviromentální typ PEpytle 120 l - 10ks_x000d_
ruční nářadí (sekyra, pila, krumpáč, lopata, palice)_x000d_
zásoba řeziva (prkna, latě, trámy) - jednotky kusů _x000d_
lahve pro odběr vzorků (prachovnice se širokým hrdlem o objemu 1,25 l) - 5ks _x000d_
</t>
  </si>
  <si>
    <t>-585658940</t>
  </si>
  <si>
    <t>R 03000</t>
  </si>
  <si>
    <t>- zajištění místnosti pro TDI v ZS vč. jejího vybavení_x000d_
- zajištění ohlášení všech staveb zařízení staveniště dle §104 odst. (2) zákona č. 183/2006 Sb._x000d_
- zajištění oplocení prostoru ZS, jeho napojení na inž. sítě_x000d_
- zajištění následné likvidace všech objektů ZS včetně připojení na inž. sítě_x000d_
- zajištění zřízení a odstranění dočasných komunikací, sjezdů a nájezdů po realizaci stavby_x000d_
- zajištění ostahy stavby a staveniště po dobu realizace stavby_x000d_
- zřízení čistících zón před výjezdem z obvodu staveniště_x000d_
- provedení takových opatření, aby plochy obvodu staveniště nebyly znečištěny ropnými látkami a jinými podobnými produkty_x000d_
- provedení takových opatření, aby nebyly překročeny limity prašnosti a hlučnosti pané obecně závaznou vyhláškou_x000d_
- zajištění péče o nepředané objekty a konstrukce stavby, jejich ošetřování a zimní opatření_x000d_
- zajištění ochrany veškeré zeleně v prostoru staveniště a v jeho bezprostřední blízkosti proti poškození během realizace stavby</t>
  </si>
  <si>
    <t>-394635499</t>
  </si>
  <si>
    <t>R0112</t>
  </si>
  <si>
    <t>Zajištění obnovy příjezdových komunikací dotčených stavbou, v případě jejich porušení stavební dopravou, čištění vozidel stavby při vjezdu na veřejné komunikace</t>
  </si>
  <si>
    <t>-179435139</t>
  </si>
  <si>
    <t>VRN4</t>
  </si>
  <si>
    <t>Inženýrská činnost</t>
  </si>
  <si>
    <t>R0429030</t>
  </si>
  <si>
    <t>Rozbory vody v monitorovacím vrtu na pitnou vodu v SO 03, dle požadavku odběratele pitné vody, viz. část E - dokladová část</t>
  </si>
  <si>
    <t>-577417177</t>
  </si>
  <si>
    <t>R0429040</t>
  </si>
  <si>
    <t>Pedologické rozbory kvality svrchní humózní vrstvy (ornice, hrabanka) s ohledem na možnosti uložení na ZPF a na skládku</t>
  </si>
  <si>
    <t>-1880522748</t>
  </si>
  <si>
    <t>VRN6</t>
  </si>
  <si>
    <t>Územní vlivy</t>
  </si>
  <si>
    <t>062303000</t>
  </si>
  <si>
    <t>Použití nezvyklých dopravních prostředků</t>
  </si>
  <si>
    <t>-1312043268</t>
  </si>
  <si>
    <t>Poznámka k položce:_x000d_
- ztížené podmínky pro práce v SO 03 - ochranné pásmo vodního zdroje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</si>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</sst>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7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0" xfId="0" applyNumberFormat="1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5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6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  <protection locked="0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3" fillId="0" borderId="13" xfId="0" applyNumberFormat="1" applyFont="1" applyBorder="1" applyAlignment="1" applyProtection="1"/>
    <xf numFmtId="166" fontId="33" fillId="0" borderId="14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37" fillId="0" borderId="23" xfId="0" applyFont="1" applyBorder="1" applyAlignment="1" applyProtection="1">
      <alignment horizontal="center" vertical="center"/>
    </xf>
    <xf numFmtId="49" fontId="37" fillId="0" borderId="23" xfId="0" applyNumberFormat="1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167" fontId="37" fillId="0" borderId="23" xfId="0" applyNumberFormat="1" applyFont="1" applyBorder="1" applyAlignment="1" applyProtection="1">
      <alignment vertical="center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</xf>
    <xf numFmtId="0" fontId="38" fillId="0" borderId="4" xfId="0" applyFont="1" applyBorder="1" applyAlignment="1">
      <alignment vertical="center"/>
    </xf>
    <xf numFmtId="0" fontId="37" fillId="2" borderId="15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7" xfId="0" applyFont="1" applyBorder="1" applyAlignment="1">
      <alignment vertical="center" wrapText="1"/>
    </xf>
    <xf numFmtId="0" fontId="41" fillId="0" borderId="29" xfId="0" applyFont="1" applyBorder="1" applyAlignment="1">
      <alignment horizontal="left" wrapText="1"/>
    </xf>
    <xf numFmtId="0" fontId="39" fillId="0" borderId="28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27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vertical="center"/>
    </xf>
    <xf numFmtId="49" fontId="42" fillId="0" borderId="1" xfId="0" applyNumberFormat="1" applyFont="1" applyBorder="1" applyAlignment="1">
      <alignment horizontal="left" vertical="center" wrapText="1"/>
    </xf>
    <xf numFmtId="49" fontId="42" fillId="0" borderId="1" xfId="0" applyNumberFormat="1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39" fillId="0" borderId="1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2" fillId="0" borderId="27" xfId="0" applyFont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center" vertical="top"/>
    </xf>
    <xf numFmtId="0" fontId="42" fillId="0" borderId="3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1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2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/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left" vertical="top"/>
    </xf>
    <xf numFmtId="0" fontId="39" fillId="0" borderId="30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theme" Target="theme/theme1.xml" /><Relationship Id="rId14" Type="http://schemas.openxmlformats.org/officeDocument/2006/relationships/calcChain" Target="calcChain.xml" /><Relationship Id="rId15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ht="36.96" customHeight="1">
      <c r="AR2"/>
      <c r="BS2" s="17" t="s">
        <v>6</v>
      </c>
      <c r="BT2" s="17" t="s">
        <v>7</v>
      </c>
    </row>
    <row r="3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ht="12" customHeight="1">
      <c r="B10" s="21"/>
      <c r="C10" s="22"/>
      <c r="D10" s="3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27</v>
      </c>
      <c r="AL10" s="22"/>
      <c r="AM10" s="22"/>
      <c r="AN10" s="27" t="s">
        <v>28</v>
      </c>
      <c r="AO10" s="22"/>
      <c r="AP10" s="22"/>
      <c r="AQ10" s="22"/>
      <c r="AR10" s="20"/>
      <c r="BE10" s="31"/>
      <c r="BS10" s="17" t="s">
        <v>6</v>
      </c>
    </row>
    <row r="11" ht="18.48" customHeight="1">
      <c r="B11" s="21"/>
      <c r="C11" s="22"/>
      <c r="D11" s="22"/>
      <c r="E11" s="27" t="s">
        <v>29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30</v>
      </c>
      <c r="AL11" s="22"/>
      <c r="AM11" s="22"/>
      <c r="AN11" s="27" t="s">
        <v>31</v>
      </c>
      <c r="AO11" s="22"/>
      <c r="AP11" s="22"/>
      <c r="AQ11" s="22"/>
      <c r="AR11" s="20"/>
      <c r="BE11" s="31"/>
      <c r="BS11" s="17" t="s">
        <v>6</v>
      </c>
    </row>
    <row r="12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ht="12" customHeight="1">
      <c r="B13" s="21"/>
      <c r="C13" s="22"/>
      <c r="D13" s="32" t="s">
        <v>32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27</v>
      </c>
      <c r="AL13" s="22"/>
      <c r="AM13" s="22"/>
      <c r="AN13" s="34" t="s">
        <v>33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33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30</v>
      </c>
      <c r="AL14" s="22"/>
      <c r="AM14" s="22"/>
      <c r="AN14" s="34" t="s">
        <v>33</v>
      </c>
      <c r="AO14" s="22"/>
      <c r="AP14" s="22"/>
      <c r="AQ14" s="22"/>
      <c r="AR14" s="20"/>
      <c r="BE14" s="31"/>
      <c r="BS14" s="17" t="s">
        <v>6</v>
      </c>
    </row>
    <row r="15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ht="12" customHeight="1">
      <c r="B16" s="21"/>
      <c r="C16" s="22"/>
      <c r="D16" s="32" t="s">
        <v>34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27</v>
      </c>
      <c r="AL16" s="22"/>
      <c r="AM16" s="22"/>
      <c r="AN16" s="27" t="s">
        <v>35</v>
      </c>
      <c r="AO16" s="22"/>
      <c r="AP16" s="22"/>
      <c r="AQ16" s="22"/>
      <c r="AR16" s="20"/>
      <c r="BE16" s="31"/>
      <c r="BS16" s="17" t="s">
        <v>4</v>
      </c>
    </row>
    <row r="17" ht="18.48" customHeight="1">
      <c r="B17" s="21"/>
      <c r="C17" s="22"/>
      <c r="D17" s="22"/>
      <c r="E17" s="27" t="s">
        <v>36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30</v>
      </c>
      <c r="AL17" s="22"/>
      <c r="AM17" s="22"/>
      <c r="AN17" s="27" t="s">
        <v>37</v>
      </c>
      <c r="AO17" s="22"/>
      <c r="AP17" s="22"/>
      <c r="AQ17" s="22"/>
      <c r="AR17" s="20"/>
      <c r="BE17" s="31"/>
      <c r="BS17" s="17" t="s">
        <v>38</v>
      </c>
    </row>
    <row r="18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ht="12" customHeight="1">
      <c r="B19" s="21"/>
      <c r="C19" s="22"/>
      <c r="D19" s="32" t="s">
        <v>39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27</v>
      </c>
      <c r="AL19" s="22"/>
      <c r="AM19" s="22"/>
      <c r="AN19" s="27" t="s">
        <v>21</v>
      </c>
      <c r="AO19" s="22"/>
      <c r="AP19" s="22"/>
      <c r="AQ19" s="22"/>
      <c r="AR19" s="20"/>
      <c r="BE19" s="31"/>
      <c r="BS19" s="17" t="s">
        <v>6</v>
      </c>
    </row>
    <row r="20" ht="18.48" customHeight="1">
      <c r="B20" s="21"/>
      <c r="C20" s="22"/>
      <c r="D20" s="22"/>
      <c r="E20" s="27" t="s">
        <v>40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30</v>
      </c>
      <c r="AL20" s="22"/>
      <c r="AM20" s="22"/>
      <c r="AN20" s="27" t="s">
        <v>21</v>
      </c>
      <c r="AO20" s="22"/>
      <c r="AP20" s="22"/>
      <c r="AQ20" s="22"/>
      <c r="AR20" s="20"/>
      <c r="BE20" s="31"/>
      <c r="BS20" s="17" t="s">
        <v>4</v>
      </c>
    </row>
    <row r="2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ht="12" customHeight="1">
      <c r="B22" s="21"/>
      <c r="C22" s="22"/>
      <c r="D22" s="32" t="s">
        <v>41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ht="51" customHeight="1">
      <c r="B23" s="21"/>
      <c r="C23" s="22"/>
      <c r="D23" s="22"/>
      <c r="E23" s="36" t="s">
        <v>42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1" customFormat="1" ht="25.92" customHeight="1">
      <c r="B26" s="38"/>
      <c r="C26" s="39"/>
      <c r="D26" s="40" t="s">
        <v>43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="1" customFormat="1" ht="6.96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="1" customForma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46</v>
      </c>
      <c r="AL28" s="44"/>
      <c r="AM28" s="44"/>
      <c r="AN28" s="44"/>
      <c r="AO28" s="44"/>
      <c r="AP28" s="39"/>
      <c r="AQ28" s="39"/>
      <c r="AR28" s="43"/>
      <c r="BE28" s="31"/>
    </row>
    <row r="29" s="2" customFormat="1" ht="14.4" customHeight="1">
      <c r="B29" s="45"/>
      <c r="C29" s="46"/>
      <c r="D29" s="32" t="s">
        <v>47</v>
      </c>
      <c r="E29" s="46"/>
      <c r="F29" s="32" t="s">
        <v>48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 2)</f>
        <v>0</v>
      </c>
      <c r="AL29" s="46"/>
      <c r="AM29" s="46"/>
      <c r="AN29" s="46"/>
      <c r="AO29" s="46"/>
      <c r="AP29" s="46"/>
      <c r="AQ29" s="46"/>
      <c r="AR29" s="49"/>
      <c r="BE29" s="50"/>
    </row>
    <row r="30" s="2" customFormat="1" ht="14.4" customHeight="1">
      <c r="B30" s="45"/>
      <c r="C30" s="46"/>
      <c r="D30" s="46"/>
      <c r="E30" s="46"/>
      <c r="F30" s="32" t="s">
        <v>49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 2)</f>
        <v>0</v>
      </c>
      <c r="AL30" s="46"/>
      <c r="AM30" s="46"/>
      <c r="AN30" s="46"/>
      <c r="AO30" s="46"/>
      <c r="AP30" s="46"/>
      <c r="AQ30" s="46"/>
      <c r="AR30" s="49"/>
      <c r="BE30" s="50"/>
    </row>
    <row r="31" hidden="1" s="2" customFormat="1" ht="14.4" customHeight="1">
      <c r="B31" s="45"/>
      <c r="C31" s="46"/>
      <c r="D31" s="46"/>
      <c r="E31" s="46"/>
      <c r="F31" s="32" t="s">
        <v>50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2" customFormat="1" ht="14.4" customHeight="1">
      <c r="B32" s="45"/>
      <c r="C32" s="46"/>
      <c r="D32" s="46"/>
      <c r="E32" s="46"/>
      <c r="F32" s="32" t="s">
        <v>51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2" customFormat="1" ht="14.4" customHeight="1">
      <c r="B33" s="45"/>
      <c r="C33" s="46"/>
      <c r="D33" s="46"/>
      <c r="E33" s="46"/>
      <c r="F33" s="32" t="s">
        <v>52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</row>
    <row r="34" s="1" customFormat="1" ht="6.96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</row>
    <row r="35" s="1" customFormat="1" ht="25.92" customHeight="1">
      <c r="B35" s="38"/>
      <c r="C35" s="51"/>
      <c r="D35" s="52" t="s">
        <v>53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54</v>
      </c>
      <c r="U35" s="53"/>
      <c r="V35" s="53"/>
      <c r="W35" s="53"/>
      <c r="X35" s="55" t="s">
        <v>55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</row>
    <row r="36" s="1" customFormat="1" ht="6.96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="1" customFormat="1" ht="6.96" customHeight="1"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</row>
    <row r="41" s="1" customFormat="1" ht="6.96" customHeight="1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</row>
    <row r="42" s="1" customFormat="1" ht="24.96" customHeight="1">
      <c r="B42" s="38"/>
      <c r="C42" s="23" t="s">
        <v>56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</row>
    <row r="43" s="1" customFormat="1" ht="6.96" customHeight="1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</row>
    <row r="44" s="3" customFormat="1" ht="12" customHeight="1">
      <c r="B44" s="62"/>
      <c r="C44" s="32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H18-026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</row>
    <row r="45" s="4" customFormat="1" ht="36.96" customHeight="1"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Bečva, km 42,480-44,135 - revitalizace toku, Černotín, DPS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</row>
    <row r="47" s="1" customFormat="1" ht="12" customHeight="1">
      <c r="B47" s="38"/>
      <c r="C47" s="32" t="s">
        <v>22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Černotín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24</v>
      </c>
      <c r="AJ47" s="39"/>
      <c r="AK47" s="39"/>
      <c r="AL47" s="39"/>
      <c r="AM47" s="71" t="str">
        <f>IF(AN8= "","",AN8)</f>
        <v>31. 7. 2018</v>
      </c>
      <c r="AN47" s="71"/>
      <c r="AO47" s="39"/>
      <c r="AP47" s="39"/>
      <c r="AQ47" s="39"/>
      <c r="AR47" s="43"/>
    </row>
    <row r="48" s="1" customFormat="1" ht="6.96" customHeight="1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</row>
    <row r="49" s="1" customFormat="1" ht="15.15" customHeight="1">
      <c r="B49" s="38"/>
      <c r="C49" s="32" t="s">
        <v>26</v>
      </c>
      <c r="D49" s="39"/>
      <c r="E49" s="39"/>
      <c r="F49" s="39"/>
      <c r="G49" s="39"/>
      <c r="H49" s="39"/>
      <c r="I49" s="39"/>
      <c r="J49" s="39"/>
      <c r="K49" s="39"/>
      <c r="L49" s="63" t="str">
        <f>IF(E11= "","",E11)</f>
        <v>Povodí Moravy, státní podnik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34</v>
      </c>
      <c r="AJ49" s="39"/>
      <c r="AK49" s="39"/>
      <c r="AL49" s="39"/>
      <c r="AM49" s="72" t="str">
        <f>IF(E17="","",E17)</f>
        <v>HG Partner, s.r.o.</v>
      </c>
      <c r="AN49" s="63"/>
      <c r="AO49" s="63"/>
      <c r="AP49" s="63"/>
      <c r="AQ49" s="39"/>
      <c r="AR49" s="43"/>
      <c r="AS49" s="73" t="s">
        <v>57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</row>
    <row r="50" s="1" customFormat="1" ht="15.15" customHeight="1">
      <c r="B50" s="38"/>
      <c r="C50" s="32" t="s">
        <v>32</v>
      </c>
      <c r="D50" s="39"/>
      <c r="E50" s="39"/>
      <c r="F50" s="39"/>
      <c r="G50" s="39"/>
      <c r="H50" s="39"/>
      <c r="I50" s="39"/>
      <c r="J50" s="39"/>
      <c r="K50" s="39"/>
      <c r="L50" s="63" t="str">
        <f>IF(E14= 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39</v>
      </c>
      <c r="AJ50" s="39"/>
      <c r="AK50" s="39"/>
      <c r="AL50" s="39"/>
      <c r="AM50" s="72" t="str">
        <f>IF(E20="","",E20)</f>
        <v xml:space="preserve"> 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</row>
    <row r="51" s="1" customFormat="1" ht="10.8" customHeight="1"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</row>
    <row r="52" s="1" customFormat="1" ht="29.28" customHeight="1">
      <c r="B52" s="38"/>
      <c r="C52" s="85" t="s">
        <v>58</v>
      </c>
      <c r="D52" s="86"/>
      <c r="E52" s="86"/>
      <c r="F52" s="86"/>
      <c r="G52" s="86"/>
      <c r="H52" s="87"/>
      <c r="I52" s="88" t="s">
        <v>59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60</v>
      </c>
      <c r="AH52" s="86"/>
      <c r="AI52" s="86"/>
      <c r="AJ52" s="86"/>
      <c r="AK52" s="86"/>
      <c r="AL52" s="86"/>
      <c r="AM52" s="86"/>
      <c r="AN52" s="88" t="s">
        <v>61</v>
      </c>
      <c r="AO52" s="86"/>
      <c r="AP52" s="86"/>
      <c r="AQ52" s="90" t="s">
        <v>62</v>
      </c>
      <c r="AR52" s="43"/>
      <c r="AS52" s="91" t="s">
        <v>63</v>
      </c>
      <c r="AT52" s="92" t="s">
        <v>64</v>
      </c>
      <c r="AU52" s="92" t="s">
        <v>65</v>
      </c>
      <c r="AV52" s="92" t="s">
        <v>66</v>
      </c>
      <c r="AW52" s="92" t="s">
        <v>67</v>
      </c>
      <c r="AX52" s="92" t="s">
        <v>68</v>
      </c>
      <c r="AY52" s="92" t="s">
        <v>69</v>
      </c>
      <c r="AZ52" s="92" t="s">
        <v>70</v>
      </c>
      <c r="BA52" s="92" t="s">
        <v>71</v>
      </c>
      <c r="BB52" s="92" t="s">
        <v>72</v>
      </c>
      <c r="BC52" s="92" t="s">
        <v>73</v>
      </c>
      <c r="BD52" s="93" t="s">
        <v>74</v>
      </c>
    </row>
    <row r="53" s="1" customFormat="1" ht="10.8" customHeight="1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</row>
    <row r="54" s="5" customFormat="1" ht="32.4" customHeight="1">
      <c r="B54" s="97"/>
      <c r="C54" s="98" t="s">
        <v>75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ROUND(AG55+SUM(AG56:AG59)+AG64,2)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21</v>
      </c>
      <c r="AR54" s="103"/>
      <c r="AS54" s="104">
        <f>ROUND(AS55+SUM(AS56:AS59)+AS64,2)</f>
        <v>0</v>
      </c>
      <c r="AT54" s="105">
        <f>ROUND(SUM(AV54:AW54),2)</f>
        <v>0</v>
      </c>
      <c r="AU54" s="106">
        <f>ROUND(AU55+SUM(AU56:AU59)+AU64,5)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ROUND(AZ55+SUM(AZ56:AZ59)+AZ64,2)</f>
        <v>0</v>
      </c>
      <c r="BA54" s="105">
        <f>ROUND(BA55+SUM(BA56:BA59)+BA64,2)</f>
        <v>0</v>
      </c>
      <c r="BB54" s="105">
        <f>ROUND(BB55+SUM(BB56:BB59)+BB64,2)</f>
        <v>0</v>
      </c>
      <c r="BC54" s="105">
        <f>ROUND(BC55+SUM(BC56:BC59)+BC64,2)</f>
        <v>0</v>
      </c>
      <c r="BD54" s="107">
        <f>ROUND(BD55+SUM(BD56:BD59)+BD64,2)</f>
        <v>0</v>
      </c>
      <c r="BS54" s="108" t="s">
        <v>76</v>
      </c>
      <c r="BT54" s="108" t="s">
        <v>77</v>
      </c>
      <c r="BU54" s="109" t="s">
        <v>78</v>
      </c>
      <c r="BV54" s="108" t="s">
        <v>79</v>
      </c>
      <c r="BW54" s="108" t="s">
        <v>5</v>
      </c>
      <c r="BX54" s="108" t="s">
        <v>80</v>
      </c>
      <c r="CL54" s="108" t="s">
        <v>19</v>
      </c>
    </row>
    <row r="55" s="6" customFormat="1" ht="16.5" customHeight="1">
      <c r="A55" s="110" t="s">
        <v>81</v>
      </c>
      <c r="B55" s="111"/>
      <c r="C55" s="112"/>
      <c r="D55" s="113" t="s">
        <v>82</v>
      </c>
      <c r="E55" s="113"/>
      <c r="F55" s="113"/>
      <c r="G55" s="113"/>
      <c r="H55" s="113"/>
      <c r="I55" s="114"/>
      <c r="J55" s="113" t="s">
        <v>83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'SO 01 - Úpravy PB'!J30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84</v>
      </c>
      <c r="AR55" s="117"/>
      <c r="AS55" s="118">
        <v>0</v>
      </c>
      <c r="AT55" s="119">
        <f>ROUND(SUM(AV55:AW55),2)</f>
        <v>0</v>
      </c>
      <c r="AU55" s="120">
        <f>'SO 01 - Úpravy PB'!P84</f>
        <v>0</v>
      </c>
      <c r="AV55" s="119">
        <f>'SO 01 - Úpravy PB'!J33</f>
        <v>0</v>
      </c>
      <c r="AW55" s="119">
        <f>'SO 01 - Úpravy PB'!J34</f>
        <v>0</v>
      </c>
      <c r="AX55" s="119">
        <f>'SO 01 - Úpravy PB'!J35</f>
        <v>0</v>
      </c>
      <c r="AY55" s="119">
        <f>'SO 01 - Úpravy PB'!J36</f>
        <v>0</v>
      </c>
      <c r="AZ55" s="119">
        <f>'SO 01 - Úpravy PB'!F33</f>
        <v>0</v>
      </c>
      <c r="BA55" s="119">
        <f>'SO 01 - Úpravy PB'!F34</f>
        <v>0</v>
      </c>
      <c r="BB55" s="119">
        <f>'SO 01 - Úpravy PB'!F35</f>
        <v>0</v>
      </c>
      <c r="BC55" s="119">
        <f>'SO 01 - Úpravy PB'!F36</f>
        <v>0</v>
      </c>
      <c r="BD55" s="121">
        <f>'SO 01 - Úpravy PB'!F37</f>
        <v>0</v>
      </c>
      <c r="BT55" s="122" t="s">
        <v>85</v>
      </c>
      <c r="BV55" s="122" t="s">
        <v>79</v>
      </c>
      <c r="BW55" s="122" t="s">
        <v>86</v>
      </c>
      <c r="BX55" s="122" t="s">
        <v>5</v>
      </c>
      <c r="CL55" s="122" t="s">
        <v>19</v>
      </c>
      <c r="CM55" s="122" t="s">
        <v>87</v>
      </c>
    </row>
    <row r="56" s="6" customFormat="1" ht="16.5" customHeight="1">
      <c r="A56" s="110" t="s">
        <v>81</v>
      </c>
      <c r="B56" s="111"/>
      <c r="C56" s="112"/>
      <c r="D56" s="113" t="s">
        <v>88</v>
      </c>
      <c r="E56" s="113"/>
      <c r="F56" s="113"/>
      <c r="G56" s="113"/>
      <c r="H56" s="113"/>
      <c r="I56" s="114"/>
      <c r="J56" s="113" t="s">
        <v>89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'SO 02 - Úpravy LB nad Ústím'!J30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84</v>
      </c>
      <c r="AR56" s="117"/>
      <c r="AS56" s="118">
        <v>0</v>
      </c>
      <c r="AT56" s="119">
        <f>ROUND(SUM(AV56:AW56),2)</f>
        <v>0</v>
      </c>
      <c r="AU56" s="120">
        <f>'SO 02 - Úpravy LB nad Ústím'!P83</f>
        <v>0</v>
      </c>
      <c r="AV56" s="119">
        <f>'SO 02 - Úpravy LB nad Ústím'!J33</f>
        <v>0</v>
      </c>
      <c r="AW56" s="119">
        <f>'SO 02 - Úpravy LB nad Ústím'!J34</f>
        <v>0</v>
      </c>
      <c r="AX56" s="119">
        <f>'SO 02 - Úpravy LB nad Ústím'!J35</f>
        <v>0</v>
      </c>
      <c r="AY56" s="119">
        <f>'SO 02 - Úpravy LB nad Ústím'!J36</f>
        <v>0</v>
      </c>
      <c r="AZ56" s="119">
        <f>'SO 02 - Úpravy LB nad Ústím'!F33</f>
        <v>0</v>
      </c>
      <c r="BA56" s="119">
        <f>'SO 02 - Úpravy LB nad Ústím'!F34</f>
        <v>0</v>
      </c>
      <c r="BB56" s="119">
        <f>'SO 02 - Úpravy LB nad Ústím'!F35</f>
        <v>0</v>
      </c>
      <c r="BC56" s="119">
        <f>'SO 02 - Úpravy LB nad Ústím'!F36</f>
        <v>0</v>
      </c>
      <c r="BD56" s="121">
        <f>'SO 02 - Úpravy LB nad Ústím'!F37</f>
        <v>0</v>
      </c>
      <c r="BT56" s="122" t="s">
        <v>85</v>
      </c>
      <c r="BV56" s="122" t="s">
        <v>79</v>
      </c>
      <c r="BW56" s="122" t="s">
        <v>90</v>
      </c>
      <c r="BX56" s="122" t="s">
        <v>5</v>
      </c>
      <c r="CL56" s="122" t="s">
        <v>19</v>
      </c>
      <c r="CM56" s="122" t="s">
        <v>87</v>
      </c>
    </row>
    <row r="57" s="6" customFormat="1" ht="16.5" customHeight="1">
      <c r="A57" s="110" t="s">
        <v>81</v>
      </c>
      <c r="B57" s="111"/>
      <c r="C57" s="112"/>
      <c r="D57" s="113" t="s">
        <v>91</v>
      </c>
      <c r="E57" s="113"/>
      <c r="F57" s="113"/>
      <c r="G57" s="113"/>
      <c r="H57" s="113"/>
      <c r="I57" s="114"/>
      <c r="J57" s="113" t="s">
        <v>92</v>
      </c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5">
        <f>'SO 03 - Úpravy LB pod Ústím '!J30</f>
        <v>0</v>
      </c>
      <c r="AH57" s="114"/>
      <c r="AI57" s="114"/>
      <c r="AJ57" s="114"/>
      <c r="AK57" s="114"/>
      <c r="AL57" s="114"/>
      <c r="AM57" s="114"/>
      <c r="AN57" s="115">
        <f>SUM(AG57,AT57)</f>
        <v>0</v>
      </c>
      <c r="AO57" s="114"/>
      <c r="AP57" s="114"/>
      <c r="AQ57" s="116" t="s">
        <v>84</v>
      </c>
      <c r="AR57" s="117"/>
      <c r="AS57" s="118">
        <v>0</v>
      </c>
      <c r="AT57" s="119">
        <f>ROUND(SUM(AV57:AW57),2)</f>
        <v>0</v>
      </c>
      <c r="AU57" s="120">
        <f>'SO 03 - Úpravy LB pod Ústím '!P84</f>
        <v>0</v>
      </c>
      <c r="AV57" s="119">
        <f>'SO 03 - Úpravy LB pod Ústím '!J33</f>
        <v>0</v>
      </c>
      <c r="AW57" s="119">
        <f>'SO 03 - Úpravy LB pod Ústím '!J34</f>
        <v>0</v>
      </c>
      <c r="AX57" s="119">
        <f>'SO 03 - Úpravy LB pod Ústím '!J35</f>
        <v>0</v>
      </c>
      <c r="AY57" s="119">
        <f>'SO 03 - Úpravy LB pod Ústím '!J36</f>
        <v>0</v>
      </c>
      <c r="AZ57" s="119">
        <f>'SO 03 - Úpravy LB pod Ústím '!F33</f>
        <v>0</v>
      </c>
      <c r="BA57" s="119">
        <f>'SO 03 - Úpravy LB pod Ústím '!F34</f>
        <v>0</v>
      </c>
      <c r="BB57" s="119">
        <f>'SO 03 - Úpravy LB pod Ústím '!F35</f>
        <v>0</v>
      </c>
      <c r="BC57" s="119">
        <f>'SO 03 - Úpravy LB pod Ústím '!F36</f>
        <v>0</v>
      </c>
      <c r="BD57" s="121">
        <f>'SO 03 - Úpravy LB pod Ústím '!F37</f>
        <v>0</v>
      </c>
      <c r="BT57" s="122" t="s">
        <v>85</v>
      </c>
      <c r="BV57" s="122" t="s">
        <v>79</v>
      </c>
      <c r="BW57" s="122" t="s">
        <v>93</v>
      </c>
      <c r="BX57" s="122" t="s">
        <v>5</v>
      </c>
      <c r="CL57" s="122" t="s">
        <v>19</v>
      </c>
      <c r="CM57" s="122" t="s">
        <v>87</v>
      </c>
    </row>
    <row r="58" s="6" customFormat="1" ht="16.5" customHeight="1">
      <c r="A58" s="110" t="s">
        <v>81</v>
      </c>
      <c r="B58" s="111"/>
      <c r="C58" s="112"/>
      <c r="D58" s="113" t="s">
        <v>94</v>
      </c>
      <c r="E58" s="113"/>
      <c r="F58" s="113"/>
      <c r="G58" s="113"/>
      <c r="H58" s="113"/>
      <c r="I58" s="114"/>
      <c r="J58" s="113" t="s">
        <v>95</v>
      </c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5">
        <f>'SO 04 - Přeložka sloupu VN'!J30</f>
        <v>0</v>
      </c>
      <c r="AH58" s="114"/>
      <c r="AI58" s="114"/>
      <c r="AJ58" s="114"/>
      <c r="AK58" s="114"/>
      <c r="AL58" s="114"/>
      <c r="AM58" s="114"/>
      <c r="AN58" s="115">
        <f>SUM(AG58,AT58)</f>
        <v>0</v>
      </c>
      <c r="AO58" s="114"/>
      <c r="AP58" s="114"/>
      <c r="AQ58" s="116" t="s">
        <v>84</v>
      </c>
      <c r="AR58" s="117"/>
      <c r="AS58" s="118">
        <v>0</v>
      </c>
      <c r="AT58" s="119">
        <f>ROUND(SUM(AV58:AW58),2)</f>
        <v>0</v>
      </c>
      <c r="AU58" s="120">
        <f>'SO 04 - Přeložka sloupu VN'!P81</f>
        <v>0</v>
      </c>
      <c r="AV58" s="119">
        <f>'SO 04 - Přeložka sloupu VN'!J33</f>
        <v>0</v>
      </c>
      <c r="AW58" s="119">
        <f>'SO 04 - Přeložka sloupu VN'!J34</f>
        <v>0</v>
      </c>
      <c r="AX58" s="119">
        <f>'SO 04 - Přeložka sloupu VN'!J35</f>
        <v>0</v>
      </c>
      <c r="AY58" s="119">
        <f>'SO 04 - Přeložka sloupu VN'!J36</f>
        <v>0</v>
      </c>
      <c r="AZ58" s="119">
        <f>'SO 04 - Přeložka sloupu VN'!F33</f>
        <v>0</v>
      </c>
      <c r="BA58" s="119">
        <f>'SO 04 - Přeložka sloupu VN'!F34</f>
        <v>0</v>
      </c>
      <c r="BB58" s="119">
        <f>'SO 04 - Přeložka sloupu VN'!F35</f>
        <v>0</v>
      </c>
      <c r="BC58" s="119">
        <f>'SO 04 - Přeložka sloupu VN'!F36</f>
        <v>0</v>
      </c>
      <c r="BD58" s="121">
        <f>'SO 04 - Přeložka sloupu VN'!F37</f>
        <v>0</v>
      </c>
      <c r="BT58" s="122" t="s">
        <v>85</v>
      </c>
      <c r="BV58" s="122" t="s">
        <v>79</v>
      </c>
      <c r="BW58" s="122" t="s">
        <v>96</v>
      </c>
      <c r="BX58" s="122" t="s">
        <v>5</v>
      </c>
      <c r="CL58" s="122" t="s">
        <v>19</v>
      </c>
      <c r="CM58" s="122" t="s">
        <v>87</v>
      </c>
    </row>
    <row r="59" s="6" customFormat="1" ht="16.5" customHeight="1">
      <c r="B59" s="111"/>
      <c r="C59" s="112"/>
      <c r="D59" s="113" t="s">
        <v>97</v>
      </c>
      <c r="E59" s="113"/>
      <c r="F59" s="113"/>
      <c r="G59" s="113"/>
      <c r="H59" s="113"/>
      <c r="I59" s="114"/>
      <c r="J59" s="113" t="s">
        <v>98</v>
      </c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23">
        <f>ROUND(SUM(AG60:AG63),2)</f>
        <v>0</v>
      </c>
      <c r="AH59" s="114"/>
      <c r="AI59" s="114"/>
      <c r="AJ59" s="114"/>
      <c r="AK59" s="114"/>
      <c r="AL59" s="114"/>
      <c r="AM59" s="114"/>
      <c r="AN59" s="115">
        <f>SUM(AG59,AT59)</f>
        <v>0</v>
      </c>
      <c r="AO59" s="114"/>
      <c r="AP59" s="114"/>
      <c r="AQ59" s="116" t="s">
        <v>84</v>
      </c>
      <c r="AR59" s="117"/>
      <c r="AS59" s="118">
        <f>ROUND(SUM(AS60:AS63),2)</f>
        <v>0</v>
      </c>
      <c r="AT59" s="119">
        <f>ROUND(SUM(AV59:AW59),2)</f>
        <v>0</v>
      </c>
      <c r="AU59" s="120">
        <f>ROUND(SUM(AU60:AU63),5)</f>
        <v>0</v>
      </c>
      <c r="AV59" s="119">
        <f>ROUND(AZ59*L29,2)</f>
        <v>0</v>
      </c>
      <c r="AW59" s="119">
        <f>ROUND(BA59*L30,2)</f>
        <v>0</v>
      </c>
      <c r="AX59" s="119">
        <f>ROUND(BB59*L29,2)</f>
        <v>0</v>
      </c>
      <c r="AY59" s="119">
        <f>ROUND(BC59*L30,2)</f>
        <v>0</v>
      </c>
      <c r="AZ59" s="119">
        <f>ROUND(SUM(AZ60:AZ63),2)</f>
        <v>0</v>
      </c>
      <c r="BA59" s="119">
        <f>ROUND(SUM(BA60:BA63),2)</f>
        <v>0</v>
      </c>
      <c r="BB59" s="119">
        <f>ROUND(SUM(BB60:BB63),2)</f>
        <v>0</v>
      </c>
      <c r="BC59" s="119">
        <f>ROUND(SUM(BC60:BC63),2)</f>
        <v>0</v>
      </c>
      <c r="BD59" s="121">
        <f>ROUND(SUM(BD60:BD63),2)</f>
        <v>0</v>
      </c>
      <c r="BS59" s="122" t="s">
        <v>76</v>
      </c>
      <c r="BT59" s="122" t="s">
        <v>85</v>
      </c>
      <c r="BU59" s="122" t="s">
        <v>78</v>
      </c>
      <c r="BV59" s="122" t="s">
        <v>79</v>
      </c>
      <c r="BW59" s="122" t="s">
        <v>99</v>
      </c>
      <c r="BX59" s="122" t="s">
        <v>5</v>
      </c>
      <c r="CL59" s="122" t="s">
        <v>19</v>
      </c>
      <c r="CM59" s="122" t="s">
        <v>87</v>
      </c>
    </row>
    <row r="60" s="3" customFormat="1" ht="25.5" customHeight="1">
      <c r="A60" s="110" t="s">
        <v>81</v>
      </c>
      <c r="B60" s="62"/>
      <c r="C60" s="124"/>
      <c r="D60" s="124"/>
      <c r="E60" s="125" t="s">
        <v>100</v>
      </c>
      <c r="F60" s="125"/>
      <c r="G60" s="125"/>
      <c r="H60" s="125"/>
      <c r="I60" s="125"/>
      <c r="J60" s="124"/>
      <c r="K60" s="125" t="s">
        <v>101</v>
      </c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6">
        <f>'SO 05.01 - Likvidace kříd...'!J32</f>
        <v>0</v>
      </c>
      <c r="AH60" s="124"/>
      <c r="AI60" s="124"/>
      <c r="AJ60" s="124"/>
      <c r="AK60" s="124"/>
      <c r="AL60" s="124"/>
      <c r="AM60" s="124"/>
      <c r="AN60" s="126">
        <f>SUM(AG60,AT60)</f>
        <v>0</v>
      </c>
      <c r="AO60" s="124"/>
      <c r="AP60" s="124"/>
      <c r="AQ60" s="127" t="s">
        <v>102</v>
      </c>
      <c r="AR60" s="64"/>
      <c r="AS60" s="128">
        <v>0</v>
      </c>
      <c r="AT60" s="129">
        <f>ROUND(SUM(AV60:AW60),2)</f>
        <v>0</v>
      </c>
      <c r="AU60" s="130">
        <f>'SO 05.01 - Likvidace kříd...'!P88</f>
        <v>0</v>
      </c>
      <c r="AV60" s="129">
        <f>'SO 05.01 - Likvidace kříd...'!J35</f>
        <v>0</v>
      </c>
      <c r="AW60" s="129">
        <f>'SO 05.01 - Likvidace kříd...'!J36</f>
        <v>0</v>
      </c>
      <c r="AX60" s="129">
        <f>'SO 05.01 - Likvidace kříd...'!J37</f>
        <v>0</v>
      </c>
      <c r="AY60" s="129">
        <f>'SO 05.01 - Likvidace kříd...'!J38</f>
        <v>0</v>
      </c>
      <c r="AZ60" s="129">
        <f>'SO 05.01 - Likvidace kříd...'!F35</f>
        <v>0</v>
      </c>
      <c r="BA60" s="129">
        <f>'SO 05.01 - Likvidace kříd...'!F36</f>
        <v>0</v>
      </c>
      <c r="BB60" s="129">
        <f>'SO 05.01 - Likvidace kříd...'!F37</f>
        <v>0</v>
      </c>
      <c r="BC60" s="129">
        <f>'SO 05.01 - Likvidace kříd...'!F38</f>
        <v>0</v>
      </c>
      <c r="BD60" s="131">
        <f>'SO 05.01 - Likvidace kříd...'!F39</f>
        <v>0</v>
      </c>
      <c r="BT60" s="132" t="s">
        <v>87</v>
      </c>
      <c r="BV60" s="132" t="s">
        <v>79</v>
      </c>
      <c r="BW60" s="132" t="s">
        <v>103</v>
      </c>
      <c r="BX60" s="132" t="s">
        <v>99</v>
      </c>
      <c r="CL60" s="132" t="s">
        <v>19</v>
      </c>
    </row>
    <row r="61" s="3" customFormat="1" ht="25.5" customHeight="1">
      <c r="A61" s="110" t="s">
        <v>81</v>
      </c>
      <c r="B61" s="62"/>
      <c r="C61" s="124"/>
      <c r="D61" s="124"/>
      <c r="E61" s="125" t="s">
        <v>104</v>
      </c>
      <c r="F61" s="125"/>
      <c r="G61" s="125"/>
      <c r="H61" s="125"/>
      <c r="I61" s="125"/>
      <c r="J61" s="124"/>
      <c r="K61" s="125" t="s">
        <v>105</v>
      </c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6">
        <f>'SO 05.02 - Kácení a likvi...'!J32</f>
        <v>0</v>
      </c>
      <c r="AH61" s="124"/>
      <c r="AI61" s="124"/>
      <c r="AJ61" s="124"/>
      <c r="AK61" s="124"/>
      <c r="AL61" s="124"/>
      <c r="AM61" s="124"/>
      <c r="AN61" s="126">
        <f>SUM(AG61,AT61)</f>
        <v>0</v>
      </c>
      <c r="AO61" s="124"/>
      <c r="AP61" s="124"/>
      <c r="AQ61" s="127" t="s">
        <v>102</v>
      </c>
      <c r="AR61" s="64"/>
      <c r="AS61" s="128">
        <v>0</v>
      </c>
      <c r="AT61" s="129">
        <f>ROUND(SUM(AV61:AW61),2)</f>
        <v>0</v>
      </c>
      <c r="AU61" s="130">
        <f>'SO 05.02 - Kácení a likvi...'!P89</f>
        <v>0</v>
      </c>
      <c r="AV61" s="129">
        <f>'SO 05.02 - Kácení a likvi...'!J35</f>
        <v>0</v>
      </c>
      <c r="AW61" s="129">
        <f>'SO 05.02 - Kácení a likvi...'!J36</f>
        <v>0</v>
      </c>
      <c r="AX61" s="129">
        <f>'SO 05.02 - Kácení a likvi...'!J37</f>
        <v>0</v>
      </c>
      <c r="AY61" s="129">
        <f>'SO 05.02 - Kácení a likvi...'!J38</f>
        <v>0</v>
      </c>
      <c r="AZ61" s="129">
        <f>'SO 05.02 - Kácení a likvi...'!F35</f>
        <v>0</v>
      </c>
      <c r="BA61" s="129">
        <f>'SO 05.02 - Kácení a likvi...'!F36</f>
        <v>0</v>
      </c>
      <c r="BB61" s="129">
        <f>'SO 05.02 - Kácení a likvi...'!F37</f>
        <v>0</v>
      </c>
      <c r="BC61" s="129">
        <f>'SO 05.02 - Kácení a likvi...'!F38</f>
        <v>0</v>
      </c>
      <c r="BD61" s="131">
        <f>'SO 05.02 - Kácení a likvi...'!F39</f>
        <v>0</v>
      </c>
      <c r="BT61" s="132" t="s">
        <v>87</v>
      </c>
      <c r="BV61" s="132" t="s">
        <v>79</v>
      </c>
      <c r="BW61" s="132" t="s">
        <v>106</v>
      </c>
      <c r="BX61" s="132" t="s">
        <v>99</v>
      </c>
      <c r="CL61" s="132" t="s">
        <v>19</v>
      </c>
    </row>
    <row r="62" s="3" customFormat="1" ht="25.5" customHeight="1">
      <c r="A62" s="110" t="s">
        <v>81</v>
      </c>
      <c r="B62" s="62"/>
      <c r="C62" s="124"/>
      <c r="D62" s="124"/>
      <c r="E62" s="125" t="s">
        <v>107</v>
      </c>
      <c r="F62" s="125"/>
      <c r="G62" s="125"/>
      <c r="H62" s="125"/>
      <c r="I62" s="125"/>
      <c r="J62" s="124"/>
      <c r="K62" s="125" t="s">
        <v>108</v>
      </c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6">
        <f>'SO 05.03 - Kácení a likvi...'!J32</f>
        <v>0</v>
      </c>
      <c r="AH62" s="124"/>
      <c r="AI62" s="124"/>
      <c r="AJ62" s="124"/>
      <c r="AK62" s="124"/>
      <c r="AL62" s="124"/>
      <c r="AM62" s="124"/>
      <c r="AN62" s="126">
        <f>SUM(AG62,AT62)</f>
        <v>0</v>
      </c>
      <c r="AO62" s="124"/>
      <c r="AP62" s="124"/>
      <c r="AQ62" s="127" t="s">
        <v>102</v>
      </c>
      <c r="AR62" s="64"/>
      <c r="AS62" s="128">
        <v>0</v>
      </c>
      <c r="AT62" s="129">
        <f>ROUND(SUM(AV62:AW62),2)</f>
        <v>0</v>
      </c>
      <c r="AU62" s="130">
        <f>'SO 05.03 - Kácení a likvi...'!P87</f>
        <v>0</v>
      </c>
      <c r="AV62" s="129">
        <f>'SO 05.03 - Kácení a likvi...'!J35</f>
        <v>0</v>
      </c>
      <c r="AW62" s="129">
        <f>'SO 05.03 - Kácení a likvi...'!J36</f>
        <v>0</v>
      </c>
      <c r="AX62" s="129">
        <f>'SO 05.03 - Kácení a likvi...'!J37</f>
        <v>0</v>
      </c>
      <c r="AY62" s="129">
        <f>'SO 05.03 - Kácení a likvi...'!J38</f>
        <v>0</v>
      </c>
      <c r="AZ62" s="129">
        <f>'SO 05.03 - Kácení a likvi...'!F35</f>
        <v>0</v>
      </c>
      <c r="BA62" s="129">
        <f>'SO 05.03 - Kácení a likvi...'!F36</f>
        <v>0</v>
      </c>
      <c r="BB62" s="129">
        <f>'SO 05.03 - Kácení a likvi...'!F37</f>
        <v>0</v>
      </c>
      <c r="BC62" s="129">
        <f>'SO 05.03 - Kácení a likvi...'!F38</f>
        <v>0</v>
      </c>
      <c r="BD62" s="131">
        <f>'SO 05.03 - Kácení a likvi...'!F39</f>
        <v>0</v>
      </c>
      <c r="BT62" s="132" t="s">
        <v>87</v>
      </c>
      <c r="BV62" s="132" t="s">
        <v>79</v>
      </c>
      <c r="BW62" s="132" t="s">
        <v>109</v>
      </c>
      <c r="BX62" s="132" t="s">
        <v>99</v>
      </c>
      <c r="CL62" s="132" t="s">
        <v>19</v>
      </c>
    </row>
    <row r="63" s="3" customFormat="1" ht="25.5" customHeight="1">
      <c r="A63" s="110" t="s">
        <v>81</v>
      </c>
      <c r="B63" s="62"/>
      <c r="C63" s="124"/>
      <c r="D63" s="124"/>
      <c r="E63" s="125" t="s">
        <v>110</v>
      </c>
      <c r="F63" s="125"/>
      <c r="G63" s="125"/>
      <c r="H63" s="125"/>
      <c r="I63" s="125"/>
      <c r="J63" s="124"/>
      <c r="K63" s="125" t="s">
        <v>111</v>
      </c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6">
        <f>'SO 05.04 - Náhradní výsadba'!J32</f>
        <v>0</v>
      </c>
      <c r="AH63" s="124"/>
      <c r="AI63" s="124"/>
      <c r="AJ63" s="124"/>
      <c r="AK63" s="124"/>
      <c r="AL63" s="124"/>
      <c r="AM63" s="124"/>
      <c r="AN63" s="126">
        <f>SUM(AG63,AT63)</f>
        <v>0</v>
      </c>
      <c r="AO63" s="124"/>
      <c r="AP63" s="124"/>
      <c r="AQ63" s="127" t="s">
        <v>102</v>
      </c>
      <c r="AR63" s="64"/>
      <c r="AS63" s="128">
        <v>0</v>
      </c>
      <c r="AT63" s="129">
        <f>ROUND(SUM(AV63:AW63),2)</f>
        <v>0</v>
      </c>
      <c r="AU63" s="130">
        <f>'SO 05.04 - Náhradní výsadba'!P88</f>
        <v>0</v>
      </c>
      <c r="AV63" s="129">
        <f>'SO 05.04 - Náhradní výsadba'!J35</f>
        <v>0</v>
      </c>
      <c r="AW63" s="129">
        <f>'SO 05.04 - Náhradní výsadba'!J36</f>
        <v>0</v>
      </c>
      <c r="AX63" s="129">
        <f>'SO 05.04 - Náhradní výsadba'!J37</f>
        <v>0</v>
      </c>
      <c r="AY63" s="129">
        <f>'SO 05.04 - Náhradní výsadba'!J38</f>
        <v>0</v>
      </c>
      <c r="AZ63" s="129">
        <f>'SO 05.04 - Náhradní výsadba'!F35</f>
        <v>0</v>
      </c>
      <c r="BA63" s="129">
        <f>'SO 05.04 - Náhradní výsadba'!F36</f>
        <v>0</v>
      </c>
      <c r="BB63" s="129">
        <f>'SO 05.04 - Náhradní výsadba'!F37</f>
        <v>0</v>
      </c>
      <c r="BC63" s="129">
        <f>'SO 05.04 - Náhradní výsadba'!F38</f>
        <v>0</v>
      </c>
      <c r="BD63" s="131">
        <f>'SO 05.04 - Náhradní výsadba'!F39</f>
        <v>0</v>
      </c>
      <c r="BT63" s="132" t="s">
        <v>87</v>
      </c>
      <c r="BV63" s="132" t="s">
        <v>79</v>
      </c>
      <c r="BW63" s="132" t="s">
        <v>112</v>
      </c>
      <c r="BX63" s="132" t="s">
        <v>99</v>
      </c>
      <c r="CL63" s="132" t="s">
        <v>19</v>
      </c>
    </row>
    <row r="64" s="6" customFormat="1" ht="16.5" customHeight="1">
      <c r="A64" s="110" t="s">
        <v>81</v>
      </c>
      <c r="B64" s="111"/>
      <c r="C64" s="112"/>
      <c r="D64" s="113" t="s">
        <v>113</v>
      </c>
      <c r="E64" s="113"/>
      <c r="F64" s="113"/>
      <c r="G64" s="113"/>
      <c r="H64" s="113"/>
      <c r="I64" s="114"/>
      <c r="J64" s="113" t="s">
        <v>114</v>
      </c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5">
        <f>'VON - Vedlejší a ostatní ...'!J30</f>
        <v>0</v>
      </c>
      <c r="AH64" s="114"/>
      <c r="AI64" s="114"/>
      <c r="AJ64" s="114"/>
      <c r="AK64" s="114"/>
      <c r="AL64" s="114"/>
      <c r="AM64" s="114"/>
      <c r="AN64" s="115">
        <f>SUM(AG64,AT64)</f>
        <v>0</v>
      </c>
      <c r="AO64" s="114"/>
      <c r="AP64" s="114"/>
      <c r="AQ64" s="116" t="s">
        <v>84</v>
      </c>
      <c r="AR64" s="117"/>
      <c r="AS64" s="133">
        <v>0</v>
      </c>
      <c r="AT64" s="134">
        <f>ROUND(SUM(AV64:AW64),2)</f>
        <v>0</v>
      </c>
      <c r="AU64" s="135">
        <f>'VON - Vedlejší a ostatní ...'!P86</f>
        <v>0</v>
      </c>
      <c r="AV64" s="134">
        <f>'VON - Vedlejší a ostatní ...'!J33</f>
        <v>0</v>
      </c>
      <c r="AW64" s="134">
        <f>'VON - Vedlejší a ostatní ...'!J34</f>
        <v>0</v>
      </c>
      <c r="AX64" s="134">
        <f>'VON - Vedlejší a ostatní ...'!J35</f>
        <v>0</v>
      </c>
      <c r="AY64" s="134">
        <f>'VON - Vedlejší a ostatní ...'!J36</f>
        <v>0</v>
      </c>
      <c r="AZ64" s="134">
        <f>'VON - Vedlejší a ostatní ...'!F33</f>
        <v>0</v>
      </c>
      <c r="BA64" s="134">
        <f>'VON - Vedlejší a ostatní ...'!F34</f>
        <v>0</v>
      </c>
      <c r="BB64" s="134">
        <f>'VON - Vedlejší a ostatní ...'!F35</f>
        <v>0</v>
      </c>
      <c r="BC64" s="134">
        <f>'VON - Vedlejší a ostatní ...'!F36</f>
        <v>0</v>
      </c>
      <c r="BD64" s="136">
        <f>'VON - Vedlejší a ostatní ...'!F37</f>
        <v>0</v>
      </c>
      <c r="BT64" s="122" t="s">
        <v>85</v>
      </c>
      <c r="BV64" s="122" t="s">
        <v>79</v>
      </c>
      <c r="BW64" s="122" t="s">
        <v>115</v>
      </c>
      <c r="BX64" s="122" t="s">
        <v>5</v>
      </c>
      <c r="CL64" s="122" t="s">
        <v>19</v>
      </c>
      <c r="CM64" s="122" t="s">
        <v>87</v>
      </c>
    </row>
    <row r="65" s="1" customFormat="1" ht="30" customHeight="1"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43"/>
    </row>
    <row r="66" s="1" customFormat="1" ht="6.96" customHeight="1">
      <c r="B66" s="58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43"/>
    </row>
  </sheetData>
  <sheetProtection sheet="1" formatColumns="0" formatRows="0" objects="1" scenarios="1" spinCount="100000" saltValue="Zgnp3nUJqoQTLlwYh2O5omL7j1G89VfSLlh+Y2FGm5KsceiRE4OQPIGK6RzSGrjj5pDk1Rt1Qr5hgEUHWp6KTw==" hashValue="exWyxHWRC1Sz5wG+yW/H/ePbnKWW86QtEeVlnE/nrAQNl9hI7yHwWkpXrP8EGXZGbqf2vjts9RTVJgraKqmeGQ==" algorithmName="SHA-512" password="CC35"/>
  <mergeCells count="78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62:AP62"/>
    <mergeCell ref="AN63:AP63"/>
    <mergeCell ref="AN64:AP64"/>
    <mergeCell ref="E62:I62"/>
    <mergeCell ref="D55:H55"/>
    <mergeCell ref="D56:H56"/>
    <mergeCell ref="D57:H57"/>
    <mergeCell ref="D58:H58"/>
    <mergeCell ref="D59:H59"/>
    <mergeCell ref="E60:I60"/>
    <mergeCell ref="E61:I61"/>
    <mergeCell ref="E63:I63"/>
    <mergeCell ref="D64:H64"/>
    <mergeCell ref="AG64:AM64"/>
    <mergeCell ref="AG63:AM63"/>
    <mergeCell ref="C52:G52"/>
    <mergeCell ref="I52:AF52"/>
    <mergeCell ref="J55:AF55"/>
    <mergeCell ref="J56:AF56"/>
    <mergeCell ref="J57:AF57"/>
    <mergeCell ref="J58:AF58"/>
    <mergeCell ref="J59:AF59"/>
    <mergeCell ref="K60:AF60"/>
    <mergeCell ref="K61:AF61"/>
    <mergeCell ref="K62:AF62"/>
    <mergeCell ref="K63:AF63"/>
    <mergeCell ref="J64:AF64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54:AM54"/>
    <mergeCell ref="AN54:AP54"/>
  </mergeCells>
  <hyperlinks>
    <hyperlink ref="A55" location="'SO 01 - Úpravy PB'!C2" display="/"/>
    <hyperlink ref="A56" location="'SO 02 - Úpravy LB nad Ústím'!C2" display="/"/>
    <hyperlink ref="A57" location="'SO 03 - Úpravy LB pod Ústím '!C2" display="/"/>
    <hyperlink ref="A58" location="'SO 04 - Přeložka sloupu VN'!C2" display="/"/>
    <hyperlink ref="A60" location="'SO 05.01 - Likvidace kříd...'!C2" display="/"/>
    <hyperlink ref="A61" location="'SO 05.02 - Kácení a likvi...'!C2" display="/"/>
    <hyperlink ref="A62" location="'SO 05.03 - Kácení a likvi...'!C2" display="/"/>
    <hyperlink ref="A63" location="'SO 05.04 - Náhradní výsadba'!C2" display="/"/>
    <hyperlink ref="A64" location="'VON - Vedlejší a ostatní 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7" customWidth="1"/>
    <col min="8" max="8" width="11.5" customWidth="1"/>
    <col min="9" max="9" width="20.17" style="13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115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87</v>
      </c>
    </row>
    <row r="4" ht="24.96" customHeight="1">
      <c r="B4" s="20"/>
      <c r="D4" s="141" t="s">
        <v>116</v>
      </c>
      <c r="L4" s="20"/>
      <c r="M4" s="14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43" t="s">
        <v>16</v>
      </c>
      <c r="L6" s="20"/>
    </row>
    <row r="7" ht="16.5" customHeight="1">
      <c r="B7" s="20"/>
      <c r="E7" s="144" t="str">
        <f>'Rekapitulace stavby'!K6</f>
        <v>Bečva, km 42,480-44,135 - revitalizace toku, Černotín, DPS</v>
      </c>
      <c r="F7" s="143"/>
      <c r="G7" s="143"/>
      <c r="H7" s="143"/>
      <c r="L7" s="20"/>
    </row>
    <row r="8" s="1" customFormat="1" ht="12" customHeight="1">
      <c r="B8" s="43"/>
      <c r="D8" s="143" t="s">
        <v>117</v>
      </c>
      <c r="I8" s="145"/>
      <c r="L8" s="43"/>
    </row>
    <row r="9" s="1" customFormat="1" ht="36.96" customHeight="1">
      <c r="B9" s="43"/>
      <c r="E9" s="146" t="s">
        <v>870</v>
      </c>
      <c r="F9" s="1"/>
      <c r="G9" s="1"/>
      <c r="H9" s="1"/>
      <c r="I9" s="145"/>
      <c r="L9" s="43"/>
    </row>
    <row r="10" s="1" customFormat="1">
      <c r="B10" s="43"/>
      <c r="I10" s="145"/>
      <c r="L10" s="43"/>
    </row>
    <row r="11" s="1" customFormat="1" ht="12" customHeight="1">
      <c r="B11" s="43"/>
      <c r="D11" s="143" t="s">
        <v>18</v>
      </c>
      <c r="F11" s="132" t="s">
        <v>19</v>
      </c>
      <c r="I11" s="147" t="s">
        <v>20</v>
      </c>
      <c r="J11" s="132" t="s">
        <v>21</v>
      </c>
      <c r="L11" s="43"/>
    </row>
    <row r="12" s="1" customFormat="1" ht="12" customHeight="1">
      <c r="B12" s="43"/>
      <c r="D12" s="143" t="s">
        <v>22</v>
      </c>
      <c r="F12" s="132" t="s">
        <v>23</v>
      </c>
      <c r="I12" s="147" t="s">
        <v>24</v>
      </c>
      <c r="J12" s="148" t="str">
        <f>'Rekapitulace stavby'!AN8</f>
        <v>31. 7. 2018</v>
      </c>
      <c r="L12" s="43"/>
    </row>
    <row r="13" s="1" customFormat="1" ht="10.8" customHeight="1">
      <c r="B13" s="43"/>
      <c r="I13" s="145"/>
      <c r="L13" s="43"/>
    </row>
    <row r="14" s="1" customFormat="1" ht="12" customHeight="1">
      <c r="B14" s="43"/>
      <c r="D14" s="143" t="s">
        <v>26</v>
      </c>
      <c r="I14" s="147" t="s">
        <v>27</v>
      </c>
      <c r="J14" s="132" t="s">
        <v>28</v>
      </c>
      <c r="L14" s="43"/>
    </row>
    <row r="15" s="1" customFormat="1" ht="18" customHeight="1">
      <c r="B15" s="43"/>
      <c r="E15" s="132" t="s">
        <v>29</v>
      </c>
      <c r="I15" s="147" t="s">
        <v>30</v>
      </c>
      <c r="J15" s="132" t="s">
        <v>31</v>
      </c>
      <c r="L15" s="43"/>
    </row>
    <row r="16" s="1" customFormat="1" ht="6.96" customHeight="1">
      <c r="B16" s="43"/>
      <c r="I16" s="145"/>
      <c r="L16" s="43"/>
    </row>
    <row r="17" s="1" customFormat="1" ht="12" customHeight="1">
      <c r="B17" s="43"/>
      <c r="D17" s="143" t="s">
        <v>32</v>
      </c>
      <c r="I17" s="147" t="s">
        <v>27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2"/>
      <c r="G18" s="132"/>
      <c r="H18" s="132"/>
      <c r="I18" s="147" t="s">
        <v>30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45"/>
      <c r="L19" s="43"/>
    </row>
    <row r="20" s="1" customFormat="1" ht="12" customHeight="1">
      <c r="B20" s="43"/>
      <c r="D20" s="143" t="s">
        <v>34</v>
      </c>
      <c r="I20" s="147" t="s">
        <v>27</v>
      </c>
      <c r="J20" s="132" t="s">
        <v>35</v>
      </c>
      <c r="L20" s="43"/>
    </row>
    <row r="21" s="1" customFormat="1" ht="18" customHeight="1">
      <c r="B21" s="43"/>
      <c r="E21" s="132" t="s">
        <v>36</v>
      </c>
      <c r="I21" s="147" t="s">
        <v>30</v>
      </c>
      <c r="J21" s="132" t="s">
        <v>37</v>
      </c>
      <c r="L21" s="43"/>
    </row>
    <row r="22" s="1" customFormat="1" ht="6.96" customHeight="1">
      <c r="B22" s="43"/>
      <c r="I22" s="145"/>
      <c r="L22" s="43"/>
    </row>
    <row r="23" s="1" customFormat="1" ht="12" customHeight="1">
      <c r="B23" s="43"/>
      <c r="D23" s="143" t="s">
        <v>39</v>
      </c>
      <c r="I23" s="147" t="s">
        <v>27</v>
      </c>
      <c r="J23" s="132" t="str">
        <f>IF('Rekapitulace stavby'!AN19="","",'Rekapitulace stavby'!AN19)</f>
        <v/>
      </c>
      <c r="L23" s="43"/>
    </row>
    <row r="24" s="1" customFormat="1" ht="18" customHeight="1">
      <c r="B24" s="43"/>
      <c r="E24" s="132" t="str">
        <f>IF('Rekapitulace stavby'!E20="","",'Rekapitulace stavby'!E20)</f>
        <v xml:space="preserve"> </v>
      </c>
      <c r="I24" s="147" t="s">
        <v>30</v>
      </c>
      <c r="J24" s="132" t="str">
        <f>IF('Rekapitulace stavby'!AN20="","",'Rekapitulace stavby'!AN20)</f>
        <v/>
      </c>
      <c r="L24" s="43"/>
    </row>
    <row r="25" s="1" customFormat="1" ht="6.96" customHeight="1">
      <c r="B25" s="43"/>
      <c r="I25" s="145"/>
      <c r="L25" s="43"/>
    </row>
    <row r="26" s="1" customFormat="1" ht="12" customHeight="1">
      <c r="B26" s="43"/>
      <c r="D26" s="143" t="s">
        <v>41</v>
      </c>
      <c r="I26" s="145"/>
      <c r="L26" s="43"/>
    </row>
    <row r="27" s="7" customFormat="1" ht="16.5" customHeight="1">
      <c r="B27" s="149"/>
      <c r="E27" s="150" t="s">
        <v>21</v>
      </c>
      <c r="F27" s="150"/>
      <c r="G27" s="150"/>
      <c r="H27" s="150"/>
      <c r="I27" s="151"/>
      <c r="L27" s="149"/>
    </row>
    <row r="28" s="1" customFormat="1" ht="6.96" customHeight="1">
      <c r="B28" s="43"/>
      <c r="I28" s="14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52"/>
      <c r="J29" s="75"/>
      <c r="K29" s="75"/>
      <c r="L29" s="43"/>
    </row>
    <row r="30" s="1" customFormat="1" ht="25.44" customHeight="1">
      <c r="B30" s="43"/>
      <c r="D30" s="153" t="s">
        <v>43</v>
      </c>
      <c r="I30" s="145"/>
      <c r="J30" s="154">
        <f>ROUND(J86,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52"/>
      <c r="J31" s="75"/>
      <c r="K31" s="75"/>
      <c r="L31" s="43"/>
    </row>
    <row r="32" s="1" customFormat="1" ht="14.4" customHeight="1">
      <c r="B32" s="43"/>
      <c r="F32" s="155" t="s">
        <v>45</v>
      </c>
      <c r="I32" s="156" t="s">
        <v>44</v>
      </c>
      <c r="J32" s="155" t="s">
        <v>46</v>
      </c>
      <c r="L32" s="43"/>
    </row>
    <row r="33" s="1" customFormat="1" ht="14.4" customHeight="1">
      <c r="B33" s="43"/>
      <c r="D33" s="157" t="s">
        <v>47</v>
      </c>
      <c r="E33" s="143" t="s">
        <v>48</v>
      </c>
      <c r="F33" s="158">
        <f>ROUND((SUM(BE86:BE118)),  2)</f>
        <v>0</v>
      </c>
      <c r="I33" s="159">
        <v>0.20999999999999999</v>
      </c>
      <c r="J33" s="158">
        <f>ROUND(((SUM(BE86:BE118))*I33),  2)</f>
        <v>0</v>
      </c>
      <c r="L33" s="43"/>
    </row>
    <row r="34" s="1" customFormat="1" ht="14.4" customHeight="1">
      <c r="B34" s="43"/>
      <c r="E34" s="143" t="s">
        <v>49</v>
      </c>
      <c r="F34" s="158">
        <f>ROUND((SUM(BF86:BF118)),  2)</f>
        <v>0</v>
      </c>
      <c r="I34" s="159">
        <v>0.14999999999999999</v>
      </c>
      <c r="J34" s="158">
        <f>ROUND(((SUM(BF86:BF118))*I34),  2)</f>
        <v>0</v>
      </c>
      <c r="L34" s="43"/>
    </row>
    <row r="35" hidden="1" s="1" customFormat="1" ht="14.4" customHeight="1">
      <c r="B35" s="43"/>
      <c r="E35" s="143" t="s">
        <v>50</v>
      </c>
      <c r="F35" s="158">
        <f>ROUND((SUM(BG86:BG118)),  2)</f>
        <v>0</v>
      </c>
      <c r="I35" s="159">
        <v>0.20999999999999999</v>
      </c>
      <c r="J35" s="158">
        <f>0</f>
        <v>0</v>
      </c>
      <c r="L35" s="43"/>
    </row>
    <row r="36" hidden="1" s="1" customFormat="1" ht="14.4" customHeight="1">
      <c r="B36" s="43"/>
      <c r="E36" s="143" t="s">
        <v>51</v>
      </c>
      <c r="F36" s="158">
        <f>ROUND((SUM(BH86:BH118)),  2)</f>
        <v>0</v>
      </c>
      <c r="I36" s="159">
        <v>0.14999999999999999</v>
      </c>
      <c r="J36" s="158">
        <f>0</f>
        <v>0</v>
      </c>
      <c r="L36" s="43"/>
    </row>
    <row r="37" hidden="1" s="1" customFormat="1" ht="14.4" customHeight="1">
      <c r="B37" s="43"/>
      <c r="E37" s="143" t="s">
        <v>52</v>
      </c>
      <c r="F37" s="158">
        <f>ROUND((SUM(BI86:BI118)),  2)</f>
        <v>0</v>
      </c>
      <c r="I37" s="159">
        <v>0</v>
      </c>
      <c r="J37" s="158">
        <f>0</f>
        <v>0</v>
      </c>
      <c r="L37" s="43"/>
    </row>
    <row r="38" s="1" customFormat="1" ht="6.96" customHeight="1">
      <c r="B38" s="43"/>
      <c r="I38" s="145"/>
      <c r="L38" s="43"/>
    </row>
    <row r="39" s="1" customFormat="1" ht="25.44" customHeight="1">
      <c r="B39" s="43"/>
      <c r="C39" s="160"/>
      <c r="D39" s="161" t="s">
        <v>53</v>
      </c>
      <c r="E39" s="162"/>
      <c r="F39" s="162"/>
      <c r="G39" s="163" t="s">
        <v>54</v>
      </c>
      <c r="H39" s="164" t="s">
        <v>55</v>
      </c>
      <c r="I39" s="165"/>
      <c r="J39" s="166">
        <f>SUM(J30:J37)</f>
        <v>0</v>
      </c>
      <c r="K39" s="167"/>
      <c r="L39" s="43"/>
    </row>
    <row r="40" s="1" customFormat="1" ht="14.4" customHeight="1">
      <c r="B40" s="168"/>
      <c r="C40" s="169"/>
      <c r="D40" s="169"/>
      <c r="E40" s="169"/>
      <c r="F40" s="169"/>
      <c r="G40" s="169"/>
      <c r="H40" s="169"/>
      <c r="I40" s="170"/>
      <c r="J40" s="169"/>
      <c r="K40" s="169"/>
      <c r="L40" s="43"/>
    </row>
    <row r="44" s="1" customFormat="1" ht="6.96" customHeight="1">
      <c r="B44" s="171"/>
      <c r="C44" s="172"/>
      <c r="D44" s="172"/>
      <c r="E44" s="172"/>
      <c r="F44" s="172"/>
      <c r="G44" s="172"/>
      <c r="H44" s="172"/>
      <c r="I44" s="173"/>
      <c r="J44" s="172"/>
      <c r="K44" s="172"/>
      <c r="L44" s="43"/>
    </row>
    <row r="45" s="1" customFormat="1" ht="24.96" customHeight="1">
      <c r="B45" s="38"/>
      <c r="C45" s="23" t="s">
        <v>119</v>
      </c>
      <c r="D45" s="39"/>
      <c r="E45" s="39"/>
      <c r="F45" s="39"/>
      <c r="G45" s="39"/>
      <c r="H45" s="39"/>
      <c r="I45" s="14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4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45"/>
      <c r="J47" s="39"/>
      <c r="K47" s="39"/>
      <c r="L47" s="43"/>
    </row>
    <row r="48" s="1" customFormat="1" ht="16.5" customHeight="1">
      <c r="B48" s="38"/>
      <c r="C48" s="39"/>
      <c r="D48" s="39"/>
      <c r="E48" s="174" t="str">
        <f>E7</f>
        <v>Bečva, km 42,480-44,135 - revitalizace toku, Černotín, DPS</v>
      </c>
      <c r="F48" s="32"/>
      <c r="G48" s="32"/>
      <c r="H48" s="32"/>
      <c r="I48" s="145"/>
      <c r="J48" s="39"/>
      <c r="K48" s="39"/>
      <c r="L48" s="43"/>
    </row>
    <row r="49" s="1" customFormat="1" ht="12" customHeight="1">
      <c r="B49" s="38"/>
      <c r="C49" s="32" t="s">
        <v>117</v>
      </c>
      <c r="D49" s="39"/>
      <c r="E49" s="39"/>
      <c r="F49" s="39"/>
      <c r="G49" s="39"/>
      <c r="H49" s="39"/>
      <c r="I49" s="14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VON - Vedlejší a ostatní náklady</v>
      </c>
      <c r="F50" s="39"/>
      <c r="G50" s="39"/>
      <c r="H50" s="39"/>
      <c r="I50" s="14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45"/>
      <c r="J51" s="39"/>
      <c r="K51" s="39"/>
      <c r="L51" s="43"/>
    </row>
    <row r="52" s="1" customFormat="1" ht="12" customHeight="1">
      <c r="B52" s="38"/>
      <c r="C52" s="32" t="s">
        <v>22</v>
      </c>
      <c r="D52" s="39"/>
      <c r="E52" s="39"/>
      <c r="F52" s="27" t="str">
        <f>F12</f>
        <v>Černotín</v>
      </c>
      <c r="G52" s="39"/>
      <c r="H52" s="39"/>
      <c r="I52" s="147" t="s">
        <v>24</v>
      </c>
      <c r="J52" s="71" t="str">
        <f>IF(J12="","",J12)</f>
        <v>31. 7. 2018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45"/>
      <c r="J53" s="39"/>
      <c r="K53" s="39"/>
      <c r="L53" s="43"/>
    </row>
    <row r="54" s="1" customFormat="1" ht="15.15" customHeight="1">
      <c r="B54" s="38"/>
      <c r="C54" s="32" t="s">
        <v>26</v>
      </c>
      <c r="D54" s="39"/>
      <c r="E54" s="39"/>
      <c r="F54" s="27" t="str">
        <f>E15</f>
        <v>Povodí Moravy, státní podnik</v>
      </c>
      <c r="G54" s="39"/>
      <c r="H54" s="39"/>
      <c r="I54" s="147" t="s">
        <v>34</v>
      </c>
      <c r="J54" s="36" t="str">
        <f>E21</f>
        <v>HG Partner, s.r.o.</v>
      </c>
      <c r="K54" s="39"/>
      <c r="L54" s="43"/>
    </row>
    <row r="55" s="1" customFormat="1" ht="15.15" customHeight="1">
      <c r="B55" s="38"/>
      <c r="C55" s="32" t="s">
        <v>32</v>
      </c>
      <c r="D55" s="39"/>
      <c r="E55" s="39"/>
      <c r="F55" s="27" t="str">
        <f>IF(E18="","",E18)</f>
        <v>Vyplň údaj</v>
      </c>
      <c r="G55" s="39"/>
      <c r="H55" s="39"/>
      <c r="I55" s="147" t="s">
        <v>39</v>
      </c>
      <c r="J55" s="36" t="str">
        <f>E24</f>
        <v xml:space="preserve"> 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45"/>
      <c r="J56" s="39"/>
      <c r="K56" s="39"/>
      <c r="L56" s="43"/>
    </row>
    <row r="57" s="1" customFormat="1" ht="29.28" customHeight="1">
      <c r="B57" s="38"/>
      <c r="C57" s="175" t="s">
        <v>120</v>
      </c>
      <c r="D57" s="176"/>
      <c r="E57" s="176"/>
      <c r="F57" s="176"/>
      <c r="G57" s="176"/>
      <c r="H57" s="176"/>
      <c r="I57" s="177"/>
      <c r="J57" s="178" t="s">
        <v>121</v>
      </c>
      <c r="K57" s="176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45"/>
      <c r="J58" s="39"/>
      <c r="K58" s="39"/>
      <c r="L58" s="43"/>
    </row>
    <row r="59" s="1" customFormat="1" ht="22.8" customHeight="1">
      <c r="B59" s="38"/>
      <c r="C59" s="179" t="s">
        <v>75</v>
      </c>
      <c r="D59" s="39"/>
      <c r="E59" s="39"/>
      <c r="F59" s="39"/>
      <c r="G59" s="39"/>
      <c r="H59" s="39"/>
      <c r="I59" s="145"/>
      <c r="J59" s="101">
        <f>J86</f>
        <v>0</v>
      </c>
      <c r="K59" s="39"/>
      <c r="L59" s="43"/>
      <c r="AU59" s="17" t="s">
        <v>122</v>
      </c>
    </row>
    <row r="60" s="8" customFormat="1" ht="24.96" customHeight="1">
      <c r="B60" s="180"/>
      <c r="C60" s="181"/>
      <c r="D60" s="182" t="s">
        <v>871</v>
      </c>
      <c r="E60" s="183"/>
      <c r="F60" s="183"/>
      <c r="G60" s="183"/>
      <c r="H60" s="183"/>
      <c r="I60" s="184"/>
      <c r="J60" s="185">
        <f>J87</f>
        <v>0</v>
      </c>
      <c r="K60" s="181"/>
      <c r="L60" s="186"/>
    </row>
    <row r="61" s="9" customFormat="1" ht="19.92" customHeight="1">
      <c r="B61" s="187"/>
      <c r="C61" s="124"/>
      <c r="D61" s="188" t="s">
        <v>872</v>
      </c>
      <c r="E61" s="189"/>
      <c r="F61" s="189"/>
      <c r="G61" s="189"/>
      <c r="H61" s="189"/>
      <c r="I61" s="190"/>
      <c r="J61" s="191">
        <f>J88</f>
        <v>0</v>
      </c>
      <c r="K61" s="124"/>
      <c r="L61" s="192"/>
    </row>
    <row r="62" s="9" customFormat="1" ht="19.92" customHeight="1">
      <c r="B62" s="187"/>
      <c r="C62" s="124"/>
      <c r="D62" s="188" t="s">
        <v>873</v>
      </c>
      <c r="E62" s="189"/>
      <c r="F62" s="189"/>
      <c r="G62" s="189"/>
      <c r="H62" s="189"/>
      <c r="I62" s="190"/>
      <c r="J62" s="191">
        <f>J101</f>
        <v>0</v>
      </c>
      <c r="K62" s="124"/>
      <c r="L62" s="192"/>
    </row>
    <row r="63" s="9" customFormat="1" ht="19.92" customHeight="1">
      <c r="B63" s="187"/>
      <c r="C63" s="124"/>
      <c r="D63" s="188" t="s">
        <v>874</v>
      </c>
      <c r="E63" s="189"/>
      <c r="F63" s="189"/>
      <c r="G63" s="189"/>
      <c r="H63" s="189"/>
      <c r="I63" s="190"/>
      <c r="J63" s="191">
        <f>J106</f>
        <v>0</v>
      </c>
      <c r="K63" s="124"/>
      <c r="L63" s="192"/>
    </row>
    <row r="64" s="9" customFormat="1" ht="19.92" customHeight="1">
      <c r="B64" s="187"/>
      <c r="C64" s="124"/>
      <c r="D64" s="188" t="s">
        <v>875</v>
      </c>
      <c r="E64" s="189"/>
      <c r="F64" s="189"/>
      <c r="G64" s="189"/>
      <c r="H64" s="189"/>
      <c r="I64" s="190"/>
      <c r="J64" s="191">
        <f>J109</f>
        <v>0</v>
      </c>
      <c r="K64" s="124"/>
      <c r="L64" s="192"/>
    </row>
    <row r="65" s="9" customFormat="1" ht="19.92" customHeight="1">
      <c r="B65" s="187"/>
      <c r="C65" s="124"/>
      <c r="D65" s="188" t="s">
        <v>876</v>
      </c>
      <c r="E65" s="189"/>
      <c r="F65" s="189"/>
      <c r="G65" s="189"/>
      <c r="H65" s="189"/>
      <c r="I65" s="190"/>
      <c r="J65" s="191">
        <f>J113</f>
        <v>0</v>
      </c>
      <c r="K65" s="124"/>
      <c r="L65" s="192"/>
    </row>
    <row r="66" s="9" customFormat="1" ht="19.92" customHeight="1">
      <c r="B66" s="187"/>
      <c r="C66" s="124"/>
      <c r="D66" s="188" t="s">
        <v>877</v>
      </c>
      <c r="E66" s="189"/>
      <c r="F66" s="189"/>
      <c r="G66" s="189"/>
      <c r="H66" s="189"/>
      <c r="I66" s="190"/>
      <c r="J66" s="191">
        <f>J116</f>
        <v>0</v>
      </c>
      <c r="K66" s="124"/>
      <c r="L66" s="192"/>
    </row>
    <row r="67" s="1" customFormat="1" ht="21.84" customHeight="1">
      <c r="B67" s="38"/>
      <c r="C67" s="39"/>
      <c r="D67" s="39"/>
      <c r="E67" s="39"/>
      <c r="F67" s="39"/>
      <c r="G67" s="39"/>
      <c r="H67" s="39"/>
      <c r="I67" s="145"/>
      <c r="J67" s="39"/>
      <c r="K67" s="39"/>
      <c r="L67" s="43"/>
    </row>
    <row r="68" s="1" customFormat="1" ht="6.96" customHeight="1">
      <c r="B68" s="58"/>
      <c r="C68" s="59"/>
      <c r="D68" s="59"/>
      <c r="E68" s="59"/>
      <c r="F68" s="59"/>
      <c r="G68" s="59"/>
      <c r="H68" s="59"/>
      <c r="I68" s="170"/>
      <c r="J68" s="59"/>
      <c r="K68" s="59"/>
      <c r="L68" s="43"/>
    </row>
    <row r="72" s="1" customFormat="1" ht="6.96" customHeight="1">
      <c r="B72" s="60"/>
      <c r="C72" s="61"/>
      <c r="D72" s="61"/>
      <c r="E72" s="61"/>
      <c r="F72" s="61"/>
      <c r="G72" s="61"/>
      <c r="H72" s="61"/>
      <c r="I72" s="173"/>
      <c r="J72" s="61"/>
      <c r="K72" s="61"/>
      <c r="L72" s="43"/>
    </row>
    <row r="73" s="1" customFormat="1" ht="24.96" customHeight="1">
      <c r="B73" s="38"/>
      <c r="C73" s="23" t="s">
        <v>128</v>
      </c>
      <c r="D73" s="39"/>
      <c r="E73" s="39"/>
      <c r="F73" s="39"/>
      <c r="G73" s="39"/>
      <c r="H73" s="39"/>
      <c r="I73" s="145"/>
      <c r="J73" s="39"/>
      <c r="K73" s="39"/>
      <c r="L73" s="43"/>
    </row>
    <row r="74" s="1" customFormat="1" ht="6.96" customHeight="1">
      <c r="B74" s="38"/>
      <c r="C74" s="39"/>
      <c r="D74" s="39"/>
      <c r="E74" s="39"/>
      <c r="F74" s="39"/>
      <c r="G74" s="39"/>
      <c r="H74" s="39"/>
      <c r="I74" s="145"/>
      <c r="J74" s="39"/>
      <c r="K74" s="39"/>
      <c r="L74" s="43"/>
    </row>
    <row r="75" s="1" customFormat="1" ht="12" customHeight="1">
      <c r="B75" s="38"/>
      <c r="C75" s="32" t="s">
        <v>16</v>
      </c>
      <c r="D75" s="39"/>
      <c r="E75" s="39"/>
      <c r="F75" s="39"/>
      <c r="G75" s="39"/>
      <c r="H75" s="39"/>
      <c r="I75" s="145"/>
      <c r="J75" s="39"/>
      <c r="K75" s="39"/>
      <c r="L75" s="43"/>
    </row>
    <row r="76" s="1" customFormat="1" ht="16.5" customHeight="1">
      <c r="B76" s="38"/>
      <c r="C76" s="39"/>
      <c r="D76" s="39"/>
      <c r="E76" s="174" t="str">
        <f>E7</f>
        <v>Bečva, km 42,480-44,135 - revitalizace toku, Černotín, DPS</v>
      </c>
      <c r="F76" s="32"/>
      <c r="G76" s="32"/>
      <c r="H76" s="32"/>
      <c r="I76" s="145"/>
      <c r="J76" s="39"/>
      <c r="K76" s="39"/>
      <c r="L76" s="43"/>
    </row>
    <row r="77" s="1" customFormat="1" ht="12" customHeight="1">
      <c r="B77" s="38"/>
      <c r="C77" s="32" t="s">
        <v>117</v>
      </c>
      <c r="D77" s="39"/>
      <c r="E77" s="39"/>
      <c r="F77" s="39"/>
      <c r="G77" s="39"/>
      <c r="H77" s="39"/>
      <c r="I77" s="145"/>
      <c r="J77" s="39"/>
      <c r="K77" s="39"/>
      <c r="L77" s="43"/>
    </row>
    <row r="78" s="1" customFormat="1" ht="16.5" customHeight="1">
      <c r="B78" s="38"/>
      <c r="C78" s="39"/>
      <c r="D78" s="39"/>
      <c r="E78" s="68" t="str">
        <f>E9</f>
        <v>VON - Vedlejší a ostatní náklady</v>
      </c>
      <c r="F78" s="39"/>
      <c r="G78" s="39"/>
      <c r="H78" s="39"/>
      <c r="I78" s="145"/>
      <c r="J78" s="39"/>
      <c r="K78" s="39"/>
      <c r="L78" s="43"/>
    </row>
    <row r="79" s="1" customFormat="1" ht="6.96" customHeight="1">
      <c r="B79" s="38"/>
      <c r="C79" s="39"/>
      <c r="D79" s="39"/>
      <c r="E79" s="39"/>
      <c r="F79" s="39"/>
      <c r="G79" s="39"/>
      <c r="H79" s="39"/>
      <c r="I79" s="145"/>
      <c r="J79" s="39"/>
      <c r="K79" s="39"/>
      <c r="L79" s="43"/>
    </row>
    <row r="80" s="1" customFormat="1" ht="12" customHeight="1">
      <c r="B80" s="38"/>
      <c r="C80" s="32" t="s">
        <v>22</v>
      </c>
      <c r="D80" s="39"/>
      <c r="E80" s="39"/>
      <c r="F80" s="27" t="str">
        <f>F12</f>
        <v>Černotín</v>
      </c>
      <c r="G80" s="39"/>
      <c r="H80" s="39"/>
      <c r="I80" s="147" t="s">
        <v>24</v>
      </c>
      <c r="J80" s="71" t="str">
        <f>IF(J12="","",J12)</f>
        <v>31. 7. 2018</v>
      </c>
      <c r="K80" s="39"/>
      <c r="L80" s="43"/>
    </row>
    <row r="81" s="1" customFormat="1" ht="6.96" customHeight="1">
      <c r="B81" s="38"/>
      <c r="C81" s="39"/>
      <c r="D81" s="39"/>
      <c r="E81" s="39"/>
      <c r="F81" s="39"/>
      <c r="G81" s="39"/>
      <c r="H81" s="39"/>
      <c r="I81" s="145"/>
      <c r="J81" s="39"/>
      <c r="K81" s="39"/>
      <c r="L81" s="43"/>
    </row>
    <row r="82" s="1" customFormat="1" ht="15.15" customHeight="1">
      <c r="B82" s="38"/>
      <c r="C82" s="32" t="s">
        <v>26</v>
      </c>
      <c r="D82" s="39"/>
      <c r="E82" s="39"/>
      <c r="F82" s="27" t="str">
        <f>E15</f>
        <v>Povodí Moravy, státní podnik</v>
      </c>
      <c r="G82" s="39"/>
      <c r="H82" s="39"/>
      <c r="I82" s="147" t="s">
        <v>34</v>
      </c>
      <c r="J82" s="36" t="str">
        <f>E21</f>
        <v>HG Partner, s.r.o.</v>
      </c>
      <c r="K82" s="39"/>
      <c r="L82" s="43"/>
    </row>
    <row r="83" s="1" customFormat="1" ht="15.15" customHeight="1">
      <c r="B83" s="38"/>
      <c r="C83" s="32" t="s">
        <v>32</v>
      </c>
      <c r="D83" s="39"/>
      <c r="E83" s="39"/>
      <c r="F83" s="27" t="str">
        <f>IF(E18="","",E18)</f>
        <v>Vyplň údaj</v>
      </c>
      <c r="G83" s="39"/>
      <c r="H83" s="39"/>
      <c r="I83" s="147" t="s">
        <v>39</v>
      </c>
      <c r="J83" s="36" t="str">
        <f>E24</f>
        <v xml:space="preserve"> </v>
      </c>
      <c r="K83" s="39"/>
      <c r="L83" s="43"/>
    </row>
    <row r="84" s="1" customFormat="1" ht="10.32" customHeight="1">
      <c r="B84" s="38"/>
      <c r="C84" s="39"/>
      <c r="D84" s="39"/>
      <c r="E84" s="39"/>
      <c r="F84" s="39"/>
      <c r="G84" s="39"/>
      <c r="H84" s="39"/>
      <c r="I84" s="145"/>
      <c r="J84" s="39"/>
      <c r="K84" s="39"/>
      <c r="L84" s="43"/>
    </row>
    <row r="85" s="10" customFormat="1" ht="29.28" customHeight="1">
      <c r="B85" s="193"/>
      <c r="C85" s="194" t="s">
        <v>129</v>
      </c>
      <c r="D85" s="195" t="s">
        <v>62</v>
      </c>
      <c r="E85" s="195" t="s">
        <v>58</v>
      </c>
      <c r="F85" s="195" t="s">
        <v>59</v>
      </c>
      <c r="G85" s="195" t="s">
        <v>130</v>
      </c>
      <c r="H85" s="195" t="s">
        <v>131</v>
      </c>
      <c r="I85" s="196" t="s">
        <v>132</v>
      </c>
      <c r="J85" s="195" t="s">
        <v>121</v>
      </c>
      <c r="K85" s="197" t="s">
        <v>133</v>
      </c>
      <c r="L85" s="198"/>
      <c r="M85" s="91" t="s">
        <v>21</v>
      </c>
      <c r="N85" s="92" t="s">
        <v>47</v>
      </c>
      <c r="O85" s="92" t="s">
        <v>134</v>
      </c>
      <c r="P85" s="92" t="s">
        <v>135</v>
      </c>
      <c r="Q85" s="92" t="s">
        <v>136</v>
      </c>
      <c r="R85" s="92" t="s">
        <v>137</v>
      </c>
      <c r="S85" s="92" t="s">
        <v>138</v>
      </c>
      <c r="T85" s="93" t="s">
        <v>139</v>
      </c>
    </row>
    <row r="86" s="1" customFormat="1" ht="22.8" customHeight="1">
      <c r="B86" s="38"/>
      <c r="C86" s="98" t="s">
        <v>140</v>
      </c>
      <c r="D86" s="39"/>
      <c r="E86" s="39"/>
      <c r="F86" s="39"/>
      <c r="G86" s="39"/>
      <c r="H86" s="39"/>
      <c r="I86" s="145"/>
      <c r="J86" s="199">
        <f>BK86</f>
        <v>0</v>
      </c>
      <c r="K86" s="39"/>
      <c r="L86" s="43"/>
      <c r="M86" s="94"/>
      <c r="N86" s="95"/>
      <c r="O86" s="95"/>
      <c r="P86" s="200">
        <f>P87</f>
        <v>0</v>
      </c>
      <c r="Q86" s="95"/>
      <c r="R86" s="200">
        <f>R87</f>
        <v>0</v>
      </c>
      <c r="S86" s="95"/>
      <c r="T86" s="201">
        <f>T87</f>
        <v>0</v>
      </c>
      <c r="AT86" s="17" t="s">
        <v>76</v>
      </c>
      <c r="AU86" s="17" t="s">
        <v>122</v>
      </c>
      <c r="BK86" s="202">
        <f>BK87</f>
        <v>0</v>
      </c>
    </row>
    <row r="87" s="11" customFormat="1" ht="25.92" customHeight="1">
      <c r="B87" s="203"/>
      <c r="C87" s="204"/>
      <c r="D87" s="205" t="s">
        <v>76</v>
      </c>
      <c r="E87" s="206" t="s">
        <v>878</v>
      </c>
      <c r="F87" s="206" t="s">
        <v>879</v>
      </c>
      <c r="G87" s="204"/>
      <c r="H87" s="204"/>
      <c r="I87" s="207"/>
      <c r="J87" s="208">
        <f>BK87</f>
        <v>0</v>
      </c>
      <c r="K87" s="204"/>
      <c r="L87" s="209"/>
      <c r="M87" s="210"/>
      <c r="N87" s="211"/>
      <c r="O87" s="211"/>
      <c r="P87" s="212">
        <f>P88+P101+P106+P109+P113+P116</f>
        <v>0</v>
      </c>
      <c r="Q87" s="211"/>
      <c r="R87" s="212">
        <f>R88+R101+R106+R109+R113+R116</f>
        <v>0</v>
      </c>
      <c r="S87" s="211"/>
      <c r="T87" s="213">
        <f>T88+T101+T106+T109+T113+T116</f>
        <v>0</v>
      </c>
      <c r="AR87" s="214" t="s">
        <v>175</v>
      </c>
      <c r="AT87" s="215" t="s">
        <v>76</v>
      </c>
      <c r="AU87" s="215" t="s">
        <v>77</v>
      </c>
      <c r="AY87" s="214" t="s">
        <v>143</v>
      </c>
      <c r="BK87" s="216">
        <f>BK88+BK101+BK106+BK109+BK113+BK116</f>
        <v>0</v>
      </c>
    </row>
    <row r="88" s="11" customFormat="1" ht="22.8" customHeight="1">
      <c r="B88" s="203"/>
      <c r="C88" s="204"/>
      <c r="D88" s="205" t="s">
        <v>76</v>
      </c>
      <c r="E88" s="217" t="s">
        <v>880</v>
      </c>
      <c r="F88" s="217" t="s">
        <v>881</v>
      </c>
      <c r="G88" s="204"/>
      <c r="H88" s="204"/>
      <c r="I88" s="207"/>
      <c r="J88" s="218">
        <f>BK88</f>
        <v>0</v>
      </c>
      <c r="K88" s="204"/>
      <c r="L88" s="209"/>
      <c r="M88" s="210"/>
      <c r="N88" s="211"/>
      <c r="O88" s="211"/>
      <c r="P88" s="212">
        <f>SUM(P89:P100)</f>
        <v>0</v>
      </c>
      <c r="Q88" s="211"/>
      <c r="R88" s="212">
        <f>SUM(R89:R100)</f>
        <v>0</v>
      </c>
      <c r="S88" s="211"/>
      <c r="T88" s="213">
        <f>SUM(T89:T100)</f>
        <v>0</v>
      </c>
      <c r="AR88" s="214" t="s">
        <v>150</v>
      </c>
      <c r="AT88" s="215" t="s">
        <v>76</v>
      </c>
      <c r="AU88" s="215" t="s">
        <v>85</v>
      </c>
      <c r="AY88" s="214" t="s">
        <v>143</v>
      </c>
      <c r="BK88" s="216">
        <f>SUM(BK89:BK100)</f>
        <v>0</v>
      </c>
    </row>
    <row r="89" s="1" customFormat="1" ht="24" customHeight="1">
      <c r="B89" s="38"/>
      <c r="C89" s="219" t="s">
        <v>85</v>
      </c>
      <c r="D89" s="219" t="s">
        <v>145</v>
      </c>
      <c r="E89" s="220" t="s">
        <v>882</v>
      </c>
      <c r="F89" s="221" t="s">
        <v>883</v>
      </c>
      <c r="G89" s="222" t="s">
        <v>884</v>
      </c>
      <c r="H89" s="223">
        <v>1</v>
      </c>
      <c r="I89" s="224"/>
      <c r="J89" s="225">
        <f>ROUND(I89*H89,2)</f>
        <v>0</v>
      </c>
      <c r="K89" s="221" t="s">
        <v>21</v>
      </c>
      <c r="L89" s="43"/>
      <c r="M89" s="226" t="s">
        <v>21</v>
      </c>
      <c r="N89" s="227" t="s">
        <v>48</v>
      </c>
      <c r="O89" s="83"/>
      <c r="P89" s="228">
        <f>O89*H89</f>
        <v>0</v>
      </c>
      <c r="Q89" s="228">
        <v>0</v>
      </c>
      <c r="R89" s="228">
        <f>Q89*H89</f>
        <v>0</v>
      </c>
      <c r="S89" s="228">
        <v>0</v>
      </c>
      <c r="T89" s="229">
        <f>S89*H89</f>
        <v>0</v>
      </c>
      <c r="AR89" s="230" t="s">
        <v>885</v>
      </c>
      <c r="AT89" s="230" t="s">
        <v>145</v>
      </c>
      <c r="AU89" s="230" t="s">
        <v>87</v>
      </c>
      <c r="AY89" s="17" t="s">
        <v>143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17" t="s">
        <v>85</v>
      </c>
      <c r="BK89" s="231">
        <f>ROUND(I89*H89,2)</f>
        <v>0</v>
      </c>
      <c r="BL89" s="17" t="s">
        <v>885</v>
      </c>
      <c r="BM89" s="230" t="s">
        <v>886</v>
      </c>
    </row>
    <row r="90" s="1" customFormat="1" ht="16.5" customHeight="1">
      <c r="B90" s="38"/>
      <c r="C90" s="219" t="s">
        <v>87</v>
      </c>
      <c r="D90" s="219" t="s">
        <v>145</v>
      </c>
      <c r="E90" s="220" t="s">
        <v>887</v>
      </c>
      <c r="F90" s="221" t="s">
        <v>888</v>
      </c>
      <c r="G90" s="222" t="s">
        <v>884</v>
      </c>
      <c r="H90" s="223">
        <v>1</v>
      </c>
      <c r="I90" s="224"/>
      <c r="J90" s="225">
        <f>ROUND(I90*H90,2)</f>
        <v>0</v>
      </c>
      <c r="K90" s="221" t="s">
        <v>21</v>
      </c>
      <c r="L90" s="43"/>
      <c r="M90" s="226" t="s">
        <v>21</v>
      </c>
      <c r="N90" s="227" t="s">
        <v>48</v>
      </c>
      <c r="O90" s="83"/>
      <c r="P90" s="228">
        <f>O90*H90</f>
        <v>0</v>
      </c>
      <c r="Q90" s="228">
        <v>0</v>
      </c>
      <c r="R90" s="228">
        <f>Q90*H90</f>
        <v>0</v>
      </c>
      <c r="S90" s="228">
        <v>0</v>
      </c>
      <c r="T90" s="229">
        <f>S90*H90</f>
        <v>0</v>
      </c>
      <c r="AR90" s="230" t="s">
        <v>885</v>
      </c>
      <c r="AT90" s="230" t="s">
        <v>145</v>
      </c>
      <c r="AU90" s="230" t="s">
        <v>87</v>
      </c>
      <c r="AY90" s="17" t="s">
        <v>143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17" t="s">
        <v>85</v>
      </c>
      <c r="BK90" s="231">
        <f>ROUND(I90*H90,2)</f>
        <v>0</v>
      </c>
      <c r="BL90" s="17" t="s">
        <v>885</v>
      </c>
      <c r="BM90" s="230" t="s">
        <v>889</v>
      </c>
    </row>
    <row r="91" s="1" customFormat="1" ht="16.5" customHeight="1">
      <c r="B91" s="38"/>
      <c r="C91" s="219" t="s">
        <v>161</v>
      </c>
      <c r="D91" s="219" t="s">
        <v>145</v>
      </c>
      <c r="E91" s="220" t="s">
        <v>890</v>
      </c>
      <c r="F91" s="221" t="s">
        <v>891</v>
      </c>
      <c r="G91" s="222" t="s">
        <v>884</v>
      </c>
      <c r="H91" s="223">
        <v>1</v>
      </c>
      <c r="I91" s="224"/>
      <c r="J91" s="225">
        <f>ROUND(I91*H91,2)</f>
        <v>0</v>
      </c>
      <c r="K91" s="221" t="s">
        <v>21</v>
      </c>
      <c r="L91" s="43"/>
      <c r="M91" s="226" t="s">
        <v>21</v>
      </c>
      <c r="N91" s="227" t="s">
        <v>48</v>
      </c>
      <c r="O91" s="83"/>
      <c r="P91" s="228">
        <f>O91*H91</f>
        <v>0</v>
      </c>
      <c r="Q91" s="228">
        <v>0</v>
      </c>
      <c r="R91" s="228">
        <f>Q91*H91</f>
        <v>0</v>
      </c>
      <c r="S91" s="228">
        <v>0</v>
      </c>
      <c r="T91" s="229">
        <f>S91*H91</f>
        <v>0</v>
      </c>
      <c r="AR91" s="230" t="s">
        <v>885</v>
      </c>
      <c r="AT91" s="230" t="s">
        <v>145</v>
      </c>
      <c r="AU91" s="230" t="s">
        <v>87</v>
      </c>
      <c r="AY91" s="17" t="s">
        <v>143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17" t="s">
        <v>85</v>
      </c>
      <c r="BK91" s="231">
        <f>ROUND(I91*H91,2)</f>
        <v>0</v>
      </c>
      <c r="BL91" s="17" t="s">
        <v>885</v>
      </c>
      <c r="BM91" s="230" t="s">
        <v>892</v>
      </c>
    </row>
    <row r="92" s="1" customFormat="1" ht="24" customHeight="1">
      <c r="B92" s="38"/>
      <c r="C92" s="219" t="s">
        <v>150</v>
      </c>
      <c r="D92" s="219" t="s">
        <v>145</v>
      </c>
      <c r="E92" s="220" t="s">
        <v>893</v>
      </c>
      <c r="F92" s="221" t="s">
        <v>894</v>
      </c>
      <c r="G92" s="222" t="s">
        <v>884</v>
      </c>
      <c r="H92" s="223">
        <v>1</v>
      </c>
      <c r="I92" s="224"/>
      <c r="J92" s="225">
        <f>ROUND(I92*H92,2)</f>
        <v>0</v>
      </c>
      <c r="K92" s="221" t="s">
        <v>21</v>
      </c>
      <c r="L92" s="43"/>
      <c r="M92" s="226" t="s">
        <v>21</v>
      </c>
      <c r="N92" s="227" t="s">
        <v>48</v>
      </c>
      <c r="O92" s="83"/>
      <c r="P92" s="228">
        <f>O92*H92</f>
        <v>0</v>
      </c>
      <c r="Q92" s="228">
        <v>0</v>
      </c>
      <c r="R92" s="228">
        <f>Q92*H92</f>
        <v>0</v>
      </c>
      <c r="S92" s="228">
        <v>0</v>
      </c>
      <c r="T92" s="229">
        <f>S92*H92</f>
        <v>0</v>
      </c>
      <c r="AR92" s="230" t="s">
        <v>885</v>
      </c>
      <c r="AT92" s="230" t="s">
        <v>145</v>
      </c>
      <c r="AU92" s="230" t="s">
        <v>87</v>
      </c>
      <c r="AY92" s="17" t="s">
        <v>143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17" t="s">
        <v>85</v>
      </c>
      <c r="BK92" s="231">
        <f>ROUND(I92*H92,2)</f>
        <v>0</v>
      </c>
      <c r="BL92" s="17" t="s">
        <v>885</v>
      </c>
      <c r="BM92" s="230" t="s">
        <v>895</v>
      </c>
    </row>
    <row r="93" s="1" customFormat="1" ht="16.5" customHeight="1">
      <c r="B93" s="38"/>
      <c r="C93" s="219" t="s">
        <v>175</v>
      </c>
      <c r="D93" s="219" t="s">
        <v>145</v>
      </c>
      <c r="E93" s="220" t="s">
        <v>896</v>
      </c>
      <c r="F93" s="221" t="s">
        <v>897</v>
      </c>
      <c r="G93" s="222" t="s">
        <v>884</v>
      </c>
      <c r="H93" s="223">
        <v>1</v>
      </c>
      <c r="I93" s="224"/>
      <c r="J93" s="225">
        <f>ROUND(I93*H93,2)</f>
        <v>0</v>
      </c>
      <c r="K93" s="221" t="s">
        <v>21</v>
      </c>
      <c r="L93" s="43"/>
      <c r="M93" s="226" t="s">
        <v>21</v>
      </c>
      <c r="N93" s="227" t="s">
        <v>48</v>
      </c>
      <c r="O93" s="83"/>
      <c r="P93" s="228">
        <f>O93*H93</f>
        <v>0</v>
      </c>
      <c r="Q93" s="228">
        <v>0</v>
      </c>
      <c r="R93" s="228">
        <f>Q93*H93</f>
        <v>0</v>
      </c>
      <c r="S93" s="228">
        <v>0</v>
      </c>
      <c r="T93" s="229">
        <f>S93*H93</f>
        <v>0</v>
      </c>
      <c r="AR93" s="230" t="s">
        <v>885</v>
      </c>
      <c r="AT93" s="230" t="s">
        <v>145</v>
      </c>
      <c r="AU93" s="230" t="s">
        <v>87</v>
      </c>
      <c r="AY93" s="17" t="s">
        <v>143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17" t="s">
        <v>85</v>
      </c>
      <c r="BK93" s="231">
        <f>ROUND(I93*H93,2)</f>
        <v>0</v>
      </c>
      <c r="BL93" s="17" t="s">
        <v>885</v>
      </c>
      <c r="BM93" s="230" t="s">
        <v>898</v>
      </c>
    </row>
    <row r="94" s="1" customFormat="1" ht="16.5" customHeight="1">
      <c r="B94" s="38"/>
      <c r="C94" s="219" t="s">
        <v>181</v>
      </c>
      <c r="D94" s="219" t="s">
        <v>145</v>
      </c>
      <c r="E94" s="220" t="s">
        <v>899</v>
      </c>
      <c r="F94" s="221" t="s">
        <v>900</v>
      </c>
      <c r="G94" s="222" t="s">
        <v>884</v>
      </c>
      <c r="H94" s="223">
        <v>1</v>
      </c>
      <c r="I94" s="224"/>
      <c r="J94" s="225">
        <f>ROUND(I94*H94,2)</f>
        <v>0</v>
      </c>
      <c r="K94" s="221" t="s">
        <v>21</v>
      </c>
      <c r="L94" s="43"/>
      <c r="M94" s="226" t="s">
        <v>21</v>
      </c>
      <c r="N94" s="227" t="s">
        <v>48</v>
      </c>
      <c r="O94" s="83"/>
      <c r="P94" s="228">
        <f>O94*H94</f>
        <v>0</v>
      </c>
      <c r="Q94" s="228">
        <v>0</v>
      </c>
      <c r="R94" s="228">
        <f>Q94*H94</f>
        <v>0</v>
      </c>
      <c r="S94" s="228">
        <v>0</v>
      </c>
      <c r="T94" s="229">
        <f>S94*H94</f>
        <v>0</v>
      </c>
      <c r="AR94" s="230" t="s">
        <v>885</v>
      </c>
      <c r="AT94" s="230" t="s">
        <v>145</v>
      </c>
      <c r="AU94" s="230" t="s">
        <v>87</v>
      </c>
      <c r="AY94" s="17" t="s">
        <v>143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17" t="s">
        <v>85</v>
      </c>
      <c r="BK94" s="231">
        <f>ROUND(I94*H94,2)</f>
        <v>0</v>
      </c>
      <c r="BL94" s="17" t="s">
        <v>885</v>
      </c>
      <c r="BM94" s="230" t="s">
        <v>901</v>
      </c>
    </row>
    <row r="95" s="1" customFormat="1" ht="48" customHeight="1">
      <c r="B95" s="38"/>
      <c r="C95" s="219" t="s">
        <v>187</v>
      </c>
      <c r="D95" s="219" t="s">
        <v>145</v>
      </c>
      <c r="E95" s="220" t="s">
        <v>902</v>
      </c>
      <c r="F95" s="221" t="s">
        <v>903</v>
      </c>
      <c r="G95" s="222" t="s">
        <v>884</v>
      </c>
      <c r="H95" s="223">
        <v>1</v>
      </c>
      <c r="I95" s="224"/>
      <c r="J95" s="225">
        <f>ROUND(I95*H95,2)</f>
        <v>0</v>
      </c>
      <c r="K95" s="221" t="s">
        <v>21</v>
      </c>
      <c r="L95" s="43"/>
      <c r="M95" s="226" t="s">
        <v>21</v>
      </c>
      <c r="N95" s="227" t="s">
        <v>48</v>
      </c>
      <c r="O95" s="83"/>
      <c r="P95" s="228">
        <f>O95*H95</f>
        <v>0</v>
      </c>
      <c r="Q95" s="228">
        <v>0</v>
      </c>
      <c r="R95" s="228">
        <f>Q95*H95</f>
        <v>0</v>
      </c>
      <c r="S95" s="228">
        <v>0</v>
      </c>
      <c r="T95" s="229">
        <f>S95*H95</f>
        <v>0</v>
      </c>
      <c r="AR95" s="230" t="s">
        <v>885</v>
      </c>
      <c r="AT95" s="230" t="s">
        <v>145</v>
      </c>
      <c r="AU95" s="230" t="s">
        <v>87</v>
      </c>
      <c r="AY95" s="17" t="s">
        <v>143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17" t="s">
        <v>85</v>
      </c>
      <c r="BK95" s="231">
        <f>ROUND(I95*H95,2)</f>
        <v>0</v>
      </c>
      <c r="BL95" s="17" t="s">
        <v>885</v>
      </c>
      <c r="BM95" s="230" t="s">
        <v>904</v>
      </c>
    </row>
    <row r="96" s="1" customFormat="1" ht="24" customHeight="1">
      <c r="B96" s="38"/>
      <c r="C96" s="219" t="s">
        <v>193</v>
      </c>
      <c r="D96" s="219" t="s">
        <v>145</v>
      </c>
      <c r="E96" s="220" t="s">
        <v>905</v>
      </c>
      <c r="F96" s="221" t="s">
        <v>906</v>
      </c>
      <c r="G96" s="222" t="s">
        <v>884</v>
      </c>
      <c r="H96" s="223">
        <v>1</v>
      </c>
      <c r="I96" s="224"/>
      <c r="J96" s="225">
        <f>ROUND(I96*H96,2)</f>
        <v>0</v>
      </c>
      <c r="K96" s="221" t="s">
        <v>21</v>
      </c>
      <c r="L96" s="43"/>
      <c r="M96" s="226" t="s">
        <v>21</v>
      </c>
      <c r="N96" s="227" t="s">
        <v>48</v>
      </c>
      <c r="O96" s="83"/>
      <c r="P96" s="228">
        <f>O96*H96</f>
        <v>0</v>
      </c>
      <c r="Q96" s="228">
        <v>0</v>
      </c>
      <c r="R96" s="228">
        <f>Q96*H96</f>
        <v>0</v>
      </c>
      <c r="S96" s="228">
        <v>0</v>
      </c>
      <c r="T96" s="229">
        <f>S96*H96</f>
        <v>0</v>
      </c>
      <c r="AR96" s="230" t="s">
        <v>885</v>
      </c>
      <c r="AT96" s="230" t="s">
        <v>145</v>
      </c>
      <c r="AU96" s="230" t="s">
        <v>87</v>
      </c>
      <c r="AY96" s="17" t="s">
        <v>143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17" t="s">
        <v>85</v>
      </c>
      <c r="BK96" s="231">
        <f>ROUND(I96*H96,2)</f>
        <v>0</v>
      </c>
      <c r="BL96" s="17" t="s">
        <v>885</v>
      </c>
      <c r="BM96" s="230" t="s">
        <v>907</v>
      </c>
    </row>
    <row r="97" s="1" customFormat="1" ht="16.5" customHeight="1">
      <c r="B97" s="38"/>
      <c r="C97" s="219" t="s">
        <v>197</v>
      </c>
      <c r="D97" s="219" t="s">
        <v>145</v>
      </c>
      <c r="E97" s="220" t="s">
        <v>908</v>
      </c>
      <c r="F97" s="221" t="s">
        <v>909</v>
      </c>
      <c r="G97" s="222" t="s">
        <v>884</v>
      </c>
      <c r="H97" s="223">
        <v>1</v>
      </c>
      <c r="I97" s="224"/>
      <c r="J97" s="225">
        <f>ROUND(I97*H97,2)</f>
        <v>0</v>
      </c>
      <c r="K97" s="221" t="s">
        <v>21</v>
      </c>
      <c r="L97" s="43"/>
      <c r="M97" s="226" t="s">
        <v>21</v>
      </c>
      <c r="N97" s="227" t="s">
        <v>48</v>
      </c>
      <c r="O97" s="83"/>
      <c r="P97" s="228">
        <f>O97*H97</f>
        <v>0</v>
      </c>
      <c r="Q97" s="228">
        <v>0</v>
      </c>
      <c r="R97" s="228">
        <f>Q97*H97</f>
        <v>0</v>
      </c>
      <c r="S97" s="228">
        <v>0</v>
      </c>
      <c r="T97" s="229">
        <f>S97*H97</f>
        <v>0</v>
      </c>
      <c r="AR97" s="230" t="s">
        <v>885</v>
      </c>
      <c r="AT97" s="230" t="s">
        <v>145</v>
      </c>
      <c r="AU97" s="230" t="s">
        <v>87</v>
      </c>
      <c r="AY97" s="17" t="s">
        <v>143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17" t="s">
        <v>85</v>
      </c>
      <c r="BK97" s="231">
        <f>ROUND(I97*H97,2)</f>
        <v>0</v>
      </c>
      <c r="BL97" s="17" t="s">
        <v>885</v>
      </c>
      <c r="BM97" s="230" t="s">
        <v>910</v>
      </c>
    </row>
    <row r="98" s="1" customFormat="1" ht="16.5" customHeight="1">
      <c r="B98" s="38"/>
      <c r="C98" s="219" t="s">
        <v>202</v>
      </c>
      <c r="D98" s="219" t="s">
        <v>145</v>
      </c>
      <c r="E98" s="220" t="s">
        <v>911</v>
      </c>
      <c r="F98" s="221" t="s">
        <v>912</v>
      </c>
      <c r="G98" s="222" t="s">
        <v>884</v>
      </c>
      <c r="H98" s="223">
        <v>1</v>
      </c>
      <c r="I98" s="224"/>
      <c r="J98" s="225">
        <f>ROUND(I98*H98,2)</f>
        <v>0</v>
      </c>
      <c r="K98" s="221" t="s">
        <v>21</v>
      </c>
      <c r="L98" s="43"/>
      <c r="M98" s="226" t="s">
        <v>21</v>
      </c>
      <c r="N98" s="227" t="s">
        <v>48</v>
      </c>
      <c r="O98" s="83"/>
      <c r="P98" s="228">
        <f>O98*H98</f>
        <v>0</v>
      </c>
      <c r="Q98" s="228">
        <v>0</v>
      </c>
      <c r="R98" s="228">
        <f>Q98*H98</f>
        <v>0</v>
      </c>
      <c r="S98" s="228">
        <v>0</v>
      </c>
      <c r="T98" s="229">
        <f>S98*H98</f>
        <v>0</v>
      </c>
      <c r="AR98" s="230" t="s">
        <v>885</v>
      </c>
      <c r="AT98" s="230" t="s">
        <v>145</v>
      </c>
      <c r="AU98" s="230" t="s">
        <v>87</v>
      </c>
      <c r="AY98" s="17" t="s">
        <v>143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17" t="s">
        <v>85</v>
      </c>
      <c r="BK98" s="231">
        <f>ROUND(I98*H98,2)</f>
        <v>0</v>
      </c>
      <c r="BL98" s="17" t="s">
        <v>885</v>
      </c>
      <c r="BM98" s="230" t="s">
        <v>913</v>
      </c>
    </row>
    <row r="99" s="1" customFormat="1" ht="16.5" customHeight="1">
      <c r="B99" s="38"/>
      <c r="C99" s="219" t="s">
        <v>206</v>
      </c>
      <c r="D99" s="219" t="s">
        <v>145</v>
      </c>
      <c r="E99" s="220" t="s">
        <v>914</v>
      </c>
      <c r="F99" s="221" t="s">
        <v>915</v>
      </c>
      <c r="G99" s="222" t="s">
        <v>884</v>
      </c>
      <c r="H99" s="223">
        <v>1</v>
      </c>
      <c r="I99" s="224"/>
      <c r="J99" s="225">
        <f>ROUND(I99*H99,2)</f>
        <v>0</v>
      </c>
      <c r="K99" s="221" t="s">
        <v>21</v>
      </c>
      <c r="L99" s="43"/>
      <c r="M99" s="226" t="s">
        <v>21</v>
      </c>
      <c r="N99" s="227" t="s">
        <v>48</v>
      </c>
      <c r="O99" s="83"/>
      <c r="P99" s="228">
        <f>O99*H99</f>
        <v>0</v>
      </c>
      <c r="Q99" s="228">
        <v>0</v>
      </c>
      <c r="R99" s="228">
        <f>Q99*H99</f>
        <v>0</v>
      </c>
      <c r="S99" s="228">
        <v>0</v>
      </c>
      <c r="T99" s="229">
        <f>S99*H99</f>
        <v>0</v>
      </c>
      <c r="AR99" s="230" t="s">
        <v>885</v>
      </c>
      <c r="AT99" s="230" t="s">
        <v>145</v>
      </c>
      <c r="AU99" s="230" t="s">
        <v>87</v>
      </c>
      <c r="AY99" s="17" t="s">
        <v>143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17" t="s">
        <v>85</v>
      </c>
      <c r="BK99" s="231">
        <f>ROUND(I99*H99,2)</f>
        <v>0</v>
      </c>
      <c r="BL99" s="17" t="s">
        <v>885</v>
      </c>
      <c r="BM99" s="230" t="s">
        <v>916</v>
      </c>
    </row>
    <row r="100" s="1" customFormat="1" ht="24" customHeight="1">
      <c r="B100" s="38"/>
      <c r="C100" s="219" t="s">
        <v>213</v>
      </c>
      <c r="D100" s="219" t="s">
        <v>145</v>
      </c>
      <c r="E100" s="220" t="s">
        <v>917</v>
      </c>
      <c r="F100" s="221" t="s">
        <v>918</v>
      </c>
      <c r="G100" s="222" t="s">
        <v>884</v>
      </c>
      <c r="H100" s="223">
        <v>1</v>
      </c>
      <c r="I100" s="224"/>
      <c r="J100" s="225">
        <f>ROUND(I100*H100,2)</f>
        <v>0</v>
      </c>
      <c r="K100" s="221" t="s">
        <v>21</v>
      </c>
      <c r="L100" s="43"/>
      <c r="M100" s="226" t="s">
        <v>21</v>
      </c>
      <c r="N100" s="227" t="s">
        <v>48</v>
      </c>
      <c r="O100" s="83"/>
      <c r="P100" s="228">
        <f>O100*H100</f>
        <v>0</v>
      </c>
      <c r="Q100" s="228">
        <v>0</v>
      </c>
      <c r="R100" s="228">
        <f>Q100*H100</f>
        <v>0</v>
      </c>
      <c r="S100" s="228">
        <v>0</v>
      </c>
      <c r="T100" s="229">
        <f>S100*H100</f>
        <v>0</v>
      </c>
      <c r="AR100" s="230" t="s">
        <v>885</v>
      </c>
      <c r="AT100" s="230" t="s">
        <v>145</v>
      </c>
      <c r="AU100" s="230" t="s">
        <v>87</v>
      </c>
      <c r="AY100" s="17" t="s">
        <v>143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17" t="s">
        <v>85</v>
      </c>
      <c r="BK100" s="231">
        <f>ROUND(I100*H100,2)</f>
        <v>0</v>
      </c>
      <c r="BL100" s="17" t="s">
        <v>885</v>
      </c>
      <c r="BM100" s="230" t="s">
        <v>919</v>
      </c>
    </row>
    <row r="101" s="11" customFormat="1" ht="22.8" customHeight="1">
      <c r="B101" s="203"/>
      <c r="C101" s="204"/>
      <c r="D101" s="205" t="s">
        <v>76</v>
      </c>
      <c r="E101" s="217" t="s">
        <v>920</v>
      </c>
      <c r="F101" s="217" t="s">
        <v>921</v>
      </c>
      <c r="G101" s="204"/>
      <c r="H101" s="204"/>
      <c r="I101" s="207"/>
      <c r="J101" s="218">
        <f>BK101</f>
        <v>0</v>
      </c>
      <c r="K101" s="204"/>
      <c r="L101" s="209"/>
      <c r="M101" s="210"/>
      <c r="N101" s="211"/>
      <c r="O101" s="211"/>
      <c r="P101" s="212">
        <f>SUM(P102:P105)</f>
        <v>0</v>
      </c>
      <c r="Q101" s="211"/>
      <c r="R101" s="212">
        <f>SUM(R102:R105)</f>
        <v>0</v>
      </c>
      <c r="S101" s="211"/>
      <c r="T101" s="213">
        <f>SUM(T102:T105)</f>
        <v>0</v>
      </c>
      <c r="AR101" s="214" t="s">
        <v>150</v>
      </c>
      <c r="AT101" s="215" t="s">
        <v>76</v>
      </c>
      <c r="AU101" s="215" t="s">
        <v>85</v>
      </c>
      <c r="AY101" s="214" t="s">
        <v>143</v>
      </c>
      <c r="BK101" s="216">
        <f>SUM(BK102:BK105)</f>
        <v>0</v>
      </c>
    </row>
    <row r="102" s="1" customFormat="1" ht="24" customHeight="1">
      <c r="B102" s="38"/>
      <c r="C102" s="219" t="s">
        <v>220</v>
      </c>
      <c r="D102" s="219" t="s">
        <v>145</v>
      </c>
      <c r="E102" s="220" t="s">
        <v>922</v>
      </c>
      <c r="F102" s="221" t="s">
        <v>923</v>
      </c>
      <c r="G102" s="222" t="s">
        <v>269</v>
      </c>
      <c r="H102" s="223">
        <v>1</v>
      </c>
      <c r="I102" s="224"/>
      <c r="J102" s="225">
        <f>ROUND(I102*H102,2)</f>
        <v>0</v>
      </c>
      <c r="K102" s="221" t="s">
        <v>21</v>
      </c>
      <c r="L102" s="43"/>
      <c r="M102" s="226" t="s">
        <v>21</v>
      </c>
      <c r="N102" s="227" t="s">
        <v>48</v>
      </c>
      <c r="O102" s="83"/>
      <c r="P102" s="228">
        <f>O102*H102</f>
        <v>0</v>
      </c>
      <c r="Q102" s="228">
        <v>0</v>
      </c>
      <c r="R102" s="228">
        <f>Q102*H102</f>
        <v>0</v>
      </c>
      <c r="S102" s="228">
        <v>0</v>
      </c>
      <c r="T102" s="229">
        <f>S102*H102</f>
        <v>0</v>
      </c>
      <c r="AR102" s="230" t="s">
        <v>885</v>
      </c>
      <c r="AT102" s="230" t="s">
        <v>145</v>
      </c>
      <c r="AU102" s="230" t="s">
        <v>87</v>
      </c>
      <c r="AY102" s="17" t="s">
        <v>143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17" t="s">
        <v>85</v>
      </c>
      <c r="BK102" s="231">
        <f>ROUND(I102*H102,2)</f>
        <v>0</v>
      </c>
      <c r="BL102" s="17" t="s">
        <v>885</v>
      </c>
      <c r="BM102" s="230" t="s">
        <v>924</v>
      </c>
    </row>
    <row r="103" s="1" customFormat="1" ht="24" customHeight="1">
      <c r="B103" s="38"/>
      <c r="C103" s="219" t="s">
        <v>226</v>
      </c>
      <c r="D103" s="219" t="s">
        <v>145</v>
      </c>
      <c r="E103" s="220" t="s">
        <v>925</v>
      </c>
      <c r="F103" s="221" t="s">
        <v>926</v>
      </c>
      <c r="G103" s="222" t="s">
        <v>269</v>
      </c>
      <c r="H103" s="223">
        <v>1</v>
      </c>
      <c r="I103" s="224"/>
      <c r="J103" s="225">
        <f>ROUND(I103*H103,2)</f>
        <v>0</v>
      </c>
      <c r="K103" s="221" t="s">
        <v>21</v>
      </c>
      <c r="L103" s="43"/>
      <c r="M103" s="226" t="s">
        <v>21</v>
      </c>
      <c r="N103" s="227" t="s">
        <v>48</v>
      </c>
      <c r="O103" s="83"/>
      <c r="P103" s="228">
        <f>O103*H103</f>
        <v>0</v>
      </c>
      <c r="Q103" s="228">
        <v>0</v>
      </c>
      <c r="R103" s="228">
        <f>Q103*H103</f>
        <v>0</v>
      </c>
      <c r="S103" s="228">
        <v>0</v>
      </c>
      <c r="T103" s="229">
        <f>S103*H103</f>
        <v>0</v>
      </c>
      <c r="AR103" s="230" t="s">
        <v>885</v>
      </c>
      <c r="AT103" s="230" t="s">
        <v>145</v>
      </c>
      <c r="AU103" s="230" t="s">
        <v>87</v>
      </c>
      <c r="AY103" s="17" t="s">
        <v>143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17" t="s">
        <v>85</v>
      </c>
      <c r="BK103" s="231">
        <f>ROUND(I103*H103,2)</f>
        <v>0</v>
      </c>
      <c r="BL103" s="17" t="s">
        <v>885</v>
      </c>
      <c r="BM103" s="230" t="s">
        <v>927</v>
      </c>
    </row>
    <row r="104" s="1" customFormat="1" ht="16.5" customHeight="1">
      <c r="B104" s="38"/>
      <c r="C104" s="219" t="s">
        <v>8</v>
      </c>
      <c r="D104" s="219" t="s">
        <v>145</v>
      </c>
      <c r="E104" s="220" t="s">
        <v>928</v>
      </c>
      <c r="F104" s="221" t="s">
        <v>929</v>
      </c>
      <c r="G104" s="222" t="s">
        <v>269</v>
      </c>
      <c r="H104" s="223">
        <v>1</v>
      </c>
      <c r="I104" s="224"/>
      <c r="J104" s="225">
        <f>ROUND(I104*H104,2)</f>
        <v>0</v>
      </c>
      <c r="K104" s="221" t="s">
        <v>21</v>
      </c>
      <c r="L104" s="43"/>
      <c r="M104" s="226" t="s">
        <v>21</v>
      </c>
      <c r="N104" s="227" t="s">
        <v>48</v>
      </c>
      <c r="O104" s="83"/>
      <c r="P104" s="228">
        <f>O104*H104</f>
        <v>0</v>
      </c>
      <c r="Q104" s="228">
        <v>0</v>
      </c>
      <c r="R104" s="228">
        <f>Q104*H104</f>
        <v>0</v>
      </c>
      <c r="S104" s="228">
        <v>0</v>
      </c>
      <c r="T104" s="229">
        <f>S104*H104</f>
        <v>0</v>
      </c>
      <c r="AR104" s="230" t="s">
        <v>885</v>
      </c>
      <c r="AT104" s="230" t="s">
        <v>145</v>
      </c>
      <c r="AU104" s="230" t="s">
        <v>87</v>
      </c>
      <c r="AY104" s="17" t="s">
        <v>143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17" t="s">
        <v>85</v>
      </c>
      <c r="BK104" s="231">
        <f>ROUND(I104*H104,2)</f>
        <v>0</v>
      </c>
      <c r="BL104" s="17" t="s">
        <v>885</v>
      </c>
      <c r="BM104" s="230" t="s">
        <v>930</v>
      </c>
    </row>
    <row r="105" s="1" customFormat="1" ht="16.5" customHeight="1">
      <c r="B105" s="38"/>
      <c r="C105" s="219" t="s">
        <v>236</v>
      </c>
      <c r="D105" s="219" t="s">
        <v>145</v>
      </c>
      <c r="E105" s="220" t="s">
        <v>931</v>
      </c>
      <c r="F105" s="221" t="s">
        <v>932</v>
      </c>
      <c r="G105" s="222" t="s">
        <v>269</v>
      </c>
      <c r="H105" s="223">
        <v>1</v>
      </c>
      <c r="I105" s="224"/>
      <c r="J105" s="225">
        <f>ROUND(I105*H105,2)</f>
        <v>0</v>
      </c>
      <c r="K105" s="221" t="s">
        <v>21</v>
      </c>
      <c r="L105" s="43"/>
      <c r="M105" s="226" t="s">
        <v>21</v>
      </c>
      <c r="N105" s="227" t="s">
        <v>48</v>
      </c>
      <c r="O105" s="83"/>
      <c r="P105" s="228">
        <f>O105*H105</f>
        <v>0</v>
      </c>
      <c r="Q105" s="228">
        <v>0</v>
      </c>
      <c r="R105" s="228">
        <f>Q105*H105</f>
        <v>0</v>
      </c>
      <c r="S105" s="228">
        <v>0</v>
      </c>
      <c r="T105" s="229">
        <f>S105*H105</f>
        <v>0</v>
      </c>
      <c r="AR105" s="230" t="s">
        <v>885</v>
      </c>
      <c r="AT105" s="230" t="s">
        <v>145</v>
      </c>
      <c r="AU105" s="230" t="s">
        <v>87</v>
      </c>
      <c r="AY105" s="17" t="s">
        <v>143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17" t="s">
        <v>85</v>
      </c>
      <c r="BK105" s="231">
        <f>ROUND(I105*H105,2)</f>
        <v>0</v>
      </c>
      <c r="BL105" s="17" t="s">
        <v>885</v>
      </c>
      <c r="BM105" s="230" t="s">
        <v>933</v>
      </c>
    </row>
    <row r="106" s="11" customFormat="1" ht="22.8" customHeight="1">
      <c r="B106" s="203"/>
      <c r="C106" s="204"/>
      <c r="D106" s="205" t="s">
        <v>76</v>
      </c>
      <c r="E106" s="217" t="s">
        <v>934</v>
      </c>
      <c r="F106" s="217" t="s">
        <v>935</v>
      </c>
      <c r="G106" s="204"/>
      <c r="H106" s="204"/>
      <c r="I106" s="207"/>
      <c r="J106" s="218">
        <f>BK106</f>
        <v>0</v>
      </c>
      <c r="K106" s="204"/>
      <c r="L106" s="209"/>
      <c r="M106" s="210"/>
      <c r="N106" s="211"/>
      <c r="O106" s="211"/>
      <c r="P106" s="212">
        <f>SUM(P107:P108)</f>
        <v>0</v>
      </c>
      <c r="Q106" s="211"/>
      <c r="R106" s="212">
        <f>SUM(R107:R108)</f>
        <v>0</v>
      </c>
      <c r="S106" s="211"/>
      <c r="T106" s="213">
        <f>SUM(T107:T108)</f>
        <v>0</v>
      </c>
      <c r="AR106" s="214" t="s">
        <v>150</v>
      </c>
      <c r="AT106" s="215" t="s">
        <v>76</v>
      </c>
      <c r="AU106" s="215" t="s">
        <v>85</v>
      </c>
      <c r="AY106" s="214" t="s">
        <v>143</v>
      </c>
      <c r="BK106" s="216">
        <f>SUM(BK107:BK108)</f>
        <v>0</v>
      </c>
    </row>
    <row r="107" s="1" customFormat="1" ht="16.5" customHeight="1">
      <c r="B107" s="38"/>
      <c r="C107" s="219" t="s">
        <v>243</v>
      </c>
      <c r="D107" s="219" t="s">
        <v>145</v>
      </c>
      <c r="E107" s="220" t="s">
        <v>936</v>
      </c>
      <c r="F107" s="221" t="s">
        <v>937</v>
      </c>
      <c r="G107" s="222" t="s">
        <v>884</v>
      </c>
      <c r="H107" s="223">
        <v>1</v>
      </c>
      <c r="I107" s="224"/>
      <c r="J107" s="225">
        <f>ROUND(I107*H107,2)</f>
        <v>0</v>
      </c>
      <c r="K107" s="221" t="s">
        <v>21</v>
      </c>
      <c r="L107" s="43"/>
      <c r="M107" s="226" t="s">
        <v>21</v>
      </c>
      <c r="N107" s="227" t="s">
        <v>48</v>
      </c>
      <c r="O107" s="83"/>
      <c r="P107" s="228">
        <f>O107*H107</f>
        <v>0</v>
      </c>
      <c r="Q107" s="228">
        <v>0</v>
      </c>
      <c r="R107" s="228">
        <f>Q107*H107</f>
        <v>0</v>
      </c>
      <c r="S107" s="228">
        <v>0</v>
      </c>
      <c r="T107" s="229">
        <f>S107*H107</f>
        <v>0</v>
      </c>
      <c r="AR107" s="230" t="s">
        <v>885</v>
      </c>
      <c r="AT107" s="230" t="s">
        <v>145</v>
      </c>
      <c r="AU107" s="230" t="s">
        <v>87</v>
      </c>
      <c r="AY107" s="17" t="s">
        <v>143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17" t="s">
        <v>85</v>
      </c>
      <c r="BK107" s="231">
        <f>ROUND(I107*H107,2)</f>
        <v>0</v>
      </c>
      <c r="BL107" s="17" t="s">
        <v>885</v>
      </c>
      <c r="BM107" s="230" t="s">
        <v>938</v>
      </c>
    </row>
    <row r="108" s="1" customFormat="1" ht="16.5" customHeight="1">
      <c r="B108" s="38"/>
      <c r="C108" s="219" t="s">
        <v>248</v>
      </c>
      <c r="D108" s="219" t="s">
        <v>145</v>
      </c>
      <c r="E108" s="220" t="s">
        <v>939</v>
      </c>
      <c r="F108" s="221" t="s">
        <v>940</v>
      </c>
      <c r="G108" s="222" t="s">
        <v>884</v>
      </c>
      <c r="H108" s="223">
        <v>1</v>
      </c>
      <c r="I108" s="224"/>
      <c r="J108" s="225">
        <f>ROUND(I108*H108,2)</f>
        <v>0</v>
      </c>
      <c r="K108" s="221" t="s">
        <v>21</v>
      </c>
      <c r="L108" s="43"/>
      <c r="M108" s="226" t="s">
        <v>21</v>
      </c>
      <c r="N108" s="227" t="s">
        <v>48</v>
      </c>
      <c r="O108" s="83"/>
      <c r="P108" s="228">
        <f>O108*H108</f>
        <v>0</v>
      </c>
      <c r="Q108" s="228">
        <v>0</v>
      </c>
      <c r="R108" s="228">
        <f>Q108*H108</f>
        <v>0</v>
      </c>
      <c r="S108" s="228">
        <v>0</v>
      </c>
      <c r="T108" s="229">
        <f>S108*H108</f>
        <v>0</v>
      </c>
      <c r="AR108" s="230" t="s">
        <v>885</v>
      </c>
      <c r="AT108" s="230" t="s">
        <v>145</v>
      </c>
      <c r="AU108" s="230" t="s">
        <v>87</v>
      </c>
      <c r="AY108" s="17" t="s">
        <v>143</v>
      </c>
      <c r="BE108" s="231">
        <f>IF(N108="základní",J108,0)</f>
        <v>0</v>
      </c>
      <c r="BF108" s="231">
        <f>IF(N108="snížená",J108,0)</f>
        <v>0</v>
      </c>
      <c r="BG108" s="231">
        <f>IF(N108="zákl. přenesená",J108,0)</f>
        <v>0</v>
      </c>
      <c r="BH108" s="231">
        <f>IF(N108="sníž. přenesená",J108,0)</f>
        <v>0</v>
      </c>
      <c r="BI108" s="231">
        <f>IF(N108="nulová",J108,0)</f>
        <v>0</v>
      </c>
      <c r="BJ108" s="17" t="s">
        <v>85</v>
      </c>
      <c r="BK108" s="231">
        <f>ROUND(I108*H108,2)</f>
        <v>0</v>
      </c>
      <c r="BL108" s="17" t="s">
        <v>885</v>
      </c>
      <c r="BM108" s="230" t="s">
        <v>941</v>
      </c>
    </row>
    <row r="109" s="11" customFormat="1" ht="22.8" customHeight="1">
      <c r="B109" s="203"/>
      <c r="C109" s="204"/>
      <c r="D109" s="205" t="s">
        <v>76</v>
      </c>
      <c r="E109" s="217" t="s">
        <v>942</v>
      </c>
      <c r="F109" s="217" t="s">
        <v>943</v>
      </c>
      <c r="G109" s="204"/>
      <c r="H109" s="204"/>
      <c r="I109" s="207"/>
      <c r="J109" s="218">
        <f>BK109</f>
        <v>0</v>
      </c>
      <c r="K109" s="204"/>
      <c r="L109" s="209"/>
      <c r="M109" s="210"/>
      <c r="N109" s="211"/>
      <c r="O109" s="211"/>
      <c r="P109" s="212">
        <f>SUM(P110:P112)</f>
        <v>0</v>
      </c>
      <c r="Q109" s="211"/>
      <c r="R109" s="212">
        <f>SUM(R110:R112)</f>
        <v>0</v>
      </c>
      <c r="S109" s="211"/>
      <c r="T109" s="213">
        <f>SUM(T110:T112)</f>
        <v>0</v>
      </c>
      <c r="AR109" s="214" t="s">
        <v>175</v>
      </c>
      <c r="AT109" s="215" t="s">
        <v>76</v>
      </c>
      <c r="AU109" s="215" t="s">
        <v>85</v>
      </c>
      <c r="AY109" s="214" t="s">
        <v>143</v>
      </c>
      <c r="BK109" s="216">
        <f>SUM(BK110:BK112)</f>
        <v>0</v>
      </c>
    </row>
    <row r="110" s="1" customFormat="1" ht="132" customHeight="1">
      <c r="B110" s="38"/>
      <c r="C110" s="219" t="s">
        <v>255</v>
      </c>
      <c r="D110" s="219" t="s">
        <v>145</v>
      </c>
      <c r="E110" s="220" t="s">
        <v>944</v>
      </c>
      <c r="F110" s="221" t="s">
        <v>945</v>
      </c>
      <c r="G110" s="222" t="s">
        <v>269</v>
      </c>
      <c r="H110" s="223">
        <v>5</v>
      </c>
      <c r="I110" s="224"/>
      <c r="J110" s="225">
        <f>ROUND(I110*H110,2)</f>
        <v>0</v>
      </c>
      <c r="K110" s="221" t="s">
        <v>21</v>
      </c>
      <c r="L110" s="43"/>
      <c r="M110" s="226" t="s">
        <v>21</v>
      </c>
      <c r="N110" s="227" t="s">
        <v>48</v>
      </c>
      <c r="O110" s="83"/>
      <c r="P110" s="228">
        <f>O110*H110</f>
        <v>0</v>
      </c>
      <c r="Q110" s="228">
        <v>0</v>
      </c>
      <c r="R110" s="228">
        <f>Q110*H110</f>
        <v>0</v>
      </c>
      <c r="S110" s="228">
        <v>0</v>
      </c>
      <c r="T110" s="229">
        <f>S110*H110</f>
        <v>0</v>
      </c>
      <c r="AR110" s="230" t="s">
        <v>885</v>
      </c>
      <c r="AT110" s="230" t="s">
        <v>145</v>
      </c>
      <c r="AU110" s="230" t="s">
        <v>87</v>
      </c>
      <c r="AY110" s="17" t="s">
        <v>143</v>
      </c>
      <c r="BE110" s="231">
        <f>IF(N110="základní",J110,0)</f>
        <v>0</v>
      </c>
      <c r="BF110" s="231">
        <f>IF(N110="snížená",J110,0)</f>
        <v>0</v>
      </c>
      <c r="BG110" s="231">
        <f>IF(N110="zákl. přenesená",J110,0)</f>
        <v>0</v>
      </c>
      <c r="BH110" s="231">
        <f>IF(N110="sníž. přenesená",J110,0)</f>
        <v>0</v>
      </c>
      <c r="BI110" s="231">
        <f>IF(N110="nulová",J110,0)</f>
        <v>0</v>
      </c>
      <c r="BJ110" s="17" t="s">
        <v>85</v>
      </c>
      <c r="BK110" s="231">
        <f>ROUND(I110*H110,2)</f>
        <v>0</v>
      </c>
      <c r="BL110" s="17" t="s">
        <v>885</v>
      </c>
      <c r="BM110" s="230" t="s">
        <v>946</v>
      </c>
    </row>
    <row r="111" s="1" customFormat="1" ht="168" customHeight="1">
      <c r="B111" s="38"/>
      <c r="C111" s="219" t="s">
        <v>261</v>
      </c>
      <c r="D111" s="219" t="s">
        <v>145</v>
      </c>
      <c r="E111" s="220" t="s">
        <v>947</v>
      </c>
      <c r="F111" s="221" t="s">
        <v>948</v>
      </c>
      <c r="G111" s="222" t="s">
        <v>884</v>
      </c>
      <c r="H111" s="223">
        <v>1</v>
      </c>
      <c r="I111" s="224"/>
      <c r="J111" s="225">
        <f>ROUND(I111*H111,2)</f>
        <v>0</v>
      </c>
      <c r="K111" s="221" t="s">
        <v>21</v>
      </c>
      <c r="L111" s="43"/>
      <c r="M111" s="226" t="s">
        <v>21</v>
      </c>
      <c r="N111" s="227" t="s">
        <v>48</v>
      </c>
      <c r="O111" s="83"/>
      <c r="P111" s="228">
        <f>O111*H111</f>
        <v>0</v>
      </c>
      <c r="Q111" s="228">
        <v>0</v>
      </c>
      <c r="R111" s="228">
        <f>Q111*H111</f>
        <v>0</v>
      </c>
      <c r="S111" s="228">
        <v>0</v>
      </c>
      <c r="T111" s="229">
        <f>S111*H111</f>
        <v>0</v>
      </c>
      <c r="AR111" s="230" t="s">
        <v>885</v>
      </c>
      <c r="AT111" s="230" t="s">
        <v>145</v>
      </c>
      <c r="AU111" s="230" t="s">
        <v>87</v>
      </c>
      <c r="AY111" s="17" t="s">
        <v>143</v>
      </c>
      <c r="BE111" s="231">
        <f>IF(N111="základní",J111,0)</f>
        <v>0</v>
      </c>
      <c r="BF111" s="231">
        <f>IF(N111="snížená",J111,0)</f>
        <v>0</v>
      </c>
      <c r="BG111" s="231">
        <f>IF(N111="zákl. přenesená",J111,0)</f>
        <v>0</v>
      </c>
      <c r="BH111" s="231">
        <f>IF(N111="sníž. přenesená",J111,0)</f>
        <v>0</v>
      </c>
      <c r="BI111" s="231">
        <f>IF(N111="nulová",J111,0)</f>
        <v>0</v>
      </c>
      <c r="BJ111" s="17" t="s">
        <v>85</v>
      </c>
      <c r="BK111" s="231">
        <f>ROUND(I111*H111,2)</f>
        <v>0</v>
      </c>
      <c r="BL111" s="17" t="s">
        <v>885</v>
      </c>
      <c r="BM111" s="230" t="s">
        <v>949</v>
      </c>
    </row>
    <row r="112" s="1" customFormat="1" ht="24" customHeight="1">
      <c r="B112" s="38"/>
      <c r="C112" s="219" t="s">
        <v>7</v>
      </c>
      <c r="D112" s="219" t="s">
        <v>145</v>
      </c>
      <c r="E112" s="220" t="s">
        <v>950</v>
      </c>
      <c r="F112" s="221" t="s">
        <v>951</v>
      </c>
      <c r="G112" s="222" t="s">
        <v>884</v>
      </c>
      <c r="H112" s="223">
        <v>1</v>
      </c>
      <c r="I112" s="224"/>
      <c r="J112" s="225">
        <f>ROUND(I112*H112,2)</f>
        <v>0</v>
      </c>
      <c r="K112" s="221" t="s">
        <v>21</v>
      </c>
      <c r="L112" s="43"/>
      <c r="M112" s="226" t="s">
        <v>21</v>
      </c>
      <c r="N112" s="227" t="s">
        <v>48</v>
      </c>
      <c r="O112" s="83"/>
      <c r="P112" s="228">
        <f>O112*H112</f>
        <v>0</v>
      </c>
      <c r="Q112" s="228">
        <v>0</v>
      </c>
      <c r="R112" s="228">
        <f>Q112*H112</f>
        <v>0</v>
      </c>
      <c r="S112" s="228">
        <v>0</v>
      </c>
      <c r="T112" s="229">
        <f>S112*H112</f>
        <v>0</v>
      </c>
      <c r="AR112" s="230" t="s">
        <v>885</v>
      </c>
      <c r="AT112" s="230" t="s">
        <v>145</v>
      </c>
      <c r="AU112" s="230" t="s">
        <v>87</v>
      </c>
      <c r="AY112" s="17" t="s">
        <v>143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17" t="s">
        <v>85</v>
      </c>
      <c r="BK112" s="231">
        <f>ROUND(I112*H112,2)</f>
        <v>0</v>
      </c>
      <c r="BL112" s="17" t="s">
        <v>885</v>
      </c>
      <c r="BM112" s="230" t="s">
        <v>952</v>
      </c>
    </row>
    <row r="113" s="11" customFormat="1" ht="22.8" customHeight="1">
      <c r="B113" s="203"/>
      <c r="C113" s="204"/>
      <c r="D113" s="205" t="s">
        <v>76</v>
      </c>
      <c r="E113" s="217" t="s">
        <v>953</v>
      </c>
      <c r="F113" s="217" t="s">
        <v>954</v>
      </c>
      <c r="G113" s="204"/>
      <c r="H113" s="204"/>
      <c r="I113" s="207"/>
      <c r="J113" s="218">
        <f>BK113</f>
        <v>0</v>
      </c>
      <c r="K113" s="204"/>
      <c r="L113" s="209"/>
      <c r="M113" s="210"/>
      <c r="N113" s="211"/>
      <c r="O113" s="211"/>
      <c r="P113" s="212">
        <f>SUM(P114:P115)</f>
        <v>0</v>
      </c>
      <c r="Q113" s="211"/>
      <c r="R113" s="212">
        <f>SUM(R114:R115)</f>
        <v>0</v>
      </c>
      <c r="S113" s="211"/>
      <c r="T113" s="213">
        <f>SUM(T114:T115)</f>
        <v>0</v>
      </c>
      <c r="AR113" s="214" t="s">
        <v>175</v>
      </c>
      <c r="AT113" s="215" t="s">
        <v>76</v>
      </c>
      <c r="AU113" s="215" t="s">
        <v>85</v>
      </c>
      <c r="AY113" s="214" t="s">
        <v>143</v>
      </c>
      <c r="BK113" s="216">
        <f>SUM(BK114:BK115)</f>
        <v>0</v>
      </c>
    </row>
    <row r="114" s="1" customFormat="1" ht="24" customHeight="1">
      <c r="B114" s="38"/>
      <c r="C114" s="219" t="s">
        <v>274</v>
      </c>
      <c r="D114" s="219" t="s">
        <v>145</v>
      </c>
      <c r="E114" s="220" t="s">
        <v>955</v>
      </c>
      <c r="F114" s="221" t="s">
        <v>956</v>
      </c>
      <c r="G114" s="222" t="s">
        <v>269</v>
      </c>
      <c r="H114" s="223">
        <v>1</v>
      </c>
      <c r="I114" s="224"/>
      <c r="J114" s="225">
        <f>ROUND(I114*H114,2)</f>
        <v>0</v>
      </c>
      <c r="K114" s="221" t="s">
        <v>21</v>
      </c>
      <c r="L114" s="43"/>
      <c r="M114" s="226" t="s">
        <v>21</v>
      </c>
      <c r="N114" s="227" t="s">
        <v>48</v>
      </c>
      <c r="O114" s="83"/>
      <c r="P114" s="228">
        <f>O114*H114</f>
        <v>0</v>
      </c>
      <c r="Q114" s="228">
        <v>0</v>
      </c>
      <c r="R114" s="228">
        <f>Q114*H114</f>
        <v>0</v>
      </c>
      <c r="S114" s="228">
        <v>0</v>
      </c>
      <c r="T114" s="229">
        <f>S114*H114</f>
        <v>0</v>
      </c>
      <c r="AR114" s="230" t="s">
        <v>885</v>
      </c>
      <c r="AT114" s="230" t="s">
        <v>145</v>
      </c>
      <c r="AU114" s="230" t="s">
        <v>87</v>
      </c>
      <c r="AY114" s="17" t="s">
        <v>143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17" t="s">
        <v>85</v>
      </c>
      <c r="BK114" s="231">
        <f>ROUND(I114*H114,2)</f>
        <v>0</v>
      </c>
      <c r="BL114" s="17" t="s">
        <v>885</v>
      </c>
      <c r="BM114" s="230" t="s">
        <v>957</v>
      </c>
    </row>
    <row r="115" s="1" customFormat="1" ht="24" customHeight="1">
      <c r="B115" s="38"/>
      <c r="C115" s="219" t="s">
        <v>279</v>
      </c>
      <c r="D115" s="219" t="s">
        <v>145</v>
      </c>
      <c r="E115" s="220" t="s">
        <v>958</v>
      </c>
      <c r="F115" s="221" t="s">
        <v>959</v>
      </c>
      <c r="G115" s="222" t="s">
        <v>269</v>
      </c>
      <c r="H115" s="223">
        <v>1</v>
      </c>
      <c r="I115" s="224"/>
      <c r="J115" s="225">
        <f>ROUND(I115*H115,2)</f>
        <v>0</v>
      </c>
      <c r="K115" s="221" t="s">
        <v>21</v>
      </c>
      <c r="L115" s="43"/>
      <c r="M115" s="226" t="s">
        <v>21</v>
      </c>
      <c r="N115" s="227" t="s">
        <v>48</v>
      </c>
      <c r="O115" s="83"/>
      <c r="P115" s="228">
        <f>O115*H115</f>
        <v>0</v>
      </c>
      <c r="Q115" s="228">
        <v>0</v>
      </c>
      <c r="R115" s="228">
        <f>Q115*H115</f>
        <v>0</v>
      </c>
      <c r="S115" s="228">
        <v>0</v>
      </c>
      <c r="T115" s="229">
        <f>S115*H115</f>
        <v>0</v>
      </c>
      <c r="AR115" s="230" t="s">
        <v>885</v>
      </c>
      <c r="AT115" s="230" t="s">
        <v>145</v>
      </c>
      <c r="AU115" s="230" t="s">
        <v>87</v>
      </c>
      <c r="AY115" s="17" t="s">
        <v>143</v>
      </c>
      <c r="BE115" s="231">
        <f>IF(N115="základní",J115,0)</f>
        <v>0</v>
      </c>
      <c r="BF115" s="231">
        <f>IF(N115="snížená",J115,0)</f>
        <v>0</v>
      </c>
      <c r="BG115" s="231">
        <f>IF(N115="zákl. přenesená",J115,0)</f>
        <v>0</v>
      </c>
      <c r="BH115" s="231">
        <f>IF(N115="sníž. přenesená",J115,0)</f>
        <v>0</v>
      </c>
      <c r="BI115" s="231">
        <f>IF(N115="nulová",J115,0)</f>
        <v>0</v>
      </c>
      <c r="BJ115" s="17" t="s">
        <v>85</v>
      </c>
      <c r="BK115" s="231">
        <f>ROUND(I115*H115,2)</f>
        <v>0</v>
      </c>
      <c r="BL115" s="17" t="s">
        <v>885</v>
      </c>
      <c r="BM115" s="230" t="s">
        <v>960</v>
      </c>
    </row>
    <row r="116" s="11" customFormat="1" ht="22.8" customHeight="1">
      <c r="B116" s="203"/>
      <c r="C116" s="204"/>
      <c r="D116" s="205" t="s">
        <v>76</v>
      </c>
      <c r="E116" s="217" t="s">
        <v>961</v>
      </c>
      <c r="F116" s="217" t="s">
        <v>962</v>
      </c>
      <c r="G116" s="204"/>
      <c r="H116" s="204"/>
      <c r="I116" s="207"/>
      <c r="J116" s="218">
        <f>BK116</f>
        <v>0</v>
      </c>
      <c r="K116" s="204"/>
      <c r="L116" s="209"/>
      <c r="M116" s="210"/>
      <c r="N116" s="211"/>
      <c r="O116" s="211"/>
      <c r="P116" s="212">
        <f>SUM(P117:P118)</f>
        <v>0</v>
      </c>
      <c r="Q116" s="211"/>
      <c r="R116" s="212">
        <f>SUM(R117:R118)</f>
        <v>0</v>
      </c>
      <c r="S116" s="211"/>
      <c r="T116" s="213">
        <f>SUM(T117:T118)</f>
        <v>0</v>
      </c>
      <c r="AR116" s="214" t="s">
        <v>175</v>
      </c>
      <c r="AT116" s="215" t="s">
        <v>76</v>
      </c>
      <c r="AU116" s="215" t="s">
        <v>85</v>
      </c>
      <c r="AY116" s="214" t="s">
        <v>143</v>
      </c>
      <c r="BK116" s="216">
        <f>SUM(BK117:BK118)</f>
        <v>0</v>
      </c>
    </row>
    <row r="117" s="1" customFormat="1" ht="16.5" customHeight="1">
      <c r="B117" s="38"/>
      <c r="C117" s="219" t="s">
        <v>285</v>
      </c>
      <c r="D117" s="219" t="s">
        <v>145</v>
      </c>
      <c r="E117" s="220" t="s">
        <v>963</v>
      </c>
      <c r="F117" s="221" t="s">
        <v>964</v>
      </c>
      <c r="G117" s="222" t="s">
        <v>269</v>
      </c>
      <c r="H117" s="223">
        <v>1</v>
      </c>
      <c r="I117" s="224"/>
      <c r="J117" s="225">
        <f>ROUND(I117*H117,2)</f>
        <v>0</v>
      </c>
      <c r="K117" s="221" t="s">
        <v>149</v>
      </c>
      <c r="L117" s="43"/>
      <c r="M117" s="226" t="s">
        <v>21</v>
      </c>
      <c r="N117" s="227" t="s">
        <v>48</v>
      </c>
      <c r="O117" s="83"/>
      <c r="P117" s="228">
        <f>O117*H117</f>
        <v>0</v>
      </c>
      <c r="Q117" s="228">
        <v>0</v>
      </c>
      <c r="R117" s="228">
        <f>Q117*H117</f>
        <v>0</v>
      </c>
      <c r="S117" s="228">
        <v>0</v>
      </c>
      <c r="T117" s="229">
        <f>S117*H117</f>
        <v>0</v>
      </c>
      <c r="AR117" s="230" t="s">
        <v>885</v>
      </c>
      <c r="AT117" s="230" t="s">
        <v>145</v>
      </c>
      <c r="AU117" s="230" t="s">
        <v>87</v>
      </c>
      <c r="AY117" s="17" t="s">
        <v>143</v>
      </c>
      <c r="BE117" s="231">
        <f>IF(N117="základní",J117,0)</f>
        <v>0</v>
      </c>
      <c r="BF117" s="231">
        <f>IF(N117="snížená",J117,0)</f>
        <v>0</v>
      </c>
      <c r="BG117" s="231">
        <f>IF(N117="zákl. přenesená",J117,0)</f>
        <v>0</v>
      </c>
      <c r="BH117" s="231">
        <f>IF(N117="sníž. přenesená",J117,0)</f>
        <v>0</v>
      </c>
      <c r="BI117" s="231">
        <f>IF(N117="nulová",J117,0)</f>
        <v>0</v>
      </c>
      <c r="BJ117" s="17" t="s">
        <v>85</v>
      </c>
      <c r="BK117" s="231">
        <f>ROUND(I117*H117,2)</f>
        <v>0</v>
      </c>
      <c r="BL117" s="17" t="s">
        <v>885</v>
      </c>
      <c r="BM117" s="230" t="s">
        <v>965</v>
      </c>
    </row>
    <row r="118" s="1" customFormat="1">
      <c r="B118" s="38"/>
      <c r="C118" s="39"/>
      <c r="D118" s="232" t="s">
        <v>271</v>
      </c>
      <c r="E118" s="39"/>
      <c r="F118" s="233" t="s">
        <v>966</v>
      </c>
      <c r="G118" s="39"/>
      <c r="H118" s="39"/>
      <c r="I118" s="145"/>
      <c r="J118" s="39"/>
      <c r="K118" s="39"/>
      <c r="L118" s="43"/>
      <c r="M118" s="268"/>
      <c r="N118" s="269"/>
      <c r="O118" s="269"/>
      <c r="P118" s="269"/>
      <c r="Q118" s="269"/>
      <c r="R118" s="269"/>
      <c r="S118" s="269"/>
      <c r="T118" s="270"/>
      <c r="AT118" s="17" t="s">
        <v>271</v>
      </c>
      <c r="AU118" s="17" t="s">
        <v>87</v>
      </c>
    </row>
    <row r="119" s="1" customFormat="1" ht="6.96" customHeight="1">
      <c r="B119" s="58"/>
      <c r="C119" s="59"/>
      <c r="D119" s="59"/>
      <c r="E119" s="59"/>
      <c r="F119" s="59"/>
      <c r="G119" s="59"/>
      <c r="H119" s="59"/>
      <c r="I119" s="170"/>
      <c r="J119" s="59"/>
      <c r="K119" s="59"/>
      <c r="L119" s="43"/>
    </row>
  </sheetData>
  <sheetProtection sheet="1" autoFilter="0" formatColumns="0" formatRows="0" objects="1" scenarios="1" spinCount="100000" saltValue="uIbBJAGXuejpilC5+c7Y5+y9/rC+f8wzjLzmmLDQAl5L4Mla8jVGf0gznuvo90QogTvCE4EIioCC7CkCNnEhmQ==" hashValue="FYAONgkC9R2HmmnGk+ndL4um2QlAHPFLosiPA9IO7idkmvaG5Abgy5LPnVehihqZmf//QISan0Cra+rD9d7sjg==" algorithmName="SHA-512" password="CC35"/>
  <autoFilter ref="C85:K11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sheetFormatPr defaultRowHeight="13.5"/>
  <cols>
    <col min="1" max="1" width="8.33" style="288" customWidth="1"/>
    <col min="2" max="2" width="1.664063" style="288" customWidth="1"/>
    <col min="3" max="4" width="5" style="288" customWidth="1"/>
    <col min="5" max="5" width="11.67" style="288" customWidth="1"/>
    <col min="6" max="6" width="9.17" style="288" customWidth="1"/>
    <col min="7" max="7" width="5" style="288" customWidth="1"/>
    <col min="8" max="8" width="77.83" style="288" customWidth="1"/>
    <col min="9" max="10" width="20" style="288" customWidth="1"/>
    <col min="11" max="11" width="1.664063" style="288" customWidth="1"/>
  </cols>
  <sheetData>
    <row r="1" ht="37.5" customHeight="1"/>
    <row r="2" ht="7.5" customHeight="1">
      <c r="B2" s="289"/>
      <c r="C2" s="290"/>
      <c r="D2" s="290"/>
      <c r="E2" s="290"/>
      <c r="F2" s="290"/>
      <c r="G2" s="290"/>
      <c r="H2" s="290"/>
      <c r="I2" s="290"/>
      <c r="J2" s="290"/>
      <c r="K2" s="291"/>
    </row>
    <row r="3" s="15" customFormat="1" ht="45" customHeight="1">
      <c r="B3" s="292"/>
      <c r="C3" s="293" t="s">
        <v>967</v>
      </c>
      <c r="D3" s="293"/>
      <c r="E3" s="293"/>
      <c r="F3" s="293"/>
      <c r="G3" s="293"/>
      <c r="H3" s="293"/>
      <c r="I3" s="293"/>
      <c r="J3" s="293"/>
      <c r="K3" s="294"/>
    </row>
    <row r="4" ht="25.5" customHeight="1">
      <c r="B4" s="295"/>
      <c r="C4" s="296" t="s">
        <v>968</v>
      </c>
      <c r="D4" s="296"/>
      <c r="E4" s="296"/>
      <c r="F4" s="296"/>
      <c r="G4" s="296"/>
      <c r="H4" s="296"/>
      <c r="I4" s="296"/>
      <c r="J4" s="296"/>
      <c r="K4" s="297"/>
    </row>
    <row r="5" ht="5.25" customHeight="1">
      <c r="B5" s="295"/>
      <c r="C5" s="298"/>
      <c r="D5" s="298"/>
      <c r="E5" s="298"/>
      <c r="F5" s="298"/>
      <c r="G5" s="298"/>
      <c r="H5" s="298"/>
      <c r="I5" s="298"/>
      <c r="J5" s="298"/>
      <c r="K5" s="297"/>
    </row>
    <row r="6" ht="15" customHeight="1">
      <c r="B6" s="295"/>
      <c r="C6" s="299" t="s">
        <v>969</v>
      </c>
      <c r="D6" s="299"/>
      <c r="E6" s="299"/>
      <c r="F6" s="299"/>
      <c r="G6" s="299"/>
      <c r="H6" s="299"/>
      <c r="I6" s="299"/>
      <c r="J6" s="299"/>
      <c r="K6" s="297"/>
    </row>
    <row r="7" ht="15" customHeight="1">
      <c r="B7" s="300"/>
      <c r="C7" s="299" t="s">
        <v>970</v>
      </c>
      <c r="D7" s="299"/>
      <c r="E7" s="299"/>
      <c r="F7" s="299"/>
      <c r="G7" s="299"/>
      <c r="H7" s="299"/>
      <c r="I7" s="299"/>
      <c r="J7" s="299"/>
      <c r="K7" s="297"/>
    </row>
    <row r="8" ht="12.75" customHeight="1">
      <c r="B8" s="300"/>
      <c r="C8" s="299"/>
      <c r="D8" s="299"/>
      <c r="E8" s="299"/>
      <c r="F8" s="299"/>
      <c r="G8" s="299"/>
      <c r="H8" s="299"/>
      <c r="I8" s="299"/>
      <c r="J8" s="299"/>
      <c r="K8" s="297"/>
    </row>
    <row r="9" ht="15" customHeight="1">
      <c r="B9" s="300"/>
      <c r="C9" s="299" t="s">
        <v>971</v>
      </c>
      <c r="D9" s="299"/>
      <c r="E9" s="299"/>
      <c r="F9" s="299"/>
      <c r="G9" s="299"/>
      <c r="H9" s="299"/>
      <c r="I9" s="299"/>
      <c r="J9" s="299"/>
      <c r="K9" s="297"/>
    </row>
    <row r="10" ht="15" customHeight="1">
      <c r="B10" s="300"/>
      <c r="C10" s="299"/>
      <c r="D10" s="299" t="s">
        <v>972</v>
      </c>
      <c r="E10" s="299"/>
      <c r="F10" s="299"/>
      <c r="G10" s="299"/>
      <c r="H10" s="299"/>
      <c r="I10" s="299"/>
      <c r="J10" s="299"/>
      <c r="K10" s="297"/>
    </row>
    <row r="11" ht="15" customHeight="1">
      <c r="B11" s="300"/>
      <c r="C11" s="301"/>
      <c r="D11" s="299" t="s">
        <v>973</v>
      </c>
      <c r="E11" s="299"/>
      <c r="F11" s="299"/>
      <c r="G11" s="299"/>
      <c r="H11" s="299"/>
      <c r="I11" s="299"/>
      <c r="J11" s="299"/>
      <c r="K11" s="297"/>
    </row>
    <row r="12" ht="15" customHeight="1">
      <c r="B12" s="300"/>
      <c r="C12" s="301"/>
      <c r="D12" s="299"/>
      <c r="E12" s="299"/>
      <c r="F12" s="299"/>
      <c r="G12" s="299"/>
      <c r="H12" s="299"/>
      <c r="I12" s="299"/>
      <c r="J12" s="299"/>
      <c r="K12" s="297"/>
    </row>
    <row r="13" ht="15" customHeight="1">
      <c r="B13" s="300"/>
      <c r="C13" s="301"/>
      <c r="D13" s="302" t="s">
        <v>974</v>
      </c>
      <c r="E13" s="299"/>
      <c r="F13" s="299"/>
      <c r="G13" s="299"/>
      <c r="H13" s="299"/>
      <c r="I13" s="299"/>
      <c r="J13" s="299"/>
      <c r="K13" s="297"/>
    </row>
    <row r="14" ht="12.75" customHeight="1">
      <c r="B14" s="300"/>
      <c r="C14" s="301"/>
      <c r="D14" s="301"/>
      <c r="E14" s="301"/>
      <c r="F14" s="301"/>
      <c r="G14" s="301"/>
      <c r="H14" s="301"/>
      <c r="I14" s="301"/>
      <c r="J14" s="301"/>
      <c r="K14" s="297"/>
    </row>
    <row r="15" ht="15" customHeight="1">
      <c r="B15" s="300"/>
      <c r="C15" s="301"/>
      <c r="D15" s="299" t="s">
        <v>975</v>
      </c>
      <c r="E15" s="299"/>
      <c r="F15" s="299"/>
      <c r="G15" s="299"/>
      <c r="H15" s="299"/>
      <c r="I15" s="299"/>
      <c r="J15" s="299"/>
      <c r="K15" s="297"/>
    </row>
    <row r="16" ht="15" customHeight="1">
      <c r="B16" s="300"/>
      <c r="C16" s="301"/>
      <c r="D16" s="299" t="s">
        <v>976</v>
      </c>
      <c r="E16" s="299"/>
      <c r="F16" s="299"/>
      <c r="G16" s="299"/>
      <c r="H16" s="299"/>
      <c r="I16" s="299"/>
      <c r="J16" s="299"/>
      <c r="K16" s="297"/>
    </row>
    <row r="17" ht="15" customHeight="1">
      <c r="B17" s="300"/>
      <c r="C17" s="301"/>
      <c r="D17" s="299" t="s">
        <v>977</v>
      </c>
      <c r="E17" s="299"/>
      <c r="F17" s="299"/>
      <c r="G17" s="299"/>
      <c r="H17" s="299"/>
      <c r="I17" s="299"/>
      <c r="J17" s="299"/>
      <c r="K17" s="297"/>
    </row>
    <row r="18" ht="15" customHeight="1">
      <c r="B18" s="300"/>
      <c r="C18" s="301"/>
      <c r="D18" s="301"/>
      <c r="E18" s="303" t="s">
        <v>84</v>
      </c>
      <c r="F18" s="299" t="s">
        <v>978</v>
      </c>
      <c r="G18" s="299"/>
      <c r="H18" s="299"/>
      <c r="I18" s="299"/>
      <c r="J18" s="299"/>
      <c r="K18" s="297"/>
    </row>
    <row r="19" ht="15" customHeight="1">
      <c r="B19" s="300"/>
      <c r="C19" s="301"/>
      <c r="D19" s="301"/>
      <c r="E19" s="303" t="s">
        <v>979</v>
      </c>
      <c r="F19" s="299" t="s">
        <v>980</v>
      </c>
      <c r="G19" s="299"/>
      <c r="H19" s="299"/>
      <c r="I19" s="299"/>
      <c r="J19" s="299"/>
      <c r="K19" s="297"/>
    </row>
    <row r="20" ht="15" customHeight="1">
      <c r="B20" s="300"/>
      <c r="C20" s="301"/>
      <c r="D20" s="301"/>
      <c r="E20" s="303" t="s">
        <v>981</v>
      </c>
      <c r="F20" s="299" t="s">
        <v>982</v>
      </c>
      <c r="G20" s="299"/>
      <c r="H20" s="299"/>
      <c r="I20" s="299"/>
      <c r="J20" s="299"/>
      <c r="K20" s="297"/>
    </row>
    <row r="21" ht="15" customHeight="1">
      <c r="B21" s="300"/>
      <c r="C21" s="301"/>
      <c r="D21" s="301"/>
      <c r="E21" s="303" t="s">
        <v>113</v>
      </c>
      <c r="F21" s="299" t="s">
        <v>114</v>
      </c>
      <c r="G21" s="299"/>
      <c r="H21" s="299"/>
      <c r="I21" s="299"/>
      <c r="J21" s="299"/>
      <c r="K21" s="297"/>
    </row>
    <row r="22" ht="15" customHeight="1">
      <c r="B22" s="300"/>
      <c r="C22" s="301"/>
      <c r="D22" s="301"/>
      <c r="E22" s="303" t="s">
        <v>983</v>
      </c>
      <c r="F22" s="299" t="s">
        <v>984</v>
      </c>
      <c r="G22" s="299"/>
      <c r="H22" s="299"/>
      <c r="I22" s="299"/>
      <c r="J22" s="299"/>
      <c r="K22" s="297"/>
    </row>
    <row r="23" ht="15" customHeight="1">
      <c r="B23" s="300"/>
      <c r="C23" s="301"/>
      <c r="D23" s="301"/>
      <c r="E23" s="303" t="s">
        <v>102</v>
      </c>
      <c r="F23" s="299" t="s">
        <v>985</v>
      </c>
      <c r="G23" s="299"/>
      <c r="H23" s="299"/>
      <c r="I23" s="299"/>
      <c r="J23" s="299"/>
      <c r="K23" s="297"/>
    </row>
    <row r="24" ht="12.75" customHeight="1">
      <c r="B24" s="300"/>
      <c r="C24" s="301"/>
      <c r="D24" s="301"/>
      <c r="E24" s="301"/>
      <c r="F24" s="301"/>
      <c r="G24" s="301"/>
      <c r="H24" s="301"/>
      <c r="I24" s="301"/>
      <c r="J24" s="301"/>
      <c r="K24" s="297"/>
    </row>
    <row r="25" ht="15" customHeight="1">
      <c r="B25" s="300"/>
      <c r="C25" s="299" t="s">
        <v>986</v>
      </c>
      <c r="D25" s="299"/>
      <c r="E25" s="299"/>
      <c r="F25" s="299"/>
      <c r="G25" s="299"/>
      <c r="H25" s="299"/>
      <c r="I25" s="299"/>
      <c r="J25" s="299"/>
      <c r="K25" s="297"/>
    </row>
    <row r="26" ht="15" customHeight="1">
      <c r="B26" s="300"/>
      <c r="C26" s="299" t="s">
        <v>987</v>
      </c>
      <c r="D26" s="299"/>
      <c r="E26" s="299"/>
      <c r="F26" s="299"/>
      <c r="G26" s="299"/>
      <c r="H26" s="299"/>
      <c r="I26" s="299"/>
      <c r="J26" s="299"/>
      <c r="K26" s="297"/>
    </row>
    <row r="27" ht="15" customHeight="1">
      <c r="B27" s="300"/>
      <c r="C27" s="299"/>
      <c r="D27" s="299" t="s">
        <v>988</v>
      </c>
      <c r="E27" s="299"/>
      <c r="F27" s="299"/>
      <c r="G27" s="299"/>
      <c r="H27" s="299"/>
      <c r="I27" s="299"/>
      <c r="J27" s="299"/>
      <c r="K27" s="297"/>
    </row>
    <row r="28" ht="15" customHeight="1">
      <c r="B28" s="300"/>
      <c r="C28" s="301"/>
      <c r="D28" s="299" t="s">
        <v>989</v>
      </c>
      <c r="E28" s="299"/>
      <c r="F28" s="299"/>
      <c r="G28" s="299"/>
      <c r="H28" s="299"/>
      <c r="I28" s="299"/>
      <c r="J28" s="299"/>
      <c r="K28" s="297"/>
    </row>
    <row r="29" ht="12.75" customHeight="1">
      <c r="B29" s="300"/>
      <c r="C29" s="301"/>
      <c r="D29" s="301"/>
      <c r="E29" s="301"/>
      <c r="F29" s="301"/>
      <c r="G29" s="301"/>
      <c r="H29" s="301"/>
      <c r="I29" s="301"/>
      <c r="J29" s="301"/>
      <c r="K29" s="297"/>
    </row>
    <row r="30" ht="15" customHeight="1">
      <c r="B30" s="300"/>
      <c r="C30" s="301"/>
      <c r="D30" s="299" t="s">
        <v>990</v>
      </c>
      <c r="E30" s="299"/>
      <c r="F30" s="299"/>
      <c r="G30" s="299"/>
      <c r="H30" s="299"/>
      <c r="I30" s="299"/>
      <c r="J30" s="299"/>
      <c r="K30" s="297"/>
    </row>
    <row r="31" ht="15" customHeight="1">
      <c r="B31" s="300"/>
      <c r="C31" s="301"/>
      <c r="D31" s="299" t="s">
        <v>991</v>
      </c>
      <c r="E31" s="299"/>
      <c r="F31" s="299"/>
      <c r="G31" s="299"/>
      <c r="H31" s="299"/>
      <c r="I31" s="299"/>
      <c r="J31" s="299"/>
      <c r="K31" s="297"/>
    </row>
    <row r="32" ht="12.75" customHeight="1">
      <c r="B32" s="300"/>
      <c r="C32" s="301"/>
      <c r="D32" s="301"/>
      <c r="E32" s="301"/>
      <c r="F32" s="301"/>
      <c r="G32" s="301"/>
      <c r="H32" s="301"/>
      <c r="I32" s="301"/>
      <c r="J32" s="301"/>
      <c r="K32" s="297"/>
    </row>
    <row r="33" ht="15" customHeight="1">
      <c r="B33" s="300"/>
      <c r="C33" s="301"/>
      <c r="D33" s="299" t="s">
        <v>992</v>
      </c>
      <c r="E33" s="299"/>
      <c r="F33" s="299"/>
      <c r="G33" s="299"/>
      <c r="H33" s="299"/>
      <c r="I33" s="299"/>
      <c r="J33" s="299"/>
      <c r="K33" s="297"/>
    </row>
    <row r="34" ht="15" customHeight="1">
      <c r="B34" s="300"/>
      <c r="C34" s="301"/>
      <c r="D34" s="299" t="s">
        <v>993</v>
      </c>
      <c r="E34" s="299"/>
      <c r="F34" s="299"/>
      <c r="G34" s="299"/>
      <c r="H34" s="299"/>
      <c r="I34" s="299"/>
      <c r="J34" s="299"/>
      <c r="K34" s="297"/>
    </row>
    <row r="35" ht="15" customHeight="1">
      <c r="B35" s="300"/>
      <c r="C35" s="301"/>
      <c r="D35" s="299" t="s">
        <v>994</v>
      </c>
      <c r="E35" s="299"/>
      <c r="F35" s="299"/>
      <c r="G35" s="299"/>
      <c r="H35" s="299"/>
      <c r="I35" s="299"/>
      <c r="J35" s="299"/>
      <c r="K35" s="297"/>
    </row>
    <row r="36" ht="15" customHeight="1">
      <c r="B36" s="300"/>
      <c r="C36" s="301"/>
      <c r="D36" s="299"/>
      <c r="E36" s="302" t="s">
        <v>129</v>
      </c>
      <c r="F36" s="299"/>
      <c r="G36" s="299" t="s">
        <v>995</v>
      </c>
      <c r="H36" s="299"/>
      <c r="I36" s="299"/>
      <c r="J36" s="299"/>
      <c r="K36" s="297"/>
    </row>
    <row r="37" ht="30.75" customHeight="1">
      <c r="B37" s="300"/>
      <c r="C37" s="301"/>
      <c r="D37" s="299"/>
      <c r="E37" s="302" t="s">
        <v>996</v>
      </c>
      <c r="F37" s="299"/>
      <c r="G37" s="299" t="s">
        <v>997</v>
      </c>
      <c r="H37" s="299"/>
      <c r="I37" s="299"/>
      <c r="J37" s="299"/>
      <c r="K37" s="297"/>
    </row>
    <row r="38" ht="15" customHeight="1">
      <c r="B38" s="300"/>
      <c r="C38" s="301"/>
      <c r="D38" s="299"/>
      <c r="E38" s="302" t="s">
        <v>58</v>
      </c>
      <c r="F38" s="299"/>
      <c r="G38" s="299" t="s">
        <v>998</v>
      </c>
      <c r="H38" s="299"/>
      <c r="I38" s="299"/>
      <c r="J38" s="299"/>
      <c r="K38" s="297"/>
    </row>
    <row r="39" ht="15" customHeight="1">
      <c r="B39" s="300"/>
      <c r="C39" s="301"/>
      <c r="D39" s="299"/>
      <c r="E39" s="302" t="s">
        <v>59</v>
      </c>
      <c r="F39" s="299"/>
      <c r="G39" s="299" t="s">
        <v>999</v>
      </c>
      <c r="H39" s="299"/>
      <c r="I39" s="299"/>
      <c r="J39" s="299"/>
      <c r="K39" s="297"/>
    </row>
    <row r="40" ht="15" customHeight="1">
      <c r="B40" s="300"/>
      <c r="C40" s="301"/>
      <c r="D40" s="299"/>
      <c r="E40" s="302" t="s">
        <v>130</v>
      </c>
      <c r="F40" s="299"/>
      <c r="G40" s="299" t="s">
        <v>1000</v>
      </c>
      <c r="H40" s="299"/>
      <c r="I40" s="299"/>
      <c r="J40" s="299"/>
      <c r="K40" s="297"/>
    </row>
    <row r="41" ht="15" customHeight="1">
      <c r="B41" s="300"/>
      <c r="C41" s="301"/>
      <c r="D41" s="299"/>
      <c r="E41" s="302" t="s">
        <v>131</v>
      </c>
      <c r="F41" s="299"/>
      <c r="G41" s="299" t="s">
        <v>1001</v>
      </c>
      <c r="H41" s="299"/>
      <c r="I41" s="299"/>
      <c r="J41" s="299"/>
      <c r="K41" s="297"/>
    </row>
    <row r="42" ht="15" customHeight="1">
      <c r="B42" s="300"/>
      <c r="C42" s="301"/>
      <c r="D42" s="299"/>
      <c r="E42" s="302" t="s">
        <v>1002</v>
      </c>
      <c r="F42" s="299"/>
      <c r="G42" s="299" t="s">
        <v>1003</v>
      </c>
      <c r="H42" s="299"/>
      <c r="I42" s="299"/>
      <c r="J42" s="299"/>
      <c r="K42" s="297"/>
    </row>
    <row r="43" ht="15" customHeight="1">
      <c r="B43" s="300"/>
      <c r="C43" s="301"/>
      <c r="D43" s="299"/>
      <c r="E43" s="302"/>
      <c r="F43" s="299"/>
      <c r="G43" s="299" t="s">
        <v>1004</v>
      </c>
      <c r="H43" s="299"/>
      <c r="I43" s="299"/>
      <c r="J43" s="299"/>
      <c r="K43" s="297"/>
    </row>
    <row r="44" ht="15" customHeight="1">
      <c r="B44" s="300"/>
      <c r="C44" s="301"/>
      <c r="D44" s="299"/>
      <c r="E44" s="302" t="s">
        <v>1005</v>
      </c>
      <c r="F44" s="299"/>
      <c r="G44" s="299" t="s">
        <v>1006</v>
      </c>
      <c r="H44" s="299"/>
      <c r="I44" s="299"/>
      <c r="J44" s="299"/>
      <c r="K44" s="297"/>
    </row>
    <row r="45" ht="15" customHeight="1">
      <c r="B45" s="300"/>
      <c r="C45" s="301"/>
      <c r="D45" s="299"/>
      <c r="E45" s="302" t="s">
        <v>133</v>
      </c>
      <c r="F45" s="299"/>
      <c r="G45" s="299" t="s">
        <v>1007</v>
      </c>
      <c r="H45" s="299"/>
      <c r="I45" s="299"/>
      <c r="J45" s="299"/>
      <c r="K45" s="297"/>
    </row>
    <row r="46" ht="12.75" customHeight="1">
      <c r="B46" s="300"/>
      <c r="C46" s="301"/>
      <c r="D46" s="299"/>
      <c r="E46" s="299"/>
      <c r="F46" s="299"/>
      <c r="G46" s="299"/>
      <c r="H46" s="299"/>
      <c r="I46" s="299"/>
      <c r="J46" s="299"/>
      <c r="K46" s="297"/>
    </row>
    <row r="47" ht="15" customHeight="1">
      <c r="B47" s="300"/>
      <c r="C47" s="301"/>
      <c r="D47" s="299" t="s">
        <v>1008</v>
      </c>
      <c r="E47" s="299"/>
      <c r="F47" s="299"/>
      <c r="G47" s="299"/>
      <c r="H47" s="299"/>
      <c r="I47" s="299"/>
      <c r="J47" s="299"/>
      <c r="K47" s="297"/>
    </row>
    <row r="48" ht="15" customHeight="1">
      <c r="B48" s="300"/>
      <c r="C48" s="301"/>
      <c r="D48" s="301"/>
      <c r="E48" s="299" t="s">
        <v>1009</v>
      </c>
      <c r="F48" s="299"/>
      <c r="G48" s="299"/>
      <c r="H48" s="299"/>
      <c r="I48" s="299"/>
      <c r="J48" s="299"/>
      <c r="K48" s="297"/>
    </row>
    <row r="49" ht="15" customHeight="1">
      <c r="B49" s="300"/>
      <c r="C49" s="301"/>
      <c r="D49" s="301"/>
      <c r="E49" s="299" t="s">
        <v>1010</v>
      </c>
      <c r="F49" s="299"/>
      <c r="G49" s="299"/>
      <c r="H49" s="299"/>
      <c r="I49" s="299"/>
      <c r="J49" s="299"/>
      <c r="K49" s="297"/>
    </row>
    <row r="50" ht="15" customHeight="1">
      <c r="B50" s="300"/>
      <c r="C50" s="301"/>
      <c r="D50" s="301"/>
      <c r="E50" s="299" t="s">
        <v>1011</v>
      </c>
      <c r="F50" s="299"/>
      <c r="G50" s="299"/>
      <c r="H50" s="299"/>
      <c r="I50" s="299"/>
      <c r="J50" s="299"/>
      <c r="K50" s="297"/>
    </row>
    <row r="51" ht="15" customHeight="1">
      <c r="B51" s="300"/>
      <c r="C51" s="301"/>
      <c r="D51" s="299" t="s">
        <v>1012</v>
      </c>
      <c r="E51" s="299"/>
      <c r="F51" s="299"/>
      <c r="G51" s="299"/>
      <c r="H51" s="299"/>
      <c r="I51" s="299"/>
      <c r="J51" s="299"/>
      <c r="K51" s="297"/>
    </row>
    <row r="52" ht="25.5" customHeight="1">
      <c r="B52" s="295"/>
      <c r="C52" s="296" t="s">
        <v>1013</v>
      </c>
      <c r="D52" s="296"/>
      <c r="E52" s="296"/>
      <c r="F52" s="296"/>
      <c r="G52" s="296"/>
      <c r="H52" s="296"/>
      <c r="I52" s="296"/>
      <c r="J52" s="296"/>
      <c r="K52" s="297"/>
    </row>
    <row r="53" ht="5.25" customHeight="1">
      <c r="B53" s="295"/>
      <c r="C53" s="298"/>
      <c r="D53" s="298"/>
      <c r="E53" s="298"/>
      <c r="F53" s="298"/>
      <c r="G53" s="298"/>
      <c r="H53" s="298"/>
      <c r="I53" s="298"/>
      <c r="J53" s="298"/>
      <c r="K53" s="297"/>
    </row>
    <row r="54" ht="15" customHeight="1">
      <c r="B54" s="295"/>
      <c r="C54" s="299" t="s">
        <v>1014</v>
      </c>
      <c r="D54" s="299"/>
      <c r="E54" s="299"/>
      <c r="F54" s="299"/>
      <c r="G54" s="299"/>
      <c r="H54" s="299"/>
      <c r="I54" s="299"/>
      <c r="J54" s="299"/>
      <c r="K54" s="297"/>
    </row>
    <row r="55" ht="15" customHeight="1">
      <c r="B55" s="295"/>
      <c r="C55" s="299" t="s">
        <v>1015</v>
      </c>
      <c r="D55" s="299"/>
      <c r="E55" s="299"/>
      <c r="F55" s="299"/>
      <c r="G55" s="299"/>
      <c r="H55" s="299"/>
      <c r="I55" s="299"/>
      <c r="J55" s="299"/>
      <c r="K55" s="297"/>
    </row>
    <row r="56" ht="12.75" customHeight="1">
      <c r="B56" s="295"/>
      <c r="C56" s="299"/>
      <c r="D56" s="299"/>
      <c r="E56" s="299"/>
      <c r="F56" s="299"/>
      <c r="G56" s="299"/>
      <c r="H56" s="299"/>
      <c r="I56" s="299"/>
      <c r="J56" s="299"/>
      <c r="K56" s="297"/>
    </row>
    <row r="57" ht="15" customHeight="1">
      <c r="B57" s="295"/>
      <c r="C57" s="299" t="s">
        <v>1016</v>
      </c>
      <c r="D57" s="299"/>
      <c r="E57" s="299"/>
      <c r="F57" s="299"/>
      <c r="G57" s="299"/>
      <c r="H57" s="299"/>
      <c r="I57" s="299"/>
      <c r="J57" s="299"/>
      <c r="K57" s="297"/>
    </row>
    <row r="58" ht="15" customHeight="1">
      <c r="B58" s="295"/>
      <c r="C58" s="301"/>
      <c r="D58" s="299" t="s">
        <v>1017</v>
      </c>
      <c r="E58" s="299"/>
      <c r="F58" s="299"/>
      <c r="G58" s="299"/>
      <c r="H58" s="299"/>
      <c r="I58" s="299"/>
      <c r="J58" s="299"/>
      <c r="K58" s="297"/>
    </row>
    <row r="59" ht="15" customHeight="1">
      <c r="B59" s="295"/>
      <c r="C59" s="301"/>
      <c r="D59" s="299" t="s">
        <v>1018</v>
      </c>
      <c r="E59" s="299"/>
      <c r="F59" s="299"/>
      <c r="G59" s="299"/>
      <c r="H59" s="299"/>
      <c r="I59" s="299"/>
      <c r="J59" s="299"/>
      <c r="K59" s="297"/>
    </row>
    <row r="60" ht="15" customHeight="1">
      <c r="B60" s="295"/>
      <c r="C60" s="301"/>
      <c r="D60" s="299" t="s">
        <v>1019</v>
      </c>
      <c r="E60" s="299"/>
      <c r="F60" s="299"/>
      <c r="G60" s="299"/>
      <c r="H60" s="299"/>
      <c r="I60" s="299"/>
      <c r="J60" s="299"/>
      <c r="K60" s="297"/>
    </row>
    <row r="61" ht="15" customHeight="1">
      <c r="B61" s="295"/>
      <c r="C61" s="301"/>
      <c r="D61" s="299" t="s">
        <v>1020</v>
      </c>
      <c r="E61" s="299"/>
      <c r="F61" s="299"/>
      <c r="G61" s="299"/>
      <c r="H61" s="299"/>
      <c r="I61" s="299"/>
      <c r="J61" s="299"/>
      <c r="K61" s="297"/>
    </row>
    <row r="62" ht="15" customHeight="1">
      <c r="B62" s="295"/>
      <c r="C62" s="301"/>
      <c r="D62" s="304" t="s">
        <v>1021</v>
      </c>
      <c r="E62" s="304"/>
      <c r="F62" s="304"/>
      <c r="G62" s="304"/>
      <c r="H62" s="304"/>
      <c r="I62" s="304"/>
      <c r="J62" s="304"/>
      <c r="K62" s="297"/>
    </row>
    <row r="63" ht="15" customHeight="1">
      <c r="B63" s="295"/>
      <c r="C63" s="301"/>
      <c r="D63" s="299" t="s">
        <v>1022</v>
      </c>
      <c r="E63" s="299"/>
      <c r="F63" s="299"/>
      <c r="G63" s="299"/>
      <c r="H63" s="299"/>
      <c r="I63" s="299"/>
      <c r="J63" s="299"/>
      <c r="K63" s="297"/>
    </row>
    <row r="64" ht="12.75" customHeight="1">
      <c r="B64" s="295"/>
      <c r="C64" s="301"/>
      <c r="D64" s="301"/>
      <c r="E64" s="305"/>
      <c r="F64" s="301"/>
      <c r="G64" s="301"/>
      <c r="H64" s="301"/>
      <c r="I64" s="301"/>
      <c r="J64" s="301"/>
      <c r="K64" s="297"/>
    </row>
    <row r="65" ht="15" customHeight="1">
      <c r="B65" s="295"/>
      <c r="C65" s="301"/>
      <c r="D65" s="299" t="s">
        <v>1023</v>
      </c>
      <c r="E65" s="299"/>
      <c r="F65" s="299"/>
      <c r="G65" s="299"/>
      <c r="H65" s="299"/>
      <c r="I65" s="299"/>
      <c r="J65" s="299"/>
      <c r="K65" s="297"/>
    </row>
    <row r="66" ht="15" customHeight="1">
      <c r="B66" s="295"/>
      <c r="C66" s="301"/>
      <c r="D66" s="304" t="s">
        <v>1024</v>
      </c>
      <c r="E66" s="304"/>
      <c r="F66" s="304"/>
      <c r="G66" s="304"/>
      <c r="H66" s="304"/>
      <c r="I66" s="304"/>
      <c r="J66" s="304"/>
      <c r="K66" s="297"/>
    </row>
    <row r="67" ht="15" customHeight="1">
      <c r="B67" s="295"/>
      <c r="C67" s="301"/>
      <c r="D67" s="299" t="s">
        <v>1025</v>
      </c>
      <c r="E67" s="299"/>
      <c r="F67" s="299"/>
      <c r="G67" s="299"/>
      <c r="H67" s="299"/>
      <c r="I67" s="299"/>
      <c r="J67" s="299"/>
      <c r="K67" s="297"/>
    </row>
    <row r="68" ht="15" customHeight="1">
      <c r="B68" s="295"/>
      <c r="C68" s="301"/>
      <c r="D68" s="299" t="s">
        <v>1026</v>
      </c>
      <c r="E68" s="299"/>
      <c r="F68" s="299"/>
      <c r="G68" s="299"/>
      <c r="H68" s="299"/>
      <c r="I68" s="299"/>
      <c r="J68" s="299"/>
      <c r="K68" s="297"/>
    </row>
    <row r="69" ht="15" customHeight="1">
      <c r="B69" s="295"/>
      <c r="C69" s="301"/>
      <c r="D69" s="299" t="s">
        <v>1027</v>
      </c>
      <c r="E69" s="299"/>
      <c r="F69" s="299"/>
      <c r="G69" s="299"/>
      <c r="H69" s="299"/>
      <c r="I69" s="299"/>
      <c r="J69" s="299"/>
      <c r="K69" s="297"/>
    </row>
    <row r="70" ht="15" customHeight="1">
      <c r="B70" s="295"/>
      <c r="C70" s="301"/>
      <c r="D70" s="299" t="s">
        <v>1028</v>
      </c>
      <c r="E70" s="299"/>
      <c r="F70" s="299"/>
      <c r="G70" s="299"/>
      <c r="H70" s="299"/>
      <c r="I70" s="299"/>
      <c r="J70" s="299"/>
      <c r="K70" s="297"/>
    </row>
    <row r="71" ht="12.75" customHeight="1">
      <c r="B71" s="306"/>
      <c r="C71" s="307"/>
      <c r="D71" s="307"/>
      <c r="E71" s="307"/>
      <c r="F71" s="307"/>
      <c r="G71" s="307"/>
      <c r="H71" s="307"/>
      <c r="I71" s="307"/>
      <c r="J71" s="307"/>
      <c r="K71" s="308"/>
    </row>
    <row r="72" ht="18.75" customHeight="1">
      <c r="B72" s="309"/>
      <c r="C72" s="309"/>
      <c r="D72" s="309"/>
      <c r="E72" s="309"/>
      <c r="F72" s="309"/>
      <c r="G72" s="309"/>
      <c r="H72" s="309"/>
      <c r="I72" s="309"/>
      <c r="J72" s="309"/>
      <c r="K72" s="310"/>
    </row>
    <row r="73" ht="18.75" customHeight="1">
      <c r="B73" s="310"/>
      <c r="C73" s="310"/>
      <c r="D73" s="310"/>
      <c r="E73" s="310"/>
      <c r="F73" s="310"/>
      <c r="G73" s="310"/>
      <c r="H73" s="310"/>
      <c r="I73" s="310"/>
      <c r="J73" s="310"/>
      <c r="K73" s="310"/>
    </row>
    <row r="74" ht="7.5" customHeight="1">
      <c r="B74" s="311"/>
      <c r="C74" s="312"/>
      <c r="D74" s="312"/>
      <c r="E74" s="312"/>
      <c r="F74" s="312"/>
      <c r="G74" s="312"/>
      <c r="H74" s="312"/>
      <c r="I74" s="312"/>
      <c r="J74" s="312"/>
      <c r="K74" s="313"/>
    </row>
    <row r="75" ht="45" customHeight="1">
      <c r="B75" s="314"/>
      <c r="C75" s="315" t="s">
        <v>1029</v>
      </c>
      <c r="D75" s="315"/>
      <c r="E75" s="315"/>
      <c r="F75" s="315"/>
      <c r="G75" s="315"/>
      <c r="H75" s="315"/>
      <c r="I75" s="315"/>
      <c r="J75" s="315"/>
      <c r="K75" s="316"/>
    </row>
    <row r="76" ht="17.25" customHeight="1">
      <c r="B76" s="314"/>
      <c r="C76" s="317" t="s">
        <v>1030</v>
      </c>
      <c r="D76" s="317"/>
      <c r="E76" s="317"/>
      <c r="F76" s="317" t="s">
        <v>1031</v>
      </c>
      <c r="G76" s="318"/>
      <c r="H76" s="317" t="s">
        <v>59</v>
      </c>
      <c r="I76" s="317" t="s">
        <v>62</v>
      </c>
      <c r="J76" s="317" t="s">
        <v>1032</v>
      </c>
      <c r="K76" s="316"/>
    </row>
    <row r="77" ht="17.25" customHeight="1">
      <c r="B77" s="314"/>
      <c r="C77" s="319" t="s">
        <v>1033</v>
      </c>
      <c r="D77" s="319"/>
      <c r="E77" s="319"/>
      <c r="F77" s="320" t="s">
        <v>1034</v>
      </c>
      <c r="G77" s="321"/>
      <c r="H77" s="319"/>
      <c r="I77" s="319"/>
      <c r="J77" s="319" t="s">
        <v>1035</v>
      </c>
      <c r="K77" s="316"/>
    </row>
    <row r="78" ht="5.25" customHeight="1">
      <c r="B78" s="314"/>
      <c r="C78" s="322"/>
      <c r="D78" s="322"/>
      <c r="E78" s="322"/>
      <c r="F78" s="322"/>
      <c r="G78" s="323"/>
      <c r="H78" s="322"/>
      <c r="I78" s="322"/>
      <c r="J78" s="322"/>
      <c r="K78" s="316"/>
    </row>
    <row r="79" ht="15" customHeight="1">
      <c r="B79" s="314"/>
      <c r="C79" s="302" t="s">
        <v>58</v>
      </c>
      <c r="D79" s="322"/>
      <c r="E79" s="322"/>
      <c r="F79" s="324" t="s">
        <v>1036</v>
      </c>
      <c r="G79" s="323"/>
      <c r="H79" s="302" t="s">
        <v>1037</v>
      </c>
      <c r="I79" s="302" t="s">
        <v>1038</v>
      </c>
      <c r="J79" s="302">
        <v>20</v>
      </c>
      <c r="K79" s="316"/>
    </row>
    <row r="80" ht="15" customHeight="1">
      <c r="B80" s="314"/>
      <c r="C80" s="302" t="s">
        <v>1039</v>
      </c>
      <c r="D80" s="302"/>
      <c r="E80" s="302"/>
      <c r="F80" s="324" t="s">
        <v>1036</v>
      </c>
      <c r="G80" s="323"/>
      <c r="H80" s="302" t="s">
        <v>1040</v>
      </c>
      <c r="I80" s="302" t="s">
        <v>1038</v>
      </c>
      <c r="J80" s="302">
        <v>120</v>
      </c>
      <c r="K80" s="316"/>
    </row>
    <row r="81" ht="15" customHeight="1">
      <c r="B81" s="325"/>
      <c r="C81" s="302" t="s">
        <v>1041</v>
      </c>
      <c r="D81" s="302"/>
      <c r="E81" s="302"/>
      <c r="F81" s="324" t="s">
        <v>1042</v>
      </c>
      <c r="G81" s="323"/>
      <c r="H81" s="302" t="s">
        <v>1043</v>
      </c>
      <c r="I81" s="302" t="s">
        <v>1038</v>
      </c>
      <c r="J81" s="302">
        <v>50</v>
      </c>
      <c r="K81" s="316"/>
    </row>
    <row r="82" ht="15" customHeight="1">
      <c r="B82" s="325"/>
      <c r="C82" s="302" t="s">
        <v>1044</v>
      </c>
      <c r="D82" s="302"/>
      <c r="E82" s="302"/>
      <c r="F82" s="324" t="s">
        <v>1036</v>
      </c>
      <c r="G82" s="323"/>
      <c r="H82" s="302" t="s">
        <v>1045</v>
      </c>
      <c r="I82" s="302" t="s">
        <v>1046</v>
      </c>
      <c r="J82" s="302"/>
      <c r="K82" s="316"/>
    </row>
    <row r="83" ht="15" customHeight="1">
      <c r="B83" s="325"/>
      <c r="C83" s="326" t="s">
        <v>1047</v>
      </c>
      <c r="D83" s="326"/>
      <c r="E83" s="326"/>
      <c r="F83" s="327" t="s">
        <v>1042</v>
      </c>
      <c r="G83" s="326"/>
      <c r="H83" s="326" t="s">
        <v>1048</v>
      </c>
      <c r="I83" s="326" t="s">
        <v>1038</v>
      </c>
      <c r="J83" s="326">
        <v>15</v>
      </c>
      <c r="K83" s="316"/>
    </row>
    <row r="84" ht="15" customHeight="1">
      <c r="B84" s="325"/>
      <c r="C84" s="326" t="s">
        <v>1049</v>
      </c>
      <c r="D84" s="326"/>
      <c r="E84" s="326"/>
      <c r="F84" s="327" t="s">
        <v>1042</v>
      </c>
      <c r="G84" s="326"/>
      <c r="H84" s="326" t="s">
        <v>1050</v>
      </c>
      <c r="I84" s="326" t="s">
        <v>1038</v>
      </c>
      <c r="J84" s="326">
        <v>15</v>
      </c>
      <c r="K84" s="316"/>
    </row>
    <row r="85" ht="15" customHeight="1">
      <c r="B85" s="325"/>
      <c r="C85" s="326" t="s">
        <v>1051</v>
      </c>
      <c r="D85" s="326"/>
      <c r="E85" s="326"/>
      <c r="F85" s="327" t="s">
        <v>1042</v>
      </c>
      <c r="G85" s="326"/>
      <c r="H85" s="326" t="s">
        <v>1052</v>
      </c>
      <c r="I85" s="326" t="s">
        <v>1038</v>
      </c>
      <c r="J85" s="326">
        <v>20</v>
      </c>
      <c r="K85" s="316"/>
    </row>
    <row r="86" ht="15" customHeight="1">
      <c r="B86" s="325"/>
      <c r="C86" s="326" t="s">
        <v>1053</v>
      </c>
      <c r="D86" s="326"/>
      <c r="E86" s="326"/>
      <c r="F86" s="327" t="s">
        <v>1042</v>
      </c>
      <c r="G86" s="326"/>
      <c r="H86" s="326" t="s">
        <v>1054</v>
      </c>
      <c r="I86" s="326" t="s">
        <v>1038</v>
      </c>
      <c r="J86" s="326">
        <v>20</v>
      </c>
      <c r="K86" s="316"/>
    </row>
    <row r="87" ht="15" customHeight="1">
      <c r="B87" s="325"/>
      <c r="C87" s="302" t="s">
        <v>1055</v>
      </c>
      <c r="D87" s="302"/>
      <c r="E87" s="302"/>
      <c r="F87" s="324" t="s">
        <v>1042</v>
      </c>
      <c r="G87" s="323"/>
      <c r="H87" s="302" t="s">
        <v>1056</v>
      </c>
      <c r="I87" s="302" t="s">
        <v>1038</v>
      </c>
      <c r="J87" s="302">
        <v>50</v>
      </c>
      <c r="K87" s="316"/>
    </row>
    <row r="88" ht="15" customHeight="1">
      <c r="B88" s="325"/>
      <c r="C88" s="302" t="s">
        <v>1057</v>
      </c>
      <c r="D88" s="302"/>
      <c r="E88" s="302"/>
      <c r="F88" s="324" t="s">
        <v>1042</v>
      </c>
      <c r="G88" s="323"/>
      <c r="H88" s="302" t="s">
        <v>1058</v>
      </c>
      <c r="I88" s="302" t="s">
        <v>1038</v>
      </c>
      <c r="J88" s="302">
        <v>20</v>
      </c>
      <c r="K88" s="316"/>
    </row>
    <row r="89" ht="15" customHeight="1">
      <c r="B89" s="325"/>
      <c r="C89" s="302" t="s">
        <v>1059</v>
      </c>
      <c r="D89" s="302"/>
      <c r="E89" s="302"/>
      <c r="F89" s="324" t="s">
        <v>1042</v>
      </c>
      <c r="G89" s="323"/>
      <c r="H89" s="302" t="s">
        <v>1060</v>
      </c>
      <c r="I89" s="302" t="s">
        <v>1038</v>
      </c>
      <c r="J89" s="302">
        <v>20</v>
      </c>
      <c r="K89" s="316"/>
    </row>
    <row r="90" ht="15" customHeight="1">
      <c r="B90" s="325"/>
      <c r="C90" s="302" t="s">
        <v>1061</v>
      </c>
      <c r="D90" s="302"/>
      <c r="E90" s="302"/>
      <c r="F90" s="324" t="s">
        <v>1042</v>
      </c>
      <c r="G90" s="323"/>
      <c r="H90" s="302" t="s">
        <v>1062</v>
      </c>
      <c r="I90" s="302" t="s">
        <v>1038</v>
      </c>
      <c r="J90" s="302">
        <v>50</v>
      </c>
      <c r="K90" s="316"/>
    </row>
    <row r="91" ht="15" customHeight="1">
      <c r="B91" s="325"/>
      <c r="C91" s="302" t="s">
        <v>1063</v>
      </c>
      <c r="D91" s="302"/>
      <c r="E91" s="302"/>
      <c r="F91" s="324" t="s">
        <v>1042</v>
      </c>
      <c r="G91" s="323"/>
      <c r="H91" s="302" t="s">
        <v>1063</v>
      </c>
      <c r="I91" s="302" t="s">
        <v>1038</v>
      </c>
      <c r="J91" s="302">
        <v>50</v>
      </c>
      <c r="K91" s="316"/>
    </row>
    <row r="92" ht="15" customHeight="1">
      <c r="B92" s="325"/>
      <c r="C92" s="302" t="s">
        <v>1064</v>
      </c>
      <c r="D92" s="302"/>
      <c r="E92" s="302"/>
      <c r="F92" s="324" t="s">
        <v>1042</v>
      </c>
      <c r="G92" s="323"/>
      <c r="H92" s="302" t="s">
        <v>1065</v>
      </c>
      <c r="I92" s="302" t="s">
        <v>1038</v>
      </c>
      <c r="J92" s="302">
        <v>255</v>
      </c>
      <c r="K92" s="316"/>
    </row>
    <row r="93" ht="15" customHeight="1">
      <c r="B93" s="325"/>
      <c r="C93" s="302" t="s">
        <v>1066</v>
      </c>
      <c r="D93" s="302"/>
      <c r="E93" s="302"/>
      <c r="F93" s="324" t="s">
        <v>1036</v>
      </c>
      <c r="G93" s="323"/>
      <c r="H93" s="302" t="s">
        <v>1067</v>
      </c>
      <c r="I93" s="302" t="s">
        <v>1068</v>
      </c>
      <c r="J93" s="302"/>
      <c r="K93" s="316"/>
    </row>
    <row r="94" ht="15" customHeight="1">
      <c r="B94" s="325"/>
      <c r="C94" s="302" t="s">
        <v>1069</v>
      </c>
      <c r="D94" s="302"/>
      <c r="E94" s="302"/>
      <c r="F94" s="324" t="s">
        <v>1036</v>
      </c>
      <c r="G94" s="323"/>
      <c r="H94" s="302" t="s">
        <v>1070</v>
      </c>
      <c r="I94" s="302" t="s">
        <v>1071</v>
      </c>
      <c r="J94" s="302"/>
      <c r="K94" s="316"/>
    </row>
    <row r="95" ht="15" customHeight="1">
      <c r="B95" s="325"/>
      <c r="C95" s="302" t="s">
        <v>1072</v>
      </c>
      <c r="D95" s="302"/>
      <c r="E95" s="302"/>
      <c r="F95" s="324" t="s">
        <v>1036</v>
      </c>
      <c r="G95" s="323"/>
      <c r="H95" s="302" t="s">
        <v>1072</v>
      </c>
      <c r="I95" s="302" t="s">
        <v>1071</v>
      </c>
      <c r="J95" s="302"/>
      <c r="K95" s="316"/>
    </row>
    <row r="96" ht="15" customHeight="1">
      <c r="B96" s="325"/>
      <c r="C96" s="302" t="s">
        <v>43</v>
      </c>
      <c r="D96" s="302"/>
      <c r="E96" s="302"/>
      <c r="F96" s="324" t="s">
        <v>1036</v>
      </c>
      <c r="G96" s="323"/>
      <c r="H96" s="302" t="s">
        <v>1073</v>
      </c>
      <c r="I96" s="302" t="s">
        <v>1071</v>
      </c>
      <c r="J96" s="302"/>
      <c r="K96" s="316"/>
    </row>
    <row r="97" ht="15" customHeight="1">
      <c r="B97" s="325"/>
      <c r="C97" s="302" t="s">
        <v>53</v>
      </c>
      <c r="D97" s="302"/>
      <c r="E97" s="302"/>
      <c r="F97" s="324" t="s">
        <v>1036</v>
      </c>
      <c r="G97" s="323"/>
      <c r="H97" s="302" t="s">
        <v>1074</v>
      </c>
      <c r="I97" s="302" t="s">
        <v>1071</v>
      </c>
      <c r="J97" s="302"/>
      <c r="K97" s="316"/>
    </row>
    <row r="98" ht="15" customHeight="1">
      <c r="B98" s="328"/>
      <c r="C98" s="329"/>
      <c r="D98" s="329"/>
      <c r="E98" s="329"/>
      <c r="F98" s="329"/>
      <c r="G98" s="329"/>
      <c r="H98" s="329"/>
      <c r="I98" s="329"/>
      <c r="J98" s="329"/>
      <c r="K98" s="330"/>
    </row>
    <row r="99" ht="18.75" customHeight="1">
      <c r="B99" s="331"/>
      <c r="C99" s="332"/>
      <c r="D99" s="332"/>
      <c r="E99" s="332"/>
      <c r="F99" s="332"/>
      <c r="G99" s="332"/>
      <c r="H99" s="332"/>
      <c r="I99" s="332"/>
      <c r="J99" s="332"/>
      <c r="K99" s="331"/>
    </row>
    <row r="100" ht="18.75" customHeight="1">
      <c r="B100" s="310"/>
      <c r="C100" s="310"/>
      <c r="D100" s="310"/>
      <c r="E100" s="310"/>
      <c r="F100" s="310"/>
      <c r="G100" s="310"/>
      <c r="H100" s="310"/>
      <c r="I100" s="310"/>
      <c r="J100" s="310"/>
      <c r="K100" s="310"/>
    </row>
    <row r="101" ht="7.5" customHeight="1">
      <c r="B101" s="311"/>
      <c r="C101" s="312"/>
      <c r="D101" s="312"/>
      <c r="E101" s="312"/>
      <c r="F101" s="312"/>
      <c r="G101" s="312"/>
      <c r="H101" s="312"/>
      <c r="I101" s="312"/>
      <c r="J101" s="312"/>
      <c r="K101" s="313"/>
    </row>
    <row r="102" ht="45" customHeight="1">
      <c r="B102" s="314"/>
      <c r="C102" s="315" t="s">
        <v>1075</v>
      </c>
      <c r="D102" s="315"/>
      <c r="E102" s="315"/>
      <c r="F102" s="315"/>
      <c r="G102" s="315"/>
      <c r="H102" s="315"/>
      <c r="I102" s="315"/>
      <c r="J102" s="315"/>
      <c r="K102" s="316"/>
    </row>
    <row r="103" ht="17.25" customHeight="1">
      <c r="B103" s="314"/>
      <c r="C103" s="317" t="s">
        <v>1030</v>
      </c>
      <c r="D103" s="317"/>
      <c r="E103" s="317"/>
      <c r="F103" s="317" t="s">
        <v>1031</v>
      </c>
      <c r="G103" s="318"/>
      <c r="H103" s="317" t="s">
        <v>59</v>
      </c>
      <c r="I103" s="317" t="s">
        <v>62</v>
      </c>
      <c r="J103" s="317" t="s">
        <v>1032</v>
      </c>
      <c r="K103" s="316"/>
    </row>
    <row r="104" ht="17.25" customHeight="1">
      <c r="B104" s="314"/>
      <c r="C104" s="319" t="s">
        <v>1033</v>
      </c>
      <c r="D104" s="319"/>
      <c r="E104" s="319"/>
      <c r="F104" s="320" t="s">
        <v>1034</v>
      </c>
      <c r="G104" s="321"/>
      <c r="H104" s="319"/>
      <c r="I104" s="319"/>
      <c r="J104" s="319" t="s">
        <v>1035</v>
      </c>
      <c r="K104" s="316"/>
    </row>
    <row r="105" ht="5.25" customHeight="1">
      <c r="B105" s="314"/>
      <c r="C105" s="317"/>
      <c r="D105" s="317"/>
      <c r="E105" s="317"/>
      <c r="F105" s="317"/>
      <c r="G105" s="333"/>
      <c r="H105" s="317"/>
      <c r="I105" s="317"/>
      <c r="J105" s="317"/>
      <c r="K105" s="316"/>
    </row>
    <row r="106" ht="15" customHeight="1">
      <c r="B106" s="314"/>
      <c r="C106" s="302" t="s">
        <v>58</v>
      </c>
      <c r="D106" s="322"/>
      <c r="E106" s="322"/>
      <c r="F106" s="324" t="s">
        <v>1036</v>
      </c>
      <c r="G106" s="333"/>
      <c r="H106" s="302" t="s">
        <v>1076</v>
      </c>
      <c r="I106" s="302" t="s">
        <v>1038</v>
      </c>
      <c r="J106" s="302">
        <v>20</v>
      </c>
      <c r="K106" s="316"/>
    </row>
    <row r="107" ht="15" customHeight="1">
      <c r="B107" s="314"/>
      <c r="C107" s="302" t="s">
        <v>1039</v>
      </c>
      <c r="D107" s="302"/>
      <c r="E107" s="302"/>
      <c r="F107" s="324" t="s">
        <v>1036</v>
      </c>
      <c r="G107" s="302"/>
      <c r="H107" s="302" t="s">
        <v>1076</v>
      </c>
      <c r="I107" s="302" t="s">
        <v>1038</v>
      </c>
      <c r="J107" s="302">
        <v>120</v>
      </c>
      <c r="K107" s="316"/>
    </row>
    <row r="108" ht="15" customHeight="1">
      <c r="B108" s="325"/>
      <c r="C108" s="302" t="s">
        <v>1041</v>
      </c>
      <c r="D108" s="302"/>
      <c r="E108" s="302"/>
      <c r="F108" s="324" t="s">
        <v>1042</v>
      </c>
      <c r="G108" s="302"/>
      <c r="H108" s="302" t="s">
        <v>1076</v>
      </c>
      <c r="I108" s="302" t="s">
        <v>1038</v>
      </c>
      <c r="J108" s="302">
        <v>50</v>
      </c>
      <c r="K108" s="316"/>
    </row>
    <row r="109" ht="15" customHeight="1">
      <c r="B109" s="325"/>
      <c r="C109" s="302" t="s">
        <v>1044</v>
      </c>
      <c r="D109" s="302"/>
      <c r="E109" s="302"/>
      <c r="F109" s="324" t="s">
        <v>1036</v>
      </c>
      <c r="G109" s="302"/>
      <c r="H109" s="302" t="s">
        <v>1076</v>
      </c>
      <c r="I109" s="302" t="s">
        <v>1046</v>
      </c>
      <c r="J109" s="302"/>
      <c r="K109" s="316"/>
    </row>
    <row r="110" ht="15" customHeight="1">
      <c r="B110" s="325"/>
      <c r="C110" s="302" t="s">
        <v>1055</v>
      </c>
      <c r="D110" s="302"/>
      <c r="E110" s="302"/>
      <c r="F110" s="324" t="s">
        <v>1042</v>
      </c>
      <c r="G110" s="302"/>
      <c r="H110" s="302" t="s">
        <v>1076</v>
      </c>
      <c r="I110" s="302" t="s">
        <v>1038</v>
      </c>
      <c r="J110" s="302">
        <v>50</v>
      </c>
      <c r="K110" s="316"/>
    </row>
    <row r="111" ht="15" customHeight="1">
      <c r="B111" s="325"/>
      <c r="C111" s="302" t="s">
        <v>1063</v>
      </c>
      <c r="D111" s="302"/>
      <c r="E111" s="302"/>
      <c r="F111" s="324" t="s">
        <v>1042</v>
      </c>
      <c r="G111" s="302"/>
      <c r="H111" s="302" t="s">
        <v>1076</v>
      </c>
      <c r="I111" s="302" t="s">
        <v>1038</v>
      </c>
      <c r="J111" s="302">
        <v>50</v>
      </c>
      <c r="K111" s="316"/>
    </row>
    <row r="112" ht="15" customHeight="1">
      <c r="B112" s="325"/>
      <c r="C112" s="302" t="s">
        <v>1061</v>
      </c>
      <c r="D112" s="302"/>
      <c r="E112" s="302"/>
      <c r="F112" s="324" t="s">
        <v>1042</v>
      </c>
      <c r="G112" s="302"/>
      <c r="H112" s="302" t="s">
        <v>1076</v>
      </c>
      <c r="I112" s="302" t="s">
        <v>1038</v>
      </c>
      <c r="J112" s="302">
        <v>50</v>
      </c>
      <c r="K112" s="316"/>
    </row>
    <row r="113" ht="15" customHeight="1">
      <c r="B113" s="325"/>
      <c r="C113" s="302" t="s">
        <v>58</v>
      </c>
      <c r="D113" s="302"/>
      <c r="E113" s="302"/>
      <c r="F113" s="324" t="s">
        <v>1036</v>
      </c>
      <c r="G113" s="302"/>
      <c r="H113" s="302" t="s">
        <v>1077</v>
      </c>
      <c r="I113" s="302" t="s">
        <v>1038</v>
      </c>
      <c r="J113" s="302">
        <v>20</v>
      </c>
      <c r="K113" s="316"/>
    </row>
    <row r="114" ht="15" customHeight="1">
      <c r="B114" s="325"/>
      <c r="C114" s="302" t="s">
        <v>1078</v>
      </c>
      <c r="D114" s="302"/>
      <c r="E114" s="302"/>
      <c r="F114" s="324" t="s">
        <v>1036</v>
      </c>
      <c r="G114" s="302"/>
      <c r="H114" s="302" t="s">
        <v>1079</v>
      </c>
      <c r="I114" s="302" t="s">
        <v>1038</v>
      </c>
      <c r="J114" s="302">
        <v>120</v>
      </c>
      <c r="K114" s="316"/>
    </row>
    <row r="115" ht="15" customHeight="1">
      <c r="B115" s="325"/>
      <c r="C115" s="302" t="s">
        <v>43</v>
      </c>
      <c r="D115" s="302"/>
      <c r="E115" s="302"/>
      <c r="F115" s="324" t="s">
        <v>1036</v>
      </c>
      <c r="G115" s="302"/>
      <c r="H115" s="302" t="s">
        <v>1080</v>
      </c>
      <c r="I115" s="302" t="s">
        <v>1071</v>
      </c>
      <c r="J115" s="302"/>
      <c r="K115" s="316"/>
    </row>
    <row r="116" ht="15" customHeight="1">
      <c r="B116" s="325"/>
      <c r="C116" s="302" t="s">
        <v>53</v>
      </c>
      <c r="D116" s="302"/>
      <c r="E116" s="302"/>
      <c r="F116" s="324" t="s">
        <v>1036</v>
      </c>
      <c r="G116" s="302"/>
      <c r="H116" s="302" t="s">
        <v>1081</v>
      </c>
      <c r="I116" s="302" t="s">
        <v>1071</v>
      </c>
      <c r="J116" s="302"/>
      <c r="K116" s="316"/>
    </row>
    <row r="117" ht="15" customHeight="1">
      <c r="B117" s="325"/>
      <c r="C117" s="302" t="s">
        <v>62</v>
      </c>
      <c r="D117" s="302"/>
      <c r="E117" s="302"/>
      <c r="F117" s="324" t="s">
        <v>1036</v>
      </c>
      <c r="G117" s="302"/>
      <c r="H117" s="302" t="s">
        <v>1082</v>
      </c>
      <c r="I117" s="302" t="s">
        <v>1083</v>
      </c>
      <c r="J117" s="302"/>
      <c r="K117" s="316"/>
    </row>
    <row r="118" ht="15" customHeight="1">
      <c r="B118" s="328"/>
      <c r="C118" s="334"/>
      <c r="D118" s="334"/>
      <c r="E118" s="334"/>
      <c r="F118" s="334"/>
      <c r="G118" s="334"/>
      <c r="H118" s="334"/>
      <c r="I118" s="334"/>
      <c r="J118" s="334"/>
      <c r="K118" s="330"/>
    </row>
    <row r="119" ht="18.75" customHeight="1">
      <c r="B119" s="335"/>
      <c r="C119" s="299"/>
      <c r="D119" s="299"/>
      <c r="E119" s="299"/>
      <c r="F119" s="336"/>
      <c r="G119" s="299"/>
      <c r="H119" s="299"/>
      <c r="I119" s="299"/>
      <c r="J119" s="299"/>
      <c r="K119" s="335"/>
    </row>
    <row r="120" ht="18.75" customHeight="1">
      <c r="B120" s="310"/>
      <c r="C120" s="310"/>
      <c r="D120" s="310"/>
      <c r="E120" s="310"/>
      <c r="F120" s="310"/>
      <c r="G120" s="310"/>
      <c r="H120" s="310"/>
      <c r="I120" s="310"/>
      <c r="J120" s="310"/>
      <c r="K120" s="310"/>
    </row>
    <row r="121" ht="7.5" customHeight="1">
      <c r="B121" s="337"/>
      <c r="C121" s="338"/>
      <c r="D121" s="338"/>
      <c r="E121" s="338"/>
      <c r="F121" s="338"/>
      <c r="G121" s="338"/>
      <c r="H121" s="338"/>
      <c r="I121" s="338"/>
      <c r="J121" s="338"/>
      <c r="K121" s="339"/>
    </row>
    <row r="122" ht="45" customHeight="1">
      <c r="B122" s="340"/>
      <c r="C122" s="293" t="s">
        <v>1084</v>
      </c>
      <c r="D122" s="293"/>
      <c r="E122" s="293"/>
      <c r="F122" s="293"/>
      <c r="G122" s="293"/>
      <c r="H122" s="293"/>
      <c r="I122" s="293"/>
      <c r="J122" s="293"/>
      <c r="K122" s="341"/>
    </row>
    <row r="123" ht="17.25" customHeight="1">
      <c r="B123" s="342"/>
      <c r="C123" s="317" t="s">
        <v>1030</v>
      </c>
      <c r="D123" s="317"/>
      <c r="E123" s="317"/>
      <c r="F123" s="317" t="s">
        <v>1031</v>
      </c>
      <c r="G123" s="318"/>
      <c r="H123" s="317" t="s">
        <v>59</v>
      </c>
      <c r="I123" s="317" t="s">
        <v>62</v>
      </c>
      <c r="J123" s="317" t="s">
        <v>1032</v>
      </c>
      <c r="K123" s="343"/>
    </row>
    <row r="124" ht="17.25" customHeight="1">
      <c r="B124" s="342"/>
      <c r="C124" s="319" t="s">
        <v>1033</v>
      </c>
      <c r="D124" s="319"/>
      <c r="E124" s="319"/>
      <c r="F124" s="320" t="s">
        <v>1034</v>
      </c>
      <c r="G124" s="321"/>
      <c r="H124" s="319"/>
      <c r="I124" s="319"/>
      <c r="J124" s="319" t="s">
        <v>1035</v>
      </c>
      <c r="K124" s="343"/>
    </row>
    <row r="125" ht="5.25" customHeight="1">
      <c r="B125" s="344"/>
      <c r="C125" s="322"/>
      <c r="D125" s="322"/>
      <c r="E125" s="322"/>
      <c r="F125" s="322"/>
      <c r="G125" s="302"/>
      <c r="H125" s="322"/>
      <c r="I125" s="322"/>
      <c r="J125" s="322"/>
      <c r="K125" s="345"/>
    </row>
    <row r="126" ht="15" customHeight="1">
      <c r="B126" s="344"/>
      <c r="C126" s="302" t="s">
        <v>1039</v>
      </c>
      <c r="D126" s="322"/>
      <c r="E126" s="322"/>
      <c r="F126" s="324" t="s">
        <v>1036</v>
      </c>
      <c r="G126" s="302"/>
      <c r="H126" s="302" t="s">
        <v>1076</v>
      </c>
      <c r="I126" s="302" t="s">
        <v>1038</v>
      </c>
      <c r="J126" s="302">
        <v>120</v>
      </c>
      <c r="K126" s="346"/>
    </row>
    <row r="127" ht="15" customHeight="1">
      <c r="B127" s="344"/>
      <c r="C127" s="302" t="s">
        <v>1085</v>
      </c>
      <c r="D127" s="302"/>
      <c r="E127" s="302"/>
      <c r="F127" s="324" t="s">
        <v>1036</v>
      </c>
      <c r="G127" s="302"/>
      <c r="H127" s="302" t="s">
        <v>1086</v>
      </c>
      <c r="I127" s="302" t="s">
        <v>1038</v>
      </c>
      <c r="J127" s="302" t="s">
        <v>1087</v>
      </c>
      <c r="K127" s="346"/>
    </row>
    <row r="128" ht="15" customHeight="1">
      <c r="B128" s="344"/>
      <c r="C128" s="302" t="s">
        <v>102</v>
      </c>
      <c r="D128" s="302"/>
      <c r="E128" s="302"/>
      <c r="F128" s="324" t="s">
        <v>1036</v>
      </c>
      <c r="G128" s="302"/>
      <c r="H128" s="302" t="s">
        <v>1088</v>
      </c>
      <c r="I128" s="302" t="s">
        <v>1038</v>
      </c>
      <c r="J128" s="302" t="s">
        <v>1087</v>
      </c>
      <c r="K128" s="346"/>
    </row>
    <row r="129" ht="15" customHeight="1">
      <c r="B129" s="344"/>
      <c r="C129" s="302" t="s">
        <v>1047</v>
      </c>
      <c r="D129" s="302"/>
      <c r="E129" s="302"/>
      <c r="F129" s="324" t="s">
        <v>1042</v>
      </c>
      <c r="G129" s="302"/>
      <c r="H129" s="302" t="s">
        <v>1048</v>
      </c>
      <c r="I129" s="302" t="s">
        <v>1038</v>
      </c>
      <c r="J129" s="302">
        <v>15</v>
      </c>
      <c r="K129" s="346"/>
    </row>
    <row r="130" ht="15" customHeight="1">
      <c r="B130" s="344"/>
      <c r="C130" s="326" t="s">
        <v>1049</v>
      </c>
      <c r="D130" s="326"/>
      <c r="E130" s="326"/>
      <c r="F130" s="327" t="s">
        <v>1042</v>
      </c>
      <c r="G130" s="326"/>
      <c r="H130" s="326" t="s">
        <v>1050</v>
      </c>
      <c r="I130" s="326" t="s">
        <v>1038</v>
      </c>
      <c r="J130" s="326">
        <v>15</v>
      </c>
      <c r="K130" s="346"/>
    </row>
    <row r="131" ht="15" customHeight="1">
      <c r="B131" s="344"/>
      <c r="C131" s="326" t="s">
        <v>1051</v>
      </c>
      <c r="D131" s="326"/>
      <c r="E131" s="326"/>
      <c r="F131" s="327" t="s">
        <v>1042</v>
      </c>
      <c r="G131" s="326"/>
      <c r="H131" s="326" t="s">
        <v>1052</v>
      </c>
      <c r="I131" s="326" t="s">
        <v>1038</v>
      </c>
      <c r="J131" s="326">
        <v>20</v>
      </c>
      <c r="K131" s="346"/>
    </row>
    <row r="132" ht="15" customHeight="1">
      <c r="B132" s="344"/>
      <c r="C132" s="326" t="s">
        <v>1053</v>
      </c>
      <c r="D132" s="326"/>
      <c r="E132" s="326"/>
      <c r="F132" s="327" t="s">
        <v>1042</v>
      </c>
      <c r="G132" s="326"/>
      <c r="H132" s="326" t="s">
        <v>1054</v>
      </c>
      <c r="I132" s="326" t="s">
        <v>1038</v>
      </c>
      <c r="J132" s="326">
        <v>20</v>
      </c>
      <c r="K132" s="346"/>
    </row>
    <row r="133" ht="15" customHeight="1">
      <c r="B133" s="344"/>
      <c r="C133" s="302" t="s">
        <v>1041</v>
      </c>
      <c r="D133" s="302"/>
      <c r="E133" s="302"/>
      <c r="F133" s="324" t="s">
        <v>1042</v>
      </c>
      <c r="G133" s="302"/>
      <c r="H133" s="302" t="s">
        <v>1076</v>
      </c>
      <c r="I133" s="302" t="s">
        <v>1038</v>
      </c>
      <c r="J133" s="302">
        <v>50</v>
      </c>
      <c r="K133" s="346"/>
    </row>
    <row r="134" ht="15" customHeight="1">
      <c r="B134" s="344"/>
      <c r="C134" s="302" t="s">
        <v>1055</v>
      </c>
      <c r="D134" s="302"/>
      <c r="E134" s="302"/>
      <c r="F134" s="324" t="s">
        <v>1042</v>
      </c>
      <c r="G134" s="302"/>
      <c r="H134" s="302" t="s">
        <v>1076</v>
      </c>
      <c r="I134" s="302" t="s">
        <v>1038</v>
      </c>
      <c r="J134" s="302">
        <v>50</v>
      </c>
      <c r="K134" s="346"/>
    </row>
    <row r="135" ht="15" customHeight="1">
      <c r="B135" s="344"/>
      <c r="C135" s="302" t="s">
        <v>1061</v>
      </c>
      <c r="D135" s="302"/>
      <c r="E135" s="302"/>
      <c r="F135" s="324" t="s">
        <v>1042</v>
      </c>
      <c r="G135" s="302"/>
      <c r="H135" s="302" t="s">
        <v>1076</v>
      </c>
      <c r="I135" s="302" t="s">
        <v>1038</v>
      </c>
      <c r="J135" s="302">
        <v>50</v>
      </c>
      <c r="K135" s="346"/>
    </row>
    <row r="136" ht="15" customHeight="1">
      <c r="B136" s="344"/>
      <c r="C136" s="302" t="s">
        <v>1063</v>
      </c>
      <c r="D136" s="302"/>
      <c r="E136" s="302"/>
      <c r="F136" s="324" t="s">
        <v>1042</v>
      </c>
      <c r="G136" s="302"/>
      <c r="H136" s="302" t="s">
        <v>1076</v>
      </c>
      <c r="I136" s="302" t="s">
        <v>1038</v>
      </c>
      <c r="J136" s="302">
        <v>50</v>
      </c>
      <c r="K136" s="346"/>
    </row>
    <row r="137" ht="15" customHeight="1">
      <c r="B137" s="344"/>
      <c r="C137" s="302" t="s">
        <v>1064</v>
      </c>
      <c r="D137" s="302"/>
      <c r="E137" s="302"/>
      <c r="F137" s="324" t="s">
        <v>1042</v>
      </c>
      <c r="G137" s="302"/>
      <c r="H137" s="302" t="s">
        <v>1089</v>
      </c>
      <c r="I137" s="302" t="s">
        <v>1038</v>
      </c>
      <c r="J137" s="302">
        <v>255</v>
      </c>
      <c r="K137" s="346"/>
    </row>
    <row r="138" ht="15" customHeight="1">
      <c r="B138" s="344"/>
      <c r="C138" s="302" t="s">
        <v>1066</v>
      </c>
      <c r="D138" s="302"/>
      <c r="E138" s="302"/>
      <c r="F138" s="324" t="s">
        <v>1036</v>
      </c>
      <c r="G138" s="302"/>
      <c r="H138" s="302" t="s">
        <v>1090</v>
      </c>
      <c r="I138" s="302" t="s">
        <v>1068</v>
      </c>
      <c r="J138" s="302"/>
      <c r="K138" s="346"/>
    </row>
    <row r="139" ht="15" customHeight="1">
      <c r="B139" s="344"/>
      <c r="C139" s="302" t="s">
        <v>1069</v>
      </c>
      <c r="D139" s="302"/>
      <c r="E139" s="302"/>
      <c r="F139" s="324" t="s">
        <v>1036</v>
      </c>
      <c r="G139" s="302"/>
      <c r="H139" s="302" t="s">
        <v>1091</v>
      </c>
      <c r="I139" s="302" t="s">
        <v>1071</v>
      </c>
      <c r="J139" s="302"/>
      <c r="K139" s="346"/>
    </row>
    <row r="140" ht="15" customHeight="1">
      <c r="B140" s="344"/>
      <c r="C140" s="302" t="s">
        <v>1072</v>
      </c>
      <c r="D140" s="302"/>
      <c r="E140" s="302"/>
      <c r="F140" s="324" t="s">
        <v>1036</v>
      </c>
      <c r="G140" s="302"/>
      <c r="H140" s="302" t="s">
        <v>1072</v>
      </c>
      <c r="I140" s="302" t="s">
        <v>1071</v>
      </c>
      <c r="J140" s="302"/>
      <c r="K140" s="346"/>
    </row>
    <row r="141" ht="15" customHeight="1">
      <c r="B141" s="344"/>
      <c r="C141" s="302" t="s">
        <v>43</v>
      </c>
      <c r="D141" s="302"/>
      <c r="E141" s="302"/>
      <c r="F141" s="324" t="s">
        <v>1036</v>
      </c>
      <c r="G141" s="302"/>
      <c r="H141" s="302" t="s">
        <v>1092</v>
      </c>
      <c r="I141" s="302" t="s">
        <v>1071</v>
      </c>
      <c r="J141" s="302"/>
      <c r="K141" s="346"/>
    </row>
    <row r="142" ht="15" customHeight="1">
      <c r="B142" s="344"/>
      <c r="C142" s="302" t="s">
        <v>1093</v>
      </c>
      <c r="D142" s="302"/>
      <c r="E142" s="302"/>
      <c r="F142" s="324" t="s">
        <v>1036</v>
      </c>
      <c r="G142" s="302"/>
      <c r="H142" s="302" t="s">
        <v>1094</v>
      </c>
      <c r="I142" s="302" t="s">
        <v>1071</v>
      </c>
      <c r="J142" s="302"/>
      <c r="K142" s="346"/>
    </row>
    <row r="143" ht="15" customHeight="1">
      <c r="B143" s="347"/>
      <c r="C143" s="348"/>
      <c r="D143" s="348"/>
      <c r="E143" s="348"/>
      <c r="F143" s="348"/>
      <c r="G143" s="348"/>
      <c r="H143" s="348"/>
      <c r="I143" s="348"/>
      <c r="J143" s="348"/>
      <c r="K143" s="349"/>
    </row>
    <row r="144" ht="18.75" customHeight="1">
      <c r="B144" s="299"/>
      <c r="C144" s="299"/>
      <c r="D144" s="299"/>
      <c r="E144" s="299"/>
      <c r="F144" s="336"/>
      <c r="G144" s="299"/>
      <c r="H144" s="299"/>
      <c r="I144" s="299"/>
      <c r="J144" s="299"/>
      <c r="K144" s="299"/>
    </row>
    <row r="145" ht="18.75" customHeight="1">
      <c r="B145" s="310"/>
      <c r="C145" s="310"/>
      <c r="D145" s="310"/>
      <c r="E145" s="310"/>
      <c r="F145" s="310"/>
      <c r="G145" s="310"/>
      <c r="H145" s="310"/>
      <c r="I145" s="310"/>
      <c r="J145" s="310"/>
      <c r="K145" s="310"/>
    </row>
    <row r="146" ht="7.5" customHeight="1">
      <c r="B146" s="311"/>
      <c r="C146" s="312"/>
      <c r="D146" s="312"/>
      <c r="E146" s="312"/>
      <c r="F146" s="312"/>
      <c r="G146" s="312"/>
      <c r="H146" s="312"/>
      <c r="I146" s="312"/>
      <c r="J146" s="312"/>
      <c r="K146" s="313"/>
    </row>
    <row r="147" ht="45" customHeight="1">
      <c r="B147" s="314"/>
      <c r="C147" s="315" t="s">
        <v>1095</v>
      </c>
      <c r="D147" s="315"/>
      <c r="E147" s="315"/>
      <c r="F147" s="315"/>
      <c r="G147" s="315"/>
      <c r="H147" s="315"/>
      <c r="I147" s="315"/>
      <c r="J147" s="315"/>
      <c r="K147" s="316"/>
    </row>
    <row r="148" ht="17.25" customHeight="1">
      <c r="B148" s="314"/>
      <c r="C148" s="317" t="s">
        <v>1030</v>
      </c>
      <c r="D148" s="317"/>
      <c r="E148" s="317"/>
      <c r="F148" s="317" t="s">
        <v>1031</v>
      </c>
      <c r="G148" s="318"/>
      <c r="H148" s="317" t="s">
        <v>59</v>
      </c>
      <c r="I148" s="317" t="s">
        <v>62</v>
      </c>
      <c r="J148" s="317" t="s">
        <v>1032</v>
      </c>
      <c r="K148" s="316"/>
    </row>
    <row r="149" ht="17.25" customHeight="1">
      <c r="B149" s="314"/>
      <c r="C149" s="319" t="s">
        <v>1033</v>
      </c>
      <c r="D149" s="319"/>
      <c r="E149" s="319"/>
      <c r="F149" s="320" t="s">
        <v>1034</v>
      </c>
      <c r="G149" s="321"/>
      <c r="H149" s="319"/>
      <c r="I149" s="319"/>
      <c r="J149" s="319" t="s">
        <v>1035</v>
      </c>
      <c r="K149" s="316"/>
    </row>
    <row r="150" ht="5.25" customHeight="1">
      <c r="B150" s="325"/>
      <c r="C150" s="322"/>
      <c r="D150" s="322"/>
      <c r="E150" s="322"/>
      <c r="F150" s="322"/>
      <c r="G150" s="323"/>
      <c r="H150" s="322"/>
      <c r="I150" s="322"/>
      <c r="J150" s="322"/>
      <c r="K150" s="346"/>
    </row>
    <row r="151" ht="15" customHeight="1">
      <c r="B151" s="325"/>
      <c r="C151" s="350" t="s">
        <v>1039</v>
      </c>
      <c r="D151" s="302"/>
      <c r="E151" s="302"/>
      <c r="F151" s="351" t="s">
        <v>1036</v>
      </c>
      <c r="G151" s="302"/>
      <c r="H151" s="350" t="s">
        <v>1076</v>
      </c>
      <c r="I151" s="350" t="s">
        <v>1038</v>
      </c>
      <c r="J151" s="350">
        <v>120</v>
      </c>
      <c r="K151" s="346"/>
    </row>
    <row r="152" ht="15" customHeight="1">
      <c r="B152" s="325"/>
      <c r="C152" s="350" t="s">
        <v>1085</v>
      </c>
      <c r="D152" s="302"/>
      <c r="E152" s="302"/>
      <c r="F152" s="351" t="s">
        <v>1036</v>
      </c>
      <c r="G152" s="302"/>
      <c r="H152" s="350" t="s">
        <v>1096</v>
      </c>
      <c r="I152" s="350" t="s">
        <v>1038</v>
      </c>
      <c r="J152" s="350" t="s">
        <v>1087</v>
      </c>
      <c r="K152" s="346"/>
    </row>
    <row r="153" ht="15" customHeight="1">
      <c r="B153" s="325"/>
      <c r="C153" s="350" t="s">
        <v>102</v>
      </c>
      <c r="D153" s="302"/>
      <c r="E153" s="302"/>
      <c r="F153" s="351" t="s">
        <v>1036</v>
      </c>
      <c r="G153" s="302"/>
      <c r="H153" s="350" t="s">
        <v>1097</v>
      </c>
      <c r="I153" s="350" t="s">
        <v>1038</v>
      </c>
      <c r="J153" s="350" t="s">
        <v>1087</v>
      </c>
      <c r="K153" s="346"/>
    </row>
    <row r="154" ht="15" customHeight="1">
      <c r="B154" s="325"/>
      <c r="C154" s="350" t="s">
        <v>1041</v>
      </c>
      <c r="D154" s="302"/>
      <c r="E154" s="302"/>
      <c r="F154" s="351" t="s">
        <v>1042</v>
      </c>
      <c r="G154" s="302"/>
      <c r="H154" s="350" t="s">
        <v>1076</v>
      </c>
      <c r="I154" s="350" t="s">
        <v>1038</v>
      </c>
      <c r="J154" s="350">
        <v>50</v>
      </c>
      <c r="K154" s="346"/>
    </row>
    <row r="155" ht="15" customHeight="1">
      <c r="B155" s="325"/>
      <c r="C155" s="350" t="s">
        <v>1044</v>
      </c>
      <c r="D155" s="302"/>
      <c r="E155" s="302"/>
      <c r="F155" s="351" t="s">
        <v>1036</v>
      </c>
      <c r="G155" s="302"/>
      <c r="H155" s="350" t="s">
        <v>1076</v>
      </c>
      <c r="I155" s="350" t="s">
        <v>1046</v>
      </c>
      <c r="J155" s="350"/>
      <c r="K155" s="346"/>
    </row>
    <row r="156" ht="15" customHeight="1">
      <c r="B156" s="325"/>
      <c r="C156" s="350" t="s">
        <v>1055</v>
      </c>
      <c r="D156" s="302"/>
      <c r="E156" s="302"/>
      <c r="F156" s="351" t="s">
        <v>1042</v>
      </c>
      <c r="G156" s="302"/>
      <c r="H156" s="350" t="s">
        <v>1076</v>
      </c>
      <c r="I156" s="350" t="s">
        <v>1038</v>
      </c>
      <c r="J156" s="350">
        <v>50</v>
      </c>
      <c r="K156" s="346"/>
    </row>
    <row r="157" ht="15" customHeight="1">
      <c r="B157" s="325"/>
      <c r="C157" s="350" t="s">
        <v>1063</v>
      </c>
      <c r="D157" s="302"/>
      <c r="E157" s="302"/>
      <c r="F157" s="351" t="s">
        <v>1042</v>
      </c>
      <c r="G157" s="302"/>
      <c r="H157" s="350" t="s">
        <v>1076</v>
      </c>
      <c r="I157" s="350" t="s">
        <v>1038</v>
      </c>
      <c r="J157" s="350">
        <v>50</v>
      </c>
      <c r="K157" s="346"/>
    </row>
    <row r="158" ht="15" customHeight="1">
      <c r="B158" s="325"/>
      <c r="C158" s="350" t="s">
        <v>1061</v>
      </c>
      <c r="D158" s="302"/>
      <c r="E158" s="302"/>
      <c r="F158" s="351" t="s">
        <v>1042</v>
      </c>
      <c r="G158" s="302"/>
      <c r="H158" s="350" t="s">
        <v>1076</v>
      </c>
      <c r="I158" s="350" t="s">
        <v>1038</v>
      </c>
      <c r="J158" s="350">
        <v>50</v>
      </c>
      <c r="K158" s="346"/>
    </row>
    <row r="159" ht="15" customHeight="1">
      <c r="B159" s="325"/>
      <c r="C159" s="350" t="s">
        <v>120</v>
      </c>
      <c r="D159" s="302"/>
      <c r="E159" s="302"/>
      <c r="F159" s="351" t="s">
        <v>1036</v>
      </c>
      <c r="G159" s="302"/>
      <c r="H159" s="350" t="s">
        <v>1098</v>
      </c>
      <c r="I159" s="350" t="s">
        <v>1038</v>
      </c>
      <c r="J159" s="350" t="s">
        <v>1099</v>
      </c>
      <c r="K159" s="346"/>
    </row>
    <row r="160" ht="15" customHeight="1">
      <c r="B160" s="325"/>
      <c r="C160" s="350" t="s">
        <v>1100</v>
      </c>
      <c r="D160" s="302"/>
      <c r="E160" s="302"/>
      <c r="F160" s="351" t="s">
        <v>1036</v>
      </c>
      <c r="G160" s="302"/>
      <c r="H160" s="350" t="s">
        <v>1101</v>
      </c>
      <c r="I160" s="350" t="s">
        <v>1071</v>
      </c>
      <c r="J160" s="350"/>
      <c r="K160" s="346"/>
    </row>
    <row r="161" ht="15" customHeight="1">
      <c r="B161" s="352"/>
      <c r="C161" s="334"/>
      <c r="D161" s="334"/>
      <c r="E161" s="334"/>
      <c r="F161" s="334"/>
      <c r="G161" s="334"/>
      <c r="H161" s="334"/>
      <c r="I161" s="334"/>
      <c r="J161" s="334"/>
      <c r="K161" s="353"/>
    </row>
    <row r="162" ht="18.75" customHeight="1">
      <c r="B162" s="299"/>
      <c r="C162" s="302"/>
      <c r="D162" s="302"/>
      <c r="E162" s="302"/>
      <c r="F162" s="324"/>
      <c r="G162" s="302"/>
      <c r="H162" s="302"/>
      <c r="I162" s="302"/>
      <c r="J162" s="302"/>
      <c r="K162" s="299"/>
    </row>
    <row r="163" ht="18.75" customHeight="1">
      <c r="B163" s="310"/>
      <c r="C163" s="310"/>
      <c r="D163" s="310"/>
      <c r="E163" s="310"/>
      <c r="F163" s="310"/>
      <c r="G163" s="310"/>
      <c r="H163" s="310"/>
      <c r="I163" s="310"/>
      <c r="J163" s="310"/>
      <c r="K163" s="310"/>
    </row>
    <row r="164" ht="7.5" customHeight="1">
      <c r="B164" s="289"/>
      <c r="C164" s="290"/>
      <c r="D164" s="290"/>
      <c r="E164" s="290"/>
      <c r="F164" s="290"/>
      <c r="G164" s="290"/>
      <c r="H164" s="290"/>
      <c r="I164" s="290"/>
      <c r="J164" s="290"/>
      <c r="K164" s="291"/>
    </row>
    <row r="165" ht="45" customHeight="1">
      <c r="B165" s="292"/>
      <c r="C165" s="293" t="s">
        <v>1102</v>
      </c>
      <c r="D165" s="293"/>
      <c r="E165" s="293"/>
      <c r="F165" s="293"/>
      <c r="G165" s="293"/>
      <c r="H165" s="293"/>
      <c r="I165" s="293"/>
      <c r="J165" s="293"/>
      <c r="K165" s="294"/>
    </row>
    <row r="166" ht="17.25" customHeight="1">
      <c r="B166" s="292"/>
      <c r="C166" s="317" t="s">
        <v>1030</v>
      </c>
      <c r="D166" s="317"/>
      <c r="E166" s="317"/>
      <c r="F166" s="317" t="s">
        <v>1031</v>
      </c>
      <c r="G166" s="354"/>
      <c r="H166" s="355" t="s">
        <v>59</v>
      </c>
      <c r="I166" s="355" t="s">
        <v>62</v>
      </c>
      <c r="J166" s="317" t="s">
        <v>1032</v>
      </c>
      <c r="K166" s="294"/>
    </row>
    <row r="167" ht="17.25" customHeight="1">
      <c r="B167" s="295"/>
      <c r="C167" s="319" t="s">
        <v>1033</v>
      </c>
      <c r="D167" s="319"/>
      <c r="E167" s="319"/>
      <c r="F167" s="320" t="s">
        <v>1034</v>
      </c>
      <c r="G167" s="356"/>
      <c r="H167" s="357"/>
      <c r="I167" s="357"/>
      <c r="J167" s="319" t="s">
        <v>1035</v>
      </c>
      <c r="K167" s="297"/>
    </row>
    <row r="168" ht="5.25" customHeight="1">
      <c r="B168" s="325"/>
      <c r="C168" s="322"/>
      <c r="D168" s="322"/>
      <c r="E168" s="322"/>
      <c r="F168" s="322"/>
      <c r="G168" s="323"/>
      <c r="H168" s="322"/>
      <c r="I168" s="322"/>
      <c r="J168" s="322"/>
      <c r="K168" s="346"/>
    </row>
    <row r="169" ht="15" customHeight="1">
      <c r="B169" s="325"/>
      <c r="C169" s="302" t="s">
        <v>1039</v>
      </c>
      <c r="D169" s="302"/>
      <c r="E169" s="302"/>
      <c r="F169" s="324" t="s">
        <v>1036</v>
      </c>
      <c r="G169" s="302"/>
      <c r="H169" s="302" t="s">
        <v>1076</v>
      </c>
      <c r="I169" s="302" t="s">
        <v>1038</v>
      </c>
      <c r="J169" s="302">
        <v>120</v>
      </c>
      <c r="K169" s="346"/>
    </row>
    <row r="170" ht="15" customHeight="1">
      <c r="B170" s="325"/>
      <c r="C170" s="302" t="s">
        <v>1085</v>
      </c>
      <c r="D170" s="302"/>
      <c r="E170" s="302"/>
      <c r="F170" s="324" t="s">
        <v>1036</v>
      </c>
      <c r="G170" s="302"/>
      <c r="H170" s="302" t="s">
        <v>1086</v>
      </c>
      <c r="I170" s="302" t="s">
        <v>1038</v>
      </c>
      <c r="J170" s="302" t="s">
        <v>1087</v>
      </c>
      <c r="K170" s="346"/>
    </row>
    <row r="171" ht="15" customHeight="1">
      <c r="B171" s="325"/>
      <c r="C171" s="302" t="s">
        <v>102</v>
      </c>
      <c r="D171" s="302"/>
      <c r="E171" s="302"/>
      <c r="F171" s="324" t="s">
        <v>1036</v>
      </c>
      <c r="G171" s="302"/>
      <c r="H171" s="302" t="s">
        <v>1103</v>
      </c>
      <c r="I171" s="302" t="s">
        <v>1038</v>
      </c>
      <c r="J171" s="302" t="s">
        <v>1087</v>
      </c>
      <c r="K171" s="346"/>
    </row>
    <row r="172" ht="15" customHeight="1">
      <c r="B172" s="325"/>
      <c r="C172" s="302" t="s">
        <v>1041</v>
      </c>
      <c r="D172" s="302"/>
      <c r="E172" s="302"/>
      <c r="F172" s="324" t="s">
        <v>1042</v>
      </c>
      <c r="G172" s="302"/>
      <c r="H172" s="302" t="s">
        <v>1103</v>
      </c>
      <c r="I172" s="302" t="s">
        <v>1038</v>
      </c>
      <c r="J172" s="302">
        <v>50</v>
      </c>
      <c r="K172" s="346"/>
    </row>
    <row r="173" ht="15" customHeight="1">
      <c r="B173" s="325"/>
      <c r="C173" s="302" t="s">
        <v>1044</v>
      </c>
      <c r="D173" s="302"/>
      <c r="E173" s="302"/>
      <c r="F173" s="324" t="s">
        <v>1036</v>
      </c>
      <c r="G173" s="302"/>
      <c r="H173" s="302" t="s">
        <v>1103</v>
      </c>
      <c r="I173" s="302" t="s">
        <v>1046</v>
      </c>
      <c r="J173" s="302"/>
      <c r="K173" s="346"/>
    </row>
    <row r="174" ht="15" customHeight="1">
      <c r="B174" s="325"/>
      <c r="C174" s="302" t="s">
        <v>1055</v>
      </c>
      <c r="D174" s="302"/>
      <c r="E174" s="302"/>
      <c r="F174" s="324" t="s">
        <v>1042</v>
      </c>
      <c r="G174" s="302"/>
      <c r="H174" s="302" t="s">
        <v>1103</v>
      </c>
      <c r="I174" s="302" t="s">
        <v>1038</v>
      </c>
      <c r="J174" s="302">
        <v>50</v>
      </c>
      <c r="K174" s="346"/>
    </row>
    <row r="175" ht="15" customHeight="1">
      <c r="B175" s="325"/>
      <c r="C175" s="302" t="s">
        <v>1063</v>
      </c>
      <c r="D175" s="302"/>
      <c r="E175" s="302"/>
      <c r="F175" s="324" t="s">
        <v>1042</v>
      </c>
      <c r="G175" s="302"/>
      <c r="H175" s="302" t="s">
        <v>1103</v>
      </c>
      <c r="I175" s="302" t="s">
        <v>1038</v>
      </c>
      <c r="J175" s="302">
        <v>50</v>
      </c>
      <c r="K175" s="346"/>
    </row>
    <row r="176" ht="15" customHeight="1">
      <c r="B176" s="325"/>
      <c r="C176" s="302" t="s">
        <v>1061</v>
      </c>
      <c r="D176" s="302"/>
      <c r="E176" s="302"/>
      <c r="F176" s="324" t="s">
        <v>1042</v>
      </c>
      <c r="G176" s="302"/>
      <c r="H176" s="302" t="s">
        <v>1103</v>
      </c>
      <c r="I176" s="302" t="s">
        <v>1038</v>
      </c>
      <c r="J176" s="302">
        <v>50</v>
      </c>
      <c r="K176" s="346"/>
    </row>
    <row r="177" ht="15" customHeight="1">
      <c r="B177" s="325"/>
      <c r="C177" s="302" t="s">
        <v>129</v>
      </c>
      <c r="D177" s="302"/>
      <c r="E177" s="302"/>
      <c r="F177" s="324" t="s">
        <v>1036</v>
      </c>
      <c r="G177" s="302"/>
      <c r="H177" s="302" t="s">
        <v>1104</v>
      </c>
      <c r="I177" s="302" t="s">
        <v>1105</v>
      </c>
      <c r="J177" s="302"/>
      <c r="K177" s="346"/>
    </row>
    <row r="178" ht="15" customHeight="1">
      <c r="B178" s="325"/>
      <c r="C178" s="302" t="s">
        <v>62</v>
      </c>
      <c r="D178" s="302"/>
      <c r="E178" s="302"/>
      <c r="F178" s="324" t="s">
        <v>1036</v>
      </c>
      <c r="G178" s="302"/>
      <c r="H178" s="302" t="s">
        <v>1106</v>
      </c>
      <c r="I178" s="302" t="s">
        <v>1107</v>
      </c>
      <c r="J178" s="302">
        <v>1</v>
      </c>
      <c r="K178" s="346"/>
    </row>
    <row r="179" ht="15" customHeight="1">
      <c r="B179" s="325"/>
      <c r="C179" s="302" t="s">
        <v>58</v>
      </c>
      <c r="D179" s="302"/>
      <c r="E179" s="302"/>
      <c r="F179" s="324" t="s">
        <v>1036</v>
      </c>
      <c r="G179" s="302"/>
      <c r="H179" s="302" t="s">
        <v>1108</v>
      </c>
      <c r="I179" s="302" t="s">
        <v>1038</v>
      </c>
      <c r="J179" s="302">
        <v>20</v>
      </c>
      <c r="K179" s="346"/>
    </row>
    <row r="180" ht="15" customHeight="1">
      <c r="B180" s="325"/>
      <c r="C180" s="302" t="s">
        <v>59</v>
      </c>
      <c r="D180" s="302"/>
      <c r="E180" s="302"/>
      <c r="F180" s="324" t="s">
        <v>1036</v>
      </c>
      <c r="G180" s="302"/>
      <c r="H180" s="302" t="s">
        <v>1109</v>
      </c>
      <c r="I180" s="302" t="s">
        <v>1038</v>
      </c>
      <c r="J180" s="302">
        <v>255</v>
      </c>
      <c r="K180" s="346"/>
    </row>
    <row r="181" ht="15" customHeight="1">
      <c r="B181" s="325"/>
      <c r="C181" s="302" t="s">
        <v>130</v>
      </c>
      <c r="D181" s="302"/>
      <c r="E181" s="302"/>
      <c r="F181" s="324" t="s">
        <v>1036</v>
      </c>
      <c r="G181" s="302"/>
      <c r="H181" s="302" t="s">
        <v>1000</v>
      </c>
      <c r="I181" s="302" t="s">
        <v>1038</v>
      </c>
      <c r="J181" s="302">
        <v>10</v>
      </c>
      <c r="K181" s="346"/>
    </row>
    <row r="182" ht="15" customHeight="1">
      <c r="B182" s="325"/>
      <c r="C182" s="302" t="s">
        <v>131</v>
      </c>
      <c r="D182" s="302"/>
      <c r="E182" s="302"/>
      <c r="F182" s="324" t="s">
        <v>1036</v>
      </c>
      <c r="G182" s="302"/>
      <c r="H182" s="302" t="s">
        <v>1110</v>
      </c>
      <c r="I182" s="302" t="s">
        <v>1071</v>
      </c>
      <c r="J182" s="302"/>
      <c r="K182" s="346"/>
    </row>
    <row r="183" ht="15" customHeight="1">
      <c r="B183" s="325"/>
      <c r="C183" s="302" t="s">
        <v>1111</v>
      </c>
      <c r="D183" s="302"/>
      <c r="E183" s="302"/>
      <c r="F183" s="324" t="s">
        <v>1036</v>
      </c>
      <c r="G183" s="302"/>
      <c r="H183" s="302" t="s">
        <v>1112</v>
      </c>
      <c r="I183" s="302" t="s">
        <v>1071</v>
      </c>
      <c r="J183" s="302"/>
      <c r="K183" s="346"/>
    </row>
    <row r="184" ht="15" customHeight="1">
      <c r="B184" s="325"/>
      <c r="C184" s="302" t="s">
        <v>1100</v>
      </c>
      <c r="D184" s="302"/>
      <c r="E184" s="302"/>
      <c r="F184" s="324" t="s">
        <v>1036</v>
      </c>
      <c r="G184" s="302"/>
      <c r="H184" s="302" t="s">
        <v>1113</v>
      </c>
      <c r="I184" s="302" t="s">
        <v>1071</v>
      </c>
      <c r="J184" s="302"/>
      <c r="K184" s="346"/>
    </row>
    <row r="185" ht="15" customHeight="1">
      <c r="B185" s="325"/>
      <c r="C185" s="302" t="s">
        <v>133</v>
      </c>
      <c r="D185" s="302"/>
      <c r="E185" s="302"/>
      <c r="F185" s="324" t="s">
        <v>1042</v>
      </c>
      <c r="G185" s="302"/>
      <c r="H185" s="302" t="s">
        <v>1114</v>
      </c>
      <c r="I185" s="302" t="s">
        <v>1038</v>
      </c>
      <c r="J185" s="302">
        <v>50</v>
      </c>
      <c r="K185" s="346"/>
    </row>
    <row r="186" ht="15" customHeight="1">
      <c r="B186" s="325"/>
      <c r="C186" s="302" t="s">
        <v>1115</v>
      </c>
      <c r="D186" s="302"/>
      <c r="E186" s="302"/>
      <c r="F186" s="324" t="s">
        <v>1042</v>
      </c>
      <c r="G186" s="302"/>
      <c r="H186" s="302" t="s">
        <v>1116</v>
      </c>
      <c r="I186" s="302" t="s">
        <v>1117</v>
      </c>
      <c r="J186" s="302"/>
      <c r="K186" s="346"/>
    </row>
    <row r="187" ht="15" customHeight="1">
      <c r="B187" s="325"/>
      <c r="C187" s="302" t="s">
        <v>1118</v>
      </c>
      <c r="D187" s="302"/>
      <c r="E187" s="302"/>
      <c r="F187" s="324" t="s">
        <v>1042</v>
      </c>
      <c r="G187" s="302"/>
      <c r="H187" s="302" t="s">
        <v>1119</v>
      </c>
      <c r="I187" s="302" t="s">
        <v>1117</v>
      </c>
      <c r="J187" s="302"/>
      <c r="K187" s="346"/>
    </row>
    <row r="188" ht="15" customHeight="1">
      <c r="B188" s="325"/>
      <c r="C188" s="302" t="s">
        <v>1120</v>
      </c>
      <c r="D188" s="302"/>
      <c r="E188" s="302"/>
      <c r="F188" s="324" t="s">
        <v>1042</v>
      </c>
      <c r="G188" s="302"/>
      <c r="H188" s="302" t="s">
        <v>1121</v>
      </c>
      <c r="I188" s="302" t="s">
        <v>1117</v>
      </c>
      <c r="J188" s="302"/>
      <c r="K188" s="346"/>
    </row>
    <row r="189" ht="15" customHeight="1">
      <c r="B189" s="325"/>
      <c r="C189" s="358" t="s">
        <v>1122</v>
      </c>
      <c r="D189" s="302"/>
      <c r="E189" s="302"/>
      <c r="F189" s="324" t="s">
        <v>1042</v>
      </c>
      <c r="G189" s="302"/>
      <c r="H189" s="302" t="s">
        <v>1123</v>
      </c>
      <c r="I189" s="302" t="s">
        <v>1124</v>
      </c>
      <c r="J189" s="359" t="s">
        <v>1125</v>
      </c>
      <c r="K189" s="346"/>
    </row>
    <row r="190" ht="15" customHeight="1">
      <c r="B190" s="325"/>
      <c r="C190" s="309" t="s">
        <v>47</v>
      </c>
      <c r="D190" s="302"/>
      <c r="E190" s="302"/>
      <c r="F190" s="324" t="s">
        <v>1036</v>
      </c>
      <c r="G190" s="302"/>
      <c r="H190" s="299" t="s">
        <v>1126</v>
      </c>
      <c r="I190" s="302" t="s">
        <v>1127</v>
      </c>
      <c r="J190" s="302"/>
      <c r="K190" s="346"/>
    </row>
    <row r="191" ht="15" customHeight="1">
      <c r="B191" s="325"/>
      <c r="C191" s="309" t="s">
        <v>1128</v>
      </c>
      <c r="D191" s="302"/>
      <c r="E191" s="302"/>
      <c r="F191" s="324" t="s">
        <v>1036</v>
      </c>
      <c r="G191" s="302"/>
      <c r="H191" s="302" t="s">
        <v>1129</v>
      </c>
      <c r="I191" s="302" t="s">
        <v>1071</v>
      </c>
      <c r="J191" s="302"/>
      <c r="K191" s="346"/>
    </row>
    <row r="192" ht="15" customHeight="1">
      <c r="B192" s="325"/>
      <c r="C192" s="309" t="s">
        <v>1130</v>
      </c>
      <c r="D192" s="302"/>
      <c r="E192" s="302"/>
      <c r="F192" s="324" t="s">
        <v>1036</v>
      </c>
      <c r="G192" s="302"/>
      <c r="H192" s="302" t="s">
        <v>1131</v>
      </c>
      <c r="I192" s="302" t="s">
        <v>1071</v>
      </c>
      <c r="J192" s="302"/>
      <c r="K192" s="346"/>
    </row>
    <row r="193" ht="15" customHeight="1">
      <c r="B193" s="325"/>
      <c r="C193" s="309" t="s">
        <v>1132</v>
      </c>
      <c r="D193" s="302"/>
      <c r="E193" s="302"/>
      <c r="F193" s="324" t="s">
        <v>1042</v>
      </c>
      <c r="G193" s="302"/>
      <c r="H193" s="302" t="s">
        <v>1133</v>
      </c>
      <c r="I193" s="302" t="s">
        <v>1071</v>
      </c>
      <c r="J193" s="302"/>
      <c r="K193" s="346"/>
    </row>
    <row r="194" ht="15" customHeight="1">
      <c r="B194" s="352"/>
      <c r="C194" s="360"/>
      <c r="D194" s="334"/>
      <c r="E194" s="334"/>
      <c r="F194" s="334"/>
      <c r="G194" s="334"/>
      <c r="H194" s="334"/>
      <c r="I194" s="334"/>
      <c r="J194" s="334"/>
      <c r="K194" s="353"/>
    </row>
    <row r="195" ht="18.75" customHeight="1">
      <c r="B195" s="299"/>
      <c r="C195" s="302"/>
      <c r="D195" s="302"/>
      <c r="E195" s="302"/>
      <c r="F195" s="324"/>
      <c r="G195" s="302"/>
      <c r="H195" s="302"/>
      <c r="I195" s="302"/>
      <c r="J195" s="302"/>
      <c r="K195" s="299"/>
    </row>
    <row r="196" ht="18.75" customHeight="1">
      <c r="B196" s="299"/>
      <c r="C196" s="302"/>
      <c r="D196" s="302"/>
      <c r="E196" s="302"/>
      <c r="F196" s="324"/>
      <c r="G196" s="302"/>
      <c r="H196" s="302"/>
      <c r="I196" s="302"/>
      <c r="J196" s="302"/>
      <c r="K196" s="299"/>
    </row>
    <row r="197" ht="18.75" customHeight="1">
      <c r="B197" s="310"/>
      <c r="C197" s="310"/>
      <c r="D197" s="310"/>
      <c r="E197" s="310"/>
      <c r="F197" s="310"/>
      <c r="G197" s="310"/>
      <c r="H197" s="310"/>
      <c r="I197" s="310"/>
      <c r="J197" s="310"/>
      <c r="K197" s="310"/>
    </row>
    <row r="198" ht="13.5">
      <c r="B198" s="289"/>
      <c r="C198" s="290"/>
      <c r="D198" s="290"/>
      <c r="E198" s="290"/>
      <c r="F198" s="290"/>
      <c r="G198" s="290"/>
      <c r="H198" s="290"/>
      <c r="I198" s="290"/>
      <c r="J198" s="290"/>
      <c r="K198" s="291"/>
    </row>
    <row r="199" ht="21">
      <c r="B199" s="292"/>
      <c r="C199" s="293" t="s">
        <v>1134</v>
      </c>
      <c r="D199" s="293"/>
      <c r="E199" s="293"/>
      <c r="F199" s="293"/>
      <c r="G199" s="293"/>
      <c r="H199" s="293"/>
      <c r="I199" s="293"/>
      <c r="J199" s="293"/>
      <c r="K199" s="294"/>
    </row>
    <row r="200" ht="25.5" customHeight="1">
      <c r="B200" s="292"/>
      <c r="C200" s="361" t="s">
        <v>1135</v>
      </c>
      <c r="D200" s="361"/>
      <c r="E200" s="361"/>
      <c r="F200" s="361" t="s">
        <v>1136</v>
      </c>
      <c r="G200" s="362"/>
      <c r="H200" s="361" t="s">
        <v>1137</v>
      </c>
      <c r="I200" s="361"/>
      <c r="J200" s="361"/>
      <c r="K200" s="294"/>
    </row>
    <row r="201" ht="5.25" customHeight="1">
      <c r="B201" s="325"/>
      <c r="C201" s="322"/>
      <c r="D201" s="322"/>
      <c r="E201" s="322"/>
      <c r="F201" s="322"/>
      <c r="G201" s="302"/>
      <c r="H201" s="322"/>
      <c r="I201" s="322"/>
      <c r="J201" s="322"/>
      <c r="K201" s="346"/>
    </row>
    <row r="202" ht="15" customHeight="1">
      <c r="B202" s="325"/>
      <c r="C202" s="302" t="s">
        <v>1127</v>
      </c>
      <c r="D202" s="302"/>
      <c r="E202" s="302"/>
      <c r="F202" s="324" t="s">
        <v>48</v>
      </c>
      <c r="G202" s="302"/>
      <c r="H202" s="302" t="s">
        <v>1138</v>
      </c>
      <c r="I202" s="302"/>
      <c r="J202" s="302"/>
      <c r="K202" s="346"/>
    </row>
    <row r="203" ht="15" customHeight="1">
      <c r="B203" s="325"/>
      <c r="C203" s="331"/>
      <c r="D203" s="302"/>
      <c r="E203" s="302"/>
      <c r="F203" s="324" t="s">
        <v>49</v>
      </c>
      <c r="G203" s="302"/>
      <c r="H203" s="302" t="s">
        <v>1139</v>
      </c>
      <c r="I203" s="302"/>
      <c r="J203" s="302"/>
      <c r="K203" s="346"/>
    </row>
    <row r="204" ht="15" customHeight="1">
      <c r="B204" s="325"/>
      <c r="C204" s="331"/>
      <c r="D204" s="302"/>
      <c r="E204" s="302"/>
      <c r="F204" s="324" t="s">
        <v>52</v>
      </c>
      <c r="G204" s="302"/>
      <c r="H204" s="302" t="s">
        <v>1140</v>
      </c>
      <c r="I204" s="302"/>
      <c r="J204" s="302"/>
      <c r="K204" s="346"/>
    </row>
    <row r="205" ht="15" customHeight="1">
      <c r="B205" s="325"/>
      <c r="C205" s="302"/>
      <c r="D205" s="302"/>
      <c r="E205" s="302"/>
      <c r="F205" s="324" t="s">
        <v>50</v>
      </c>
      <c r="G205" s="302"/>
      <c r="H205" s="302" t="s">
        <v>1141</v>
      </c>
      <c r="I205" s="302"/>
      <c r="J205" s="302"/>
      <c r="K205" s="346"/>
    </row>
    <row r="206" ht="15" customHeight="1">
      <c r="B206" s="325"/>
      <c r="C206" s="302"/>
      <c r="D206" s="302"/>
      <c r="E206" s="302"/>
      <c r="F206" s="324" t="s">
        <v>51</v>
      </c>
      <c r="G206" s="302"/>
      <c r="H206" s="302" t="s">
        <v>1142</v>
      </c>
      <c r="I206" s="302"/>
      <c r="J206" s="302"/>
      <c r="K206" s="346"/>
    </row>
    <row r="207" ht="15" customHeight="1">
      <c r="B207" s="325"/>
      <c r="C207" s="302"/>
      <c r="D207" s="302"/>
      <c r="E207" s="302"/>
      <c r="F207" s="324"/>
      <c r="G207" s="302"/>
      <c r="H207" s="302"/>
      <c r="I207" s="302"/>
      <c r="J207" s="302"/>
      <c r="K207" s="346"/>
    </row>
    <row r="208" ht="15" customHeight="1">
      <c r="B208" s="325"/>
      <c r="C208" s="302" t="s">
        <v>1083</v>
      </c>
      <c r="D208" s="302"/>
      <c r="E208" s="302"/>
      <c r="F208" s="324" t="s">
        <v>84</v>
      </c>
      <c r="G208" s="302"/>
      <c r="H208" s="302" t="s">
        <v>1143</v>
      </c>
      <c r="I208" s="302"/>
      <c r="J208" s="302"/>
      <c r="K208" s="346"/>
    </row>
    <row r="209" ht="15" customHeight="1">
      <c r="B209" s="325"/>
      <c r="C209" s="331"/>
      <c r="D209" s="302"/>
      <c r="E209" s="302"/>
      <c r="F209" s="324" t="s">
        <v>981</v>
      </c>
      <c r="G209" s="302"/>
      <c r="H209" s="302" t="s">
        <v>982</v>
      </c>
      <c r="I209" s="302"/>
      <c r="J209" s="302"/>
      <c r="K209" s="346"/>
    </row>
    <row r="210" ht="15" customHeight="1">
      <c r="B210" s="325"/>
      <c r="C210" s="302"/>
      <c r="D210" s="302"/>
      <c r="E210" s="302"/>
      <c r="F210" s="324" t="s">
        <v>979</v>
      </c>
      <c r="G210" s="302"/>
      <c r="H210" s="302" t="s">
        <v>1144</v>
      </c>
      <c r="I210" s="302"/>
      <c r="J210" s="302"/>
      <c r="K210" s="346"/>
    </row>
    <row r="211" ht="15" customHeight="1">
      <c r="B211" s="363"/>
      <c r="C211" s="331"/>
      <c r="D211" s="331"/>
      <c r="E211" s="331"/>
      <c r="F211" s="324" t="s">
        <v>113</v>
      </c>
      <c r="G211" s="309"/>
      <c r="H211" s="350" t="s">
        <v>114</v>
      </c>
      <c r="I211" s="350"/>
      <c r="J211" s="350"/>
      <c r="K211" s="364"/>
    </row>
    <row r="212" ht="15" customHeight="1">
      <c r="B212" s="363"/>
      <c r="C212" s="331"/>
      <c r="D212" s="331"/>
      <c r="E212" s="331"/>
      <c r="F212" s="324" t="s">
        <v>983</v>
      </c>
      <c r="G212" s="309"/>
      <c r="H212" s="350" t="s">
        <v>881</v>
      </c>
      <c r="I212" s="350"/>
      <c r="J212" s="350"/>
      <c r="K212" s="364"/>
    </row>
    <row r="213" ht="15" customHeight="1">
      <c r="B213" s="363"/>
      <c r="C213" s="331"/>
      <c r="D213" s="331"/>
      <c r="E213" s="331"/>
      <c r="F213" s="365"/>
      <c r="G213" s="309"/>
      <c r="H213" s="366"/>
      <c r="I213" s="366"/>
      <c r="J213" s="366"/>
      <c r="K213" s="364"/>
    </row>
    <row r="214" ht="15" customHeight="1">
      <c r="B214" s="363"/>
      <c r="C214" s="302" t="s">
        <v>1107</v>
      </c>
      <c r="D214" s="331"/>
      <c r="E214" s="331"/>
      <c r="F214" s="324">
        <v>1</v>
      </c>
      <c r="G214" s="309"/>
      <c r="H214" s="350" t="s">
        <v>1145</v>
      </c>
      <c r="I214" s="350"/>
      <c r="J214" s="350"/>
      <c r="K214" s="364"/>
    </row>
    <row r="215" ht="15" customHeight="1">
      <c r="B215" s="363"/>
      <c r="C215" s="331"/>
      <c r="D215" s="331"/>
      <c r="E215" s="331"/>
      <c r="F215" s="324">
        <v>2</v>
      </c>
      <c r="G215" s="309"/>
      <c r="H215" s="350" t="s">
        <v>1146</v>
      </c>
      <c r="I215" s="350"/>
      <c r="J215" s="350"/>
      <c r="K215" s="364"/>
    </row>
    <row r="216" ht="15" customHeight="1">
      <c r="B216" s="363"/>
      <c r="C216" s="331"/>
      <c r="D216" s="331"/>
      <c r="E216" s="331"/>
      <c r="F216" s="324">
        <v>3</v>
      </c>
      <c r="G216" s="309"/>
      <c r="H216" s="350" t="s">
        <v>1147</v>
      </c>
      <c r="I216" s="350"/>
      <c r="J216" s="350"/>
      <c r="K216" s="364"/>
    </row>
    <row r="217" ht="15" customHeight="1">
      <c r="B217" s="363"/>
      <c r="C217" s="331"/>
      <c r="D217" s="331"/>
      <c r="E217" s="331"/>
      <c r="F217" s="324">
        <v>4</v>
      </c>
      <c r="G217" s="309"/>
      <c r="H217" s="350" t="s">
        <v>1148</v>
      </c>
      <c r="I217" s="350"/>
      <c r="J217" s="350"/>
      <c r="K217" s="364"/>
    </row>
    <row r="218" ht="12.75" customHeight="1">
      <c r="B218" s="367"/>
      <c r="C218" s="368"/>
      <c r="D218" s="368"/>
      <c r="E218" s="368"/>
      <c r="F218" s="368"/>
      <c r="G218" s="368"/>
      <c r="H218" s="368"/>
      <c r="I218" s="368"/>
      <c r="J218" s="368"/>
      <c r="K218" s="369"/>
    </row>
  </sheetData>
  <sheetProtection autoFilter="0" deleteColumns="0" deleteRows="0" formatCells="0" formatColumns="0" formatRows="0" insertColumns="0" insertHyperlinks="0" insertRows="0" pivotTables="0" sort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7" customWidth="1"/>
    <col min="8" max="8" width="11.5" customWidth="1"/>
    <col min="9" max="9" width="20.17" style="13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86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87</v>
      </c>
    </row>
    <row r="4" ht="24.96" customHeight="1">
      <c r="B4" s="20"/>
      <c r="D4" s="141" t="s">
        <v>116</v>
      </c>
      <c r="L4" s="20"/>
      <c r="M4" s="14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43" t="s">
        <v>16</v>
      </c>
      <c r="L6" s="20"/>
    </row>
    <row r="7" ht="16.5" customHeight="1">
      <c r="B7" s="20"/>
      <c r="E7" s="144" t="str">
        <f>'Rekapitulace stavby'!K6</f>
        <v>Bečva, km 42,480-44,135 - revitalizace toku, Černotín, DPS</v>
      </c>
      <c r="F7" s="143"/>
      <c r="G7" s="143"/>
      <c r="H7" s="143"/>
      <c r="L7" s="20"/>
    </row>
    <row r="8" s="1" customFormat="1" ht="12" customHeight="1">
      <c r="B8" s="43"/>
      <c r="D8" s="143" t="s">
        <v>117</v>
      </c>
      <c r="I8" s="145"/>
      <c r="L8" s="43"/>
    </row>
    <row r="9" s="1" customFormat="1" ht="36.96" customHeight="1">
      <c r="B9" s="43"/>
      <c r="E9" s="146" t="s">
        <v>118</v>
      </c>
      <c r="F9" s="1"/>
      <c r="G9" s="1"/>
      <c r="H9" s="1"/>
      <c r="I9" s="145"/>
      <c r="L9" s="43"/>
    </row>
    <row r="10" s="1" customFormat="1">
      <c r="B10" s="43"/>
      <c r="I10" s="145"/>
      <c r="L10" s="43"/>
    </row>
    <row r="11" s="1" customFormat="1" ht="12" customHeight="1">
      <c r="B11" s="43"/>
      <c r="D11" s="143" t="s">
        <v>18</v>
      </c>
      <c r="F11" s="132" t="s">
        <v>19</v>
      </c>
      <c r="I11" s="147" t="s">
        <v>20</v>
      </c>
      <c r="J11" s="132" t="s">
        <v>21</v>
      </c>
      <c r="L11" s="43"/>
    </row>
    <row r="12" s="1" customFormat="1" ht="12" customHeight="1">
      <c r="B12" s="43"/>
      <c r="D12" s="143" t="s">
        <v>22</v>
      </c>
      <c r="F12" s="132" t="s">
        <v>23</v>
      </c>
      <c r="I12" s="147" t="s">
        <v>24</v>
      </c>
      <c r="J12" s="148" t="str">
        <f>'Rekapitulace stavby'!AN8</f>
        <v>31. 7. 2018</v>
      </c>
      <c r="L12" s="43"/>
    </row>
    <row r="13" s="1" customFormat="1" ht="10.8" customHeight="1">
      <c r="B13" s="43"/>
      <c r="I13" s="145"/>
      <c r="L13" s="43"/>
    </row>
    <row r="14" s="1" customFormat="1" ht="12" customHeight="1">
      <c r="B14" s="43"/>
      <c r="D14" s="143" t="s">
        <v>26</v>
      </c>
      <c r="I14" s="147" t="s">
        <v>27</v>
      </c>
      <c r="J14" s="132" t="s">
        <v>28</v>
      </c>
      <c r="L14" s="43"/>
    </row>
    <row r="15" s="1" customFormat="1" ht="18" customHeight="1">
      <c r="B15" s="43"/>
      <c r="E15" s="132" t="s">
        <v>29</v>
      </c>
      <c r="I15" s="147" t="s">
        <v>30</v>
      </c>
      <c r="J15" s="132" t="s">
        <v>31</v>
      </c>
      <c r="L15" s="43"/>
    </row>
    <row r="16" s="1" customFormat="1" ht="6.96" customHeight="1">
      <c r="B16" s="43"/>
      <c r="I16" s="145"/>
      <c r="L16" s="43"/>
    </row>
    <row r="17" s="1" customFormat="1" ht="12" customHeight="1">
      <c r="B17" s="43"/>
      <c r="D17" s="143" t="s">
        <v>32</v>
      </c>
      <c r="I17" s="147" t="s">
        <v>27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2"/>
      <c r="G18" s="132"/>
      <c r="H18" s="132"/>
      <c r="I18" s="147" t="s">
        <v>30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45"/>
      <c r="L19" s="43"/>
    </row>
    <row r="20" s="1" customFormat="1" ht="12" customHeight="1">
      <c r="B20" s="43"/>
      <c r="D20" s="143" t="s">
        <v>34</v>
      </c>
      <c r="I20" s="147" t="s">
        <v>27</v>
      </c>
      <c r="J20" s="132" t="s">
        <v>35</v>
      </c>
      <c r="L20" s="43"/>
    </row>
    <row r="21" s="1" customFormat="1" ht="18" customHeight="1">
      <c r="B21" s="43"/>
      <c r="E21" s="132" t="s">
        <v>36</v>
      </c>
      <c r="I21" s="147" t="s">
        <v>30</v>
      </c>
      <c r="J21" s="132" t="s">
        <v>37</v>
      </c>
      <c r="L21" s="43"/>
    </row>
    <row r="22" s="1" customFormat="1" ht="6.96" customHeight="1">
      <c r="B22" s="43"/>
      <c r="I22" s="145"/>
      <c r="L22" s="43"/>
    </row>
    <row r="23" s="1" customFormat="1" ht="12" customHeight="1">
      <c r="B23" s="43"/>
      <c r="D23" s="143" t="s">
        <v>39</v>
      </c>
      <c r="I23" s="147" t="s">
        <v>27</v>
      </c>
      <c r="J23" s="132" t="str">
        <f>IF('Rekapitulace stavby'!AN19="","",'Rekapitulace stavby'!AN19)</f>
        <v/>
      </c>
      <c r="L23" s="43"/>
    </row>
    <row r="24" s="1" customFormat="1" ht="18" customHeight="1">
      <c r="B24" s="43"/>
      <c r="E24" s="132" t="str">
        <f>IF('Rekapitulace stavby'!E20="","",'Rekapitulace stavby'!E20)</f>
        <v xml:space="preserve"> </v>
      </c>
      <c r="I24" s="147" t="s">
        <v>30</v>
      </c>
      <c r="J24" s="132" t="str">
        <f>IF('Rekapitulace stavby'!AN20="","",'Rekapitulace stavby'!AN20)</f>
        <v/>
      </c>
      <c r="L24" s="43"/>
    </row>
    <row r="25" s="1" customFormat="1" ht="6.96" customHeight="1">
      <c r="B25" s="43"/>
      <c r="I25" s="145"/>
      <c r="L25" s="43"/>
    </row>
    <row r="26" s="1" customFormat="1" ht="12" customHeight="1">
      <c r="B26" s="43"/>
      <c r="D26" s="143" t="s">
        <v>41</v>
      </c>
      <c r="I26" s="145"/>
      <c r="L26" s="43"/>
    </row>
    <row r="27" s="7" customFormat="1" ht="16.5" customHeight="1">
      <c r="B27" s="149"/>
      <c r="E27" s="150" t="s">
        <v>21</v>
      </c>
      <c r="F27" s="150"/>
      <c r="G27" s="150"/>
      <c r="H27" s="150"/>
      <c r="I27" s="151"/>
      <c r="L27" s="149"/>
    </row>
    <row r="28" s="1" customFormat="1" ht="6.96" customHeight="1">
      <c r="B28" s="43"/>
      <c r="I28" s="14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52"/>
      <c r="J29" s="75"/>
      <c r="K29" s="75"/>
      <c r="L29" s="43"/>
    </row>
    <row r="30" s="1" customFormat="1" ht="25.44" customHeight="1">
      <c r="B30" s="43"/>
      <c r="D30" s="153" t="s">
        <v>43</v>
      </c>
      <c r="I30" s="145"/>
      <c r="J30" s="154">
        <f>ROUND(J84,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52"/>
      <c r="J31" s="75"/>
      <c r="K31" s="75"/>
      <c r="L31" s="43"/>
    </row>
    <row r="32" s="1" customFormat="1" ht="14.4" customHeight="1">
      <c r="B32" s="43"/>
      <c r="F32" s="155" t="s">
        <v>45</v>
      </c>
      <c r="I32" s="156" t="s">
        <v>44</v>
      </c>
      <c r="J32" s="155" t="s">
        <v>46</v>
      </c>
      <c r="L32" s="43"/>
    </row>
    <row r="33" s="1" customFormat="1" ht="14.4" customHeight="1">
      <c r="B33" s="43"/>
      <c r="D33" s="157" t="s">
        <v>47</v>
      </c>
      <c r="E33" s="143" t="s">
        <v>48</v>
      </c>
      <c r="F33" s="158">
        <f>ROUND((SUM(BE84:BE186)),  2)</f>
        <v>0</v>
      </c>
      <c r="I33" s="159">
        <v>0.20999999999999999</v>
      </c>
      <c r="J33" s="158">
        <f>ROUND(((SUM(BE84:BE186))*I33),  2)</f>
        <v>0</v>
      </c>
      <c r="L33" s="43"/>
    </row>
    <row r="34" s="1" customFormat="1" ht="14.4" customHeight="1">
      <c r="B34" s="43"/>
      <c r="E34" s="143" t="s">
        <v>49</v>
      </c>
      <c r="F34" s="158">
        <f>ROUND((SUM(BF84:BF186)),  2)</f>
        <v>0</v>
      </c>
      <c r="I34" s="159">
        <v>0.14999999999999999</v>
      </c>
      <c r="J34" s="158">
        <f>ROUND(((SUM(BF84:BF186))*I34),  2)</f>
        <v>0</v>
      </c>
      <c r="L34" s="43"/>
    </row>
    <row r="35" hidden="1" s="1" customFormat="1" ht="14.4" customHeight="1">
      <c r="B35" s="43"/>
      <c r="E35" s="143" t="s">
        <v>50</v>
      </c>
      <c r="F35" s="158">
        <f>ROUND((SUM(BG84:BG186)),  2)</f>
        <v>0</v>
      </c>
      <c r="I35" s="159">
        <v>0.20999999999999999</v>
      </c>
      <c r="J35" s="158">
        <f>0</f>
        <v>0</v>
      </c>
      <c r="L35" s="43"/>
    </row>
    <row r="36" hidden="1" s="1" customFormat="1" ht="14.4" customHeight="1">
      <c r="B36" s="43"/>
      <c r="E36" s="143" t="s">
        <v>51</v>
      </c>
      <c r="F36" s="158">
        <f>ROUND((SUM(BH84:BH186)),  2)</f>
        <v>0</v>
      </c>
      <c r="I36" s="159">
        <v>0.14999999999999999</v>
      </c>
      <c r="J36" s="158">
        <f>0</f>
        <v>0</v>
      </c>
      <c r="L36" s="43"/>
    </row>
    <row r="37" hidden="1" s="1" customFormat="1" ht="14.4" customHeight="1">
      <c r="B37" s="43"/>
      <c r="E37" s="143" t="s">
        <v>52</v>
      </c>
      <c r="F37" s="158">
        <f>ROUND((SUM(BI84:BI186)),  2)</f>
        <v>0</v>
      </c>
      <c r="I37" s="159">
        <v>0</v>
      </c>
      <c r="J37" s="158">
        <f>0</f>
        <v>0</v>
      </c>
      <c r="L37" s="43"/>
    </row>
    <row r="38" s="1" customFormat="1" ht="6.96" customHeight="1">
      <c r="B38" s="43"/>
      <c r="I38" s="145"/>
      <c r="L38" s="43"/>
    </row>
    <row r="39" s="1" customFormat="1" ht="25.44" customHeight="1">
      <c r="B39" s="43"/>
      <c r="C39" s="160"/>
      <c r="D39" s="161" t="s">
        <v>53</v>
      </c>
      <c r="E39" s="162"/>
      <c r="F39" s="162"/>
      <c r="G39" s="163" t="s">
        <v>54</v>
      </c>
      <c r="H39" s="164" t="s">
        <v>55</v>
      </c>
      <c r="I39" s="165"/>
      <c r="J39" s="166">
        <f>SUM(J30:J37)</f>
        <v>0</v>
      </c>
      <c r="K39" s="167"/>
      <c r="L39" s="43"/>
    </row>
    <row r="40" s="1" customFormat="1" ht="14.4" customHeight="1">
      <c r="B40" s="168"/>
      <c r="C40" s="169"/>
      <c r="D40" s="169"/>
      <c r="E40" s="169"/>
      <c r="F40" s="169"/>
      <c r="G40" s="169"/>
      <c r="H40" s="169"/>
      <c r="I40" s="170"/>
      <c r="J40" s="169"/>
      <c r="K40" s="169"/>
      <c r="L40" s="43"/>
    </row>
    <row r="44" s="1" customFormat="1" ht="6.96" customHeight="1">
      <c r="B44" s="171"/>
      <c r="C44" s="172"/>
      <c r="D44" s="172"/>
      <c r="E44" s="172"/>
      <c r="F44" s="172"/>
      <c r="G44" s="172"/>
      <c r="H44" s="172"/>
      <c r="I44" s="173"/>
      <c r="J44" s="172"/>
      <c r="K44" s="172"/>
      <c r="L44" s="43"/>
    </row>
    <row r="45" s="1" customFormat="1" ht="24.96" customHeight="1">
      <c r="B45" s="38"/>
      <c r="C45" s="23" t="s">
        <v>119</v>
      </c>
      <c r="D45" s="39"/>
      <c r="E45" s="39"/>
      <c r="F45" s="39"/>
      <c r="G45" s="39"/>
      <c r="H45" s="39"/>
      <c r="I45" s="14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4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45"/>
      <c r="J47" s="39"/>
      <c r="K47" s="39"/>
      <c r="L47" s="43"/>
    </row>
    <row r="48" s="1" customFormat="1" ht="16.5" customHeight="1">
      <c r="B48" s="38"/>
      <c r="C48" s="39"/>
      <c r="D48" s="39"/>
      <c r="E48" s="174" t="str">
        <f>E7</f>
        <v>Bečva, km 42,480-44,135 - revitalizace toku, Černotín, DPS</v>
      </c>
      <c r="F48" s="32"/>
      <c r="G48" s="32"/>
      <c r="H48" s="32"/>
      <c r="I48" s="145"/>
      <c r="J48" s="39"/>
      <c r="K48" s="39"/>
      <c r="L48" s="43"/>
    </row>
    <row r="49" s="1" customFormat="1" ht="12" customHeight="1">
      <c r="B49" s="38"/>
      <c r="C49" s="32" t="s">
        <v>117</v>
      </c>
      <c r="D49" s="39"/>
      <c r="E49" s="39"/>
      <c r="F49" s="39"/>
      <c r="G49" s="39"/>
      <c r="H49" s="39"/>
      <c r="I49" s="14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01 - Úpravy PB</v>
      </c>
      <c r="F50" s="39"/>
      <c r="G50" s="39"/>
      <c r="H50" s="39"/>
      <c r="I50" s="14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45"/>
      <c r="J51" s="39"/>
      <c r="K51" s="39"/>
      <c r="L51" s="43"/>
    </row>
    <row r="52" s="1" customFormat="1" ht="12" customHeight="1">
      <c r="B52" s="38"/>
      <c r="C52" s="32" t="s">
        <v>22</v>
      </c>
      <c r="D52" s="39"/>
      <c r="E52" s="39"/>
      <c r="F52" s="27" t="str">
        <f>F12</f>
        <v>Černotín</v>
      </c>
      <c r="G52" s="39"/>
      <c r="H52" s="39"/>
      <c r="I52" s="147" t="s">
        <v>24</v>
      </c>
      <c r="J52" s="71" t="str">
        <f>IF(J12="","",J12)</f>
        <v>31. 7. 2018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45"/>
      <c r="J53" s="39"/>
      <c r="K53" s="39"/>
      <c r="L53" s="43"/>
    </row>
    <row r="54" s="1" customFormat="1" ht="15.15" customHeight="1">
      <c r="B54" s="38"/>
      <c r="C54" s="32" t="s">
        <v>26</v>
      </c>
      <c r="D54" s="39"/>
      <c r="E54" s="39"/>
      <c r="F54" s="27" t="str">
        <f>E15</f>
        <v>Povodí Moravy, státní podnik</v>
      </c>
      <c r="G54" s="39"/>
      <c r="H54" s="39"/>
      <c r="I54" s="147" t="s">
        <v>34</v>
      </c>
      <c r="J54" s="36" t="str">
        <f>E21</f>
        <v>HG Partner, s.r.o.</v>
      </c>
      <c r="K54" s="39"/>
      <c r="L54" s="43"/>
    </row>
    <row r="55" s="1" customFormat="1" ht="15.15" customHeight="1">
      <c r="B55" s="38"/>
      <c r="C55" s="32" t="s">
        <v>32</v>
      </c>
      <c r="D55" s="39"/>
      <c r="E55" s="39"/>
      <c r="F55" s="27" t="str">
        <f>IF(E18="","",E18)</f>
        <v>Vyplň údaj</v>
      </c>
      <c r="G55" s="39"/>
      <c r="H55" s="39"/>
      <c r="I55" s="147" t="s">
        <v>39</v>
      </c>
      <c r="J55" s="36" t="str">
        <f>E24</f>
        <v xml:space="preserve"> 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45"/>
      <c r="J56" s="39"/>
      <c r="K56" s="39"/>
      <c r="L56" s="43"/>
    </row>
    <row r="57" s="1" customFormat="1" ht="29.28" customHeight="1">
      <c r="B57" s="38"/>
      <c r="C57" s="175" t="s">
        <v>120</v>
      </c>
      <c r="D57" s="176"/>
      <c r="E57" s="176"/>
      <c r="F57" s="176"/>
      <c r="G57" s="176"/>
      <c r="H57" s="176"/>
      <c r="I57" s="177"/>
      <c r="J57" s="178" t="s">
        <v>121</v>
      </c>
      <c r="K57" s="176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45"/>
      <c r="J58" s="39"/>
      <c r="K58" s="39"/>
      <c r="L58" s="43"/>
    </row>
    <row r="59" s="1" customFormat="1" ht="22.8" customHeight="1">
      <c r="B59" s="38"/>
      <c r="C59" s="179" t="s">
        <v>75</v>
      </c>
      <c r="D59" s="39"/>
      <c r="E59" s="39"/>
      <c r="F59" s="39"/>
      <c r="G59" s="39"/>
      <c r="H59" s="39"/>
      <c r="I59" s="145"/>
      <c r="J59" s="101">
        <f>J84</f>
        <v>0</v>
      </c>
      <c r="K59" s="39"/>
      <c r="L59" s="43"/>
      <c r="AU59" s="17" t="s">
        <v>122</v>
      </c>
    </row>
    <row r="60" s="8" customFormat="1" ht="24.96" customHeight="1">
      <c r="B60" s="180"/>
      <c r="C60" s="181"/>
      <c r="D60" s="182" t="s">
        <v>123</v>
      </c>
      <c r="E60" s="183"/>
      <c r="F60" s="183"/>
      <c r="G60" s="183"/>
      <c r="H60" s="183"/>
      <c r="I60" s="184"/>
      <c r="J60" s="185">
        <f>J85</f>
        <v>0</v>
      </c>
      <c r="K60" s="181"/>
      <c r="L60" s="186"/>
    </row>
    <row r="61" s="9" customFormat="1" ht="19.92" customHeight="1">
      <c r="B61" s="187"/>
      <c r="C61" s="124"/>
      <c r="D61" s="188" t="s">
        <v>124</v>
      </c>
      <c r="E61" s="189"/>
      <c r="F61" s="189"/>
      <c r="G61" s="189"/>
      <c r="H61" s="189"/>
      <c r="I61" s="190"/>
      <c r="J61" s="191">
        <f>J86</f>
        <v>0</v>
      </c>
      <c r="K61" s="124"/>
      <c r="L61" s="192"/>
    </row>
    <row r="62" s="9" customFormat="1" ht="19.92" customHeight="1">
      <c r="B62" s="187"/>
      <c r="C62" s="124"/>
      <c r="D62" s="188" t="s">
        <v>125</v>
      </c>
      <c r="E62" s="189"/>
      <c r="F62" s="189"/>
      <c r="G62" s="189"/>
      <c r="H62" s="189"/>
      <c r="I62" s="190"/>
      <c r="J62" s="191">
        <f>J170</f>
        <v>0</v>
      </c>
      <c r="K62" s="124"/>
      <c r="L62" s="192"/>
    </row>
    <row r="63" s="9" customFormat="1" ht="19.92" customHeight="1">
      <c r="B63" s="187"/>
      <c r="C63" s="124"/>
      <c r="D63" s="188" t="s">
        <v>126</v>
      </c>
      <c r="E63" s="189"/>
      <c r="F63" s="189"/>
      <c r="G63" s="189"/>
      <c r="H63" s="189"/>
      <c r="I63" s="190"/>
      <c r="J63" s="191">
        <f>J181</f>
        <v>0</v>
      </c>
      <c r="K63" s="124"/>
      <c r="L63" s="192"/>
    </row>
    <row r="64" s="9" customFormat="1" ht="19.92" customHeight="1">
      <c r="B64" s="187"/>
      <c r="C64" s="124"/>
      <c r="D64" s="188" t="s">
        <v>127</v>
      </c>
      <c r="E64" s="189"/>
      <c r="F64" s="189"/>
      <c r="G64" s="189"/>
      <c r="H64" s="189"/>
      <c r="I64" s="190"/>
      <c r="J64" s="191">
        <f>J184</f>
        <v>0</v>
      </c>
      <c r="K64" s="124"/>
      <c r="L64" s="192"/>
    </row>
    <row r="65" s="1" customFormat="1" ht="21.84" customHeight="1">
      <c r="B65" s="38"/>
      <c r="C65" s="39"/>
      <c r="D65" s="39"/>
      <c r="E65" s="39"/>
      <c r="F65" s="39"/>
      <c r="G65" s="39"/>
      <c r="H65" s="39"/>
      <c r="I65" s="145"/>
      <c r="J65" s="39"/>
      <c r="K65" s="39"/>
      <c r="L65" s="43"/>
    </row>
    <row r="66" s="1" customFormat="1" ht="6.96" customHeight="1">
      <c r="B66" s="58"/>
      <c r="C66" s="59"/>
      <c r="D66" s="59"/>
      <c r="E66" s="59"/>
      <c r="F66" s="59"/>
      <c r="G66" s="59"/>
      <c r="H66" s="59"/>
      <c r="I66" s="170"/>
      <c r="J66" s="59"/>
      <c r="K66" s="59"/>
      <c r="L66" s="43"/>
    </row>
    <row r="70" s="1" customFormat="1" ht="6.96" customHeight="1">
      <c r="B70" s="60"/>
      <c r="C70" s="61"/>
      <c r="D70" s="61"/>
      <c r="E70" s="61"/>
      <c r="F70" s="61"/>
      <c r="G70" s="61"/>
      <c r="H70" s="61"/>
      <c r="I70" s="173"/>
      <c r="J70" s="61"/>
      <c r="K70" s="61"/>
      <c r="L70" s="43"/>
    </row>
    <row r="71" s="1" customFormat="1" ht="24.96" customHeight="1">
      <c r="B71" s="38"/>
      <c r="C71" s="23" t="s">
        <v>128</v>
      </c>
      <c r="D71" s="39"/>
      <c r="E71" s="39"/>
      <c r="F71" s="39"/>
      <c r="G71" s="39"/>
      <c r="H71" s="39"/>
      <c r="I71" s="145"/>
      <c r="J71" s="39"/>
      <c r="K71" s="39"/>
      <c r="L71" s="43"/>
    </row>
    <row r="72" s="1" customFormat="1" ht="6.96" customHeight="1">
      <c r="B72" s="38"/>
      <c r="C72" s="39"/>
      <c r="D72" s="39"/>
      <c r="E72" s="39"/>
      <c r="F72" s="39"/>
      <c r="G72" s="39"/>
      <c r="H72" s="39"/>
      <c r="I72" s="145"/>
      <c r="J72" s="39"/>
      <c r="K72" s="39"/>
      <c r="L72" s="43"/>
    </row>
    <row r="73" s="1" customFormat="1" ht="12" customHeight="1">
      <c r="B73" s="38"/>
      <c r="C73" s="32" t="s">
        <v>16</v>
      </c>
      <c r="D73" s="39"/>
      <c r="E73" s="39"/>
      <c r="F73" s="39"/>
      <c r="G73" s="39"/>
      <c r="H73" s="39"/>
      <c r="I73" s="145"/>
      <c r="J73" s="39"/>
      <c r="K73" s="39"/>
      <c r="L73" s="43"/>
    </row>
    <row r="74" s="1" customFormat="1" ht="16.5" customHeight="1">
      <c r="B74" s="38"/>
      <c r="C74" s="39"/>
      <c r="D74" s="39"/>
      <c r="E74" s="174" t="str">
        <f>E7</f>
        <v>Bečva, km 42,480-44,135 - revitalizace toku, Černotín, DPS</v>
      </c>
      <c r="F74" s="32"/>
      <c r="G74" s="32"/>
      <c r="H74" s="32"/>
      <c r="I74" s="145"/>
      <c r="J74" s="39"/>
      <c r="K74" s="39"/>
      <c r="L74" s="43"/>
    </row>
    <row r="75" s="1" customFormat="1" ht="12" customHeight="1">
      <c r="B75" s="38"/>
      <c r="C75" s="32" t="s">
        <v>117</v>
      </c>
      <c r="D75" s="39"/>
      <c r="E75" s="39"/>
      <c r="F75" s="39"/>
      <c r="G75" s="39"/>
      <c r="H75" s="39"/>
      <c r="I75" s="145"/>
      <c r="J75" s="39"/>
      <c r="K75" s="39"/>
      <c r="L75" s="43"/>
    </row>
    <row r="76" s="1" customFormat="1" ht="16.5" customHeight="1">
      <c r="B76" s="38"/>
      <c r="C76" s="39"/>
      <c r="D76" s="39"/>
      <c r="E76" s="68" t="str">
        <f>E9</f>
        <v>SO 01 - Úpravy PB</v>
      </c>
      <c r="F76" s="39"/>
      <c r="G76" s="39"/>
      <c r="H76" s="39"/>
      <c r="I76" s="145"/>
      <c r="J76" s="39"/>
      <c r="K76" s="39"/>
      <c r="L76" s="43"/>
    </row>
    <row r="77" s="1" customFormat="1" ht="6.96" customHeight="1">
      <c r="B77" s="38"/>
      <c r="C77" s="39"/>
      <c r="D77" s="39"/>
      <c r="E77" s="39"/>
      <c r="F77" s="39"/>
      <c r="G77" s="39"/>
      <c r="H77" s="39"/>
      <c r="I77" s="145"/>
      <c r="J77" s="39"/>
      <c r="K77" s="39"/>
      <c r="L77" s="43"/>
    </row>
    <row r="78" s="1" customFormat="1" ht="12" customHeight="1">
      <c r="B78" s="38"/>
      <c r="C78" s="32" t="s">
        <v>22</v>
      </c>
      <c r="D78" s="39"/>
      <c r="E78" s="39"/>
      <c r="F78" s="27" t="str">
        <f>F12</f>
        <v>Černotín</v>
      </c>
      <c r="G78" s="39"/>
      <c r="H78" s="39"/>
      <c r="I78" s="147" t="s">
        <v>24</v>
      </c>
      <c r="J78" s="71" t="str">
        <f>IF(J12="","",J12)</f>
        <v>31. 7. 2018</v>
      </c>
      <c r="K78" s="39"/>
      <c r="L78" s="43"/>
    </row>
    <row r="79" s="1" customFormat="1" ht="6.96" customHeight="1">
      <c r="B79" s="38"/>
      <c r="C79" s="39"/>
      <c r="D79" s="39"/>
      <c r="E79" s="39"/>
      <c r="F79" s="39"/>
      <c r="G79" s="39"/>
      <c r="H79" s="39"/>
      <c r="I79" s="145"/>
      <c r="J79" s="39"/>
      <c r="K79" s="39"/>
      <c r="L79" s="43"/>
    </row>
    <row r="80" s="1" customFormat="1" ht="15.15" customHeight="1">
      <c r="B80" s="38"/>
      <c r="C80" s="32" t="s">
        <v>26</v>
      </c>
      <c r="D80" s="39"/>
      <c r="E80" s="39"/>
      <c r="F80" s="27" t="str">
        <f>E15</f>
        <v>Povodí Moravy, státní podnik</v>
      </c>
      <c r="G80" s="39"/>
      <c r="H80" s="39"/>
      <c r="I80" s="147" t="s">
        <v>34</v>
      </c>
      <c r="J80" s="36" t="str">
        <f>E21</f>
        <v>HG Partner, s.r.o.</v>
      </c>
      <c r="K80" s="39"/>
      <c r="L80" s="43"/>
    </row>
    <row r="81" s="1" customFormat="1" ht="15.15" customHeight="1">
      <c r="B81" s="38"/>
      <c r="C81" s="32" t="s">
        <v>32</v>
      </c>
      <c r="D81" s="39"/>
      <c r="E81" s="39"/>
      <c r="F81" s="27" t="str">
        <f>IF(E18="","",E18)</f>
        <v>Vyplň údaj</v>
      </c>
      <c r="G81" s="39"/>
      <c r="H81" s="39"/>
      <c r="I81" s="147" t="s">
        <v>39</v>
      </c>
      <c r="J81" s="36" t="str">
        <f>E24</f>
        <v xml:space="preserve"> </v>
      </c>
      <c r="K81" s="39"/>
      <c r="L81" s="43"/>
    </row>
    <row r="82" s="1" customFormat="1" ht="10.32" customHeight="1">
      <c r="B82" s="38"/>
      <c r="C82" s="39"/>
      <c r="D82" s="39"/>
      <c r="E82" s="39"/>
      <c r="F82" s="39"/>
      <c r="G82" s="39"/>
      <c r="H82" s="39"/>
      <c r="I82" s="145"/>
      <c r="J82" s="39"/>
      <c r="K82" s="39"/>
      <c r="L82" s="43"/>
    </row>
    <row r="83" s="10" customFormat="1" ht="29.28" customHeight="1">
      <c r="B83" s="193"/>
      <c r="C83" s="194" t="s">
        <v>129</v>
      </c>
      <c r="D83" s="195" t="s">
        <v>62</v>
      </c>
      <c r="E83" s="195" t="s">
        <v>58</v>
      </c>
      <c r="F83" s="195" t="s">
        <v>59</v>
      </c>
      <c r="G83" s="195" t="s">
        <v>130</v>
      </c>
      <c r="H83" s="195" t="s">
        <v>131</v>
      </c>
      <c r="I83" s="196" t="s">
        <v>132</v>
      </c>
      <c r="J83" s="195" t="s">
        <v>121</v>
      </c>
      <c r="K83" s="197" t="s">
        <v>133</v>
      </c>
      <c r="L83" s="198"/>
      <c r="M83" s="91" t="s">
        <v>21</v>
      </c>
      <c r="N83" s="92" t="s">
        <v>47</v>
      </c>
      <c r="O83" s="92" t="s">
        <v>134</v>
      </c>
      <c r="P83" s="92" t="s">
        <v>135</v>
      </c>
      <c r="Q83" s="92" t="s">
        <v>136</v>
      </c>
      <c r="R83" s="92" t="s">
        <v>137</v>
      </c>
      <c r="S83" s="92" t="s">
        <v>138</v>
      </c>
      <c r="T83" s="93" t="s">
        <v>139</v>
      </c>
    </row>
    <row r="84" s="1" customFormat="1" ht="22.8" customHeight="1">
      <c r="B84" s="38"/>
      <c r="C84" s="98" t="s">
        <v>140</v>
      </c>
      <c r="D84" s="39"/>
      <c r="E84" s="39"/>
      <c r="F84" s="39"/>
      <c r="G84" s="39"/>
      <c r="H84" s="39"/>
      <c r="I84" s="145"/>
      <c r="J84" s="199">
        <f>BK84</f>
        <v>0</v>
      </c>
      <c r="K84" s="39"/>
      <c r="L84" s="43"/>
      <c r="M84" s="94"/>
      <c r="N84" s="95"/>
      <c r="O84" s="95"/>
      <c r="P84" s="200">
        <f>P85</f>
        <v>0</v>
      </c>
      <c r="Q84" s="95"/>
      <c r="R84" s="200">
        <f>R85</f>
        <v>3349.3466250000001</v>
      </c>
      <c r="S84" s="95"/>
      <c r="T84" s="201">
        <f>T85</f>
        <v>0</v>
      </c>
      <c r="AT84" s="17" t="s">
        <v>76</v>
      </c>
      <c r="AU84" s="17" t="s">
        <v>122</v>
      </c>
      <c r="BK84" s="202">
        <f>BK85</f>
        <v>0</v>
      </c>
    </row>
    <row r="85" s="11" customFormat="1" ht="25.92" customHeight="1">
      <c r="B85" s="203"/>
      <c r="C85" s="204"/>
      <c r="D85" s="205" t="s">
        <v>76</v>
      </c>
      <c r="E85" s="206" t="s">
        <v>141</v>
      </c>
      <c r="F85" s="206" t="s">
        <v>142</v>
      </c>
      <c r="G85" s="204"/>
      <c r="H85" s="204"/>
      <c r="I85" s="207"/>
      <c r="J85" s="208">
        <f>BK85</f>
        <v>0</v>
      </c>
      <c r="K85" s="204"/>
      <c r="L85" s="209"/>
      <c r="M85" s="210"/>
      <c r="N85" s="211"/>
      <c r="O85" s="211"/>
      <c r="P85" s="212">
        <f>P86+P170+P181+P184</f>
        <v>0</v>
      </c>
      <c r="Q85" s="211"/>
      <c r="R85" s="212">
        <f>R86+R170+R181+R184</f>
        <v>3349.3466250000001</v>
      </c>
      <c r="S85" s="211"/>
      <c r="T85" s="213">
        <f>T86+T170+T181+T184</f>
        <v>0</v>
      </c>
      <c r="AR85" s="214" t="s">
        <v>85</v>
      </c>
      <c r="AT85" s="215" t="s">
        <v>76</v>
      </c>
      <c r="AU85" s="215" t="s">
        <v>77</v>
      </c>
      <c r="AY85" s="214" t="s">
        <v>143</v>
      </c>
      <c r="BK85" s="216">
        <f>BK86+BK170+BK181+BK184</f>
        <v>0</v>
      </c>
    </row>
    <row r="86" s="11" customFormat="1" ht="22.8" customHeight="1">
      <c r="B86" s="203"/>
      <c r="C86" s="204"/>
      <c r="D86" s="205" t="s">
        <v>76</v>
      </c>
      <c r="E86" s="217" t="s">
        <v>85</v>
      </c>
      <c r="F86" s="217" t="s">
        <v>144</v>
      </c>
      <c r="G86" s="204"/>
      <c r="H86" s="204"/>
      <c r="I86" s="207"/>
      <c r="J86" s="218">
        <f>BK86</f>
        <v>0</v>
      </c>
      <c r="K86" s="204"/>
      <c r="L86" s="209"/>
      <c r="M86" s="210"/>
      <c r="N86" s="211"/>
      <c r="O86" s="211"/>
      <c r="P86" s="212">
        <f>SUM(P87:P169)</f>
        <v>0</v>
      </c>
      <c r="Q86" s="211"/>
      <c r="R86" s="212">
        <f>SUM(R87:R169)</f>
        <v>2640.0250000000001</v>
      </c>
      <c r="S86" s="211"/>
      <c r="T86" s="213">
        <f>SUM(T87:T169)</f>
        <v>0</v>
      </c>
      <c r="AR86" s="214" t="s">
        <v>85</v>
      </c>
      <c r="AT86" s="215" t="s">
        <v>76</v>
      </c>
      <c r="AU86" s="215" t="s">
        <v>85</v>
      </c>
      <c r="AY86" s="214" t="s">
        <v>143</v>
      </c>
      <c r="BK86" s="216">
        <f>SUM(BK87:BK169)</f>
        <v>0</v>
      </c>
    </row>
    <row r="87" s="1" customFormat="1" ht="24" customHeight="1">
      <c r="B87" s="38"/>
      <c r="C87" s="219" t="s">
        <v>85</v>
      </c>
      <c r="D87" s="219" t="s">
        <v>145</v>
      </c>
      <c r="E87" s="220" t="s">
        <v>146</v>
      </c>
      <c r="F87" s="221" t="s">
        <v>147</v>
      </c>
      <c r="G87" s="222" t="s">
        <v>148</v>
      </c>
      <c r="H87" s="223">
        <v>2273.0999999999999</v>
      </c>
      <c r="I87" s="224"/>
      <c r="J87" s="225">
        <f>ROUND(I87*H87,2)</f>
        <v>0</v>
      </c>
      <c r="K87" s="221" t="s">
        <v>149</v>
      </c>
      <c r="L87" s="43"/>
      <c r="M87" s="226" t="s">
        <v>21</v>
      </c>
      <c r="N87" s="227" t="s">
        <v>48</v>
      </c>
      <c r="O87" s="83"/>
      <c r="P87" s="228">
        <f>O87*H87</f>
        <v>0</v>
      </c>
      <c r="Q87" s="228">
        <v>0</v>
      </c>
      <c r="R87" s="228">
        <f>Q87*H87</f>
        <v>0</v>
      </c>
      <c r="S87" s="228">
        <v>0</v>
      </c>
      <c r="T87" s="229">
        <f>S87*H87</f>
        <v>0</v>
      </c>
      <c r="AR87" s="230" t="s">
        <v>150</v>
      </c>
      <c r="AT87" s="230" t="s">
        <v>145</v>
      </c>
      <c r="AU87" s="230" t="s">
        <v>87</v>
      </c>
      <c r="AY87" s="17" t="s">
        <v>143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17" t="s">
        <v>85</v>
      </c>
      <c r="BK87" s="231">
        <f>ROUND(I87*H87,2)</f>
        <v>0</v>
      </c>
      <c r="BL87" s="17" t="s">
        <v>150</v>
      </c>
      <c r="BM87" s="230" t="s">
        <v>151</v>
      </c>
    </row>
    <row r="88" s="1" customFormat="1">
      <c r="B88" s="38"/>
      <c r="C88" s="39"/>
      <c r="D88" s="232" t="s">
        <v>152</v>
      </c>
      <c r="E88" s="39"/>
      <c r="F88" s="233" t="s">
        <v>153</v>
      </c>
      <c r="G88" s="39"/>
      <c r="H88" s="39"/>
      <c r="I88" s="145"/>
      <c r="J88" s="39"/>
      <c r="K88" s="39"/>
      <c r="L88" s="43"/>
      <c r="M88" s="234"/>
      <c r="N88" s="83"/>
      <c r="O88" s="83"/>
      <c r="P88" s="83"/>
      <c r="Q88" s="83"/>
      <c r="R88" s="83"/>
      <c r="S88" s="83"/>
      <c r="T88" s="84"/>
      <c r="AT88" s="17" t="s">
        <v>152</v>
      </c>
      <c r="AU88" s="17" t="s">
        <v>87</v>
      </c>
    </row>
    <row r="89" s="12" customFormat="1">
      <c r="B89" s="235"/>
      <c r="C89" s="236"/>
      <c r="D89" s="232" t="s">
        <v>154</v>
      </c>
      <c r="E89" s="237" t="s">
        <v>21</v>
      </c>
      <c r="F89" s="238" t="s">
        <v>155</v>
      </c>
      <c r="G89" s="236"/>
      <c r="H89" s="239">
        <v>2273.0999999999999</v>
      </c>
      <c r="I89" s="240"/>
      <c r="J89" s="236"/>
      <c r="K89" s="236"/>
      <c r="L89" s="241"/>
      <c r="M89" s="242"/>
      <c r="N89" s="243"/>
      <c r="O89" s="243"/>
      <c r="P89" s="243"/>
      <c r="Q89" s="243"/>
      <c r="R89" s="243"/>
      <c r="S89" s="243"/>
      <c r="T89" s="244"/>
      <c r="AT89" s="245" t="s">
        <v>154</v>
      </c>
      <c r="AU89" s="245" t="s">
        <v>87</v>
      </c>
      <c r="AV89" s="12" t="s">
        <v>87</v>
      </c>
      <c r="AW89" s="12" t="s">
        <v>38</v>
      </c>
      <c r="AX89" s="12" t="s">
        <v>85</v>
      </c>
      <c r="AY89" s="245" t="s">
        <v>143</v>
      </c>
    </row>
    <row r="90" s="1" customFormat="1" ht="24" customHeight="1">
      <c r="B90" s="38"/>
      <c r="C90" s="219" t="s">
        <v>87</v>
      </c>
      <c r="D90" s="219" t="s">
        <v>145</v>
      </c>
      <c r="E90" s="220" t="s">
        <v>156</v>
      </c>
      <c r="F90" s="221" t="s">
        <v>157</v>
      </c>
      <c r="G90" s="222" t="s">
        <v>148</v>
      </c>
      <c r="H90" s="223">
        <v>2273.0999999999999</v>
      </c>
      <c r="I90" s="224"/>
      <c r="J90" s="225">
        <f>ROUND(I90*H90,2)</f>
        <v>0</v>
      </c>
      <c r="K90" s="221" t="s">
        <v>149</v>
      </c>
      <c r="L90" s="43"/>
      <c r="M90" s="226" t="s">
        <v>21</v>
      </c>
      <c r="N90" s="227" t="s">
        <v>48</v>
      </c>
      <c r="O90" s="83"/>
      <c r="P90" s="228">
        <f>O90*H90</f>
        <v>0</v>
      </c>
      <c r="Q90" s="228">
        <v>0.40000000000000002</v>
      </c>
      <c r="R90" s="228">
        <f>Q90*H90</f>
        <v>909.24000000000001</v>
      </c>
      <c r="S90" s="228">
        <v>0</v>
      </c>
      <c r="T90" s="229">
        <f>S90*H90</f>
        <v>0</v>
      </c>
      <c r="AR90" s="230" t="s">
        <v>150</v>
      </c>
      <c r="AT90" s="230" t="s">
        <v>145</v>
      </c>
      <c r="AU90" s="230" t="s">
        <v>87</v>
      </c>
      <c r="AY90" s="17" t="s">
        <v>143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17" t="s">
        <v>85</v>
      </c>
      <c r="BK90" s="231">
        <f>ROUND(I90*H90,2)</f>
        <v>0</v>
      </c>
      <c r="BL90" s="17" t="s">
        <v>150</v>
      </c>
      <c r="BM90" s="230" t="s">
        <v>158</v>
      </c>
    </row>
    <row r="91" s="1" customFormat="1">
      <c r="B91" s="38"/>
      <c r="C91" s="39"/>
      <c r="D91" s="232" t="s">
        <v>152</v>
      </c>
      <c r="E91" s="39"/>
      <c r="F91" s="233" t="s">
        <v>159</v>
      </c>
      <c r="G91" s="39"/>
      <c r="H91" s="39"/>
      <c r="I91" s="145"/>
      <c r="J91" s="39"/>
      <c r="K91" s="39"/>
      <c r="L91" s="43"/>
      <c r="M91" s="234"/>
      <c r="N91" s="83"/>
      <c r="O91" s="83"/>
      <c r="P91" s="83"/>
      <c r="Q91" s="83"/>
      <c r="R91" s="83"/>
      <c r="S91" s="83"/>
      <c r="T91" s="84"/>
      <c r="AT91" s="17" t="s">
        <v>152</v>
      </c>
      <c r="AU91" s="17" t="s">
        <v>87</v>
      </c>
    </row>
    <row r="92" s="12" customFormat="1">
      <c r="B92" s="235"/>
      <c r="C92" s="236"/>
      <c r="D92" s="232" t="s">
        <v>154</v>
      </c>
      <c r="E92" s="237" t="s">
        <v>21</v>
      </c>
      <c r="F92" s="238" t="s">
        <v>160</v>
      </c>
      <c r="G92" s="236"/>
      <c r="H92" s="239">
        <v>2273.0999999999999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AT92" s="245" t="s">
        <v>154</v>
      </c>
      <c r="AU92" s="245" t="s">
        <v>87</v>
      </c>
      <c r="AV92" s="12" t="s">
        <v>87</v>
      </c>
      <c r="AW92" s="12" t="s">
        <v>38</v>
      </c>
      <c r="AX92" s="12" t="s">
        <v>85</v>
      </c>
      <c r="AY92" s="245" t="s">
        <v>143</v>
      </c>
    </row>
    <row r="93" s="1" customFormat="1" ht="24" customHeight="1">
      <c r="B93" s="38"/>
      <c r="C93" s="219" t="s">
        <v>161</v>
      </c>
      <c r="D93" s="219" t="s">
        <v>145</v>
      </c>
      <c r="E93" s="220" t="s">
        <v>162</v>
      </c>
      <c r="F93" s="221" t="s">
        <v>163</v>
      </c>
      <c r="G93" s="222" t="s">
        <v>148</v>
      </c>
      <c r="H93" s="223">
        <v>37030.93</v>
      </c>
      <c r="I93" s="224"/>
      <c r="J93" s="225">
        <f>ROUND(I93*H93,2)</f>
        <v>0</v>
      </c>
      <c r="K93" s="221" t="s">
        <v>149</v>
      </c>
      <c r="L93" s="43"/>
      <c r="M93" s="226" t="s">
        <v>21</v>
      </c>
      <c r="N93" s="227" t="s">
        <v>48</v>
      </c>
      <c r="O93" s="83"/>
      <c r="P93" s="228">
        <f>O93*H93</f>
        <v>0</v>
      </c>
      <c r="Q93" s="228">
        <v>0</v>
      </c>
      <c r="R93" s="228">
        <f>Q93*H93</f>
        <v>0</v>
      </c>
      <c r="S93" s="228">
        <v>0</v>
      </c>
      <c r="T93" s="229">
        <f>S93*H93</f>
        <v>0</v>
      </c>
      <c r="AR93" s="230" t="s">
        <v>150</v>
      </c>
      <c r="AT93" s="230" t="s">
        <v>145</v>
      </c>
      <c r="AU93" s="230" t="s">
        <v>87</v>
      </c>
      <c r="AY93" s="17" t="s">
        <v>143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17" t="s">
        <v>85</v>
      </c>
      <c r="BK93" s="231">
        <f>ROUND(I93*H93,2)</f>
        <v>0</v>
      </c>
      <c r="BL93" s="17" t="s">
        <v>150</v>
      </c>
      <c r="BM93" s="230" t="s">
        <v>164</v>
      </c>
    </row>
    <row r="94" s="1" customFormat="1">
      <c r="B94" s="38"/>
      <c r="C94" s="39"/>
      <c r="D94" s="232" t="s">
        <v>152</v>
      </c>
      <c r="E94" s="39"/>
      <c r="F94" s="233" t="s">
        <v>165</v>
      </c>
      <c r="G94" s="39"/>
      <c r="H94" s="39"/>
      <c r="I94" s="145"/>
      <c r="J94" s="39"/>
      <c r="K94" s="39"/>
      <c r="L94" s="43"/>
      <c r="M94" s="234"/>
      <c r="N94" s="83"/>
      <c r="O94" s="83"/>
      <c r="P94" s="83"/>
      <c r="Q94" s="83"/>
      <c r="R94" s="83"/>
      <c r="S94" s="83"/>
      <c r="T94" s="84"/>
      <c r="AT94" s="17" t="s">
        <v>152</v>
      </c>
      <c r="AU94" s="17" t="s">
        <v>87</v>
      </c>
    </row>
    <row r="95" s="12" customFormat="1">
      <c r="B95" s="235"/>
      <c r="C95" s="236"/>
      <c r="D95" s="232" t="s">
        <v>154</v>
      </c>
      <c r="E95" s="237" t="s">
        <v>21</v>
      </c>
      <c r="F95" s="238" t="s">
        <v>166</v>
      </c>
      <c r="G95" s="236"/>
      <c r="H95" s="239">
        <v>34757.830000000002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AT95" s="245" t="s">
        <v>154</v>
      </c>
      <c r="AU95" s="245" t="s">
        <v>87</v>
      </c>
      <c r="AV95" s="12" t="s">
        <v>87</v>
      </c>
      <c r="AW95" s="12" t="s">
        <v>38</v>
      </c>
      <c r="AX95" s="12" t="s">
        <v>77</v>
      </c>
      <c r="AY95" s="245" t="s">
        <v>143</v>
      </c>
    </row>
    <row r="96" s="12" customFormat="1">
      <c r="B96" s="235"/>
      <c r="C96" s="236"/>
      <c r="D96" s="232" t="s">
        <v>154</v>
      </c>
      <c r="E96" s="237" t="s">
        <v>21</v>
      </c>
      <c r="F96" s="238" t="s">
        <v>167</v>
      </c>
      <c r="G96" s="236"/>
      <c r="H96" s="239">
        <v>2273.0999999999999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AT96" s="245" t="s">
        <v>154</v>
      </c>
      <c r="AU96" s="245" t="s">
        <v>87</v>
      </c>
      <c r="AV96" s="12" t="s">
        <v>87</v>
      </c>
      <c r="AW96" s="12" t="s">
        <v>38</v>
      </c>
      <c r="AX96" s="12" t="s">
        <v>77</v>
      </c>
      <c r="AY96" s="245" t="s">
        <v>143</v>
      </c>
    </row>
    <row r="97" s="13" customFormat="1">
      <c r="B97" s="246"/>
      <c r="C97" s="247"/>
      <c r="D97" s="232" t="s">
        <v>154</v>
      </c>
      <c r="E97" s="248" t="s">
        <v>21</v>
      </c>
      <c r="F97" s="249" t="s">
        <v>168</v>
      </c>
      <c r="G97" s="247"/>
      <c r="H97" s="250">
        <v>37030.93</v>
      </c>
      <c r="I97" s="251"/>
      <c r="J97" s="247"/>
      <c r="K97" s="247"/>
      <c r="L97" s="252"/>
      <c r="M97" s="253"/>
      <c r="N97" s="254"/>
      <c r="O97" s="254"/>
      <c r="P97" s="254"/>
      <c r="Q97" s="254"/>
      <c r="R97" s="254"/>
      <c r="S97" s="254"/>
      <c r="T97" s="255"/>
      <c r="AT97" s="256" t="s">
        <v>154</v>
      </c>
      <c r="AU97" s="256" t="s">
        <v>87</v>
      </c>
      <c r="AV97" s="13" t="s">
        <v>150</v>
      </c>
      <c r="AW97" s="13" t="s">
        <v>38</v>
      </c>
      <c r="AX97" s="13" t="s">
        <v>85</v>
      </c>
      <c r="AY97" s="256" t="s">
        <v>143</v>
      </c>
    </row>
    <row r="98" s="1" customFormat="1" ht="24" customHeight="1">
      <c r="B98" s="38"/>
      <c r="C98" s="219" t="s">
        <v>150</v>
      </c>
      <c r="D98" s="219" t="s">
        <v>145</v>
      </c>
      <c r="E98" s="220" t="s">
        <v>169</v>
      </c>
      <c r="F98" s="221" t="s">
        <v>170</v>
      </c>
      <c r="G98" s="222" t="s">
        <v>148</v>
      </c>
      <c r="H98" s="223">
        <v>18593.639999999999</v>
      </c>
      <c r="I98" s="224"/>
      <c r="J98" s="225">
        <f>ROUND(I98*H98,2)</f>
        <v>0</v>
      </c>
      <c r="K98" s="221" t="s">
        <v>149</v>
      </c>
      <c r="L98" s="43"/>
      <c r="M98" s="226" t="s">
        <v>21</v>
      </c>
      <c r="N98" s="227" t="s">
        <v>48</v>
      </c>
      <c r="O98" s="83"/>
      <c r="P98" s="228">
        <f>O98*H98</f>
        <v>0</v>
      </c>
      <c r="Q98" s="228">
        <v>0</v>
      </c>
      <c r="R98" s="228">
        <f>Q98*H98</f>
        <v>0</v>
      </c>
      <c r="S98" s="228">
        <v>0</v>
      </c>
      <c r="T98" s="229">
        <f>S98*H98</f>
        <v>0</v>
      </c>
      <c r="AR98" s="230" t="s">
        <v>150</v>
      </c>
      <c r="AT98" s="230" t="s">
        <v>145</v>
      </c>
      <c r="AU98" s="230" t="s">
        <v>87</v>
      </c>
      <c r="AY98" s="17" t="s">
        <v>143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17" t="s">
        <v>85</v>
      </c>
      <c r="BK98" s="231">
        <f>ROUND(I98*H98,2)</f>
        <v>0</v>
      </c>
      <c r="BL98" s="17" t="s">
        <v>150</v>
      </c>
      <c r="BM98" s="230" t="s">
        <v>171</v>
      </c>
    </row>
    <row r="99" s="1" customFormat="1">
      <c r="B99" s="38"/>
      <c r="C99" s="39"/>
      <c r="D99" s="232" t="s">
        <v>152</v>
      </c>
      <c r="E99" s="39"/>
      <c r="F99" s="233" t="s">
        <v>172</v>
      </c>
      <c r="G99" s="39"/>
      <c r="H99" s="39"/>
      <c r="I99" s="145"/>
      <c r="J99" s="39"/>
      <c r="K99" s="39"/>
      <c r="L99" s="43"/>
      <c r="M99" s="234"/>
      <c r="N99" s="83"/>
      <c r="O99" s="83"/>
      <c r="P99" s="83"/>
      <c r="Q99" s="83"/>
      <c r="R99" s="83"/>
      <c r="S99" s="83"/>
      <c r="T99" s="84"/>
      <c r="AT99" s="17" t="s">
        <v>152</v>
      </c>
      <c r="AU99" s="17" t="s">
        <v>87</v>
      </c>
    </row>
    <row r="100" s="12" customFormat="1">
      <c r="B100" s="235"/>
      <c r="C100" s="236"/>
      <c r="D100" s="232" t="s">
        <v>154</v>
      </c>
      <c r="E100" s="237" t="s">
        <v>21</v>
      </c>
      <c r="F100" s="238" t="s">
        <v>173</v>
      </c>
      <c r="G100" s="236"/>
      <c r="H100" s="239">
        <v>17537.639999999999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AT100" s="245" t="s">
        <v>154</v>
      </c>
      <c r="AU100" s="245" t="s">
        <v>87</v>
      </c>
      <c r="AV100" s="12" t="s">
        <v>87</v>
      </c>
      <c r="AW100" s="12" t="s">
        <v>38</v>
      </c>
      <c r="AX100" s="12" t="s">
        <v>77</v>
      </c>
      <c r="AY100" s="245" t="s">
        <v>143</v>
      </c>
    </row>
    <row r="101" s="12" customFormat="1">
      <c r="B101" s="235"/>
      <c r="C101" s="236"/>
      <c r="D101" s="232" t="s">
        <v>154</v>
      </c>
      <c r="E101" s="237" t="s">
        <v>21</v>
      </c>
      <c r="F101" s="238" t="s">
        <v>174</v>
      </c>
      <c r="G101" s="236"/>
      <c r="H101" s="239">
        <v>1056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AT101" s="245" t="s">
        <v>154</v>
      </c>
      <c r="AU101" s="245" t="s">
        <v>87</v>
      </c>
      <c r="AV101" s="12" t="s">
        <v>87</v>
      </c>
      <c r="AW101" s="12" t="s">
        <v>38</v>
      </c>
      <c r="AX101" s="12" t="s">
        <v>77</v>
      </c>
      <c r="AY101" s="245" t="s">
        <v>143</v>
      </c>
    </row>
    <row r="102" s="13" customFormat="1">
      <c r="B102" s="246"/>
      <c r="C102" s="247"/>
      <c r="D102" s="232" t="s">
        <v>154</v>
      </c>
      <c r="E102" s="248" t="s">
        <v>21</v>
      </c>
      <c r="F102" s="249" t="s">
        <v>168</v>
      </c>
      <c r="G102" s="247"/>
      <c r="H102" s="250">
        <v>18593.639999999999</v>
      </c>
      <c r="I102" s="251"/>
      <c r="J102" s="247"/>
      <c r="K102" s="247"/>
      <c r="L102" s="252"/>
      <c r="M102" s="253"/>
      <c r="N102" s="254"/>
      <c r="O102" s="254"/>
      <c r="P102" s="254"/>
      <c r="Q102" s="254"/>
      <c r="R102" s="254"/>
      <c r="S102" s="254"/>
      <c r="T102" s="255"/>
      <c r="AT102" s="256" t="s">
        <v>154</v>
      </c>
      <c r="AU102" s="256" t="s">
        <v>87</v>
      </c>
      <c r="AV102" s="13" t="s">
        <v>150</v>
      </c>
      <c r="AW102" s="13" t="s">
        <v>38</v>
      </c>
      <c r="AX102" s="13" t="s">
        <v>85</v>
      </c>
      <c r="AY102" s="256" t="s">
        <v>143</v>
      </c>
    </row>
    <row r="103" s="1" customFormat="1" ht="24" customHeight="1">
      <c r="B103" s="38"/>
      <c r="C103" s="219" t="s">
        <v>175</v>
      </c>
      <c r="D103" s="219" t="s">
        <v>145</v>
      </c>
      <c r="E103" s="220" t="s">
        <v>176</v>
      </c>
      <c r="F103" s="221" t="s">
        <v>177</v>
      </c>
      <c r="G103" s="222" t="s">
        <v>148</v>
      </c>
      <c r="H103" s="223">
        <v>388.39999999999998</v>
      </c>
      <c r="I103" s="224"/>
      <c r="J103" s="225">
        <f>ROUND(I103*H103,2)</f>
        <v>0</v>
      </c>
      <c r="K103" s="221" t="s">
        <v>149</v>
      </c>
      <c r="L103" s="43"/>
      <c r="M103" s="226" t="s">
        <v>21</v>
      </c>
      <c r="N103" s="227" t="s">
        <v>48</v>
      </c>
      <c r="O103" s="83"/>
      <c r="P103" s="228">
        <f>O103*H103</f>
        <v>0</v>
      </c>
      <c r="Q103" s="228">
        <v>0</v>
      </c>
      <c r="R103" s="228">
        <f>Q103*H103</f>
        <v>0</v>
      </c>
      <c r="S103" s="228">
        <v>0</v>
      </c>
      <c r="T103" s="229">
        <f>S103*H103</f>
        <v>0</v>
      </c>
      <c r="AR103" s="230" t="s">
        <v>150</v>
      </c>
      <c r="AT103" s="230" t="s">
        <v>145</v>
      </c>
      <c r="AU103" s="230" t="s">
        <v>87</v>
      </c>
      <c r="AY103" s="17" t="s">
        <v>143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17" t="s">
        <v>85</v>
      </c>
      <c r="BK103" s="231">
        <f>ROUND(I103*H103,2)</f>
        <v>0</v>
      </c>
      <c r="BL103" s="17" t="s">
        <v>150</v>
      </c>
      <c r="BM103" s="230" t="s">
        <v>178</v>
      </c>
    </row>
    <row r="104" s="1" customFormat="1">
      <c r="B104" s="38"/>
      <c r="C104" s="39"/>
      <c r="D104" s="232" t="s">
        <v>152</v>
      </c>
      <c r="E104" s="39"/>
      <c r="F104" s="233" t="s">
        <v>172</v>
      </c>
      <c r="G104" s="39"/>
      <c r="H104" s="39"/>
      <c r="I104" s="145"/>
      <c r="J104" s="39"/>
      <c r="K104" s="39"/>
      <c r="L104" s="43"/>
      <c r="M104" s="234"/>
      <c r="N104" s="83"/>
      <c r="O104" s="83"/>
      <c r="P104" s="83"/>
      <c r="Q104" s="83"/>
      <c r="R104" s="83"/>
      <c r="S104" s="83"/>
      <c r="T104" s="84"/>
      <c r="AT104" s="17" t="s">
        <v>152</v>
      </c>
      <c r="AU104" s="17" t="s">
        <v>87</v>
      </c>
    </row>
    <row r="105" s="12" customFormat="1">
      <c r="B105" s="235"/>
      <c r="C105" s="236"/>
      <c r="D105" s="232" t="s">
        <v>154</v>
      </c>
      <c r="E105" s="237" t="s">
        <v>21</v>
      </c>
      <c r="F105" s="238" t="s">
        <v>179</v>
      </c>
      <c r="G105" s="236"/>
      <c r="H105" s="239">
        <v>116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AT105" s="245" t="s">
        <v>154</v>
      </c>
      <c r="AU105" s="245" t="s">
        <v>87</v>
      </c>
      <c r="AV105" s="12" t="s">
        <v>87</v>
      </c>
      <c r="AW105" s="12" t="s">
        <v>38</v>
      </c>
      <c r="AX105" s="12" t="s">
        <v>77</v>
      </c>
      <c r="AY105" s="245" t="s">
        <v>143</v>
      </c>
    </row>
    <row r="106" s="12" customFormat="1">
      <c r="B106" s="235"/>
      <c r="C106" s="236"/>
      <c r="D106" s="232" t="s">
        <v>154</v>
      </c>
      <c r="E106" s="237" t="s">
        <v>21</v>
      </c>
      <c r="F106" s="238" t="s">
        <v>180</v>
      </c>
      <c r="G106" s="236"/>
      <c r="H106" s="239">
        <v>272.39999999999998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AT106" s="245" t="s">
        <v>154</v>
      </c>
      <c r="AU106" s="245" t="s">
        <v>87</v>
      </c>
      <c r="AV106" s="12" t="s">
        <v>87</v>
      </c>
      <c r="AW106" s="12" t="s">
        <v>38</v>
      </c>
      <c r="AX106" s="12" t="s">
        <v>77</v>
      </c>
      <c r="AY106" s="245" t="s">
        <v>143</v>
      </c>
    </row>
    <row r="107" s="13" customFormat="1">
      <c r="B107" s="246"/>
      <c r="C107" s="247"/>
      <c r="D107" s="232" t="s">
        <v>154</v>
      </c>
      <c r="E107" s="248" t="s">
        <v>21</v>
      </c>
      <c r="F107" s="249" t="s">
        <v>168</v>
      </c>
      <c r="G107" s="247"/>
      <c r="H107" s="250">
        <v>388.39999999999998</v>
      </c>
      <c r="I107" s="251"/>
      <c r="J107" s="247"/>
      <c r="K107" s="247"/>
      <c r="L107" s="252"/>
      <c r="M107" s="253"/>
      <c r="N107" s="254"/>
      <c r="O107" s="254"/>
      <c r="P107" s="254"/>
      <c r="Q107" s="254"/>
      <c r="R107" s="254"/>
      <c r="S107" s="254"/>
      <c r="T107" s="255"/>
      <c r="AT107" s="256" t="s">
        <v>154</v>
      </c>
      <c r="AU107" s="256" t="s">
        <v>87</v>
      </c>
      <c r="AV107" s="13" t="s">
        <v>150</v>
      </c>
      <c r="AW107" s="13" t="s">
        <v>38</v>
      </c>
      <c r="AX107" s="13" t="s">
        <v>85</v>
      </c>
      <c r="AY107" s="256" t="s">
        <v>143</v>
      </c>
    </row>
    <row r="108" s="1" customFormat="1" ht="24" customHeight="1">
      <c r="B108" s="38"/>
      <c r="C108" s="219" t="s">
        <v>181</v>
      </c>
      <c r="D108" s="219" t="s">
        <v>145</v>
      </c>
      <c r="E108" s="220" t="s">
        <v>182</v>
      </c>
      <c r="F108" s="221" t="s">
        <v>183</v>
      </c>
      <c r="G108" s="222" t="s">
        <v>148</v>
      </c>
      <c r="H108" s="223">
        <v>34757.830000000002</v>
      </c>
      <c r="I108" s="224"/>
      <c r="J108" s="225">
        <f>ROUND(I108*H108,2)</f>
        <v>0</v>
      </c>
      <c r="K108" s="221" t="s">
        <v>149</v>
      </c>
      <c r="L108" s="43"/>
      <c r="M108" s="226" t="s">
        <v>21</v>
      </c>
      <c r="N108" s="227" t="s">
        <v>48</v>
      </c>
      <c r="O108" s="83"/>
      <c r="P108" s="228">
        <f>O108*H108</f>
        <v>0</v>
      </c>
      <c r="Q108" s="228">
        <v>0</v>
      </c>
      <c r="R108" s="228">
        <f>Q108*H108</f>
        <v>0</v>
      </c>
      <c r="S108" s="228">
        <v>0</v>
      </c>
      <c r="T108" s="229">
        <f>S108*H108</f>
        <v>0</v>
      </c>
      <c r="AR108" s="230" t="s">
        <v>150</v>
      </c>
      <c r="AT108" s="230" t="s">
        <v>145</v>
      </c>
      <c r="AU108" s="230" t="s">
        <v>87</v>
      </c>
      <c r="AY108" s="17" t="s">
        <v>143</v>
      </c>
      <c r="BE108" s="231">
        <f>IF(N108="základní",J108,0)</f>
        <v>0</v>
      </c>
      <c r="BF108" s="231">
        <f>IF(N108="snížená",J108,0)</f>
        <v>0</v>
      </c>
      <c r="BG108" s="231">
        <f>IF(N108="zákl. přenesená",J108,0)</f>
        <v>0</v>
      </c>
      <c r="BH108" s="231">
        <f>IF(N108="sníž. přenesená",J108,0)</f>
        <v>0</v>
      </c>
      <c r="BI108" s="231">
        <f>IF(N108="nulová",J108,0)</f>
        <v>0</v>
      </c>
      <c r="BJ108" s="17" t="s">
        <v>85</v>
      </c>
      <c r="BK108" s="231">
        <f>ROUND(I108*H108,2)</f>
        <v>0</v>
      </c>
      <c r="BL108" s="17" t="s">
        <v>150</v>
      </c>
      <c r="BM108" s="230" t="s">
        <v>184</v>
      </c>
    </row>
    <row r="109" s="1" customFormat="1">
      <c r="B109" s="38"/>
      <c r="C109" s="39"/>
      <c r="D109" s="232" t="s">
        <v>152</v>
      </c>
      <c r="E109" s="39"/>
      <c r="F109" s="233" t="s">
        <v>185</v>
      </c>
      <c r="G109" s="39"/>
      <c r="H109" s="39"/>
      <c r="I109" s="145"/>
      <c r="J109" s="39"/>
      <c r="K109" s="39"/>
      <c r="L109" s="43"/>
      <c r="M109" s="234"/>
      <c r="N109" s="83"/>
      <c r="O109" s="83"/>
      <c r="P109" s="83"/>
      <c r="Q109" s="83"/>
      <c r="R109" s="83"/>
      <c r="S109" s="83"/>
      <c r="T109" s="84"/>
      <c r="AT109" s="17" t="s">
        <v>152</v>
      </c>
      <c r="AU109" s="17" t="s">
        <v>87</v>
      </c>
    </row>
    <row r="110" s="12" customFormat="1">
      <c r="B110" s="235"/>
      <c r="C110" s="236"/>
      <c r="D110" s="232" t="s">
        <v>154</v>
      </c>
      <c r="E110" s="237" t="s">
        <v>21</v>
      </c>
      <c r="F110" s="238" t="s">
        <v>186</v>
      </c>
      <c r="G110" s="236"/>
      <c r="H110" s="239">
        <v>34757.830000000002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AT110" s="245" t="s">
        <v>154</v>
      </c>
      <c r="AU110" s="245" t="s">
        <v>87</v>
      </c>
      <c r="AV110" s="12" t="s">
        <v>87</v>
      </c>
      <c r="AW110" s="12" t="s">
        <v>38</v>
      </c>
      <c r="AX110" s="12" t="s">
        <v>85</v>
      </c>
      <c r="AY110" s="245" t="s">
        <v>143</v>
      </c>
    </row>
    <row r="111" s="1" customFormat="1" ht="24" customHeight="1">
      <c r="B111" s="38"/>
      <c r="C111" s="219" t="s">
        <v>187</v>
      </c>
      <c r="D111" s="219" t="s">
        <v>145</v>
      </c>
      <c r="E111" s="220" t="s">
        <v>188</v>
      </c>
      <c r="F111" s="221" t="s">
        <v>189</v>
      </c>
      <c r="G111" s="222" t="s">
        <v>148</v>
      </c>
      <c r="H111" s="223">
        <v>96099.639999999999</v>
      </c>
      <c r="I111" s="224"/>
      <c r="J111" s="225">
        <f>ROUND(I111*H111,2)</f>
        <v>0</v>
      </c>
      <c r="K111" s="221" t="s">
        <v>149</v>
      </c>
      <c r="L111" s="43"/>
      <c r="M111" s="226" t="s">
        <v>21</v>
      </c>
      <c r="N111" s="227" t="s">
        <v>48</v>
      </c>
      <c r="O111" s="83"/>
      <c r="P111" s="228">
        <f>O111*H111</f>
        <v>0</v>
      </c>
      <c r="Q111" s="228">
        <v>0</v>
      </c>
      <c r="R111" s="228">
        <f>Q111*H111</f>
        <v>0</v>
      </c>
      <c r="S111" s="228">
        <v>0</v>
      </c>
      <c r="T111" s="229">
        <f>S111*H111</f>
        <v>0</v>
      </c>
      <c r="AR111" s="230" t="s">
        <v>150</v>
      </c>
      <c r="AT111" s="230" t="s">
        <v>145</v>
      </c>
      <c r="AU111" s="230" t="s">
        <v>87</v>
      </c>
      <c r="AY111" s="17" t="s">
        <v>143</v>
      </c>
      <c r="BE111" s="231">
        <f>IF(N111="základní",J111,0)</f>
        <v>0</v>
      </c>
      <c r="BF111" s="231">
        <f>IF(N111="snížená",J111,0)</f>
        <v>0</v>
      </c>
      <c r="BG111" s="231">
        <f>IF(N111="zákl. přenesená",J111,0)</f>
        <v>0</v>
      </c>
      <c r="BH111" s="231">
        <f>IF(N111="sníž. přenesená",J111,0)</f>
        <v>0</v>
      </c>
      <c r="BI111" s="231">
        <f>IF(N111="nulová",J111,0)</f>
        <v>0</v>
      </c>
      <c r="BJ111" s="17" t="s">
        <v>85</v>
      </c>
      <c r="BK111" s="231">
        <f>ROUND(I111*H111,2)</f>
        <v>0</v>
      </c>
      <c r="BL111" s="17" t="s">
        <v>150</v>
      </c>
      <c r="BM111" s="230" t="s">
        <v>190</v>
      </c>
    </row>
    <row r="112" s="1" customFormat="1">
      <c r="B112" s="38"/>
      <c r="C112" s="39"/>
      <c r="D112" s="232" t="s">
        <v>152</v>
      </c>
      <c r="E112" s="39"/>
      <c r="F112" s="233" t="s">
        <v>185</v>
      </c>
      <c r="G112" s="39"/>
      <c r="H112" s="39"/>
      <c r="I112" s="145"/>
      <c r="J112" s="39"/>
      <c r="K112" s="39"/>
      <c r="L112" s="43"/>
      <c r="M112" s="234"/>
      <c r="N112" s="83"/>
      <c r="O112" s="83"/>
      <c r="P112" s="83"/>
      <c r="Q112" s="83"/>
      <c r="R112" s="83"/>
      <c r="S112" s="83"/>
      <c r="T112" s="84"/>
      <c r="AT112" s="17" t="s">
        <v>152</v>
      </c>
      <c r="AU112" s="17" t="s">
        <v>87</v>
      </c>
    </row>
    <row r="113" s="12" customFormat="1">
      <c r="B113" s="235"/>
      <c r="C113" s="236"/>
      <c r="D113" s="232" t="s">
        <v>154</v>
      </c>
      <c r="E113" s="237" t="s">
        <v>21</v>
      </c>
      <c r="F113" s="238" t="s">
        <v>191</v>
      </c>
      <c r="G113" s="236"/>
      <c r="H113" s="239">
        <v>63443.370000000003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AT113" s="245" t="s">
        <v>154</v>
      </c>
      <c r="AU113" s="245" t="s">
        <v>87</v>
      </c>
      <c r="AV113" s="12" t="s">
        <v>87</v>
      </c>
      <c r="AW113" s="12" t="s">
        <v>38</v>
      </c>
      <c r="AX113" s="12" t="s">
        <v>77</v>
      </c>
      <c r="AY113" s="245" t="s">
        <v>143</v>
      </c>
    </row>
    <row r="114" s="12" customFormat="1">
      <c r="B114" s="235"/>
      <c r="C114" s="236"/>
      <c r="D114" s="232" t="s">
        <v>154</v>
      </c>
      <c r="E114" s="237" t="s">
        <v>21</v>
      </c>
      <c r="F114" s="238" t="s">
        <v>192</v>
      </c>
      <c r="G114" s="236"/>
      <c r="H114" s="239">
        <v>32656.27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AT114" s="245" t="s">
        <v>154</v>
      </c>
      <c r="AU114" s="245" t="s">
        <v>87</v>
      </c>
      <c r="AV114" s="12" t="s">
        <v>87</v>
      </c>
      <c r="AW114" s="12" t="s">
        <v>38</v>
      </c>
      <c r="AX114" s="12" t="s">
        <v>77</v>
      </c>
      <c r="AY114" s="245" t="s">
        <v>143</v>
      </c>
    </row>
    <row r="115" s="13" customFormat="1">
      <c r="B115" s="246"/>
      <c r="C115" s="247"/>
      <c r="D115" s="232" t="s">
        <v>154</v>
      </c>
      <c r="E115" s="248" t="s">
        <v>21</v>
      </c>
      <c r="F115" s="249" t="s">
        <v>168</v>
      </c>
      <c r="G115" s="247"/>
      <c r="H115" s="250">
        <v>96099.639999999999</v>
      </c>
      <c r="I115" s="251"/>
      <c r="J115" s="247"/>
      <c r="K115" s="247"/>
      <c r="L115" s="252"/>
      <c r="M115" s="253"/>
      <c r="N115" s="254"/>
      <c r="O115" s="254"/>
      <c r="P115" s="254"/>
      <c r="Q115" s="254"/>
      <c r="R115" s="254"/>
      <c r="S115" s="254"/>
      <c r="T115" s="255"/>
      <c r="AT115" s="256" t="s">
        <v>154</v>
      </c>
      <c r="AU115" s="256" t="s">
        <v>87</v>
      </c>
      <c r="AV115" s="13" t="s">
        <v>150</v>
      </c>
      <c r="AW115" s="13" t="s">
        <v>38</v>
      </c>
      <c r="AX115" s="13" t="s">
        <v>85</v>
      </c>
      <c r="AY115" s="256" t="s">
        <v>143</v>
      </c>
    </row>
    <row r="116" s="1" customFormat="1" ht="24" customHeight="1">
      <c r="B116" s="38"/>
      <c r="C116" s="219" t="s">
        <v>193</v>
      </c>
      <c r="D116" s="219" t="s">
        <v>145</v>
      </c>
      <c r="E116" s="220" t="s">
        <v>194</v>
      </c>
      <c r="F116" s="221" t="s">
        <v>195</v>
      </c>
      <c r="G116" s="222" t="s">
        <v>148</v>
      </c>
      <c r="H116" s="223">
        <v>96099.639999999999</v>
      </c>
      <c r="I116" s="224"/>
      <c r="J116" s="225">
        <f>ROUND(I116*H116,2)</f>
        <v>0</v>
      </c>
      <c r="K116" s="221" t="s">
        <v>149</v>
      </c>
      <c r="L116" s="43"/>
      <c r="M116" s="226" t="s">
        <v>21</v>
      </c>
      <c r="N116" s="227" t="s">
        <v>48</v>
      </c>
      <c r="O116" s="83"/>
      <c r="P116" s="228">
        <f>O116*H116</f>
        <v>0</v>
      </c>
      <c r="Q116" s="228">
        <v>0</v>
      </c>
      <c r="R116" s="228">
        <f>Q116*H116</f>
        <v>0</v>
      </c>
      <c r="S116" s="228">
        <v>0</v>
      </c>
      <c r="T116" s="229">
        <f>S116*H116</f>
        <v>0</v>
      </c>
      <c r="AR116" s="230" t="s">
        <v>150</v>
      </c>
      <c r="AT116" s="230" t="s">
        <v>145</v>
      </c>
      <c r="AU116" s="230" t="s">
        <v>87</v>
      </c>
      <c r="AY116" s="17" t="s">
        <v>143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17" t="s">
        <v>85</v>
      </c>
      <c r="BK116" s="231">
        <f>ROUND(I116*H116,2)</f>
        <v>0</v>
      </c>
      <c r="BL116" s="17" t="s">
        <v>150</v>
      </c>
      <c r="BM116" s="230" t="s">
        <v>196</v>
      </c>
    </row>
    <row r="117" s="1" customFormat="1">
      <c r="B117" s="38"/>
      <c r="C117" s="39"/>
      <c r="D117" s="232" t="s">
        <v>152</v>
      </c>
      <c r="E117" s="39"/>
      <c r="F117" s="233" t="s">
        <v>185</v>
      </c>
      <c r="G117" s="39"/>
      <c r="H117" s="39"/>
      <c r="I117" s="145"/>
      <c r="J117" s="39"/>
      <c r="K117" s="39"/>
      <c r="L117" s="43"/>
      <c r="M117" s="234"/>
      <c r="N117" s="83"/>
      <c r="O117" s="83"/>
      <c r="P117" s="83"/>
      <c r="Q117" s="83"/>
      <c r="R117" s="83"/>
      <c r="S117" s="83"/>
      <c r="T117" s="84"/>
      <c r="AT117" s="17" t="s">
        <v>152</v>
      </c>
      <c r="AU117" s="17" t="s">
        <v>87</v>
      </c>
    </row>
    <row r="118" s="1" customFormat="1" ht="24" customHeight="1">
      <c r="B118" s="38"/>
      <c r="C118" s="219" t="s">
        <v>197</v>
      </c>
      <c r="D118" s="219" t="s">
        <v>145</v>
      </c>
      <c r="E118" s="220" t="s">
        <v>198</v>
      </c>
      <c r="F118" s="221" t="s">
        <v>199</v>
      </c>
      <c r="G118" s="222" t="s">
        <v>148</v>
      </c>
      <c r="H118" s="223">
        <v>13861.52</v>
      </c>
      <c r="I118" s="224"/>
      <c r="J118" s="225">
        <f>ROUND(I118*H118,2)</f>
        <v>0</v>
      </c>
      <c r="K118" s="221" t="s">
        <v>149</v>
      </c>
      <c r="L118" s="43"/>
      <c r="M118" s="226" t="s">
        <v>21</v>
      </c>
      <c r="N118" s="227" t="s">
        <v>48</v>
      </c>
      <c r="O118" s="83"/>
      <c r="P118" s="228">
        <f>O118*H118</f>
        <v>0</v>
      </c>
      <c r="Q118" s="228">
        <v>0</v>
      </c>
      <c r="R118" s="228">
        <f>Q118*H118</f>
        <v>0</v>
      </c>
      <c r="S118" s="228">
        <v>0</v>
      </c>
      <c r="T118" s="229">
        <f>S118*H118</f>
        <v>0</v>
      </c>
      <c r="AR118" s="230" t="s">
        <v>150</v>
      </c>
      <c r="AT118" s="230" t="s">
        <v>145</v>
      </c>
      <c r="AU118" s="230" t="s">
        <v>87</v>
      </c>
      <c r="AY118" s="17" t="s">
        <v>143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17" t="s">
        <v>85</v>
      </c>
      <c r="BK118" s="231">
        <f>ROUND(I118*H118,2)</f>
        <v>0</v>
      </c>
      <c r="BL118" s="17" t="s">
        <v>150</v>
      </c>
      <c r="BM118" s="230" t="s">
        <v>200</v>
      </c>
    </row>
    <row r="119" s="1" customFormat="1">
      <c r="B119" s="38"/>
      <c r="C119" s="39"/>
      <c r="D119" s="232" t="s">
        <v>152</v>
      </c>
      <c r="E119" s="39"/>
      <c r="F119" s="233" t="s">
        <v>185</v>
      </c>
      <c r="G119" s="39"/>
      <c r="H119" s="39"/>
      <c r="I119" s="145"/>
      <c r="J119" s="39"/>
      <c r="K119" s="39"/>
      <c r="L119" s="43"/>
      <c r="M119" s="234"/>
      <c r="N119" s="83"/>
      <c r="O119" s="83"/>
      <c r="P119" s="83"/>
      <c r="Q119" s="83"/>
      <c r="R119" s="83"/>
      <c r="S119" s="83"/>
      <c r="T119" s="84"/>
      <c r="AT119" s="17" t="s">
        <v>152</v>
      </c>
      <c r="AU119" s="17" t="s">
        <v>87</v>
      </c>
    </row>
    <row r="120" s="12" customFormat="1">
      <c r="B120" s="235"/>
      <c r="C120" s="236"/>
      <c r="D120" s="232" t="s">
        <v>154</v>
      </c>
      <c r="E120" s="237" t="s">
        <v>21</v>
      </c>
      <c r="F120" s="238" t="s">
        <v>201</v>
      </c>
      <c r="G120" s="236"/>
      <c r="H120" s="239">
        <v>13861.52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AT120" s="245" t="s">
        <v>154</v>
      </c>
      <c r="AU120" s="245" t="s">
        <v>87</v>
      </c>
      <c r="AV120" s="12" t="s">
        <v>87</v>
      </c>
      <c r="AW120" s="12" t="s">
        <v>38</v>
      </c>
      <c r="AX120" s="12" t="s">
        <v>85</v>
      </c>
      <c r="AY120" s="245" t="s">
        <v>143</v>
      </c>
    </row>
    <row r="121" s="1" customFormat="1" ht="24" customHeight="1">
      <c r="B121" s="38"/>
      <c r="C121" s="219" t="s">
        <v>202</v>
      </c>
      <c r="D121" s="219" t="s">
        <v>145</v>
      </c>
      <c r="E121" s="220" t="s">
        <v>203</v>
      </c>
      <c r="F121" s="221" t="s">
        <v>204</v>
      </c>
      <c r="G121" s="222" t="s">
        <v>148</v>
      </c>
      <c r="H121" s="223">
        <v>13861.52</v>
      </c>
      <c r="I121" s="224"/>
      <c r="J121" s="225">
        <f>ROUND(I121*H121,2)</f>
        <v>0</v>
      </c>
      <c r="K121" s="221" t="s">
        <v>149</v>
      </c>
      <c r="L121" s="43"/>
      <c r="M121" s="226" t="s">
        <v>21</v>
      </c>
      <c r="N121" s="227" t="s">
        <v>48</v>
      </c>
      <c r="O121" s="83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AR121" s="230" t="s">
        <v>150</v>
      </c>
      <c r="AT121" s="230" t="s">
        <v>145</v>
      </c>
      <c r="AU121" s="230" t="s">
        <v>87</v>
      </c>
      <c r="AY121" s="17" t="s">
        <v>143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7" t="s">
        <v>85</v>
      </c>
      <c r="BK121" s="231">
        <f>ROUND(I121*H121,2)</f>
        <v>0</v>
      </c>
      <c r="BL121" s="17" t="s">
        <v>150</v>
      </c>
      <c r="BM121" s="230" t="s">
        <v>205</v>
      </c>
    </row>
    <row r="122" s="1" customFormat="1">
      <c r="B122" s="38"/>
      <c r="C122" s="39"/>
      <c r="D122" s="232" t="s">
        <v>152</v>
      </c>
      <c r="E122" s="39"/>
      <c r="F122" s="233" t="s">
        <v>185</v>
      </c>
      <c r="G122" s="39"/>
      <c r="H122" s="39"/>
      <c r="I122" s="145"/>
      <c r="J122" s="39"/>
      <c r="K122" s="39"/>
      <c r="L122" s="43"/>
      <c r="M122" s="234"/>
      <c r="N122" s="83"/>
      <c r="O122" s="83"/>
      <c r="P122" s="83"/>
      <c r="Q122" s="83"/>
      <c r="R122" s="83"/>
      <c r="S122" s="83"/>
      <c r="T122" s="84"/>
      <c r="AT122" s="17" t="s">
        <v>152</v>
      </c>
      <c r="AU122" s="17" t="s">
        <v>87</v>
      </c>
    </row>
    <row r="123" s="1" customFormat="1" ht="24" customHeight="1">
      <c r="B123" s="38"/>
      <c r="C123" s="219" t="s">
        <v>206</v>
      </c>
      <c r="D123" s="219" t="s">
        <v>145</v>
      </c>
      <c r="E123" s="220" t="s">
        <v>207</v>
      </c>
      <c r="F123" s="221" t="s">
        <v>208</v>
      </c>
      <c r="G123" s="222" t="s">
        <v>148</v>
      </c>
      <c r="H123" s="223">
        <v>43076.720000000001</v>
      </c>
      <c r="I123" s="224"/>
      <c r="J123" s="225">
        <f>ROUND(I123*H123,2)</f>
        <v>0</v>
      </c>
      <c r="K123" s="221" t="s">
        <v>149</v>
      </c>
      <c r="L123" s="43"/>
      <c r="M123" s="226" t="s">
        <v>21</v>
      </c>
      <c r="N123" s="227" t="s">
        <v>48</v>
      </c>
      <c r="O123" s="83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AR123" s="230" t="s">
        <v>150</v>
      </c>
      <c r="AT123" s="230" t="s">
        <v>145</v>
      </c>
      <c r="AU123" s="230" t="s">
        <v>87</v>
      </c>
      <c r="AY123" s="17" t="s">
        <v>143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7" t="s">
        <v>85</v>
      </c>
      <c r="BK123" s="231">
        <f>ROUND(I123*H123,2)</f>
        <v>0</v>
      </c>
      <c r="BL123" s="17" t="s">
        <v>150</v>
      </c>
      <c r="BM123" s="230" t="s">
        <v>209</v>
      </c>
    </row>
    <row r="124" s="1" customFormat="1">
      <c r="B124" s="38"/>
      <c r="C124" s="39"/>
      <c r="D124" s="232" t="s">
        <v>152</v>
      </c>
      <c r="E124" s="39"/>
      <c r="F124" s="233" t="s">
        <v>210</v>
      </c>
      <c r="G124" s="39"/>
      <c r="H124" s="39"/>
      <c r="I124" s="145"/>
      <c r="J124" s="39"/>
      <c r="K124" s="39"/>
      <c r="L124" s="43"/>
      <c r="M124" s="234"/>
      <c r="N124" s="83"/>
      <c r="O124" s="83"/>
      <c r="P124" s="83"/>
      <c r="Q124" s="83"/>
      <c r="R124" s="83"/>
      <c r="S124" s="83"/>
      <c r="T124" s="84"/>
      <c r="AT124" s="17" t="s">
        <v>152</v>
      </c>
      <c r="AU124" s="17" t="s">
        <v>87</v>
      </c>
    </row>
    <row r="125" s="12" customFormat="1">
      <c r="B125" s="235"/>
      <c r="C125" s="236"/>
      <c r="D125" s="232" t="s">
        <v>154</v>
      </c>
      <c r="E125" s="237" t="s">
        <v>21</v>
      </c>
      <c r="F125" s="238" t="s">
        <v>211</v>
      </c>
      <c r="G125" s="236"/>
      <c r="H125" s="239">
        <v>34757.830000000002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AT125" s="245" t="s">
        <v>154</v>
      </c>
      <c r="AU125" s="245" t="s">
        <v>87</v>
      </c>
      <c r="AV125" s="12" t="s">
        <v>87</v>
      </c>
      <c r="AW125" s="12" t="s">
        <v>38</v>
      </c>
      <c r="AX125" s="12" t="s">
        <v>77</v>
      </c>
      <c r="AY125" s="245" t="s">
        <v>143</v>
      </c>
    </row>
    <row r="126" s="12" customFormat="1">
      <c r="B126" s="235"/>
      <c r="C126" s="236"/>
      <c r="D126" s="232" t="s">
        <v>154</v>
      </c>
      <c r="E126" s="237" t="s">
        <v>21</v>
      </c>
      <c r="F126" s="238" t="s">
        <v>212</v>
      </c>
      <c r="G126" s="236"/>
      <c r="H126" s="239">
        <v>8318.8899999999994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AT126" s="245" t="s">
        <v>154</v>
      </c>
      <c r="AU126" s="245" t="s">
        <v>87</v>
      </c>
      <c r="AV126" s="12" t="s">
        <v>87</v>
      </c>
      <c r="AW126" s="12" t="s">
        <v>38</v>
      </c>
      <c r="AX126" s="12" t="s">
        <v>77</v>
      </c>
      <c r="AY126" s="245" t="s">
        <v>143</v>
      </c>
    </row>
    <row r="127" s="13" customFormat="1">
      <c r="B127" s="246"/>
      <c r="C127" s="247"/>
      <c r="D127" s="232" t="s">
        <v>154</v>
      </c>
      <c r="E127" s="248" t="s">
        <v>21</v>
      </c>
      <c r="F127" s="249" t="s">
        <v>168</v>
      </c>
      <c r="G127" s="247"/>
      <c r="H127" s="250">
        <v>43076.720000000001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AT127" s="256" t="s">
        <v>154</v>
      </c>
      <c r="AU127" s="256" t="s">
        <v>87</v>
      </c>
      <c r="AV127" s="13" t="s">
        <v>150</v>
      </c>
      <c r="AW127" s="13" t="s">
        <v>38</v>
      </c>
      <c r="AX127" s="13" t="s">
        <v>85</v>
      </c>
      <c r="AY127" s="256" t="s">
        <v>143</v>
      </c>
    </row>
    <row r="128" s="1" customFormat="1" ht="24" customHeight="1">
      <c r="B128" s="38"/>
      <c r="C128" s="219" t="s">
        <v>213</v>
      </c>
      <c r="D128" s="219" t="s">
        <v>145</v>
      </c>
      <c r="E128" s="220" t="s">
        <v>214</v>
      </c>
      <c r="F128" s="221" t="s">
        <v>215</v>
      </c>
      <c r="G128" s="222" t="s">
        <v>148</v>
      </c>
      <c r="H128" s="223">
        <v>4546.1999999999998</v>
      </c>
      <c r="I128" s="224"/>
      <c r="J128" s="225">
        <f>ROUND(I128*H128,2)</f>
        <v>0</v>
      </c>
      <c r="K128" s="221" t="s">
        <v>149</v>
      </c>
      <c r="L128" s="43"/>
      <c r="M128" s="226" t="s">
        <v>21</v>
      </c>
      <c r="N128" s="227" t="s">
        <v>48</v>
      </c>
      <c r="O128" s="83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AR128" s="230" t="s">
        <v>150</v>
      </c>
      <c r="AT128" s="230" t="s">
        <v>145</v>
      </c>
      <c r="AU128" s="230" t="s">
        <v>87</v>
      </c>
      <c r="AY128" s="17" t="s">
        <v>143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7" t="s">
        <v>85</v>
      </c>
      <c r="BK128" s="231">
        <f>ROUND(I128*H128,2)</f>
        <v>0</v>
      </c>
      <c r="BL128" s="17" t="s">
        <v>150</v>
      </c>
      <c r="BM128" s="230" t="s">
        <v>216</v>
      </c>
    </row>
    <row r="129" s="1" customFormat="1">
      <c r="B129" s="38"/>
      <c r="C129" s="39"/>
      <c r="D129" s="232" t="s">
        <v>152</v>
      </c>
      <c r="E129" s="39"/>
      <c r="F129" s="233" t="s">
        <v>210</v>
      </c>
      <c r="G129" s="39"/>
      <c r="H129" s="39"/>
      <c r="I129" s="145"/>
      <c r="J129" s="39"/>
      <c r="K129" s="39"/>
      <c r="L129" s="43"/>
      <c r="M129" s="234"/>
      <c r="N129" s="83"/>
      <c r="O129" s="83"/>
      <c r="P129" s="83"/>
      <c r="Q129" s="83"/>
      <c r="R129" s="83"/>
      <c r="S129" s="83"/>
      <c r="T129" s="84"/>
      <c r="AT129" s="17" t="s">
        <v>152</v>
      </c>
      <c r="AU129" s="17" t="s">
        <v>87</v>
      </c>
    </row>
    <row r="130" s="12" customFormat="1">
      <c r="B130" s="235"/>
      <c r="C130" s="236"/>
      <c r="D130" s="232" t="s">
        <v>154</v>
      </c>
      <c r="E130" s="237" t="s">
        <v>21</v>
      </c>
      <c r="F130" s="238" t="s">
        <v>217</v>
      </c>
      <c r="G130" s="236"/>
      <c r="H130" s="239">
        <v>2273.0999999999999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AT130" s="245" t="s">
        <v>154</v>
      </c>
      <c r="AU130" s="245" t="s">
        <v>87</v>
      </c>
      <c r="AV130" s="12" t="s">
        <v>87</v>
      </c>
      <c r="AW130" s="12" t="s">
        <v>38</v>
      </c>
      <c r="AX130" s="12" t="s">
        <v>77</v>
      </c>
      <c r="AY130" s="245" t="s">
        <v>143</v>
      </c>
    </row>
    <row r="131" s="12" customFormat="1">
      <c r="B131" s="235"/>
      <c r="C131" s="236"/>
      <c r="D131" s="232" t="s">
        <v>154</v>
      </c>
      <c r="E131" s="237" t="s">
        <v>21</v>
      </c>
      <c r="F131" s="238" t="s">
        <v>218</v>
      </c>
      <c r="G131" s="236"/>
      <c r="H131" s="239">
        <v>766.95000000000005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AT131" s="245" t="s">
        <v>154</v>
      </c>
      <c r="AU131" s="245" t="s">
        <v>87</v>
      </c>
      <c r="AV131" s="12" t="s">
        <v>87</v>
      </c>
      <c r="AW131" s="12" t="s">
        <v>38</v>
      </c>
      <c r="AX131" s="12" t="s">
        <v>77</v>
      </c>
      <c r="AY131" s="245" t="s">
        <v>143</v>
      </c>
    </row>
    <row r="132" s="12" customFormat="1">
      <c r="B132" s="235"/>
      <c r="C132" s="236"/>
      <c r="D132" s="232" t="s">
        <v>154</v>
      </c>
      <c r="E132" s="237" t="s">
        <v>21</v>
      </c>
      <c r="F132" s="238" t="s">
        <v>219</v>
      </c>
      <c r="G132" s="236"/>
      <c r="H132" s="239">
        <v>1506.1500000000001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AT132" s="245" t="s">
        <v>154</v>
      </c>
      <c r="AU132" s="245" t="s">
        <v>87</v>
      </c>
      <c r="AV132" s="12" t="s">
        <v>87</v>
      </c>
      <c r="AW132" s="12" t="s">
        <v>38</v>
      </c>
      <c r="AX132" s="12" t="s">
        <v>77</v>
      </c>
      <c r="AY132" s="245" t="s">
        <v>143</v>
      </c>
    </row>
    <row r="133" s="13" customFormat="1">
      <c r="B133" s="246"/>
      <c r="C133" s="247"/>
      <c r="D133" s="232" t="s">
        <v>154</v>
      </c>
      <c r="E133" s="248" t="s">
        <v>21</v>
      </c>
      <c r="F133" s="249" t="s">
        <v>168</v>
      </c>
      <c r="G133" s="247"/>
      <c r="H133" s="250">
        <v>4546.1999999999998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AT133" s="256" t="s">
        <v>154</v>
      </c>
      <c r="AU133" s="256" t="s">
        <v>87</v>
      </c>
      <c r="AV133" s="13" t="s">
        <v>150</v>
      </c>
      <c r="AW133" s="13" t="s">
        <v>38</v>
      </c>
      <c r="AX133" s="13" t="s">
        <v>85</v>
      </c>
      <c r="AY133" s="256" t="s">
        <v>143</v>
      </c>
    </row>
    <row r="134" s="1" customFormat="1" ht="24" customHeight="1">
      <c r="B134" s="38"/>
      <c r="C134" s="219" t="s">
        <v>220</v>
      </c>
      <c r="D134" s="219" t="s">
        <v>145</v>
      </c>
      <c r="E134" s="220" t="s">
        <v>221</v>
      </c>
      <c r="F134" s="221" t="s">
        <v>222</v>
      </c>
      <c r="G134" s="222" t="s">
        <v>148</v>
      </c>
      <c r="H134" s="223">
        <v>1056</v>
      </c>
      <c r="I134" s="224"/>
      <c r="J134" s="225">
        <f>ROUND(I134*H134,2)</f>
        <v>0</v>
      </c>
      <c r="K134" s="221" t="s">
        <v>149</v>
      </c>
      <c r="L134" s="43"/>
      <c r="M134" s="226" t="s">
        <v>21</v>
      </c>
      <c r="N134" s="227" t="s">
        <v>48</v>
      </c>
      <c r="O134" s="83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AR134" s="230" t="s">
        <v>150</v>
      </c>
      <c r="AT134" s="230" t="s">
        <v>145</v>
      </c>
      <c r="AU134" s="230" t="s">
        <v>87</v>
      </c>
      <c r="AY134" s="17" t="s">
        <v>143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7" t="s">
        <v>85</v>
      </c>
      <c r="BK134" s="231">
        <f>ROUND(I134*H134,2)</f>
        <v>0</v>
      </c>
      <c r="BL134" s="17" t="s">
        <v>150</v>
      </c>
      <c r="BM134" s="230" t="s">
        <v>223</v>
      </c>
    </row>
    <row r="135" s="1" customFormat="1">
      <c r="B135" s="38"/>
      <c r="C135" s="39"/>
      <c r="D135" s="232" t="s">
        <v>152</v>
      </c>
      <c r="E135" s="39"/>
      <c r="F135" s="233" t="s">
        <v>224</v>
      </c>
      <c r="G135" s="39"/>
      <c r="H135" s="39"/>
      <c r="I135" s="145"/>
      <c r="J135" s="39"/>
      <c r="K135" s="39"/>
      <c r="L135" s="43"/>
      <c r="M135" s="234"/>
      <c r="N135" s="83"/>
      <c r="O135" s="83"/>
      <c r="P135" s="83"/>
      <c r="Q135" s="83"/>
      <c r="R135" s="83"/>
      <c r="S135" s="83"/>
      <c r="T135" s="84"/>
      <c r="AT135" s="17" t="s">
        <v>152</v>
      </c>
      <c r="AU135" s="17" t="s">
        <v>87</v>
      </c>
    </row>
    <row r="136" s="12" customFormat="1">
      <c r="B136" s="235"/>
      <c r="C136" s="236"/>
      <c r="D136" s="232" t="s">
        <v>154</v>
      </c>
      <c r="E136" s="237" t="s">
        <v>21</v>
      </c>
      <c r="F136" s="238" t="s">
        <v>225</v>
      </c>
      <c r="G136" s="236"/>
      <c r="H136" s="239">
        <v>1056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AT136" s="245" t="s">
        <v>154</v>
      </c>
      <c r="AU136" s="245" t="s">
        <v>87</v>
      </c>
      <c r="AV136" s="12" t="s">
        <v>87</v>
      </c>
      <c r="AW136" s="12" t="s">
        <v>38</v>
      </c>
      <c r="AX136" s="12" t="s">
        <v>85</v>
      </c>
      <c r="AY136" s="245" t="s">
        <v>143</v>
      </c>
    </row>
    <row r="137" s="1" customFormat="1" ht="24" customHeight="1">
      <c r="B137" s="38"/>
      <c r="C137" s="219" t="s">
        <v>226</v>
      </c>
      <c r="D137" s="219" t="s">
        <v>145</v>
      </c>
      <c r="E137" s="220" t="s">
        <v>227</v>
      </c>
      <c r="F137" s="221" t="s">
        <v>228</v>
      </c>
      <c r="G137" s="222" t="s">
        <v>148</v>
      </c>
      <c r="H137" s="223">
        <v>8318.8899999999994</v>
      </c>
      <c r="I137" s="224"/>
      <c r="J137" s="225">
        <f>ROUND(I137*H137,2)</f>
        <v>0</v>
      </c>
      <c r="K137" s="221" t="s">
        <v>149</v>
      </c>
      <c r="L137" s="43"/>
      <c r="M137" s="226" t="s">
        <v>21</v>
      </c>
      <c r="N137" s="227" t="s">
        <v>48</v>
      </c>
      <c r="O137" s="83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AR137" s="230" t="s">
        <v>150</v>
      </c>
      <c r="AT137" s="230" t="s">
        <v>145</v>
      </c>
      <c r="AU137" s="230" t="s">
        <v>87</v>
      </c>
      <c r="AY137" s="17" t="s">
        <v>143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7" t="s">
        <v>85</v>
      </c>
      <c r="BK137" s="231">
        <f>ROUND(I137*H137,2)</f>
        <v>0</v>
      </c>
      <c r="BL137" s="17" t="s">
        <v>150</v>
      </c>
      <c r="BM137" s="230" t="s">
        <v>229</v>
      </c>
    </row>
    <row r="138" s="1" customFormat="1">
      <c r="B138" s="38"/>
      <c r="C138" s="39"/>
      <c r="D138" s="232" t="s">
        <v>152</v>
      </c>
      <c r="E138" s="39"/>
      <c r="F138" s="233" t="s">
        <v>230</v>
      </c>
      <c r="G138" s="39"/>
      <c r="H138" s="39"/>
      <c r="I138" s="145"/>
      <c r="J138" s="39"/>
      <c r="K138" s="39"/>
      <c r="L138" s="43"/>
      <c r="M138" s="234"/>
      <c r="N138" s="83"/>
      <c r="O138" s="83"/>
      <c r="P138" s="83"/>
      <c r="Q138" s="83"/>
      <c r="R138" s="83"/>
      <c r="S138" s="83"/>
      <c r="T138" s="84"/>
      <c r="AT138" s="17" t="s">
        <v>152</v>
      </c>
      <c r="AU138" s="17" t="s">
        <v>87</v>
      </c>
    </row>
    <row r="139" s="12" customFormat="1">
      <c r="B139" s="235"/>
      <c r="C139" s="236"/>
      <c r="D139" s="232" t="s">
        <v>154</v>
      </c>
      <c r="E139" s="237" t="s">
        <v>21</v>
      </c>
      <c r="F139" s="238" t="s">
        <v>231</v>
      </c>
      <c r="G139" s="236"/>
      <c r="H139" s="239">
        <v>8318.8899999999994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AT139" s="245" t="s">
        <v>154</v>
      </c>
      <c r="AU139" s="245" t="s">
        <v>87</v>
      </c>
      <c r="AV139" s="12" t="s">
        <v>87</v>
      </c>
      <c r="AW139" s="12" t="s">
        <v>38</v>
      </c>
      <c r="AX139" s="12" t="s">
        <v>85</v>
      </c>
      <c r="AY139" s="245" t="s">
        <v>143</v>
      </c>
    </row>
    <row r="140" s="1" customFormat="1" ht="24" customHeight="1">
      <c r="B140" s="38"/>
      <c r="C140" s="219" t="s">
        <v>8</v>
      </c>
      <c r="D140" s="219" t="s">
        <v>145</v>
      </c>
      <c r="E140" s="220" t="s">
        <v>232</v>
      </c>
      <c r="F140" s="221" t="s">
        <v>233</v>
      </c>
      <c r="G140" s="222" t="s">
        <v>148</v>
      </c>
      <c r="H140" s="223">
        <v>2273.0999999999999</v>
      </c>
      <c r="I140" s="224"/>
      <c r="J140" s="225">
        <f>ROUND(I140*H140,2)</f>
        <v>0</v>
      </c>
      <c r="K140" s="221" t="s">
        <v>149</v>
      </c>
      <c r="L140" s="43"/>
      <c r="M140" s="226" t="s">
        <v>21</v>
      </c>
      <c r="N140" s="227" t="s">
        <v>48</v>
      </c>
      <c r="O140" s="83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AR140" s="230" t="s">
        <v>150</v>
      </c>
      <c r="AT140" s="230" t="s">
        <v>145</v>
      </c>
      <c r="AU140" s="230" t="s">
        <v>87</v>
      </c>
      <c r="AY140" s="17" t="s">
        <v>143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7" t="s">
        <v>85</v>
      </c>
      <c r="BK140" s="231">
        <f>ROUND(I140*H140,2)</f>
        <v>0</v>
      </c>
      <c r="BL140" s="17" t="s">
        <v>150</v>
      </c>
      <c r="BM140" s="230" t="s">
        <v>234</v>
      </c>
    </row>
    <row r="141" s="1" customFormat="1">
      <c r="B141" s="38"/>
      <c r="C141" s="39"/>
      <c r="D141" s="232" t="s">
        <v>152</v>
      </c>
      <c r="E141" s="39"/>
      <c r="F141" s="233" t="s">
        <v>230</v>
      </c>
      <c r="G141" s="39"/>
      <c r="H141" s="39"/>
      <c r="I141" s="145"/>
      <c r="J141" s="39"/>
      <c r="K141" s="39"/>
      <c r="L141" s="43"/>
      <c r="M141" s="234"/>
      <c r="N141" s="83"/>
      <c r="O141" s="83"/>
      <c r="P141" s="83"/>
      <c r="Q141" s="83"/>
      <c r="R141" s="83"/>
      <c r="S141" s="83"/>
      <c r="T141" s="84"/>
      <c r="AT141" s="17" t="s">
        <v>152</v>
      </c>
      <c r="AU141" s="17" t="s">
        <v>87</v>
      </c>
    </row>
    <row r="142" s="12" customFormat="1">
      <c r="B142" s="235"/>
      <c r="C142" s="236"/>
      <c r="D142" s="232" t="s">
        <v>154</v>
      </c>
      <c r="E142" s="237" t="s">
        <v>21</v>
      </c>
      <c r="F142" s="238" t="s">
        <v>235</v>
      </c>
      <c r="G142" s="236"/>
      <c r="H142" s="239">
        <v>766.95000000000005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AT142" s="245" t="s">
        <v>154</v>
      </c>
      <c r="AU142" s="245" t="s">
        <v>87</v>
      </c>
      <c r="AV142" s="12" t="s">
        <v>87</v>
      </c>
      <c r="AW142" s="12" t="s">
        <v>38</v>
      </c>
      <c r="AX142" s="12" t="s">
        <v>77</v>
      </c>
      <c r="AY142" s="245" t="s">
        <v>143</v>
      </c>
    </row>
    <row r="143" s="12" customFormat="1">
      <c r="B143" s="235"/>
      <c r="C143" s="236"/>
      <c r="D143" s="232" t="s">
        <v>154</v>
      </c>
      <c r="E143" s="237" t="s">
        <v>21</v>
      </c>
      <c r="F143" s="238" t="s">
        <v>219</v>
      </c>
      <c r="G143" s="236"/>
      <c r="H143" s="239">
        <v>1506.1500000000001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AT143" s="245" t="s">
        <v>154</v>
      </c>
      <c r="AU143" s="245" t="s">
        <v>87</v>
      </c>
      <c r="AV143" s="12" t="s">
        <v>87</v>
      </c>
      <c r="AW143" s="12" t="s">
        <v>38</v>
      </c>
      <c r="AX143" s="12" t="s">
        <v>77</v>
      </c>
      <c r="AY143" s="245" t="s">
        <v>143</v>
      </c>
    </row>
    <row r="144" s="13" customFormat="1">
      <c r="B144" s="246"/>
      <c r="C144" s="247"/>
      <c r="D144" s="232" t="s">
        <v>154</v>
      </c>
      <c r="E144" s="248" t="s">
        <v>21</v>
      </c>
      <c r="F144" s="249" t="s">
        <v>168</v>
      </c>
      <c r="G144" s="247"/>
      <c r="H144" s="250">
        <v>2273.0999999999999</v>
      </c>
      <c r="I144" s="251"/>
      <c r="J144" s="247"/>
      <c r="K144" s="247"/>
      <c r="L144" s="252"/>
      <c r="M144" s="253"/>
      <c r="N144" s="254"/>
      <c r="O144" s="254"/>
      <c r="P144" s="254"/>
      <c r="Q144" s="254"/>
      <c r="R144" s="254"/>
      <c r="S144" s="254"/>
      <c r="T144" s="255"/>
      <c r="AT144" s="256" t="s">
        <v>154</v>
      </c>
      <c r="AU144" s="256" t="s">
        <v>87</v>
      </c>
      <c r="AV144" s="13" t="s">
        <v>150</v>
      </c>
      <c r="AW144" s="13" t="s">
        <v>38</v>
      </c>
      <c r="AX144" s="13" t="s">
        <v>85</v>
      </c>
      <c r="AY144" s="256" t="s">
        <v>143</v>
      </c>
    </row>
    <row r="145" s="1" customFormat="1" ht="16.5" customHeight="1">
      <c r="B145" s="38"/>
      <c r="C145" s="219" t="s">
        <v>236</v>
      </c>
      <c r="D145" s="219" t="s">
        <v>145</v>
      </c>
      <c r="E145" s="220" t="s">
        <v>237</v>
      </c>
      <c r="F145" s="221" t="s">
        <v>238</v>
      </c>
      <c r="G145" s="222" t="s">
        <v>239</v>
      </c>
      <c r="H145" s="223">
        <v>971</v>
      </c>
      <c r="I145" s="224"/>
      <c r="J145" s="225">
        <f>ROUND(I145*H145,2)</f>
        <v>0</v>
      </c>
      <c r="K145" s="221" t="s">
        <v>149</v>
      </c>
      <c r="L145" s="43"/>
      <c r="M145" s="226" t="s">
        <v>21</v>
      </c>
      <c r="N145" s="227" t="s">
        <v>48</v>
      </c>
      <c r="O145" s="83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AR145" s="230" t="s">
        <v>150</v>
      </c>
      <c r="AT145" s="230" t="s">
        <v>145</v>
      </c>
      <c r="AU145" s="230" t="s">
        <v>87</v>
      </c>
      <c r="AY145" s="17" t="s">
        <v>143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7" t="s">
        <v>85</v>
      </c>
      <c r="BK145" s="231">
        <f>ROUND(I145*H145,2)</f>
        <v>0</v>
      </c>
      <c r="BL145" s="17" t="s">
        <v>150</v>
      </c>
      <c r="BM145" s="230" t="s">
        <v>240</v>
      </c>
    </row>
    <row r="146" s="12" customFormat="1">
      <c r="B146" s="235"/>
      <c r="C146" s="236"/>
      <c r="D146" s="232" t="s">
        <v>154</v>
      </c>
      <c r="E146" s="237" t="s">
        <v>21</v>
      </c>
      <c r="F146" s="238" t="s">
        <v>241</v>
      </c>
      <c r="G146" s="236"/>
      <c r="H146" s="239">
        <v>290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AT146" s="245" t="s">
        <v>154</v>
      </c>
      <c r="AU146" s="245" t="s">
        <v>87</v>
      </c>
      <c r="AV146" s="12" t="s">
        <v>87</v>
      </c>
      <c r="AW146" s="12" t="s">
        <v>38</v>
      </c>
      <c r="AX146" s="12" t="s">
        <v>77</v>
      </c>
      <c r="AY146" s="245" t="s">
        <v>143</v>
      </c>
    </row>
    <row r="147" s="12" customFormat="1">
      <c r="B147" s="235"/>
      <c r="C147" s="236"/>
      <c r="D147" s="232" t="s">
        <v>154</v>
      </c>
      <c r="E147" s="237" t="s">
        <v>21</v>
      </c>
      <c r="F147" s="238" t="s">
        <v>242</v>
      </c>
      <c r="G147" s="236"/>
      <c r="H147" s="239">
        <v>681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AT147" s="245" t="s">
        <v>154</v>
      </c>
      <c r="AU147" s="245" t="s">
        <v>87</v>
      </c>
      <c r="AV147" s="12" t="s">
        <v>87</v>
      </c>
      <c r="AW147" s="12" t="s">
        <v>38</v>
      </c>
      <c r="AX147" s="12" t="s">
        <v>77</v>
      </c>
      <c r="AY147" s="245" t="s">
        <v>143</v>
      </c>
    </row>
    <row r="148" s="13" customFormat="1">
      <c r="B148" s="246"/>
      <c r="C148" s="247"/>
      <c r="D148" s="232" t="s">
        <v>154</v>
      </c>
      <c r="E148" s="248" t="s">
        <v>21</v>
      </c>
      <c r="F148" s="249" t="s">
        <v>168</v>
      </c>
      <c r="G148" s="247"/>
      <c r="H148" s="250">
        <v>971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AT148" s="256" t="s">
        <v>154</v>
      </c>
      <c r="AU148" s="256" t="s">
        <v>87</v>
      </c>
      <c r="AV148" s="13" t="s">
        <v>150</v>
      </c>
      <c r="AW148" s="13" t="s">
        <v>38</v>
      </c>
      <c r="AX148" s="13" t="s">
        <v>85</v>
      </c>
      <c r="AY148" s="256" t="s">
        <v>143</v>
      </c>
    </row>
    <row r="149" s="1" customFormat="1" ht="16.5" customHeight="1">
      <c r="B149" s="38"/>
      <c r="C149" s="219" t="s">
        <v>243</v>
      </c>
      <c r="D149" s="219" t="s">
        <v>145</v>
      </c>
      <c r="E149" s="220" t="s">
        <v>244</v>
      </c>
      <c r="F149" s="221" t="s">
        <v>245</v>
      </c>
      <c r="G149" s="222" t="s">
        <v>239</v>
      </c>
      <c r="H149" s="223">
        <v>1600</v>
      </c>
      <c r="I149" s="224"/>
      <c r="J149" s="225">
        <f>ROUND(I149*H149,2)</f>
        <v>0</v>
      </c>
      <c r="K149" s="221" t="s">
        <v>149</v>
      </c>
      <c r="L149" s="43"/>
      <c r="M149" s="226" t="s">
        <v>21</v>
      </c>
      <c r="N149" s="227" t="s">
        <v>48</v>
      </c>
      <c r="O149" s="83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AR149" s="230" t="s">
        <v>150</v>
      </c>
      <c r="AT149" s="230" t="s">
        <v>145</v>
      </c>
      <c r="AU149" s="230" t="s">
        <v>87</v>
      </c>
      <c r="AY149" s="17" t="s">
        <v>143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7" t="s">
        <v>85</v>
      </c>
      <c r="BK149" s="231">
        <f>ROUND(I149*H149,2)</f>
        <v>0</v>
      </c>
      <c r="BL149" s="17" t="s">
        <v>150</v>
      </c>
      <c r="BM149" s="230" t="s">
        <v>246</v>
      </c>
    </row>
    <row r="150" s="12" customFormat="1">
      <c r="B150" s="235"/>
      <c r="C150" s="236"/>
      <c r="D150" s="232" t="s">
        <v>154</v>
      </c>
      <c r="E150" s="237" t="s">
        <v>21</v>
      </c>
      <c r="F150" s="238" t="s">
        <v>247</v>
      </c>
      <c r="G150" s="236"/>
      <c r="H150" s="239">
        <v>1600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AT150" s="245" t="s">
        <v>154</v>
      </c>
      <c r="AU150" s="245" t="s">
        <v>87</v>
      </c>
      <c r="AV150" s="12" t="s">
        <v>87</v>
      </c>
      <c r="AW150" s="12" t="s">
        <v>38</v>
      </c>
      <c r="AX150" s="12" t="s">
        <v>85</v>
      </c>
      <c r="AY150" s="245" t="s">
        <v>143</v>
      </c>
    </row>
    <row r="151" s="1" customFormat="1" ht="16.5" customHeight="1">
      <c r="B151" s="38"/>
      <c r="C151" s="219" t="s">
        <v>248</v>
      </c>
      <c r="D151" s="219" t="s">
        <v>145</v>
      </c>
      <c r="E151" s="220" t="s">
        <v>249</v>
      </c>
      <c r="F151" s="221" t="s">
        <v>250</v>
      </c>
      <c r="G151" s="222" t="s">
        <v>148</v>
      </c>
      <c r="H151" s="223">
        <v>2330.4000000000001</v>
      </c>
      <c r="I151" s="224"/>
      <c r="J151" s="225">
        <f>ROUND(I151*H151,2)</f>
        <v>0</v>
      </c>
      <c r="K151" s="221" t="s">
        <v>149</v>
      </c>
      <c r="L151" s="43"/>
      <c r="M151" s="226" t="s">
        <v>21</v>
      </c>
      <c r="N151" s="227" t="s">
        <v>48</v>
      </c>
      <c r="O151" s="83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AR151" s="230" t="s">
        <v>150</v>
      </c>
      <c r="AT151" s="230" t="s">
        <v>145</v>
      </c>
      <c r="AU151" s="230" t="s">
        <v>87</v>
      </c>
      <c r="AY151" s="17" t="s">
        <v>143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7" t="s">
        <v>85</v>
      </c>
      <c r="BK151" s="231">
        <f>ROUND(I151*H151,2)</f>
        <v>0</v>
      </c>
      <c r="BL151" s="17" t="s">
        <v>150</v>
      </c>
      <c r="BM151" s="230" t="s">
        <v>251</v>
      </c>
    </row>
    <row r="152" s="1" customFormat="1">
      <c r="B152" s="38"/>
      <c r="C152" s="39"/>
      <c r="D152" s="232" t="s">
        <v>152</v>
      </c>
      <c r="E152" s="39"/>
      <c r="F152" s="233" t="s">
        <v>252</v>
      </c>
      <c r="G152" s="39"/>
      <c r="H152" s="39"/>
      <c r="I152" s="145"/>
      <c r="J152" s="39"/>
      <c r="K152" s="39"/>
      <c r="L152" s="43"/>
      <c r="M152" s="234"/>
      <c r="N152" s="83"/>
      <c r="O152" s="83"/>
      <c r="P152" s="83"/>
      <c r="Q152" s="83"/>
      <c r="R152" s="83"/>
      <c r="S152" s="83"/>
      <c r="T152" s="84"/>
      <c r="AT152" s="17" t="s">
        <v>152</v>
      </c>
      <c r="AU152" s="17" t="s">
        <v>87</v>
      </c>
    </row>
    <row r="153" s="12" customFormat="1">
      <c r="B153" s="235"/>
      <c r="C153" s="236"/>
      <c r="D153" s="232" t="s">
        <v>154</v>
      </c>
      <c r="E153" s="237" t="s">
        <v>21</v>
      </c>
      <c r="F153" s="238" t="s">
        <v>253</v>
      </c>
      <c r="G153" s="236"/>
      <c r="H153" s="239">
        <v>696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AT153" s="245" t="s">
        <v>154</v>
      </c>
      <c r="AU153" s="245" t="s">
        <v>87</v>
      </c>
      <c r="AV153" s="12" t="s">
        <v>87</v>
      </c>
      <c r="AW153" s="12" t="s">
        <v>38</v>
      </c>
      <c r="AX153" s="12" t="s">
        <v>77</v>
      </c>
      <c r="AY153" s="245" t="s">
        <v>143</v>
      </c>
    </row>
    <row r="154" s="12" customFormat="1">
      <c r="B154" s="235"/>
      <c r="C154" s="236"/>
      <c r="D154" s="232" t="s">
        <v>154</v>
      </c>
      <c r="E154" s="237" t="s">
        <v>21</v>
      </c>
      <c r="F154" s="238" t="s">
        <v>254</v>
      </c>
      <c r="G154" s="236"/>
      <c r="H154" s="239">
        <v>1634.4000000000001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AT154" s="245" t="s">
        <v>154</v>
      </c>
      <c r="AU154" s="245" t="s">
        <v>87</v>
      </c>
      <c r="AV154" s="12" t="s">
        <v>87</v>
      </c>
      <c r="AW154" s="12" t="s">
        <v>38</v>
      </c>
      <c r="AX154" s="12" t="s">
        <v>77</v>
      </c>
      <c r="AY154" s="245" t="s">
        <v>143</v>
      </c>
    </row>
    <row r="155" s="13" customFormat="1">
      <c r="B155" s="246"/>
      <c r="C155" s="247"/>
      <c r="D155" s="232" t="s">
        <v>154</v>
      </c>
      <c r="E155" s="248" t="s">
        <v>21</v>
      </c>
      <c r="F155" s="249" t="s">
        <v>168</v>
      </c>
      <c r="G155" s="247"/>
      <c r="H155" s="250">
        <v>2330.4000000000001</v>
      </c>
      <c r="I155" s="251"/>
      <c r="J155" s="247"/>
      <c r="K155" s="247"/>
      <c r="L155" s="252"/>
      <c r="M155" s="253"/>
      <c r="N155" s="254"/>
      <c r="O155" s="254"/>
      <c r="P155" s="254"/>
      <c r="Q155" s="254"/>
      <c r="R155" s="254"/>
      <c r="S155" s="254"/>
      <c r="T155" s="255"/>
      <c r="AT155" s="256" t="s">
        <v>154</v>
      </c>
      <c r="AU155" s="256" t="s">
        <v>87</v>
      </c>
      <c r="AV155" s="13" t="s">
        <v>150</v>
      </c>
      <c r="AW155" s="13" t="s">
        <v>38</v>
      </c>
      <c r="AX155" s="13" t="s">
        <v>85</v>
      </c>
      <c r="AY155" s="256" t="s">
        <v>143</v>
      </c>
    </row>
    <row r="156" s="1" customFormat="1" ht="16.5" customHeight="1">
      <c r="B156" s="38"/>
      <c r="C156" s="219" t="s">
        <v>255</v>
      </c>
      <c r="D156" s="219" t="s">
        <v>145</v>
      </c>
      <c r="E156" s="220" t="s">
        <v>256</v>
      </c>
      <c r="F156" s="221" t="s">
        <v>257</v>
      </c>
      <c r="G156" s="222" t="s">
        <v>258</v>
      </c>
      <c r="H156" s="223">
        <v>1</v>
      </c>
      <c r="I156" s="224"/>
      <c r="J156" s="225">
        <f>ROUND(I156*H156,2)</f>
        <v>0</v>
      </c>
      <c r="K156" s="221" t="s">
        <v>21</v>
      </c>
      <c r="L156" s="43"/>
      <c r="M156" s="226" t="s">
        <v>21</v>
      </c>
      <c r="N156" s="227" t="s">
        <v>48</v>
      </c>
      <c r="O156" s="83"/>
      <c r="P156" s="228">
        <f>O156*H156</f>
        <v>0</v>
      </c>
      <c r="Q156" s="228">
        <v>0.089679999999999996</v>
      </c>
      <c r="R156" s="228">
        <f>Q156*H156</f>
        <v>0.089679999999999996</v>
      </c>
      <c r="S156" s="228">
        <v>0</v>
      </c>
      <c r="T156" s="229">
        <f>S156*H156</f>
        <v>0</v>
      </c>
      <c r="AR156" s="230" t="s">
        <v>150</v>
      </c>
      <c r="AT156" s="230" t="s">
        <v>145</v>
      </c>
      <c r="AU156" s="230" t="s">
        <v>87</v>
      </c>
      <c r="AY156" s="17" t="s">
        <v>143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7" t="s">
        <v>85</v>
      </c>
      <c r="BK156" s="231">
        <f>ROUND(I156*H156,2)</f>
        <v>0</v>
      </c>
      <c r="BL156" s="17" t="s">
        <v>150</v>
      </c>
      <c r="BM156" s="230" t="s">
        <v>259</v>
      </c>
    </row>
    <row r="157" s="12" customFormat="1">
      <c r="B157" s="235"/>
      <c r="C157" s="236"/>
      <c r="D157" s="232" t="s">
        <v>154</v>
      </c>
      <c r="E157" s="237" t="s">
        <v>21</v>
      </c>
      <c r="F157" s="238" t="s">
        <v>260</v>
      </c>
      <c r="G157" s="236"/>
      <c r="H157" s="239">
        <v>1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AT157" s="245" t="s">
        <v>154</v>
      </c>
      <c r="AU157" s="245" t="s">
        <v>87</v>
      </c>
      <c r="AV157" s="12" t="s">
        <v>87</v>
      </c>
      <c r="AW157" s="12" t="s">
        <v>38</v>
      </c>
      <c r="AX157" s="12" t="s">
        <v>85</v>
      </c>
      <c r="AY157" s="245" t="s">
        <v>143</v>
      </c>
    </row>
    <row r="158" s="1" customFormat="1" ht="16.5" customHeight="1">
      <c r="B158" s="38"/>
      <c r="C158" s="219" t="s">
        <v>261</v>
      </c>
      <c r="D158" s="219" t="s">
        <v>145</v>
      </c>
      <c r="E158" s="220" t="s">
        <v>262</v>
      </c>
      <c r="F158" s="221" t="s">
        <v>263</v>
      </c>
      <c r="G158" s="222" t="s">
        <v>148</v>
      </c>
      <c r="H158" s="223">
        <v>153937.73999999999</v>
      </c>
      <c r="I158" s="224"/>
      <c r="J158" s="225">
        <f>ROUND(I158*H158,2)</f>
        <v>0</v>
      </c>
      <c r="K158" s="221" t="s">
        <v>21</v>
      </c>
      <c r="L158" s="43"/>
      <c r="M158" s="226" t="s">
        <v>21</v>
      </c>
      <c r="N158" s="227" t="s">
        <v>48</v>
      </c>
      <c r="O158" s="83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AR158" s="230" t="s">
        <v>150</v>
      </c>
      <c r="AT158" s="230" t="s">
        <v>145</v>
      </c>
      <c r="AU158" s="230" t="s">
        <v>87</v>
      </c>
      <c r="AY158" s="17" t="s">
        <v>143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7" t="s">
        <v>85</v>
      </c>
      <c r="BK158" s="231">
        <f>ROUND(I158*H158,2)</f>
        <v>0</v>
      </c>
      <c r="BL158" s="17" t="s">
        <v>150</v>
      </c>
      <c r="BM158" s="230" t="s">
        <v>264</v>
      </c>
    </row>
    <row r="159" s="12" customFormat="1">
      <c r="B159" s="235"/>
      <c r="C159" s="236"/>
      <c r="D159" s="232" t="s">
        <v>154</v>
      </c>
      <c r="E159" s="237" t="s">
        <v>21</v>
      </c>
      <c r="F159" s="238" t="s">
        <v>186</v>
      </c>
      <c r="G159" s="236"/>
      <c r="H159" s="239">
        <v>34757.830000000002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AT159" s="245" t="s">
        <v>154</v>
      </c>
      <c r="AU159" s="245" t="s">
        <v>87</v>
      </c>
      <c r="AV159" s="12" t="s">
        <v>87</v>
      </c>
      <c r="AW159" s="12" t="s">
        <v>38</v>
      </c>
      <c r="AX159" s="12" t="s">
        <v>77</v>
      </c>
      <c r="AY159" s="245" t="s">
        <v>143</v>
      </c>
    </row>
    <row r="160" s="12" customFormat="1">
      <c r="B160" s="235"/>
      <c r="C160" s="236"/>
      <c r="D160" s="232" t="s">
        <v>154</v>
      </c>
      <c r="E160" s="237" t="s">
        <v>21</v>
      </c>
      <c r="F160" s="238" t="s">
        <v>191</v>
      </c>
      <c r="G160" s="236"/>
      <c r="H160" s="239">
        <v>63443.370000000003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AT160" s="245" t="s">
        <v>154</v>
      </c>
      <c r="AU160" s="245" t="s">
        <v>87</v>
      </c>
      <c r="AV160" s="12" t="s">
        <v>87</v>
      </c>
      <c r="AW160" s="12" t="s">
        <v>38</v>
      </c>
      <c r="AX160" s="12" t="s">
        <v>77</v>
      </c>
      <c r="AY160" s="245" t="s">
        <v>143</v>
      </c>
    </row>
    <row r="161" s="12" customFormat="1">
      <c r="B161" s="235"/>
      <c r="C161" s="236"/>
      <c r="D161" s="232" t="s">
        <v>154</v>
      </c>
      <c r="E161" s="237" t="s">
        <v>21</v>
      </c>
      <c r="F161" s="238" t="s">
        <v>192</v>
      </c>
      <c r="G161" s="236"/>
      <c r="H161" s="239">
        <v>32656.27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AT161" s="245" t="s">
        <v>154</v>
      </c>
      <c r="AU161" s="245" t="s">
        <v>87</v>
      </c>
      <c r="AV161" s="12" t="s">
        <v>87</v>
      </c>
      <c r="AW161" s="12" t="s">
        <v>38</v>
      </c>
      <c r="AX161" s="12" t="s">
        <v>77</v>
      </c>
      <c r="AY161" s="245" t="s">
        <v>143</v>
      </c>
    </row>
    <row r="162" s="12" customFormat="1">
      <c r="B162" s="235"/>
      <c r="C162" s="236"/>
      <c r="D162" s="232" t="s">
        <v>154</v>
      </c>
      <c r="E162" s="237" t="s">
        <v>21</v>
      </c>
      <c r="F162" s="238" t="s">
        <v>201</v>
      </c>
      <c r="G162" s="236"/>
      <c r="H162" s="239">
        <v>13861.52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AT162" s="245" t="s">
        <v>154</v>
      </c>
      <c r="AU162" s="245" t="s">
        <v>87</v>
      </c>
      <c r="AV162" s="12" t="s">
        <v>87</v>
      </c>
      <c r="AW162" s="12" t="s">
        <v>38</v>
      </c>
      <c r="AX162" s="12" t="s">
        <v>77</v>
      </c>
      <c r="AY162" s="245" t="s">
        <v>143</v>
      </c>
    </row>
    <row r="163" s="14" customFormat="1">
      <c r="B163" s="257"/>
      <c r="C163" s="258"/>
      <c r="D163" s="232" t="s">
        <v>154</v>
      </c>
      <c r="E163" s="259" t="s">
        <v>21</v>
      </c>
      <c r="F163" s="260" t="s">
        <v>265</v>
      </c>
      <c r="G163" s="258"/>
      <c r="H163" s="261">
        <v>144718.98999999999</v>
      </c>
      <c r="I163" s="262"/>
      <c r="J163" s="258"/>
      <c r="K163" s="258"/>
      <c r="L163" s="263"/>
      <c r="M163" s="264"/>
      <c r="N163" s="265"/>
      <c r="O163" s="265"/>
      <c r="P163" s="265"/>
      <c r="Q163" s="265"/>
      <c r="R163" s="265"/>
      <c r="S163" s="265"/>
      <c r="T163" s="266"/>
      <c r="AT163" s="267" t="s">
        <v>154</v>
      </c>
      <c r="AU163" s="267" t="s">
        <v>87</v>
      </c>
      <c r="AV163" s="14" t="s">
        <v>161</v>
      </c>
      <c r="AW163" s="14" t="s">
        <v>38</v>
      </c>
      <c r="AX163" s="14" t="s">
        <v>77</v>
      </c>
      <c r="AY163" s="267" t="s">
        <v>143</v>
      </c>
    </row>
    <row r="164" s="12" customFormat="1">
      <c r="B164" s="235"/>
      <c r="C164" s="236"/>
      <c r="D164" s="232" t="s">
        <v>154</v>
      </c>
      <c r="E164" s="237" t="s">
        <v>21</v>
      </c>
      <c r="F164" s="238" t="s">
        <v>173</v>
      </c>
      <c r="G164" s="236"/>
      <c r="H164" s="239">
        <v>17537.639999999999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AT164" s="245" t="s">
        <v>154</v>
      </c>
      <c r="AU164" s="245" t="s">
        <v>87</v>
      </c>
      <c r="AV164" s="12" t="s">
        <v>87</v>
      </c>
      <c r="AW164" s="12" t="s">
        <v>38</v>
      </c>
      <c r="AX164" s="12" t="s">
        <v>77</v>
      </c>
      <c r="AY164" s="245" t="s">
        <v>143</v>
      </c>
    </row>
    <row r="165" s="14" customFormat="1">
      <c r="B165" s="257"/>
      <c r="C165" s="258"/>
      <c r="D165" s="232" t="s">
        <v>154</v>
      </c>
      <c r="E165" s="259" t="s">
        <v>21</v>
      </c>
      <c r="F165" s="260" t="s">
        <v>265</v>
      </c>
      <c r="G165" s="258"/>
      <c r="H165" s="261">
        <v>17537.639999999999</v>
      </c>
      <c r="I165" s="262"/>
      <c r="J165" s="258"/>
      <c r="K165" s="258"/>
      <c r="L165" s="263"/>
      <c r="M165" s="264"/>
      <c r="N165" s="265"/>
      <c r="O165" s="265"/>
      <c r="P165" s="265"/>
      <c r="Q165" s="265"/>
      <c r="R165" s="265"/>
      <c r="S165" s="265"/>
      <c r="T165" s="266"/>
      <c r="AT165" s="267" t="s">
        <v>154</v>
      </c>
      <c r="AU165" s="267" t="s">
        <v>87</v>
      </c>
      <c r="AV165" s="14" t="s">
        <v>161</v>
      </c>
      <c r="AW165" s="14" t="s">
        <v>38</v>
      </c>
      <c r="AX165" s="14" t="s">
        <v>77</v>
      </c>
      <c r="AY165" s="267" t="s">
        <v>143</v>
      </c>
    </row>
    <row r="166" s="12" customFormat="1">
      <c r="B166" s="235"/>
      <c r="C166" s="236"/>
      <c r="D166" s="232" t="s">
        <v>154</v>
      </c>
      <c r="E166" s="237" t="s">
        <v>21</v>
      </c>
      <c r="F166" s="238" t="s">
        <v>266</v>
      </c>
      <c r="G166" s="236"/>
      <c r="H166" s="239">
        <v>-8318.8899999999994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AT166" s="245" t="s">
        <v>154</v>
      </c>
      <c r="AU166" s="245" t="s">
        <v>87</v>
      </c>
      <c r="AV166" s="12" t="s">
        <v>87</v>
      </c>
      <c r="AW166" s="12" t="s">
        <v>38</v>
      </c>
      <c r="AX166" s="12" t="s">
        <v>77</v>
      </c>
      <c r="AY166" s="245" t="s">
        <v>143</v>
      </c>
    </row>
    <row r="167" s="13" customFormat="1">
      <c r="B167" s="246"/>
      <c r="C167" s="247"/>
      <c r="D167" s="232" t="s">
        <v>154</v>
      </c>
      <c r="E167" s="248" t="s">
        <v>21</v>
      </c>
      <c r="F167" s="249" t="s">
        <v>168</v>
      </c>
      <c r="G167" s="247"/>
      <c r="H167" s="250">
        <v>153937.73999999999</v>
      </c>
      <c r="I167" s="251"/>
      <c r="J167" s="247"/>
      <c r="K167" s="247"/>
      <c r="L167" s="252"/>
      <c r="M167" s="253"/>
      <c r="N167" s="254"/>
      <c r="O167" s="254"/>
      <c r="P167" s="254"/>
      <c r="Q167" s="254"/>
      <c r="R167" s="254"/>
      <c r="S167" s="254"/>
      <c r="T167" s="255"/>
      <c r="AT167" s="256" t="s">
        <v>154</v>
      </c>
      <c r="AU167" s="256" t="s">
        <v>87</v>
      </c>
      <c r="AV167" s="13" t="s">
        <v>150</v>
      </c>
      <c r="AW167" s="13" t="s">
        <v>38</v>
      </c>
      <c r="AX167" s="13" t="s">
        <v>85</v>
      </c>
      <c r="AY167" s="256" t="s">
        <v>143</v>
      </c>
    </row>
    <row r="168" s="1" customFormat="1" ht="24" customHeight="1">
      <c r="B168" s="38"/>
      <c r="C168" s="219" t="s">
        <v>7</v>
      </c>
      <c r="D168" s="219" t="s">
        <v>145</v>
      </c>
      <c r="E168" s="220" t="s">
        <v>267</v>
      </c>
      <c r="F168" s="221" t="s">
        <v>268</v>
      </c>
      <c r="G168" s="222" t="s">
        <v>269</v>
      </c>
      <c r="H168" s="223">
        <v>1</v>
      </c>
      <c r="I168" s="224"/>
      <c r="J168" s="225">
        <f>ROUND(I168*H168,2)</f>
        <v>0</v>
      </c>
      <c r="K168" s="221" t="s">
        <v>21</v>
      </c>
      <c r="L168" s="43"/>
      <c r="M168" s="226" t="s">
        <v>21</v>
      </c>
      <c r="N168" s="227" t="s">
        <v>48</v>
      </c>
      <c r="O168" s="83"/>
      <c r="P168" s="228">
        <f>O168*H168</f>
        <v>0</v>
      </c>
      <c r="Q168" s="228">
        <v>1730.69532</v>
      </c>
      <c r="R168" s="228">
        <f>Q168*H168</f>
        <v>1730.69532</v>
      </c>
      <c r="S168" s="228">
        <v>0</v>
      </c>
      <c r="T168" s="229">
        <f>S168*H168</f>
        <v>0</v>
      </c>
      <c r="AR168" s="230" t="s">
        <v>150</v>
      </c>
      <c r="AT168" s="230" t="s">
        <v>145</v>
      </c>
      <c r="AU168" s="230" t="s">
        <v>87</v>
      </c>
      <c r="AY168" s="17" t="s">
        <v>143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7" t="s">
        <v>85</v>
      </c>
      <c r="BK168" s="231">
        <f>ROUND(I168*H168,2)</f>
        <v>0</v>
      </c>
      <c r="BL168" s="17" t="s">
        <v>150</v>
      </c>
      <c r="BM168" s="230" t="s">
        <v>270</v>
      </c>
    </row>
    <row r="169" s="1" customFormat="1">
      <c r="B169" s="38"/>
      <c r="C169" s="39"/>
      <c r="D169" s="232" t="s">
        <v>271</v>
      </c>
      <c r="E169" s="39"/>
      <c r="F169" s="233" t="s">
        <v>272</v>
      </c>
      <c r="G169" s="39"/>
      <c r="H169" s="39"/>
      <c r="I169" s="145"/>
      <c r="J169" s="39"/>
      <c r="K169" s="39"/>
      <c r="L169" s="43"/>
      <c r="M169" s="234"/>
      <c r="N169" s="83"/>
      <c r="O169" s="83"/>
      <c r="P169" s="83"/>
      <c r="Q169" s="83"/>
      <c r="R169" s="83"/>
      <c r="S169" s="83"/>
      <c r="T169" s="84"/>
      <c r="AT169" s="17" t="s">
        <v>271</v>
      </c>
      <c r="AU169" s="17" t="s">
        <v>87</v>
      </c>
    </row>
    <row r="170" s="11" customFormat="1" ht="22.8" customHeight="1">
      <c r="B170" s="203"/>
      <c r="C170" s="204"/>
      <c r="D170" s="205" t="s">
        <v>76</v>
      </c>
      <c r="E170" s="217" t="s">
        <v>150</v>
      </c>
      <c r="F170" s="217" t="s">
        <v>273</v>
      </c>
      <c r="G170" s="204"/>
      <c r="H170" s="204"/>
      <c r="I170" s="207"/>
      <c r="J170" s="218">
        <f>BK170</f>
        <v>0</v>
      </c>
      <c r="K170" s="204"/>
      <c r="L170" s="209"/>
      <c r="M170" s="210"/>
      <c r="N170" s="211"/>
      <c r="O170" s="211"/>
      <c r="P170" s="212">
        <f>SUM(P171:P180)</f>
        <v>0</v>
      </c>
      <c r="Q170" s="211"/>
      <c r="R170" s="212">
        <f>SUM(R171:R180)</f>
        <v>320.20162499999998</v>
      </c>
      <c r="S170" s="211"/>
      <c r="T170" s="213">
        <f>SUM(T171:T180)</f>
        <v>0</v>
      </c>
      <c r="AR170" s="214" t="s">
        <v>85</v>
      </c>
      <c r="AT170" s="215" t="s">
        <v>76</v>
      </c>
      <c r="AU170" s="215" t="s">
        <v>85</v>
      </c>
      <c r="AY170" s="214" t="s">
        <v>143</v>
      </c>
      <c r="BK170" s="216">
        <f>SUM(BK171:BK180)</f>
        <v>0</v>
      </c>
    </row>
    <row r="171" s="1" customFormat="1" ht="24" customHeight="1">
      <c r="B171" s="38"/>
      <c r="C171" s="219" t="s">
        <v>274</v>
      </c>
      <c r="D171" s="219" t="s">
        <v>145</v>
      </c>
      <c r="E171" s="220" t="s">
        <v>275</v>
      </c>
      <c r="F171" s="221" t="s">
        <v>276</v>
      </c>
      <c r="G171" s="222" t="s">
        <v>148</v>
      </c>
      <c r="H171" s="223">
        <v>1506.1500000000001</v>
      </c>
      <c r="I171" s="224"/>
      <c r="J171" s="225">
        <f>ROUND(I171*H171,2)</f>
        <v>0</v>
      </c>
      <c r="K171" s="221" t="s">
        <v>21</v>
      </c>
      <c r="L171" s="43"/>
      <c r="M171" s="226" t="s">
        <v>21</v>
      </c>
      <c r="N171" s="227" t="s">
        <v>48</v>
      </c>
      <c r="O171" s="83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AR171" s="230" t="s">
        <v>150</v>
      </c>
      <c r="AT171" s="230" t="s">
        <v>145</v>
      </c>
      <c r="AU171" s="230" t="s">
        <v>87</v>
      </c>
      <c r="AY171" s="17" t="s">
        <v>143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7" t="s">
        <v>85</v>
      </c>
      <c r="BK171" s="231">
        <f>ROUND(I171*H171,2)</f>
        <v>0</v>
      </c>
      <c r="BL171" s="17" t="s">
        <v>150</v>
      </c>
      <c r="BM171" s="230" t="s">
        <v>277</v>
      </c>
    </row>
    <row r="172" s="1" customFormat="1">
      <c r="B172" s="38"/>
      <c r="C172" s="39"/>
      <c r="D172" s="232" t="s">
        <v>152</v>
      </c>
      <c r="E172" s="39"/>
      <c r="F172" s="233" t="s">
        <v>278</v>
      </c>
      <c r="G172" s="39"/>
      <c r="H172" s="39"/>
      <c r="I172" s="145"/>
      <c r="J172" s="39"/>
      <c r="K172" s="39"/>
      <c r="L172" s="43"/>
      <c r="M172" s="234"/>
      <c r="N172" s="83"/>
      <c r="O172" s="83"/>
      <c r="P172" s="83"/>
      <c r="Q172" s="83"/>
      <c r="R172" s="83"/>
      <c r="S172" s="83"/>
      <c r="T172" s="84"/>
      <c r="AT172" s="17" t="s">
        <v>152</v>
      </c>
      <c r="AU172" s="17" t="s">
        <v>87</v>
      </c>
    </row>
    <row r="173" s="12" customFormat="1">
      <c r="B173" s="235"/>
      <c r="C173" s="236"/>
      <c r="D173" s="232" t="s">
        <v>154</v>
      </c>
      <c r="E173" s="237" t="s">
        <v>21</v>
      </c>
      <c r="F173" s="238" t="s">
        <v>219</v>
      </c>
      <c r="G173" s="236"/>
      <c r="H173" s="239">
        <v>1506.1500000000001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AT173" s="245" t="s">
        <v>154</v>
      </c>
      <c r="AU173" s="245" t="s">
        <v>87</v>
      </c>
      <c r="AV173" s="12" t="s">
        <v>87</v>
      </c>
      <c r="AW173" s="12" t="s">
        <v>38</v>
      </c>
      <c r="AX173" s="12" t="s">
        <v>85</v>
      </c>
      <c r="AY173" s="245" t="s">
        <v>143</v>
      </c>
    </row>
    <row r="174" s="1" customFormat="1" ht="24" customHeight="1">
      <c r="B174" s="38"/>
      <c r="C174" s="219" t="s">
        <v>279</v>
      </c>
      <c r="D174" s="219" t="s">
        <v>145</v>
      </c>
      <c r="E174" s="220" t="s">
        <v>280</v>
      </c>
      <c r="F174" s="221" t="s">
        <v>281</v>
      </c>
      <c r="G174" s="222" t="s">
        <v>148</v>
      </c>
      <c r="H174" s="223">
        <v>766.95000000000005</v>
      </c>
      <c r="I174" s="224"/>
      <c r="J174" s="225">
        <f>ROUND(I174*H174,2)</f>
        <v>0</v>
      </c>
      <c r="K174" s="221" t="s">
        <v>21</v>
      </c>
      <c r="L174" s="43"/>
      <c r="M174" s="226" t="s">
        <v>21</v>
      </c>
      <c r="N174" s="227" t="s">
        <v>48</v>
      </c>
      <c r="O174" s="83"/>
      <c r="P174" s="228">
        <f>O174*H174</f>
        <v>0</v>
      </c>
      <c r="Q174" s="228">
        <v>0.41749999999999998</v>
      </c>
      <c r="R174" s="228">
        <f>Q174*H174</f>
        <v>320.20162499999998</v>
      </c>
      <c r="S174" s="228">
        <v>0</v>
      </c>
      <c r="T174" s="229">
        <f>S174*H174</f>
        <v>0</v>
      </c>
      <c r="AR174" s="230" t="s">
        <v>150</v>
      </c>
      <c r="AT174" s="230" t="s">
        <v>145</v>
      </c>
      <c r="AU174" s="230" t="s">
        <v>87</v>
      </c>
      <c r="AY174" s="17" t="s">
        <v>143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7" t="s">
        <v>85</v>
      </c>
      <c r="BK174" s="231">
        <f>ROUND(I174*H174,2)</f>
        <v>0</v>
      </c>
      <c r="BL174" s="17" t="s">
        <v>150</v>
      </c>
      <c r="BM174" s="230" t="s">
        <v>282</v>
      </c>
    </row>
    <row r="175" s="1" customFormat="1">
      <c r="B175" s="38"/>
      <c r="C175" s="39"/>
      <c r="D175" s="232" t="s">
        <v>152</v>
      </c>
      <c r="E175" s="39"/>
      <c r="F175" s="233" t="s">
        <v>283</v>
      </c>
      <c r="G175" s="39"/>
      <c r="H175" s="39"/>
      <c r="I175" s="145"/>
      <c r="J175" s="39"/>
      <c r="K175" s="39"/>
      <c r="L175" s="43"/>
      <c r="M175" s="234"/>
      <c r="N175" s="83"/>
      <c r="O175" s="83"/>
      <c r="P175" s="83"/>
      <c r="Q175" s="83"/>
      <c r="R175" s="83"/>
      <c r="S175" s="83"/>
      <c r="T175" s="84"/>
      <c r="AT175" s="17" t="s">
        <v>152</v>
      </c>
      <c r="AU175" s="17" t="s">
        <v>87</v>
      </c>
    </row>
    <row r="176" s="12" customFormat="1">
      <c r="B176" s="235"/>
      <c r="C176" s="236"/>
      <c r="D176" s="232" t="s">
        <v>154</v>
      </c>
      <c r="E176" s="237" t="s">
        <v>21</v>
      </c>
      <c r="F176" s="238" t="s">
        <v>284</v>
      </c>
      <c r="G176" s="236"/>
      <c r="H176" s="239">
        <v>766.95000000000005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AT176" s="245" t="s">
        <v>154</v>
      </c>
      <c r="AU176" s="245" t="s">
        <v>87</v>
      </c>
      <c r="AV176" s="12" t="s">
        <v>87</v>
      </c>
      <c r="AW176" s="12" t="s">
        <v>38</v>
      </c>
      <c r="AX176" s="12" t="s">
        <v>85</v>
      </c>
      <c r="AY176" s="245" t="s">
        <v>143</v>
      </c>
    </row>
    <row r="177" s="1" customFormat="1" ht="24" customHeight="1">
      <c r="B177" s="38"/>
      <c r="C177" s="219" t="s">
        <v>285</v>
      </c>
      <c r="D177" s="219" t="s">
        <v>145</v>
      </c>
      <c r="E177" s="220" t="s">
        <v>286</v>
      </c>
      <c r="F177" s="221" t="s">
        <v>287</v>
      </c>
      <c r="G177" s="222" t="s">
        <v>148</v>
      </c>
      <c r="H177" s="223">
        <v>8318.8899999999994</v>
      </c>
      <c r="I177" s="224"/>
      <c r="J177" s="225">
        <f>ROUND(I177*H177,2)</f>
        <v>0</v>
      </c>
      <c r="K177" s="221" t="s">
        <v>21</v>
      </c>
      <c r="L177" s="43"/>
      <c r="M177" s="226" t="s">
        <v>21</v>
      </c>
      <c r="N177" s="227" t="s">
        <v>48</v>
      </c>
      <c r="O177" s="83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AR177" s="230" t="s">
        <v>150</v>
      </c>
      <c r="AT177" s="230" t="s">
        <v>145</v>
      </c>
      <c r="AU177" s="230" t="s">
        <v>87</v>
      </c>
      <c r="AY177" s="17" t="s">
        <v>143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7" t="s">
        <v>85</v>
      </c>
      <c r="BK177" s="231">
        <f>ROUND(I177*H177,2)</f>
        <v>0</v>
      </c>
      <c r="BL177" s="17" t="s">
        <v>150</v>
      </c>
      <c r="BM177" s="230" t="s">
        <v>288</v>
      </c>
    </row>
    <row r="178" s="1" customFormat="1">
      <c r="B178" s="38"/>
      <c r="C178" s="39"/>
      <c r="D178" s="232" t="s">
        <v>152</v>
      </c>
      <c r="E178" s="39"/>
      <c r="F178" s="233" t="s">
        <v>289</v>
      </c>
      <c r="G178" s="39"/>
      <c r="H178" s="39"/>
      <c r="I178" s="145"/>
      <c r="J178" s="39"/>
      <c r="K178" s="39"/>
      <c r="L178" s="43"/>
      <c r="M178" s="234"/>
      <c r="N178" s="83"/>
      <c r="O178" s="83"/>
      <c r="P178" s="83"/>
      <c r="Q178" s="83"/>
      <c r="R178" s="83"/>
      <c r="S178" s="83"/>
      <c r="T178" s="84"/>
      <c r="AT178" s="17" t="s">
        <v>152</v>
      </c>
      <c r="AU178" s="17" t="s">
        <v>87</v>
      </c>
    </row>
    <row r="179" s="1" customFormat="1">
      <c r="B179" s="38"/>
      <c r="C179" s="39"/>
      <c r="D179" s="232" t="s">
        <v>271</v>
      </c>
      <c r="E179" s="39"/>
      <c r="F179" s="233" t="s">
        <v>290</v>
      </c>
      <c r="G179" s="39"/>
      <c r="H179" s="39"/>
      <c r="I179" s="145"/>
      <c r="J179" s="39"/>
      <c r="K179" s="39"/>
      <c r="L179" s="43"/>
      <c r="M179" s="234"/>
      <c r="N179" s="83"/>
      <c r="O179" s="83"/>
      <c r="P179" s="83"/>
      <c r="Q179" s="83"/>
      <c r="R179" s="83"/>
      <c r="S179" s="83"/>
      <c r="T179" s="84"/>
      <c r="AT179" s="17" t="s">
        <v>271</v>
      </c>
      <c r="AU179" s="17" t="s">
        <v>87</v>
      </c>
    </row>
    <row r="180" s="12" customFormat="1">
      <c r="B180" s="235"/>
      <c r="C180" s="236"/>
      <c r="D180" s="232" t="s">
        <v>154</v>
      </c>
      <c r="E180" s="237" t="s">
        <v>21</v>
      </c>
      <c r="F180" s="238" t="s">
        <v>291</v>
      </c>
      <c r="G180" s="236"/>
      <c r="H180" s="239">
        <v>8318.8899999999994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AT180" s="245" t="s">
        <v>154</v>
      </c>
      <c r="AU180" s="245" t="s">
        <v>87</v>
      </c>
      <c r="AV180" s="12" t="s">
        <v>87</v>
      </c>
      <c r="AW180" s="12" t="s">
        <v>38</v>
      </c>
      <c r="AX180" s="12" t="s">
        <v>85</v>
      </c>
      <c r="AY180" s="245" t="s">
        <v>143</v>
      </c>
    </row>
    <row r="181" s="11" customFormat="1" ht="22.8" customHeight="1">
      <c r="B181" s="203"/>
      <c r="C181" s="204"/>
      <c r="D181" s="205" t="s">
        <v>76</v>
      </c>
      <c r="E181" s="217" t="s">
        <v>197</v>
      </c>
      <c r="F181" s="217" t="s">
        <v>292</v>
      </c>
      <c r="G181" s="204"/>
      <c r="H181" s="204"/>
      <c r="I181" s="207"/>
      <c r="J181" s="218">
        <f>BK181</f>
        <v>0</v>
      </c>
      <c r="K181" s="204"/>
      <c r="L181" s="209"/>
      <c r="M181" s="210"/>
      <c r="N181" s="211"/>
      <c r="O181" s="211"/>
      <c r="P181" s="212">
        <f>SUM(P182:P183)</f>
        <v>0</v>
      </c>
      <c r="Q181" s="211"/>
      <c r="R181" s="212">
        <f>SUM(R182:R183)</f>
        <v>389.12</v>
      </c>
      <c r="S181" s="211"/>
      <c r="T181" s="213">
        <f>SUM(T182:T183)</f>
        <v>0</v>
      </c>
      <c r="AR181" s="214" t="s">
        <v>85</v>
      </c>
      <c r="AT181" s="215" t="s">
        <v>76</v>
      </c>
      <c r="AU181" s="215" t="s">
        <v>85</v>
      </c>
      <c r="AY181" s="214" t="s">
        <v>143</v>
      </c>
      <c r="BK181" s="216">
        <f>SUM(BK182:BK183)</f>
        <v>0</v>
      </c>
    </row>
    <row r="182" s="1" customFormat="1" ht="24" customHeight="1">
      <c r="B182" s="38"/>
      <c r="C182" s="219" t="s">
        <v>293</v>
      </c>
      <c r="D182" s="219" t="s">
        <v>145</v>
      </c>
      <c r="E182" s="220" t="s">
        <v>294</v>
      </c>
      <c r="F182" s="221" t="s">
        <v>295</v>
      </c>
      <c r="G182" s="222" t="s">
        <v>269</v>
      </c>
      <c r="H182" s="223">
        <v>1</v>
      </c>
      <c r="I182" s="224"/>
      <c r="J182" s="225">
        <f>ROUND(I182*H182,2)</f>
        <v>0</v>
      </c>
      <c r="K182" s="221" t="s">
        <v>21</v>
      </c>
      <c r="L182" s="43"/>
      <c r="M182" s="226" t="s">
        <v>21</v>
      </c>
      <c r="N182" s="227" t="s">
        <v>48</v>
      </c>
      <c r="O182" s="83"/>
      <c r="P182" s="228">
        <f>O182*H182</f>
        <v>0</v>
      </c>
      <c r="Q182" s="228">
        <v>204.80000000000001</v>
      </c>
      <c r="R182" s="228">
        <f>Q182*H182</f>
        <v>204.80000000000001</v>
      </c>
      <c r="S182" s="228">
        <v>0</v>
      </c>
      <c r="T182" s="229">
        <f>S182*H182</f>
        <v>0</v>
      </c>
      <c r="AR182" s="230" t="s">
        <v>150</v>
      </c>
      <c r="AT182" s="230" t="s">
        <v>145</v>
      </c>
      <c r="AU182" s="230" t="s">
        <v>87</v>
      </c>
      <c r="AY182" s="17" t="s">
        <v>143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7" t="s">
        <v>85</v>
      </c>
      <c r="BK182" s="231">
        <f>ROUND(I182*H182,2)</f>
        <v>0</v>
      </c>
      <c r="BL182" s="17" t="s">
        <v>150</v>
      </c>
      <c r="BM182" s="230" t="s">
        <v>296</v>
      </c>
    </row>
    <row r="183" s="1" customFormat="1" ht="24" customHeight="1">
      <c r="B183" s="38"/>
      <c r="C183" s="219" t="s">
        <v>297</v>
      </c>
      <c r="D183" s="219" t="s">
        <v>145</v>
      </c>
      <c r="E183" s="220" t="s">
        <v>298</v>
      </c>
      <c r="F183" s="221" t="s">
        <v>299</v>
      </c>
      <c r="G183" s="222" t="s">
        <v>269</v>
      </c>
      <c r="H183" s="223">
        <v>1</v>
      </c>
      <c r="I183" s="224"/>
      <c r="J183" s="225">
        <f>ROUND(I183*H183,2)</f>
        <v>0</v>
      </c>
      <c r="K183" s="221" t="s">
        <v>21</v>
      </c>
      <c r="L183" s="43"/>
      <c r="M183" s="226" t="s">
        <v>21</v>
      </c>
      <c r="N183" s="227" t="s">
        <v>48</v>
      </c>
      <c r="O183" s="83"/>
      <c r="P183" s="228">
        <f>O183*H183</f>
        <v>0</v>
      </c>
      <c r="Q183" s="228">
        <v>184.31999999999999</v>
      </c>
      <c r="R183" s="228">
        <f>Q183*H183</f>
        <v>184.31999999999999</v>
      </c>
      <c r="S183" s="228">
        <v>0</v>
      </c>
      <c r="T183" s="229">
        <f>S183*H183</f>
        <v>0</v>
      </c>
      <c r="AR183" s="230" t="s">
        <v>150</v>
      </c>
      <c r="AT183" s="230" t="s">
        <v>145</v>
      </c>
      <c r="AU183" s="230" t="s">
        <v>87</v>
      </c>
      <c r="AY183" s="17" t="s">
        <v>143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7" t="s">
        <v>85</v>
      </c>
      <c r="BK183" s="231">
        <f>ROUND(I183*H183,2)</f>
        <v>0</v>
      </c>
      <c r="BL183" s="17" t="s">
        <v>150</v>
      </c>
      <c r="BM183" s="230" t="s">
        <v>300</v>
      </c>
    </row>
    <row r="184" s="11" customFormat="1" ht="22.8" customHeight="1">
      <c r="B184" s="203"/>
      <c r="C184" s="204"/>
      <c r="D184" s="205" t="s">
        <v>76</v>
      </c>
      <c r="E184" s="217" t="s">
        <v>301</v>
      </c>
      <c r="F184" s="217" t="s">
        <v>302</v>
      </c>
      <c r="G184" s="204"/>
      <c r="H184" s="204"/>
      <c r="I184" s="207"/>
      <c r="J184" s="218">
        <f>BK184</f>
        <v>0</v>
      </c>
      <c r="K184" s="204"/>
      <c r="L184" s="209"/>
      <c r="M184" s="210"/>
      <c r="N184" s="211"/>
      <c r="O184" s="211"/>
      <c r="P184" s="212">
        <f>SUM(P185:P186)</f>
        <v>0</v>
      </c>
      <c r="Q184" s="211"/>
      <c r="R184" s="212">
        <f>SUM(R185:R186)</f>
        <v>0</v>
      </c>
      <c r="S184" s="211"/>
      <c r="T184" s="213">
        <f>SUM(T185:T186)</f>
        <v>0</v>
      </c>
      <c r="AR184" s="214" t="s">
        <v>85</v>
      </c>
      <c r="AT184" s="215" t="s">
        <v>76</v>
      </c>
      <c r="AU184" s="215" t="s">
        <v>85</v>
      </c>
      <c r="AY184" s="214" t="s">
        <v>143</v>
      </c>
      <c r="BK184" s="216">
        <f>SUM(BK185:BK186)</f>
        <v>0</v>
      </c>
    </row>
    <row r="185" s="1" customFormat="1" ht="16.5" customHeight="1">
      <c r="B185" s="38"/>
      <c r="C185" s="219" t="s">
        <v>303</v>
      </c>
      <c r="D185" s="219" t="s">
        <v>145</v>
      </c>
      <c r="E185" s="220" t="s">
        <v>304</v>
      </c>
      <c r="F185" s="221" t="s">
        <v>305</v>
      </c>
      <c r="G185" s="222" t="s">
        <v>306</v>
      </c>
      <c r="H185" s="223">
        <v>3349.3470000000002</v>
      </c>
      <c r="I185" s="224"/>
      <c r="J185" s="225">
        <f>ROUND(I185*H185,2)</f>
        <v>0</v>
      </c>
      <c r="K185" s="221" t="s">
        <v>149</v>
      </c>
      <c r="L185" s="43"/>
      <c r="M185" s="226" t="s">
        <v>21</v>
      </c>
      <c r="N185" s="227" t="s">
        <v>48</v>
      </c>
      <c r="O185" s="83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AR185" s="230" t="s">
        <v>150</v>
      </c>
      <c r="AT185" s="230" t="s">
        <v>145</v>
      </c>
      <c r="AU185" s="230" t="s">
        <v>87</v>
      </c>
      <c r="AY185" s="17" t="s">
        <v>143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7" t="s">
        <v>85</v>
      </c>
      <c r="BK185" s="231">
        <f>ROUND(I185*H185,2)</f>
        <v>0</v>
      </c>
      <c r="BL185" s="17" t="s">
        <v>150</v>
      </c>
      <c r="BM185" s="230" t="s">
        <v>307</v>
      </c>
    </row>
    <row r="186" s="1" customFormat="1">
      <c r="B186" s="38"/>
      <c r="C186" s="39"/>
      <c r="D186" s="232" t="s">
        <v>152</v>
      </c>
      <c r="E186" s="39"/>
      <c r="F186" s="233" t="s">
        <v>308</v>
      </c>
      <c r="G186" s="39"/>
      <c r="H186" s="39"/>
      <c r="I186" s="145"/>
      <c r="J186" s="39"/>
      <c r="K186" s="39"/>
      <c r="L186" s="43"/>
      <c r="M186" s="268"/>
      <c r="N186" s="269"/>
      <c r="O186" s="269"/>
      <c r="P186" s="269"/>
      <c r="Q186" s="269"/>
      <c r="R186" s="269"/>
      <c r="S186" s="269"/>
      <c r="T186" s="270"/>
      <c r="AT186" s="17" t="s">
        <v>152</v>
      </c>
      <c r="AU186" s="17" t="s">
        <v>87</v>
      </c>
    </row>
    <row r="187" s="1" customFormat="1" ht="6.96" customHeight="1">
      <c r="B187" s="58"/>
      <c r="C187" s="59"/>
      <c r="D187" s="59"/>
      <c r="E187" s="59"/>
      <c r="F187" s="59"/>
      <c r="G187" s="59"/>
      <c r="H187" s="59"/>
      <c r="I187" s="170"/>
      <c r="J187" s="59"/>
      <c r="K187" s="59"/>
      <c r="L187" s="43"/>
    </row>
  </sheetData>
  <sheetProtection sheet="1" autoFilter="0" formatColumns="0" formatRows="0" objects="1" scenarios="1" spinCount="100000" saltValue="fNuk5YWKzJ1mcsa5Qbtg/l520qwjX5g4++gRM3t0RAL/l5dgEQeuL+Zn1edRz1JD5WThlR7g0ouvrm5rOpAi5g==" hashValue="xuJ3HCG4KulKjP+r1As+Ena0AithR1eyewudyqyWQxRu4pItXYdkHyuhl4LDpeGR8/Nqn1eshV9SEjEtO8INSQ==" algorithmName="SHA-512" password="CC35"/>
  <autoFilter ref="C83:K186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7" customWidth="1"/>
    <col min="8" max="8" width="11.5" customWidth="1"/>
    <col min="9" max="9" width="20.17" style="13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90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87</v>
      </c>
    </row>
    <row r="4" ht="24.96" customHeight="1">
      <c r="B4" s="20"/>
      <c r="D4" s="141" t="s">
        <v>116</v>
      </c>
      <c r="L4" s="20"/>
      <c r="M4" s="14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43" t="s">
        <v>16</v>
      </c>
      <c r="L6" s="20"/>
    </row>
    <row r="7" ht="16.5" customHeight="1">
      <c r="B7" s="20"/>
      <c r="E7" s="144" t="str">
        <f>'Rekapitulace stavby'!K6</f>
        <v>Bečva, km 42,480-44,135 - revitalizace toku, Černotín, DPS</v>
      </c>
      <c r="F7" s="143"/>
      <c r="G7" s="143"/>
      <c r="H7" s="143"/>
      <c r="L7" s="20"/>
    </row>
    <row r="8" s="1" customFormat="1" ht="12" customHeight="1">
      <c r="B8" s="43"/>
      <c r="D8" s="143" t="s">
        <v>117</v>
      </c>
      <c r="I8" s="145"/>
      <c r="L8" s="43"/>
    </row>
    <row r="9" s="1" customFormat="1" ht="36.96" customHeight="1">
      <c r="B9" s="43"/>
      <c r="E9" s="146" t="s">
        <v>309</v>
      </c>
      <c r="F9" s="1"/>
      <c r="G9" s="1"/>
      <c r="H9" s="1"/>
      <c r="I9" s="145"/>
      <c r="L9" s="43"/>
    </row>
    <row r="10" s="1" customFormat="1">
      <c r="B10" s="43"/>
      <c r="I10" s="145"/>
      <c r="L10" s="43"/>
    </row>
    <row r="11" s="1" customFormat="1" ht="12" customHeight="1">
      <c r="B11" s="43"/>
      <c r="D11" s="143" t="s">
        <v>18</v>
      </c>
      <c r="F11" s="132" t="s">
        <v>19</v>
      </c>
      <c r="I11" s="147" t="s">
        <v>20</v>
      </c>
      <c r="J11" s="132" t="s">
        <v>21</v>
      </c>
      <c r="L11" s="43"/>
    </row>
    <row r="12" s="1" customFormat="1" ht="12" customHeight="1">
      <c r="B12" s="43"/>
      <c r="D12" s="143" t="s">
        <v>22</v>
      </c>
      <c r="F12" s="132" t="s">
        <v>23</v>
      </c>
      <c r="I12" s="147" t="s">
        <v>24</v>
      </c>
      <c r="J12" s="148" t="str">
        <f>'Rekapitulace stavby'!AN8</f>
        <v>31. 7. 2018</v>
      </c>
      <c r="L12" s="43"/>
    </row>
    <row r="13" s="1" customFormat="1" ht="10.8" customHeight="1">
      <c r="B13" s="43"/>
      <c r="I13" s="145"/>
      <c r="L13" s="43"/>
    </row>
    <row r="14" s="1" customFormat="1" ht="12" customHeight="1">
      <c r="B14" s="43"/>
      <c r="D14" s="143" t="s">
        <v>26</v>
      </c>
      <c r="I14" s="147" t="s">
        <v>27</v>
      </c>
      <c r="J14" s="132" t="s">
        <v>28</v>
      </c>
      <c r="L14" s="43"/>
    </row>
    <row r="15" s="1" customFormat="1" ht="18" customHeight="1">
      <c r="B15" s="43"/>
      <c r="E15" s="132" t="s">
        <v>29</v>
      </c>
      <c r="I15" s="147" t="s">
        <v>30</v>
      </c>
      <c r="J15" s="132" t="s">
        <v>31</v>
      </c>
      <c r="L15" s="43"/>
    </row>
    <row r="16" s="1" customFormat="1" ht="6.96" customHeight="1">
      <c r="B16" s="43"/>
      <c r="I16" s="145"/>
      <c r="L16" s="43"/>
    </row>
    <row r="17" s="1" customFormat="1" ht="12" customHeight="1">
      <c r="B17" s="43"/>
      <c r="D17" s="143" t="s">
        <v>32</v>
      </c>
      <c r="I17" s="147" t="s">
        <v>27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2"/>
      <c r="G18" s="132"/>
      <c r="H18" s="132"/>
      <c r="I18" s="147" t="s">
        <v>30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45"/>
      <c r="L19" s="43"/>
    </row>
    <row r="20" s="1" customFormat="1" ht="12" customHeight="1">
      <c r="B20" s="43"/>
      <c r="D20" s="143" t="s">
        <v>34</v>
      </c>
      <c r="I20" s="147" t="s">
        <v>27</v>
      </c>
      <c r="J20" s="132" t="s">
        <v>35</v>
      </c>
      <c r="L20" s="43"/>
    </row>
    <row r="21" s="1" customFormat="1" ht="18" customHeight="1">
      <c r="B21" s="43"/>
      <c r="E21" s="132" t="s">
        <v>36</v>
      </c>
      <c r="I21" s="147" t="s">
        <v>30</v>
      </c>
      <c r="J21" s="132" t="s">
        <v>37</v>
      </c>
      <c r="L21" s="43"/>
    </row>
    <row r="22" s="1" customFormat="1" ht="6.96" customHeight="1">
      <c r="B22" s="43"/>
      <c r="I22" s="145"/>
      <c r="L22" s="43"/>
    </row>
    <row r="23" s="1" customFormat="1" ht="12" customHeight="1">
      <c r="B23" s="43"/>
      <c r="D23" s="143" t="s">
        <v>39</v>
      </c>
      <c r="I23" s="147" t="s">
        <v>27</v>
      </c>
      <c r="J23" s="132" t="str">
        <f>IF('Rekapitulace stavby'!AN19="","",'Rekapitulace stavby'!AN19)</f>
        <v/>
      </c>
      <c r="L23" s="43"/>
    </row>
    <row r="24" s="1" customFormat="1" ht="18" customHeight="1">
      <c r="B24" s="43"/>
      <c r="E24" s="132" t="str">
        <f>IF('Rekapitulace stavby'!E20="","",'Rekapitulace stavby'!E20)</f>
        <v xml:space="preserve"> </v>
      </c>
      <c r="I24" s="147" t="s">
        <v>30</v>
      </c>
      <c r="J24" s="132" t="str">
        <f>IF('Rekapitulace stavby'!AN20="","",'Rekapitulace stavby'!AN20)</f>
        <v/>
      </c>
      <c r="L24" s="43"/>
    </row>
    <row r="25" s="1" customFormat="1" ht="6.96" customHeight="1">
      <c r="B25" s="43"/>
      <c r="I25" s="145"/>
      <c r="L25" s="43"/>
    </row>
    <row r="26" s="1" customFormat="1" ht="12" customHeight="1">
      <c r="B26" s="43"/>
      <c r="D26" s="143" t="s">
        <v>41</v>
      </c>
      <c r="I26" s="145"/>
      <c r="L26" s="43"/>
    </row>
    <row r="27" s="7" customFormat="1" ht="16.5" customHeight="1">
      <c r="B27" s="149"/>
      <c r="E27" s="150" t="s">
        <v>21</v>
      </c>
      <c r="F27" s="150"/>
      <c r="G27" s="150"/>
      <c r="H27" s="150"/>
      <c r="I27" s="151"/>
      <c r="L27" s="149"/>
    </row>
    <row r="28" s="1" customFormat="1" ht="6.96" customHeight="1">
      <c r="B28" s="43"/>
      <c r="I28" s="14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52"/>
      <c r="J29" s="75"/>
      <c r="K29" s="75"/>
      <c r="L29" s="43"/>
    </row>
    <row r="30" s="1" customFormat="1" ht="25.44" customHeight="1">
      <c r="B30" s="43"/>
      <c r="D30" s="153" t="s">
        <v>43</v>
      </c>
      <c r="I30" s="145"/>
      <c r="J30" s="154">
        <f>ROUND(J83,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52"/>
      <c r="J31" s="75"/>
      <c r="K31" s="75"/>
      <c r="L31" s="43"/>
    </row>
    <row r="32" s="1" customFormat="1" ht="14.4" customHeight="1">
      <c r="B32" s="43"/>
      <c r="F32" s="155" t="s">
        <v>45</v>
      </c>
      <c r="I32" s="156" t="s">
        <v>44</v>
      </c>
      <c r="J32" s="155" t="s">
        <v>46</v>
      </c>
      <c r="L32" s="43"/>
    </row>
    <row r="33" s="1" customFormat="1" ht="14.4" customHeight="1">
      <c r="B33" s="43"/>
      <c r="D33" s="157" t="s">
        <v>47</v>
      </c>
      <c r="E33" s="143" t="s">
        <v>48</v>
      </c>
      <c r="F33" s="158">
        <f>ROUND((SUM(BE83:BE208)),  2)</f>
        <v>0</v>
      </c>
      <c r="I33" s="159">
        <v>0.20999999999999999</v>
      </c>
      <c r="J33" s="158">
        <f>ROUND(((SUM(BE83:BE208))*I33),  2)</f>
        <v>0</v>
      </c>
      <c r="L33" s="43"/>
    </row>
    <row r="34" s="1" customFormat="1" ht="14.4" customHeight="1">
      <c r="B34" s="43"/>
      <c r="E34" s="143" t="s">
        <v>49</v>
      </c>
      <c r="F34" s="158">
        <f>ROUND((SUM(BF83:BF208)),  2)</f>
        <v>0</v>
      </c>
      <c r="I34" s="159">
        <v>0.14999999999999999</v>
      </c>
      <c r="J34" s="158">
        <f>ROUND(((SUM(BF83:BF208))*I34),  2)</f>
        <v>0</v>
      </c>
      <c r="L34" s="43"/>
    </row>
    <row r="35" hidden="1" s="1" customFormat="1" ht="14.4" customHeight="1">
      <c r="B35" s="43"/>
      <c r="E35" s="143" t="s">
        <v>50</v>
      </c>
      <c r="F35" s="158">
        <f>ROUND((SUM(BG83:BG208)),  2)</f>
        <v>0</v>
      </c>
      <c r="I35" s="159">
        <v>0.20999999999999999</v>
      </c>
      <c r="J35" s="158">
        <f>0</f>
        <v>0</v>
      </c>
      <c r="L35" s="43"/>
    </row>
    <row r="36" hidden="1" s="1" customFormat="1" ht="14.4" customHeight="1">
      <c r="B36" s="43"/>
      <c r="E36" s="143" t="s">
        <v>51</v>
      </c>
      <c r="F36" s="158">
        <f>ROUND((SUM(BH83:BH208)),  2)</f>
        <v>0</v>
      </c>
      <c r="I36" s="159">
        <v>0.14999999999999999</v>
      </c>
      <c r="J36" s="158">
        <f>0</f>
        <v>0</v>
      </c>
      <c r="L36" s="43"/>
    </row>
    <row r="37" hidden="1" s="1" customFormat="1" ht="14.4" customHeight="1">
      <c r="B37" s="43"/>
      <c r="E37" s="143" t="s">
        <v>52</v>
      </c>
      <c r="F37" s="158">
        <f>ROUND((SUM(BI83:BI208)),  2)</f>
        <v>0</v>
      </c>
      <c r="I37" s="159">
        <v>0</v>
      </c>
      <c r="J37" s="158">
        <f>0</f>
        <v>0</v>
      </c>
      <c r="L37" s="43"/>
    </row>
    <row r="38" s="1" customFormat="1" ht="6.96" customHeight="1">
      <c r="B38" s="43"/>
      <c r="I38" s="145"/>
      <c r="L38" s="43"/>
    </row>
    <row r="39" s="1" customFormat="1" ht="25.44" customHeight="1">
      <c r="B39" s="43"/>
      <c r="C39" s="160"/>
      <c r="D39" s="161" t="s">
        <v>53</v>
      </c>
      <c r="E39" s="162"/>
      <c r="F39" s="162"/>
      <c r="G39" s="163" t="s">
        <v>54</v>
      </c>
      <c r="H39" s="164" t="s">
        <v>55</v>
      </c>
      <c r="I39" s="165"/>
      <c r="J39" s="166">
        <f>SUM(J30:J37)</f>
        <v>0</v>
      </c>
      <c r="K39" s="167"/>
      <c r="L39" s="43"/>
    </row>
    <row r="40" s="1" customFormat="1" ht="14.4" customHeight="1">
      <c r="B40" s="168"/>
      <c r="C40" s="169"/>
      <c r="D40" s="169"/>
      <c r="E40" s="169"/>
      <c r="F40" s="169"/>
      <c r="G40" s="169"/>
      <c r="H40" s="169"/>
      <c r="I40" s="170"/>
      <c r="J40" s="169"/>
      <c r="K40" s="169"/>
      <c r="L40" s="43"/>
    </row>
    <row r="44" s="1" customFormat="1" ht="6.96" customHeight="1">
      <c r="B44" s="171"/>
      <c r="C44" s="172"/>
      <c r="D44" s="172"/>
      <c r="E44" s="172"/>
      <c r="F44" s="172"/>
      <c r="G44" s="172"/>
      <c r="H44" s="172"/>
      <c r="I44" s="173"/>
      <c r="J44" s="172"/>
      <c r="K44" s="172"/>
      <c r="L44" s="43"/>
    </row>
    <row r="45" s="1" customFormat="1" ht="24.96" customHeight="1">
      <c r="B45" s="38"/>
      <c r="C45" s="23" t="s">
        <v>119</v>
      </c>
      <c r="D45" s="39"/>
      <c r="E45" s="39"/>
      <c r="F45" s="39"/>
      <c r="G45" s="39"/>
      <c r="H45" s="39"/>
      <c r="I45" s="14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4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45"/>
      <c r="J47" s="39"/>
      <c r="K47" s="39"/>
      <c r="L47" s="43"/>
    </row>
    <row r="48" s="1" customFormat="1" ht="16.5" customHeight="1">
      <c r="B48" s="38"/>
      <c r="C48" s="39"/>
      <c r="D48" s="39"/>
      <c r="E48" s="174" t="str">
        <f>E7</f>
        <v>Bečva, km 42,480-44,135 - revitalizace toku, Černotín, DPS</v>
      </c>
      <c r="F48" s="32"/>
      <c r="G48" s="32"/>
      <c r="H48" s="32"/>
      <c r="I48" s="145"/>
      <c r="J48" s="39"/>
      <c r="K48" s="39"/>
      <c r="L48" s="43"/>
    </row>
    <row r="49" s="1" customFormat="1" ht="12" customHeight="1">
      <c r="B49" s="38"/>
      <c r="C49" s="32" t="s">
        <v>117</v>
      </c>
      <c r="D49" s="39"/>
      <c r="E49" s="39"/>
      <c r="F49" s="39"/>
      <c r="G49" s="39"/>
      <c r="H49" s="39"/>
      <c r="I49" s="14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02 - Úpravy LB nad Ústím</v>
      </c>
      <c r="F50" s="39"/>
      <c r="G50" s="39"/>
      <c r="H50" s="39"/>
      <c r="I50" s="14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45"/>
      <c r="J51" s="39"/>
      <c r="K51" s="39"/>
      <c r="L51" s="43"/>
    </row>
    <row r="52" s="1" customFormat="1" ht="12" customHeight="1">
      <c r="B52" s="38"/>
      <c r="C52" s="32" t="s">
        <v>22</v>
      </c>
      <c r="D52" s="39"/>
      <c r="E52" s="39"/>
      <c r="F52" s="27" t="str">
        <f>F12</f>
        <v>Černotín</v>
      </c>
      <c r="G52" s="39"/>
      <c r="H52" s="39"/>
      <c r="I52" s="147" t="s">
        <v>24</v>
      </c>
      <c r="J52" s="71" t="str">
        <f>IF(J12="","",J12)</f>
        <v>31. 7. 2018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45"/>
      <c r="J53" s="39"/>
      <c r="K53" s="39"/>
      <c r="L53" s="43"/>
    </row>
    <row r="54" s="1" customFormat="1" ht="15.15" customHeight="1">
      <c r="B54" s="38"/>
      <c r="C54" s="32" t="s">
        <v>26</v>
      </c>
      <c r="D54" s="39"/>
      <c r="E54" s="39"/>
      <c r="F54" s="27" t="str">
        <f>E15</f>
        <v>Povodí Moravy, státní podnik</v>
      </c>
      <c r="G54" s="39"/>
      <c r="H54" s="39"/>
      <c r="I54" s="147" t="s">
        <v>34</v>
      </c>
      <c r="J54" s="36" t="str">
        <f>E21</f>
        <v>HG Partner, s.r.o.</v>
      </c>
      <c r="K54" s="39"/>
      <c r="L54" s="43"/>
    </row>
    <row r="55" s="1" customFormat="1" ht="15.15" customHeight="1">
      <c r="B55" s="38"/>
      <c r="C55" s="32" t="s">
        <v>32</v>
      </c>
      <c r="D55" s="39"/>
      <c r="E55" s="39"/>
      <c r="F55" s="27" t="str">
        <f>IF(E18="","",E18)</f>
        <v>Vyplň údaj</v>
      </c>
      <c r="G55" s="39"/>
      <c r="H55" s="39"/>
      <c r="I55" s="147" t="s">
        <v>39</v>
      </c>
      <c r="J55" s="36" t="str">
        <f>E24</f>
        <v xml:space="preserve"> 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45"/>
      <c r="J56" s="39"/>
      <c r="K56" s="39"/>
      <c r="L56" s="43"/>
    </row>
    <row r="57" s="1" customFormat="1" ht="29.28" customHeight="1">
      <c r="B57" s="38"/>
      <c r="C57" s="175" t="s">
        <v>120</v>
      </c>
      <c r="D57" s="176"/>
      <c r="E57" s="176"/>
      <c r="F57" s="176"/>
      <c r="G57" s="176"/>
      <c r="H57" s="176"/>
      <c r="I57" s="177"/>
      <c r="J57" s="178" t="s">
        <v>121</v>
      </c>
      <c r="K57" s="176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45"/>
      <c r="J58" s="39"/>
      <c r="K58" s="39"/>
      <c r="L58" s="43"/>
    </row>
    <row r="59" s="1" customFormat="1" ht="22.8" customHeight="1">
      <c r="B59" s="38"/>
      <c r="C59" s="179" t="s">
        <v>75</v>
      </c>
      <c r="D59" s="39"/>
      <c r="E59" s="39"/>
      <c r="F59" s="39"/>
      <c r="G59" s="39"/>
      <c r="H59" s="39"/>
      <c r="I59" s="145"/>
      <c r="J59" s="101">
        <f>J83</f>
        <v>0</v>
      </c>
      <c r="K59" s="39"/>
      <c r="L59" s="43"/>
      <c r="AU59" s="17" t="s">
        <v>122</v>
      </c>
    </row>
    <row r="60" s="8" customFormat="1" ht="24.96" customHeight="1">
      <c r="B60" s="180"/>
      <c r="C60" s="181"/>
      <c r="D60" s="182" t="s">
        <v>123</v>
      </c>
      <c r="E60" s="183"/>
      <c r="F60" s="183"/>
      <c r="G60" s="183"/>
      <c r="H60" s="183"/>
      <c r="I60" s="184"/>
      <c r="J60" s="185">
        <f>J84</f>
        <v>0</v>
      </c>
      <c r="K60" s="181"/>
      <c r="L60" s="186"/>
    </row>
    <row r="61" s="9" customFormat="1" ht="19.92" customHeight="1">
      <c r="B61" s="187"/>
      <c r="C61" s="124"/>
      <c r="D61" s="188" t="s">
        <v>124</v>
      </c>
      <c r="E61" s="189"/>
      <c r="F61" s="189"/>
      <c r="G61" s="189"/>
      <c r="H61" s="189"/>
      <c r="I61" s="190"/>
      <c r="J61" s="191">
        <f>J85</f>
        <v>0</v>
      </c>
      <c r="K61" s="124"/>
      <c r="L61" s="192"/>
    </row>
    <row r="62" s="9" customFormat="1" ht="19.92" customHeight="1">
      <c r="B62" s="187"/>
      <c r="C62" s="124"/>
      <c r="D62" s="188" t="s">
        <v>125</v>
      </c>
      <c r="E62" s="189"/>
      <c r="F62" s="189"/>
      <c r="G62" s="189"/>
      <c r="H62" s="189"/>
      <c r="I62" s="190"/>
      <c r="J62" s="191">
        <f>J195</f>
        <v>0</v>
      </c>
      <c r="K62" s="124"/>
      <c r="L62" s="192"/>
    </row>
    <row r="63" s="9" customFormat="1" ht="19.92" customHeight="1">
      <c r="B63" s="187"/>
      <c r="C63" s="124"/>
      <c r="D63" s="188" t="s">
        <v>127</v>
      </c>
      <c r="E63" s="189"/>
      <c r="F63" s="189"/>
      <c r="G63" s="189"/>
      <c r="H63" s="189"/>
      <c r="I63" s="190"/>
      <c r="J63" s="191">
        <f>J206</f>
        <v>0</v>
      </c>
      <c r="K63" s="124"/>
      <c r="L63" s="192"/>
    </row>
    <row r="64" s="1" customFormat="1" ht="21.84" customHeight="1">
      <c r="B64" s="38"/>
      <c r="C64" s="39"/>
      <c r="D64" s="39"/>
      <c r="E64" s="39"/>
      <c r="F64" s="39"/>
      <c r="G64" s="39"/>
      <c r="H64" s="39"/>
      <c r="I64" s="145"/>
      <c r="J64" s="39"/>
      <c r="K64" s="39"/>
      <c r="L64" s="43"/>
    </row>
    <row r="65" s="1" customFormat="1" ht="6.96" customHeight="1">
      <c r="B65" s="58"/>
      <c r="C65" s="59"/>
      <c r="D65" s="59"/>
      <c r="E65" s="59"/>
      <c r="F65" s="59"/>
      <c r="G65" s="59"/>
      <c r="H65" s="59"/>
      <c r="I65" s="170"/>
      <c r="J65" s="59"/>
      <c r="K65" s="59"/>
      <c r="L65" s="43"/>
    </row>
    <row r="69" s="1" customFormat="1" ht="6.96" customHeight="1">
      <c r="B69" s="60"/>
      <c r="C69" s="61"/>
      <c r="D69" s="61"/>
      <c r="E69" s="61"/>
      <c r="F69" s="61"/>
      <c r="G69" s="61"/>
      <c r="H69" s="61"/>
      <c r="I69" s="173"/>
      <c r="J69" s="61"/>
      <c r="K69" s="61"/>
      <c r="L69" s="43"/>
    </row>
    <row r="70" s="1" customFormat="1" ht="24.96" customHeight="1">
      <c r="B70" s="38"/>
      <c r="C70" s="23" t="s">
        <v>128</v>
      </c>
      <c r="D70" s="39"/>
      <c r="E70" s="39"/>
      <c r="F70" s="39"/>
      <c r="G70" s="39"/>
      <c r="H70" s="39"/>
      <c r="I70" s="145"/>
      <c r="J70" s="39"/>
      <c r="K70" s="39"/>
      <c r="L70" s="43"/>
    </row>
    <row r="71" s="1" customFormat="1" ht="6.96" customHeight="1">
      <c r="B71" s="38"/>
      <c r="C71" s="39"/>
      <c r="D71" s="39"/>
      <c r="E71" s="39"/>
      <c r="F71" s="39"/>
      <c r="G71" s="39"/>
      <c r="H71" s="39"/>
      <c r="I71" s="145"/>
      <c r="J71" s="39"/>
      <c r="K71" s="39"/>
      <c r="L71" s="43"/>
    </row>
    <row r="72" s="1" customFormat="1" ht="12" customHeight="1">
      <c r="B72" s="38"/>
      <c r="C72" s="32" t="s">
        <v>16</v>
      </c>
      <c r="D72" s="39"/>
      <c r="E72" s="39"/>
      <c r="F72" s="39"/>
      <c r="G72" s="39"/>
      <c r="H72" s="39"/>
      <c r="I72" s="145"/>
      <c r="J72" s="39"/>
      <c r="K72" s="39"/>
      <c r="L72" s="43"/>
    </row>
    <row r="73" s="1" customFormat="1" ht="16.5" customHeight="1">
      <c r="B73" s="38"/>
      <c r="C73" s="39"/>
      <c r="D73" s="39"/>
      <c r="E73" s="174" t="str">
        <f>E7</f>
        <v>Bečva, km 42,480-44,135 - revitalizace toku, Černotín, DPS</v>
      </c>
      <c r="F73" s="32"/>
      <c r="G73" s="32"/>
      <c r="H73" s="32"/>
      <c r="I73" s="145"/>
      <c r="J73" s="39"/>
      <c r="K73" s="39"/>
      <c r="L73" s="43"/>
    </row>
    <row r="74" s="1" customFormat="1" ht="12" customHeight="1">
      <c r="B74" s="38"/>
      <c r="C74" s="32" t="s">
        <v>117</v>
      </c>
      <c r="D74" s="39"/>
      <c r="E74" s="39"/>
      <c r="F74" s="39"/>
      <c r="G74" s="39"/>
      <c r="H74" s="39"/>
      <c r="I74" s="145"/>
      <c r="J74" s="39"/>
      <c r="K74" s="39"/>
      <c r="L74" s="43"/>
    </row>
    <row r="75" s="1" customFormat="1" ht="16.5" customHeight="1">
      <c r="B75" s="38"/>
      <c r="C75" s="39"/>
      <c r="D75" s="39"/>
      <c r="E75" s="68" t="str">
        <f>E9</f>
        <v>SO 02 - Úpravy LB nad Ústím</v>
      </c>
      <c r="F75" s="39"/>
      <c r="G75" s="39"/>
      <c r="H75" s="39"/>
      <c r="I75" s="145"/>
      <c r="J75" s="39"/>
      <c r="K75" s="39"/>
      <c r="L75" s="43"/>
    </row>
    <row r="76" s="1" customFormat="1" ht="6.96" customHeight="1">
      <c r="B76" s="38"/>
      <c r="C76" s="39"/>
      <c r="D76" s="39"/>
      <c r="E76" s="39"/>
      <c r="F76" s="39"/>
      <c r="G76" s="39"/>
      <c r="H76" s="39"/>
      <c r="I76" s="145"/>
      <c r="J76" s="39"/>
      <c r="K76" s="39"/>
      <c r="L76" s="43"/>
    </row>
    <row r="77" s="1" customFormat="1" ht="12" customHeight="1">
      <c r="B77" s="38"/>
      <c r="C77" s="32" t="s">
        <v>22</v>
      </c>
      <c r="D77" s="39"/>
      <c r="E77" s="39"/>
      <c r="F77" s="27" t="str">
        <f>F12</f>
        <v>Černotín</v>
      </c>
      <c r="G77" s="39"/>
      <c r="H77" s="39"/>
      <c r="I77" s="147" t="s">
        <v>24</v>
      </c>
      <c r="J77" s="71" t="str">
        <f>IF(J12="","",J12)</f>
        <v>31. 7. 2018</v>
      </c>
      <c r="K77" s="39"/>
      <c r="L77" s="43"/>
    </row>
    <row r="78" s="1" customFormat="1" ht="6.96" customHeight="1">
      <c r="B78" s="38"/>
      <c r="C78" s="39"/>
      <c r="D78" s="39"/>
      <c r="E78" s="39"/>
      <c r="F78" s="39"/>
      <c r="G78" s="39"/>
      <c r="H78" s="39"/>
      <c r="I78" s="145"/>
      <c r="J78" s="39"/>
      <c r="K78" s="39"/>
      <c r="L78" s="43"/>
    </row>
    <row r="79" s="1" customFormat="1" ht="15.15" customHeight="1">
      <c r="B79" s="38"/>
      <c r="C79" s="32" t="s">
        <v>26</v>
      </c>
      <c r="D79" s="39"/>
      <c r="E79" s="39"/>
      <c r="F79" s="27" t="str">
        <f>E15</f>
        <v>Povodí Moravy, státní podnik</v>
      </c>
      <c r="G79" s="39"/>
      <c r="H79" s="39"/>
      <c r="I79" s="147" t="s">
        <v>34</v>
      </c>
      <c r="J79" s="36" t="str">
        <f>E21</f>
        <v>HG Partner, s.r.o.</v>
      </c>
      <c r="K79" s="39"/>
      <c r="L79" s="43"/>
    </row>
    <row r="80" s="1" customFormat="1" ht="15.15" customHeight="1">
      <c r="B80" s="38"/>
      <c r="C80" s="32" t="s">
        <v>32</v>
      </c>
      <c r="D80" s="39"/>
      <c r="E80" s="39"/>
      <c r="F80" s="27" t="str">
        <f>IF(E18="","",E18)</f>
        <v>Vyplň údaj</v>
      </c>
      <c r="G80" s="39"/>
      <c r="H80" s="39"/>
      <c r="I80" s="147" t="s">
        <v>39</v>
      </c>
      <c r="J80" s="36" t="str">
        <f>E24</f>
        <v xml:space="preserve"> </v>
      </c>
      <c r="K80" s="39"/>
      <c r="L80" s="43"/>
    </row>
    <row r="81" s="1" customFormat="1" ht="10.32" customHeight="1">
      <c r="B81" s="38"/>
      <c r="C81" s="39"/>
      <c r="D81" s="39"/>
      <c r="E81" s="39"/>
      <c r="F81" s="39"/>
      <c r="G81" s="39"/>
      <c r="H81" s="39"/>
      <c r="I81" s="145"/>
      <c r="J81" s="39"/>
      <c r="K81" s="39"/>
      <c r="L81" s="43"/>
    </row>
    <row r="82" s="10" customFormat="1" ht="29.28" customHeight="1">
      <c r="B82" s="193"/>
      <c r="C82" s="194" t="s">
        <v>129</v>
      </c>
      <c r="D82" s="195" t="s">
        <v>62</v>
      </c>
      <c r="E82" s="195" t="s">
        <v>58</v>
      </c>
      <c r="F82" s="195" t="s">
        <v>59</v>
      </c>
      <c r="G82" s="195" t="s">
        <v>130</v>
      </c>
      <c r="H82" s="195" t="s">
        <v>131</v>
      </c>
      <c r="I82" s="196" t="s">
        <v>132</v>
      </c>
      <c r="J82" s="195" t="s">
        <v>121</v>
      </c>
      <c r="K82" s="197" t="s">
        <v>133</v>
      </c>
      <c r="L82" s="198"/>
      <c r="M82" s="91" t="s">
        <v>21</v>
      </c>
      <c r="N82" s="92" t="s">
        <v>47</v>
      </c>
      <c r="O82" s="92" t="s">
        <v>134</v>
      </c>
      <c r="P82" s="92" t="s">
        <v>135</v>
      </c>
      <c r="Q82" s="92" t="s">
        <v>136</v>
      </c>
      <c r="R82" s="92" t="s">
        <v>137</v>
      </c>
      <c r="S82" s="92" t="s">
        <v>138</v>
      </c>
      <c r="T82" s="93" t="s">
        <v>139</v>
      </c>
    </row>
    <row r="83" s="1" customFormat="1" ht="22.8" customHeight="1">
      <c r="B83" s="38"/>
      <c r="C83" s="98" t="s">
        <v>140</v>
      </c>
      <c r="D83" s="39"/>
      <c r="E83" s="39"/>
      <c r="F83" s="39"/>
      <c r="G83" s="39"/>
      <c r="H83" s="39"/>
      <c r="I83" s="145"/>
      <c r="J83" s="199">
        <f>BK83</f>
        <v>0</v>
      </c>
      <c r="K83" s="39"/>
      <c r="L83" s="43"/>
      <c r="M83" s="94"/>
      <c r="N83" s="95"/>
      <c r="O83" s="95"/>
      <c r="P83" s="200">
        <f>P84</f>
        <v>0</v>
      </c>
      <c r="Q83" s="95"/>
      <c r="R83" s="200">
        <f>R84</f>
        <v>4981.6612150000001</v>
      </c>
      <c r="S83" s="95"/>
      <c r="T83" s="201">
        <f>T84</f>
        <v>0</v>
      </c>
      <c r="AT83" s="17" t="s">
        <v>76</v>
      </c>
      <c r="AU83" s="17" t="s">
        <v>122</v>
      </c>
      <c r="BK83" s="202">
        <f>BK84</f>
        <v>0</v>
      </c>
    </row>
    <row r="84" s="11" customFormat="1" ht="25.92" customHeight="1">
      <c r="B84" s="203"/>
      <c r="C84" s="204"/>
      <c r="D84" s="205" t="s">
        <v>76</v>
      </c>
      <c r="E84" s="206" t="s">
        <v>141</v>
      </c>
      <c r="F84" s="206" t="s">
        <v>142</v>
      </c>
      <c r="G84" s="204"/>
      <c r="H84" s="204"/>
      <c r="I84" s="207"/>
      <c r="J84" s="208">
        <f>BK84</f>
        <v>0</v>
      </c>
      <c r="K84" s="204"/>
      <c r="L84" s="209"/>
      <c r="M84" s="210"/>
      <c r="N84" s="211"/>
      <c r="O84" s="211"/>
      <c r="P84" s="212">
        <f>P85+P195+P206</f>
        <v>0</v>
      </c>
      <c r="Q84" s="211"/>
      <c r="R84" s="212">
        <f>R85+R195+R206</f>
        <v>4981.6612150000001</v>
      </c>
      <c r="S84" s="211"/>
      <c r="T84" s="213">
        <f>T85+T195+T206</f>
        <v>0</v>
      </c>
      <c r="AR84" s="214" t="s">
        <v>85</v>
      </c>
      <c r="AT84" s="215" t="s">
        <v>76</v>
      </c>
      <c r="AU84" s="215" t="s">
        <v>77</v>
      </c>
      <c r="AY84" s="214" t="s">
        <v>143</v>
      </c>
      <c r="BK84" s="216">
        <f>BK85+BK195+BK206</f>
        <v>0</v>
      </c>
    </row>
    <row r="85" s="11" customFormat="1" ht="22.8" customHeight="1">
      <c r="B85" s="203"/>
      <c r="C85" s="204"/>
      <c r="D85" s="205" t="s">
        <v>76</v>
      </c>
      <c r="E85" s="217" t="s">
        <v>85</v>
      </c>
      <c r="F85" s="217" t="s">
        <v>144</v>
      </c>
      <c r="G85" s="204"/>
      <c r="H85" s="204"/>
      <c r="I85" s="207"/>
      <c r="J85" s="218">
        <f>BK85</f>
        <v>0</v>
      </c>
      <c r="K85" s="204"/>
      <c r="L85" s="209"/>
      <c r="M85" s="210"/>
      <c r="N85" s="211"/>
      <c r="O85" s="211"/>
      <c r="P85" s="212">
        <f>SUM(P86:P194)</f>
        <v>0</v>
      </c>
      <c r="Q85" s="211"/>
      <c r="R85" s="212">
        <f>SUM(R86:R194)</f>
        <v>4403.5781900000002</v>
      </c>
      <c r="S85" s="211"/>
      <c r="T85" s="213">
        <f>SUM(T86:T194)</f>
        <v>0</v>
      </c>
      <c r="AR85" s="214" t="s">
        <v>85</v>
      </c>
      <c r="AT85" s="215" t="s">
        <v>76</v>
      </c>
      <c r="AU85" s="215" t="s">
        <v>85</v>
      </c>
      <c r="AY85" s="214" t="s">
        <v>143</v>
      </c>
      <c r="BK85" s="216">
        <f>SUM(BK86:BK194)</f>
        <v>0</v>
      </c>
    </row>
    <row r="86" s="1" customFormat="1" ht="24" customHeight="1">
      <c r="B86" s="38"/>
      <c r="C86" s="219" t="s">
        <v>85</v>
      </c>
      <c r="D86" s="219" t="s">
        <v>145</v>
      </c>
      <c r="E86" s="220" t="s">
        <v>146</v>
      </c>
      <c r="F86" s="221" t="s">
        <v>147</v>
      </c>
      <c r="G86" s="222" t="s">
        <v>148</v>
      </c>
      <c r="H86" s="223">
        <v>3688.2199999999998</v>
      </c>
      <c r="I86" s="224"/>
      <c r="J86" s="225">
        <f>ROUND(I86*H86,2)</f>
        <v>0</v>
      </c>
      <c r="K86" s="221" t="s">
        <v>149</v>
      </c>
      <c r="L86" s="43"/>
      <c r="M86" s="226" t="s">
        <v>21</v>
      </c>
      <c r="N86" s="227" t="s">
        <v>48</v>
      </c>
      <c r="O86" s="83"/>
      <c r="P86" s="228">
        <f>O86*H86</f>
        <v>0</v>
      </c>
      <c r="Q86" s="228">
        <v>0</v>
      </c>
      <c r="R86" s="228">
        <f>Q86*H86</f>
        <v>0</v>
      </c>
      <c r="S86" s="228">
        <v>0</v>
      </c>
      <c r="T86" s="229">
        <f>S86*H86</f>
        <v>0</v>
      </c>
      <c r="AR86" s="230" t="s">
        <v>150</v>
      </c>
      <c r="AT86" s="230" t="s">
        <v>145</v>
      </c>
      <c r="AU86" s="230" t="s">
        <v>87</v>
      </c>
      <c r="AY86" s="17" t="s">
        <v>143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17" t="s">
        <v>85</v>
      </c>
      <c r="BK86" s="231">
        <f>ROUND(I86*H86,2)</f>
        <v>0</v>
      </c>
      <c r="BL86" s="17" t="s">
        <v>150</v>
      </c>
      <c r="BM86" s="230" t="s">
        <v>310</v>
      </c>
    </row>
    <row r="87" s="1" customFormat="1">
      <c r="B87" s="38"/>
      <c r="C87" s="39"/>
      <c r="D87" s="232" t="s">
        <v>152</v>
      </c>
      <c r="E87" s="39"/>
      <c r="F87" s="233" t="s">
        <v>153</v>
      </c>
      <c r="G87" s="39"/>
      <c r="H87" s="39"/>
      <c r="I87" s="145"/>
      <c r="J87" s="39"/>
      <c r="K87" s="39"/>
      <c r="L87" s="43"/>
      <c r="M87" s="234"/>
      <c r="N87" s="83"/>
      <c r="O87" s="83"/>
      <c r="P87" s="83"/>
      <c r="Q87" s="83"/>
      <c r="R87" s="83"/>
      <c r="S87" s="83"/>
      <c r="T87" s="84"/>
      <c r="AT87" s="17" t="s">
        <v>152</v>
      </c>
      <c r="AU87" s="17" t="s">
        <v>87</v>
      </c>
    </row>
    <row r="88" s="12" customFormat="1">
      <c r="B88" s="235"/>
      <c r="C88" s="236"/>
      <c r="D88" s="232" t="s">
        <v>154</v>
      </c>
      <c r="E88" s="237" t="s">
        <v>21</v>
      </c>
      <c r="F88" s="238" t="s">
        <v>311</v>
      </c>
      <c r="G88" s="236"/>
      <c r="H88" s="239">
        <v>3688.2199999999998</v>
      </c>
      <c r="I88" s="240"/>
      <c r="J88" s="236"/>
      <c r="K88" s="236"/>
      <c r="L88" s="241"/>
      <c r="M88" s="242"/>
      <c r="N88" s="243"/>
      <c r="O88" s="243"/>
      <c r="P88" s="243"/>
      <c r="Q88" s="243"/>
      <c r="R88" s="243"/>
      <c r="S88" s="243"/>
      <c r="T88" s="244"/>
      <c r="AT88" s="245" t="s">
        <v>154</v>
      </c>
      <c r="AU88" s="245" t="s">
        <v>87</v>
      </c>
      <c r="AV88" s="12" t="s">
        <v>87</v>
      </c>
      <c r="AW88" s="12" t="s">
        <v>38</v>
      </c>
      <c r="AX88" s="12" t="s">
        <v>85</v>
      </c>
      <c r="AY88" s="245" t="s">
        <v>143</v>
      </c>
    </row>
    <row r="89" s="1" customFormat="1" ht="24" customHeight="1">
      <c r="B89" s="38"/>
      <c r="C89" s="219" t="s">
        <v>87</v>
      </c>
      <c r="D89" s="219" t="s">
        <v>145</v>
      </c>
      <c r="E89" s="220" t="s">
        <v>156</v>
      </c>
      <c r="F89" s="221" t="s">
        <v>157</v>
      </c>
      <c r="G89" s="222" t="s">
        <v>148</v>
      </c>
      <c r="H89" s="223">
        <v>3688.2199999999998</v>
      </c>
      <c r="I89" s="224"/>
      <c r="J89" s="225">
        <f>ROUND(I89*H89,2)</f>
        <v>0</v>
      </c>
      <c r="K89" s="221" t="s">
        <v>149</v>
      </c>
      <c r="L89" s="43"/>
      <c r="M89" s="226" t="s">
        <v>21</v>
      </c>
      <c r="N89" s="227" t="s">
        <v>48</v>
      </c>
      <c r="O89" s="83"/>
      <c r="P89" s="228">
        <f>O89*H89</f>
        <v>0</v>
      </c>
      <c r="Q89" s="228">
        <v>0.40000000000000002</v>
      </c>
      <c r="R89" s="228">
        <f>Q89*H89</f>
        <v>1475.288</v>
      </c>
      <c r="S89" s="228">
        <v>0</v>
      </c>
      <c r="T89" s="229">
        <f>S89*H89</f>
        <v>0</v>
      </c>
      <c r="AR89" s="230" t="s">
        <v>150</v>
      </c>
      <c r="AT89" s="230" t="s">
        <v>145</v>
      </c>
      <c r="AU89" s="230" t="s">
        <v>87</v>
      </c>
      <c r="AY89" s="17" t="s">
        <v>143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17" t="s">
        <v>85</v>
      </c>
      <c r="BK89" s="231">
        <f>ROUND(I89*H89,2)</f>
        <v>0</v>
      </c>
      <c r="BL89" s="17" t="s">
        <v>150</v>
      </c>
      <c r="BM89" s="230" t="s">
        <v>312</v>
      </c>
    </row>
    <row r="90" s="1" customFormat="1">
      <c r="B90" s="38"/>
      <c r="C90" s="39"/>
      <c r="D90" s="232" t="s">
        <v>152</v>
      </c>
      <c r="E90" s="39"/>
      <c r="F90" s="233" t="s">
        <v>159</v>
      </c>
      <c r="G90" s="39"/>
      <c r="H90" s="39"/>
      <c r="I90" s="145"/>
      <c r="J90" s="39"/>
      <c r="K90" s="39"/>
      <c r="L90" s="43"/>
      <c r="M90" s="234"/>
      <c r="N90" s="83"/>
      <c r="O90" s="83"/>
      <c r="P90" s="83"/>
      <c r="Q90" s="83"/>
      <c r="R90" s="83"/>
      <c r="S90" s="83"/>
      <c r="T90" s="84"/>
      <c r="AT90" s="17" t="s">
        <v>152</v>
      </c>
      <c r="AU90" s="17" t="s">
        <v>87</v>
      </c>
    </row>
    <row r="91" s="12" customFormat="1">
      <c r="B91" s="235"/>
      <c r="C91" s="236"/>
      <c r="D91" s="232" t="s">
        <v>154</v>
      </c>
      <c r="E91" s="237" t="s">
        <v>21</v>
      </c>
      <c r="F91" s="238" t="s">
        <v>313</v>
      </c>
      <c r="G91" s="236"/>
      <c r="H91" s="239">
        <v>3688.2199999999998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AT91" s="245" t="s">
        <v>154</v>
      </c>
      <c r="AU91" s="245" t="s">
        <v>87</v>
      </c>
      <c r="AV91" s="12" t="s">
        <v>87</v>
      </c>
      <c r="AW91" s="12" t="s">
        <v>38</v>
      </c>
      <c r="AX91" s="12" t="s">
        <v>85</v>
      </c>
      <c r="AY91" s="245" t="s">
        <v>143</v>
      </c>
    </row>
    <row r="92" s="1" customFormat="1" ht="24" customHeight="1">
      <c r="B92" s="38"/>
      <c r="C92" s="219" t="s">
        <v>161</v>
      </c>
      <c r="D92" s="219" t="s">
        <v>145</v>
      </c>
      <c r="E92" s="220" t="s">
        <v>162</v>
      </c>
      <c r="F92" s="221" t="s">
        <v>163</v>
      </c>
      <c r="G92" s="222" t="s">
        <v>148</v>
      </c>
      <c r="H92" s="223">
        <v>13722.65</v>
      </c>
      <c r="I92" s="224"/>
      <c r="J92" s="225">
        <f>ROUND(I92*H92,2)</f>
        <v>0</v>
      </c>
      <c r="K92" s="221" t="s">
        <v>149</v>
      </c>
      <c r="L92" s="43"/>
      <c r="M92" s="226" t="s">
        <v>21</v>
      </c>
      <c r="N92" s="227" t="s">
        <v>48</v>
      </c>
      <c r="O92" s="83"/>
      <c r="P92" s="228">
        <f>O92*H92</f>
        <v>0</v>
      </c>
      <c r="Q92" s="228">
        <v>0</v>
      </c>
      <c r="R92" s="228">
        <f>Q92*H92</f>
        <v>0</v>
      </c>
      <c r="S92" s="228">
        <v>0</v>
      </c>
      <c r="T92" s="229">
        <f>S92*H92</f>
        <v>0</v>
      </c>
      <c r="AR92" s="230" t="s">
        <v>150</v>
      </c>
      <c r="AT92" s="230" t="s">
        <v>145</v>
      </c>
      <c r="AU92" s="230" t="s">
        <v>87</v>
      </c>
      <c r="AY92" s="17" t="s">
        <v>143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17" t="s">
        <v>85</v>
      </c>
      <c r="BK92" s="231">
        <f>ROUND(I92*H92,2)</f>
        <v>0</v>
      </c>
      <c r="BL92" s="17" t="s">
        <v>150</v>
      </c>
      <c r="BM92" s="230" t="s">
        <v>314</v>
      </c>
    </row>
    <row r="93" s="1" customFormat="1">
      <c r="B93" s="38"/>
      <c r="C93" s="39"/>
      <c r="D93" s="232" t="s">
        <v>152</v>
      </c>
      <c r="E93" s="39"/>
      <c r="F93" s="233" t="s">
        <v>165</v>
      </c>
      <c r="G93" s="39"/>
      <c r="H93" s="39"/>
      <c r="I93" s="145"/>
      <c r="J93" s="39"/>
      <c r="K93" s="39"/>
      <c r="L93" s="43"/>
      <c r="M93" s="234"/>
      <c r="N93" s="83"/>
      <c r="O93" s="83"/>
      <c r="P93" s="83"/>
      <c r="Q93" s="83"/>
      <c r="R93" s="83"/>
      <c r="S93" s="83"/>
      <c r="T93" s="84"/>
      <c r="AT93" s="17" t="s">
        <v>152</v>
      </c>
      <c r="AU93" s="17" t="s">
        <v>87</v>
      </c>
    </row>
    <row r="94" s="12" customFormat="1">
      <c r="B94" s="235"/>
      <c r="C94" s="236"/>
      <c r="D94" s="232" t="s">
        <v>154</v>
      </c>
      <c r="E94" s="237" t="s">
        <v>21</v>
      </c>
      <c r="F94" s="238" t="s">
        <v>315</v>
      </c>
      <c r="G94" s="236"/>
      <c r="H94" s="239">
        <v>10034.43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AT94" s="245" t="s">
        <v>154</v>
      </c>
      <c r="AU94" s="245" t="s">
        <v>87</v>
      </c>
      <c r="AV94" s="12" t="s">
        <v>87</v>
      </c>
      <c r="AW94" s="12" t="s">
        <v>38</v>
      </c>
      <c r="AX94" s="12" t="s">
        <v>77</v>
      </c>
      <c r="AY94" s="245" t="s">
        <v>143</v>
      </c>
    </row>
    <row r="95" s="12" customFormat="1">
      <c r="B95" s="235"/>
      <c r="C95" s="236"/>
      <c r="D95" s="232" t="s">
        <v>154</v>
      </c>
      <c r="E95" s="237" t="s">
        <v>21</v>
      </c>
      <c r="F95" s="238" t="s">
        <v>316</v>
      </c>
      <c r="G95" s="236"/>
      <c r="H95" s="239">
        <v>3688.2199999999998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AT95" s="245" t="s">
        <v>154</v>
      </c>
      <c r="AU95" s="245" t="s">
        <v>87</v>
      </c>
      <c r="AV95" s="12" t="s">
        <v>87</v>
      </c>
      <c r="AW95" s="12" t="s">
        <v>38</v>
      </c>
      <c r="AX95" s="12" t="s">
        <v>77</v>
      </c>
      <c r="AY95" s="245" t="s">
        <v>143</v>
      </c>
    </row>
    <row r="96" s="13" customFormat="1">
      <c r="B96" s="246"/>
      <c r="C96" s="247"/>
      <c r="D96" s="232" t="s">
        <v>154</v>
      </c>
      <c r="E96" s="248" t="s">
        <v>21</v>
      </c>
      <c r="F96" s="249" t="s">
        <v>168</v>
      </c>
      <c r="G96" s="247"/>
      <c r="H96" s="250">
        <v>13722.65</v>
      </c>
      <c r="I96" s="251"/>
      <c r="J96" s="247"/>
      <c r="K96" s="247"/>
      <c r="L96" s="252"/>
      <c r="M96" s="253"/>
      <c r="N96" s="254"/>
      <c r="O96" s="254"/>
      <c r="P96" s="254"/>
      <c r="Q96" s="254"/>
      <c r="R96" s="254"/>
      <c r="S96" s="254"/>
      <c r="T96" s="255"/>
      <c r="AT96" s="256" t="s">
        <v>154</v>
      </c>
      <c r="AU96" s="256" t="s">
        <v>87</v>
      </c>
      <c r="AV96" s="13" t="s">
        <v>150</v>
      </c>
      <c r="AW96" s="13" t="s">
        <v>38</v>
      </c>
      <c r="AX96" s="13" t="s">
        <v>85</v>
      </c>
      <c r="AY96" s="256" t="s">
        <v>143</v>
      </c>
    </row>
    <row r="97" s="1" customFormat="1" ht="24" customHeight="1">
      <c r="B97" s="38"/>
      <c r="C97" s="219" t="s">
        <v>150</v>
      </c>
      <c r="D97" s="219" t="s">
        <v>145</v>
      </c>
      <c r="E97" s="220" t="s">
        <v>169</v>
      </c>
      <c r="F97" s="221" t="s">
        <v>170</v>
      </c>
      <c r="G97" s="222" t="s">
        <v>148</v>
      </c>
      <c r="H97" s="223">
        <v>15713.83</v>
      </c>
      <c r="I97" s="224"/>
      <c r="J97" s="225">
        <f>ROUND(I97*H97,2)</f>
        <v>0</v>
      </c>
      <c r="K97" s="221" t="s">
        <v>149</v>
      </c>
      <c r="L97" s="43"/>
      <c r="M97" s="226" t="s">
        <v>21</v>
      </c>
      <c r="N97" s="227" t="s">
        <v>48</v>
      </c>
      <c r="O97" s="83"/>
      <c r="P97" s="228">
        <f>O97*H97</f>
        <v>0</v>
      </c>
      <c r="Q97" s="228">
        <v>0</v>
      </c>
      <c r="R97" s="228">
        <f>Q97*H97</f>
        <v>0</v>
      </c>
      <c r="S97" s="228">
        <v>0</v>
      </c>
      <c r="T97" s="229">
        <f>S97*H97</f>
        <v>0</v>
      </c>
      <c r="AR97" s="230" t="s">
        <v>150</v>
      </c>
      <c r="AT97" s="230" t="s">
        <v>145</v>
      </c>
      <c r="AU97" s="230" t="s">
        <v>87</v>
      </c>
      <c r="AY97" s="17" t="s">
        <v>143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17" t="s">
        <v>85</v>
      </c>
      <c r="BK97" s="231">
        <f>ROUND(I97*H97,2)</f>
        <v>0</v>
      </c>
      <c r="BL97" s="17" t="s">
        <v>150</v>
      </c>
      <c r="BM97" s="230" t="s">
        <v>317</v>
      </c>
    </row>
    <row r="98" s="1" customFormat="1">
      <c r="B98" s="38"/>
      <c r="C98" s="39"/>
      <c r="D98" s="232" t="s">
        <v>152</v>
      </c>
      <c r="E98" s="39"/>
      <c r="F98" s="233" t="s">
        <v>172</v>
      </c>
      <c r="G98" s="39"/>
      <c r="H98" s="39"/>
      <c r="I98" s="145"/>
      <c r="J98" s="39"/>
      <c r="K98" s="39"/>
      <c r="L98" s="43"/>
      <c r="M98" s="234"/>
      <c r="N98" s="83"/>
      <c r="O98" s="83"/>
      <c r="P98" s="83"/>
      <c r="Q98" s="83"/>
      <c r="R98" s="83"/>
      <c r="S98" s="83"/>
      <c r="T98" s="84"/>
      <c r="AT98" s="17" t="s">
        <v>152</v>
      </c>
      <c r="AU98" s="17" t="s">
        <v>87</v>
      </c>
    </row>
    <row r="99" s="12" customFormat="1">
      <c r="B99" s="235"/>
      <c r="C99" s="236"/>
      <c r="D99" s="232" t="s">
        <v>154</v>
      </c>
      <c r="E99" s="237" t="s">
        <v>21</v>
      </c>
      <c r="F99" s="238" t="s">
        <v>318</v>
      </c>
      <c r="G99" s="236"/>
      <c r="H99" s="239">
        <v>6824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AT99" s="245" t="s">
        <v>154</v>
      </c>
      <c r="AU99" s="245" t="s">
        <v>87</v>
      </c>
      <c r="AV99" s="12" t="s">
        <v>87</v>
      </c>
      <c r="AW99" s="12" t="s">
        <v>38</v>
      </c>
      <c r="AX99" s="12" t="s">
        <v>77</v>
      </c>
      <c r="AY99" s="245" t="s">
        <v>143</v>
      </c>
    </row>
    <row r="100" s="12" customFormat="1">
      <c r="B100" s="235"/>
      <c r="C100" s="236"/>
      <c r="D100" s="232" t="s">
        <v>154</v>
      </c>
      <c r="E100" s="237" t="s">
        <v>21</v>
      </c>
      <c r="F100" s="238" t="s">
        <v>319</v>
      </c>
      <c r="G100" s="236"/>
      <c r="H100" s="239">
        <v>1905.2000000000001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AT100" s="245" t="s">
        <v>154</v>
      </c>
      <c r="AU100" s="245" t="s">
        <v>87</v>
      </c>
      <c r="AV100" s="12" t="s">
        <v>87</v>
      </c>
      <c r="AW100" s="12" t="s">
        <v>38</v>
      </c>
      <c r="AX100" s="12" t="s">
        <v>77</v>
      </c>
      <c r="AY100" s="245" t="s">
        <v>143</v>
      </c>
    </row>
    <row r="101" s="12" customFormat="1">
      <c r="B101" s="235"/>
      <c r="C101" s="236"/>
      <c r="D101" s="232" t="s">
        <v>154</v>
      </c>
      <c r="E101" s="237" t="s">
        <v>21</v>
      </c>
      <c r="F101" s="238" t="s">
        <v>320</v>
      </c>
      <c r="G101" s="236"/>
      <c r="H101" s="239">
        <v>238.40000000000001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AT101" s="245" t="s">
        <v>154</v>
      </c>
      <c r="AU101" s="245" t="s">
        <v>87</v>
      </c>
      <c r="AV101" s="12" t="s">
        <v>87</v>
      </c>
      <c r="AW101" s="12" t="s">
        <v>38</v>
      </c>
      <c r="AX101" s="12" t="s">
        <v>77</v>
      </c>
      <c r="AY101" s="245" t="s">
        <v>143</v>
      </c>
    </row>
    <row r="102" s="12" customFormat="1">
      <c r="B102" s="235"/>
      <c r="C102" s="236"/>
      <c r="D102" s="232" t="s">
        <v>154</v>
      </c>
      <c r="E102" s="237" t="s">
        <v>21</v>
      </c>
      <c r="F102" s="238" t="s">
        <v>321</v>
      </c>
      <c r="G102" s="236"/>
      <c r="H102" s="239">
        <v>1058.8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AT102" s="245" t="s">
        <v>154</v>
      </c>
      <c r="AU102" s="245" t="s">
        <v>87</v>
      </c>
      <c r="AV102" s="12" t="s">
        <v>87</v>
      </c>
      <c r="AW102" s="12" t="s">
        <v>38</v>
      </c>
      <c r="AX102" s="12" t="s">
        <v>77</v>
      </c>
      <c r="AY102" s="245" t="s">
        <v>143</v>
      </c>
    </row>
    <row r="103" s="14" customFormat="1">
      <c r="B103" s="257"/>
      <c r="C103" s="258"/>
      <c r="D103" s="232" t="s">
        <v>154</v>
      </c>
      <c r="E103" s="259" t="s">
        <v>21</v>
      </c>
      <c r="F103" s="260" t="s">
        <v>265</v>
      </c>
      <c r="G103" s="258"/>
      <c r="H103" s="261">
        <v>10026.4</v>
      </c>
      <c r="I103" s="262"/>
      <c r="J103" s="258"/>
      <c r="K103" s="258"/>
      <c r="L103" s="263"/>
      <c r="M103" s="264"/>
      <c r="N103" s="265"/>
      <c r="O103" s="265"/>
      <c r="P103" s="265"/>
      <c r="Q103" s="265"/>
      <c r="R103" s="265"/>
      <c r="S103" s="265"/>
      <c r="T103" s="266"/>
      <c r="AT103" s="267" t="s">
        <v>154</v>
      </c>
      <c r="AU103" s="267" t="s">
        <v>87</v>
      </c>
      <c r="AV103" s="14" t="s">
        <v>161</v>
      </c>
      <c r="AW103" s="14" t="s">
        <v>38</v>
      </c>
      <c r="AX103" s="14" t="s">
        <v>77</v>
      </c>
      <c r="AY103" s="267" t="s">
        <v>143</v>
      </c>
    </row>
    <row r="104" s="12" customFormat="1">
      <c r="B104" s="235"/>
      <c r="C104" s="236"/>
      <c r="D104" s="232" t="s">
        <v>154</v>
      </c>
      <c r="E104" s="237" t="s">
        <v>21</v>
      </c>
      <c r="F104" s="238" t="s">
        <v>322</v>
      </c>
      <c r="G104" s="236"/>
      <c r="H104" s="239">
        <v>5687.4300000000003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AT104" s="245" t="s">
        <v>154</v>
      </c>
      <c r="AU104" s="245" t="s">
        <v>87</v>
      </c>
      <c r="AV104" s="12" t="s">
        <v>87</v>
      </c>
      <c r="AW104" s="12" t="s">
        <v>38</v>
      </c>
      <c r="AX104" s="12" t="s">
        <v>77</v>
      </c>
      <c r="AY104" s="245" t="s">
        <v>143</v>
      </c>
    </row>
    <row r="105" s="13" customFormat="1">
      <c r="B105" s="246"/>
      <c r="C105" s="247"/>
      <c r="D105" s="232" t="s">
        <v>154</v>
      </c>
      <c r="E105" s="248" t="s">
        <v>21</v>
      </c>
      <c r="F105" s="249" t="s">
        <v>168</v>
      </c>
      <c r="G105" s="247"/>
      <c r="H105" s="250">
        <v>15713.83</v>
      </c>
      <c r="I105" s="251"/>
      <c r="J105" s="247"/>
      <c r="K105" s="247"/>
      <c r="L105" s="252"/>
      <c r="M105" s="253"/>
      <c r="N105" s="254"/>
      <c r="O105" s="254"/>
      <c r="P105" s="254"/>
      <c r="Q105" s="254"/>
      <c r="R105" s="254"/>
      <c r="S105" s="254"/>
      <c r="T105" s="255"/>
      <c r="AT105" s="256" t="s">
        <v>154</v>
      </c>
      <c r="AU105" s="256" t="s">
        <v>87</v>
      </c>
      <c r="AV105" s="13" t="s">
        <v>150</v>
      </c>
      <c r="AW105" s="13" t="s">
        <v>38</v>
      </c>
      <c r="AX105" s="13" t="s">
        <v>85</v>
      </c>
      <c r="AY105" s="256" t="s">
        <v>143</v>
      </c>
    </row>
    <row r="106" s="1" customFormat="1" ht="24" customHeight="1">
      <c r="B106" s="38"/>
      <c r="C106" s="219" t="s">
        <v>175</v>
      </c>
      <c r="D106" s="219" t="s">
        <v>145</v>
      </c>
      <c r="E106" s="220" t="s">
        <v>176</v>
      </c>
      <c r="F106" s="221" t="s">
        <v>177</v>
      </c>
      <c r="G106" s="222" t="s">
        <v>148</v>
      </c>
      <c r="H106" s="223">
        <v>2699.1999999999998</v>
      </c>
      <c r="I106" s="224"/>
      <c r="J106" s="225">
        <f>ROUND(I106*H106,2)</f>
        <v>0</v>
      </c>
      <c r="K106" s="221" t="s">
        <v>149</v>
      </c>
      <c r="L106" s="43"/>
      <c r="M106" s="226" t="s">
        <v>21</v>
      </c>
      <c r="N106" s="227" t="s">
        <v>48</v>
      </c>
      <c r="O106" s="83"/>
      <c r="P106" s="228">
        <f>O106*H106</f>
        <v>0</v>
      </c>
      <c r="Q106" s="228">
        <v>0</v>
      </c>
      <c r="R106" s="228">
        <f>Q106*H106</f>
        <v>0</v>
      </c>
      <c r="S106" s="228">
        <v>0</v>
      </c>
      <c r="T106" s="229">
        <f>S106*H106</f>
        <v>0</v>
      </c>
      <c r="AR106" s="230" t="s">
        <v>150</v>
      </c>
      <c r="AT106" s="230" t="s">
        <v>145</v>
      </c>
      <c r="AU106" s="230" t="s">
        <v>87</v>
      </c>
      <c r="AY106" s="17" t="s">
        <v>143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17" t="s">
        <v>85</v>
      </c>
      <c r="BK106" s="231">
        <f>ROUND(I106*H106,2)</f>
        <v>0</v>
      </c>
      <c r="BL106" s="17" t="s">
        <v>150</v>
      </c>
      <c r="BM106" s="230" t="s">
        <v>323</v>
      </c>
    </row>
    <row r="107" s="1" customFormat="1">
      <c r="B107" s="38"/>
      <c r="C107" s="39"/>
      <c r="D107" s="232" t="s">
        <v>152</v>
      </c>
      <c r="E107" s="39"/>
      <c r="F107" s="233" t="s">
        <v>172</v>
      </c>
      <c r="G107" s="39"/>
      <c r="H107" s="39"/>
      <c r="I107" s="145"/>
      <c r="J107" s="39"/>
      <c r="K107" s="39"/>
      <c r="L107" s="43"/>
      <c r="M107" s="234"/>
      <c r="N107" s="83"/>
      <c r="O107" s="83"/>
      <c r="P107" s="83"/>
      <c r="Q107" s="83"/>
      <c r="R107" s="83"/>
      <c r="S107" s="83"/>
      <c r="T107" s="84"/>
      <c r="AT107" s="17" t="s">
        <v>152</v>
      </c>
      <c r="AU107" s="17" t="s">
        <v>87</v>
      </c>
    </row>
    <row r="108" s="12" customFormat="1">
      <c r="B108" s="235"/>
      <c r="C108" s="236"/>
      <c r="D108" s="232" t="s">
        <v>154</v>
      </c>
      <c r="E108" s="237" t="s">
        <v>21</v>
      </c>
      <c r="F108" s="238" t="s">
        <v>324</v>
      </c>
      <c r="G108" s="236"/>
      <c r="H108" s="239">
        <v>1473.2000000000001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AT108" s="245" t="s">
        <v>154</v>
      </c>
      <c r="AU108" s="245" t="s">
        <v>87</v>
      </c>
      <c r="AV108" s="12" t="s">
        <v>87</v>
      </c>
      <c r="AW108" s="12" t="s">
        <v>38</v>
      </c>
      <c r="AX108" s="12" t="s">
        <v>77</v>
      </c>
      <c r="AY108" s="245" t="s">
        <v>143</v>
      </c>
    </row>
    <row r="109" s="12" customFormat="1">
      <c r="B109" s="235"/>
      <c r="C109" s="236"/>
      <c r="D109" s="232" t="s">
        <v>154</v>
      </c>
      <c r="E109" s="237" t="s">
        <v>21</v>
      </c>
      <c r="F109" s="238" t="s">
        <v>325</v>
      </c>
      <c r="G109" s="236"/>
      <c r="H109" s="239">
        <v>1226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AT109" s="245" t="s">
        <v>154</v>
      </c>
      <c r="AU109" s="245" t="s">
        <v>87</v>
      </c>
      <c r="AV109" s="12" t="s">
        <v>87</v>
      </c>
      <c r="AW109" s="12" t="s">
        <v>38</v>
      </c>
      <c r="AX109" s="12" t="s">
        <v>77</v>
      </c>
      <c r="AY109" s="245" t="s">
        <v>143</v>
      </c>
    </row>
    <row r="110" s="13" customFormat="1">
      <c r="B110" s="246"/>
      <c r="C110" s="247"/>
      <c r="D110" s="232" t="s">
        <v>154</v>
      </c>
      <c r="E110" s="248" t="s">
        <v>21</v>
      </c>
      <c r="F110" s="249" t="s">
        <v>168</v>
      </c>
      <c r="G110" s="247"/>
      <c r="H110" s="250">
        <v>2699.1999999999998</v>
      </c>
      <c r="I110" s="251"/>
      <c r="J110" s="247"/>
      <c r="K110" s="247"/>
      <c r="L110" s="252"/>
      <c r="M110" s="253"/>
      <c r="N110" s="254"/>
      <c r="O110" s="254"/>
      <c r="P110" s="254"/>
      <c r="Q110" s="254"/>
      <c r="R110" s="254"/>
      <c r="S110" s="254"/>
      <c r="T110" s="255"/>
      <c r="AT110" s="256" t="s">
        <v>154</v>
      </c>
      <c r="AU110" s="256" t="s">
        <v>87</v>
      </c>
      <c r="AV110" s="13" t="s">
        <v>150</v>
      </c>
      <c r="AW110" s="13" t="s">
        <v>38</v>
      </c>
      <c r="AX110" s="13" t="s">
        <v>85</v>
      </c>
      <c r="AY110" s="256" t="s">
        <v>143</v>
      </c>
    </row>
    <row r="111" s="1" customFormat="1" ht="24" customHeight="1">
      <c r="B111" s="38"/>
      <c r="C111" s="219" t="s">
        <v>181</v>
      </c>
      <c r="D111" s="219" t="s">
        <v>145</v>
      </c>
      <c r="E111" s="220" t="s">
        <v>326</v>
      </c>
      <c r="F111" s="221" t="s">
        <v>327</v>
      </c>
      <c r="G111" s="222" t="s">
        <v>148</v>
      </c>
      <c r="H111" s="223">
        <v>10034.43</v>
      </c>
      <c r="I111" s="224"/>
      <c r="J111" s="225">
        <f>ROUND(I111*H111,2)</f>
        <v>0</v>
      </c>
      <c r="K111" s="221" t="s">
        <v>149</v>
      </c>
      <c r="L111" s="43"/>
      <c r="M111" s="226" t="s">
        <v>21</v>
      </c>
      <c r="N111" s="227" t="s">
        <v>48</v>
      </c>
      <c r="O111" s="83"/>
      <c r="P111" s="228">
        <f>O111*H111</f>
        <v>0</v>
      </c>
      <c r="Q111" s="228">
        <v>0</v>
      </c>
      <c r="R111" s="228">
        <f>Q111*H111</f>
        <v>0</v>
      </c>
      <c r="S111" s="228">
        <v>0</v>
      </c>
      <c r="T111" s="229">
        <f>S111*H111</f>
        <v>0</v>
      </c>
      <c r="AR111" s="230" t="s">
        <v>150</v>
      </c>
      <c r="AT111" s="230" t="s">
        <v>145</v>
      </c>
      <c r="AU111" s="230" t="s">
        <v>87</v>
      </c>
      <c r="AY111" s="17" t="s">
        <v>143</v>
      </c>
      <c r="BE111" s="231">
        <f>IF(N111="základní",J111,0)</f>
        <v>0</v>
      </c>
      <c r="BF111" s="231">
        <f>IF(N111="snížená",J111,0)</f>
        <v>0</v>
      </c>
      <c r="BG111" s="231">
        <f>IF(N111="zákl. přenesená",J111,0)</f>
        <v>0</v>
      </c>
      <c r="BH111" s="231">
        <f>IF(N111="sníž. přenesená",J111,0)</f>
        <v>0</v>
      </c>
      <c r="BI111" s="231">
        <f>IF(N111="nulová",J111,0)</f>
        <v>0</v>
      </c>
      <c r="BJ111" s="17" t="s">
        <v>85</v>
      </c>
      <c r="BK111" s="231">
        <f>ROUND(I111*H111,2)</f>
        <v>0</v>
      </c>
      <c r="BL111" s="17" t="s">
        <v>150</v>
      </c>
      <c r="BM111" s="230" t="s">
        <v>328</v>
      </c>
    </row>
    <row r="112" s="1" customFormat="1">
      <c r="B112" s="38"/>
      <c r="C112" s="39"/>
      <c r="D112" s="232" t="s">
        <v>152</v>
      </c>
      <c r="E112" s="39"/>
      <c r="F112" s="233" t="s">
        <v>185</v>
      </c>
      <c r="G112" s="39"/>
      <c r="H112" s="39"/>
      <c r="I112" s="145"/>
      <c r="J112" s="39"/>
      <c r="K112" s="39"/>
      <c r="L112" s="43"/>
      <c r="M112" s="234"/>
      <c r="N112" s="83"/>
      <c r="O112" s="83"/>
      <c r="P112" s="83"/>
      <c r="Q112" s="83"/>
      <c r="R112" s="83"/>
      <c r="S112" s="83"/>
      <c r="T112" s="84"/>
      <c r="AT112" s="17" t="s">
        <v>152</v>
      </c>
      <c r="AU112" s="17" t="s">
        <v>87</v>
      </c>
    </row>
    <row r="113" s="12" customFormat="1">
      <c r="B113" s="235"/>
      <c r="C113" s="236"/>
      <c r="D113" s="232" t="s">
        <v>154</v>
      </c>
      <c r="E113" s="237" t="s">
        <v>21</v>
      </c>
      <c r="F113" s="238" t="s">
        <v>329</v>
      </c>
      <c r="G113" s="236"/>
      <c r="H113" s="239">
        <v>10034.43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AT113" s="245" t="s">
        <v>154</v>
      </c>
      <c r="AU113" s="245" t="s">
        <v>87</v>
      </c>
      <c r="AV113" s="12" t="s">
        <v>87</v>
      </c>
      <c r="AW113" s="12" t="s">
        <v>38</v>
      </c>
      <c r="AX113" s="12" t="s">
        <v>85</v>
      </c>
      <c r="AY113" s="245" t="s">
        <v>143</v>
      </c>
    </row>
    <row r="114" s="1" customFormat="1" ht="24" customHeight="1">
      <c r="B114" s="38"/>
      <c r="C114" s="219" t="s">
        <v>187</v>
      </c>
      <c r="D114" s="219" t="s">
        <v>145</v>
      </c>
      <c r="E114" s="220" t="s">
        <v>188</v>
      </c>
      <c r="F114" s="221" t="s">
        <v>189</v>
      </c>
      <c r="G114" s="222" t="s">
        <v>148</v>
      </c>
      <c r="H114" s="223">
        <v>28819.560000000001</v>
      </c>
      <c r="I114" s="224"/>
      <c r="J114" s="225">
        <f>ROUND(I114*H114,2)</f>
        <v>0</v>
      </c>
      <c r="K114" s="221" t="s">
        <v>149</v>
      </c>
      <c r="L114" s="43"/>
      <c r="M114" s="226" t="s">
        <v>21</v>
      </c>
      <c r="N114" s="227" t="s">
        <v>48</v>
      </c>
      <c r="O114" s="83"/>
      <c r="P114" s="228">
        <f>O114*H114</f>
        <v>0</v>
      </c>
      <c r="Q114" s="228">
        <v>0</v>
      </c>
      <c r="R114" s="228">
        <f>Q114*H114</f>
        <v>0</v>
      </c>
      <c r="S114" s="228">
        <v>0</v>
      </c>
      <c r="T114" s="229">
        <f>S114*H114</f>
        <v>0</v>
      </c>
      <c r="AR114" s="230" t="s">
        <v>150</v>
      </c>
      <c r="AT114" s="230" t="s">
        <v>145</v>
      </c>
      <c r="AU114" s="230" t="s">
        <v>87</v>
      </c>
      <c r="AY114" s="17" t="s">
        <v>143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17" t="s">
        <v>85</v>
      </c>
      <c r="BK114" s="231">
        <f>ROUND(I114*H114,2)</f>
        <v>0</v>
      </c>
      <c r="BL114" s="17" t="s">
        <v>150</v>
      </c>
      <c r="BM114" s="230" t="s">
        <v>330</v>
      </c>
    </row>
    <row r="115" s="1" customFormat="1">
      <c r="B115" s="38"/>
      <c r="C115" s="39"/>
      <c r="D115" s="232" t="s">
        <v>152</v>
      </c>
      <c r="E115" s="39"/>
      <c r="F115" s="233" t="s">
        <v>185</v>
      </c>
      <c r="G115" s="39"/>
      <c r="H115" s="39"/>
      <c r="I115" s="145"/>
      <c r="J115" s="39"/>
      <c r="K115" s="39"/>
      <c r="L115" s="43"/>
      <c r="M115" s="234"/>
      <c r="N115" s="83"/>
      <c r="O115" s="83"/>
      <c r="P115" s="83"/>
      <c r="Q115" s="83"/>
      <c r="R115" s="83"/>
      <c r="S115" s="83"/>
      <c r="T115" s="84"/>
      <c r="AT115" s="17" t="s">
        <v>152</v>
      </c>
      <c r="AU115" s="17" t="s">
        <v>87</v>
      </c>
    </row>
    <row r="116" s="12" customFormat="1">
      <c r="B116" s="235"/>
      <c r="C116" s="236"/>
      <c r="D116" s="232" t="s">
        <v>154</v>
      </c>
      <c r="E116" s="237" t="s">
        <v>21</v>
      </c>
      <c r="F116" s="238" t="s">
        <v>331</v>
      </c>
      <c r="G116" s="236"/>
      <c r="H116" s="239">
        <v>749.03999999999996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AT116" s="245" t="s">
        <v>154</v>
      </c>
      <c r="AU116" s="245" t="s">
        <v>87</v>
      </c>
      <c r="AV116" s="12" t="s">
        <v>87</v>
      </c>
      <c r="AW116" s="12" t="s">
        <v>38</v>
      </c>
      <c r="AX116" s="12" t="s">
        <v>77</v>
      </c>
      <c r="AY116" s="245" t="s">
        <v>143</v>
      </c>
    </row>
    <row r="117" s="12" customFormat="1">
      <c r="B117" s="235"/>
      <c r="C117" s="236"/>
      <c r="D117" s="232" t="s">
        <v>154</v>
      </c>
      <c r="E117" s="237" t="s">
        <v>21</v>
      </c>
      <c r="F117" s="238" t="s">
        <v>332</v>
      </c>
      <c r="G117" s="236"/>
      <c r="H117" s="239">
        <v>28070.52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AT117" s="245" t="s">
        <v>154</v>
      </c>
      <c r="AU117" s="245" t="s">
        <v>87</v>
      </c>
      <c r="AV117" s="12" t="s">
        <v>87</v>
      </c>
      <c r="AW117" s="12" t="s">
        <v>38</v>
      </c>
      <c r="AX117" s="12" t="s">
        <v>77</v>
      </c>
      <c r="AY117" s="245" t="s">
        <v>143</v>
      </c>
    </row>
    <row r="118" s="13" customFormat="1">
      <c r="B118" s="246"/>
      <c r="C118" s="247"/>
      <c r="D118" s="232" t="s">
        <v>154</v>
      </c>
      <c r="E118" s="248" t="s">
        <v>21</v>
      </c>
      <c r="F118" s="249" t="s">
        <v>168</v>
      </c>
      <c r="G118" s="247"/>
      <c r="H118" s="250">
        <v>28819.560000000001</v>
      </c>
      <c r="I118" s="251"/>
      <c r="J118" s="247"/>
      <c r="K118" s="247"/>
      <c r="L118" s="252"/>
      <c r="M118" s="253"/>
      <c r="N118" s="254"/>
      <c r="O118" s="254"/>
      <c r="P118" s="254"/>
      <c r="Q118" s="254"/>
      <c r="R118" s="254"/>
      <c r="S118" s="254"/>
      <c r="T118" s="255"/>
      <c r="AT118" s="256" t="s">
        <v>154</v>
      </c>
      <c r="AU118" s="256" t="s">
        <v>87</v>
      </c>
      <c r="AV118" s="13" t="s">
        <v>150</v>
      </c>
      <c r="AW118" s="13" t="s">
        <v>38</v>
      </c>
      <c r="AX118" s="13" t="s">
        <v>85</v>
      </c>
      <c r="AY118" s="256" t="s">
        <v>143</v>
      </c>
    </row>
    <row r="119" s="1" customFormat="1" ht="24" customHeight="1">
      <c r="B119" s="38"/>
      <c r="C119" s="219" t="s">
        <v>193</v>
      </c>
      <c r="D119" s="219" t="s">
        <v>145</v>
      </c>
      <c r="E119" s="220" t="s">
        <v>194</v>
      </c>
      <c r="F119" s="221" t="s">
        <v>195</v>
      </c>
      <c r="G119" s="222" t="s">
        <v>148</v>
      </c>
      <c r="H119" s="223">
        <v>28819.560000000001</v>
      </c>
      <c r="I119" s="224"/>
      <c r="J119" s="225">
        <f>ROUND(I119*H119,2)</f>
        <v>0</v>
      </c>
      <c r="K119" s="221" t="s">
        <v>149</v>
      </c>
      <c r="L119" s="43"/>
      <c r="M119" s="226" t="s">
        <v>21</v>
      </c>
      <c r="N119" s="227" t="s">
        <v>48</v>
      </c>
      <c r="O119" s="83"/>
      <c r="P119" s="228">
        <f>O119*H119</f>
        <v>0</v>
      </c>
      <c r="Q119" s="228">
        <v>0</v>
      </c>
      <c r="R119" s="228">
        <f>Q119*H119</f>
        <v>0</v>
      </c>
      <c r="S119" s="228">
        <v>0</v>
      </c>
      <c r="T119" s="229">
        <f>S119*H119</f>
        <v>0</v>
      </c>
      <c r="AR119" s="230" t="s">
        <v>150</v>
      </c>
      <c r="AT119" s="230" t="s">
        <v>145</v>
      </c>
      <c r="AU119" s="230" t="s">
        <v>87</v>
      </c>
      <c r="AY119" s="17" t="s">
        <v>143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17" t="s">
        <v>85</v>
      </c>
      <c r="BK119" s="231">
        <f>ROUND(I119*H119,2)</f>
        <v>0</v>
      </c>
      <c r="BL119" s="17" t="s">
        <v>150</v>
      </c>
      <c r="BM119" s="230" t="s">
        <v>333</v>
      </c>
    </row>
    <row r="120" s="1" customFormat="1">
      <c r="B120" s="38"/>
      <c r="C120" s="39"/>
      <c r="D120" s="232" t="s">
        <v>152</v>
      </c>
      <c r="E120" s="39"/>
      <c r="F120" s="233" t="s">
        <v>185</v>
      </c>
      <c r="G120" s="39"/>
      <c r="H120" s="39"/>
      <c r="I120" s="145"/>
      <c r="J120" s="39"/>
      <c r="K120" s="39"/>
      <c r="L120" s="43"/>
      <c r="M120" s="234"/>
      <c r="N120" s="83"/>
      <c r="O120" s="83"/>
      <c r="P120" s="83"/>
      <c r="Q120" s="83"/>
      <c r="R120" s="83"/>
      <c r="S120" s="83"/>
      <c r="T120" s="84"/>
      <c r="AT120" s="17" t="s">
        <v>152</v>
      </c>
      <c r="AU120" s="17" t="s">
        <v>87</v>
      </c>
    </row>
    <row r="121" s="1" customFormat="1" ht="24" customHeight="1">
      <c r="B121" s="38"/>
      <c r="C121" s="219" t="s">
        <v>197</v>
      </c>
      <c r="D121" s="219" t="s">
        <v>145</v>
      </c>
      <c r="E121" s="220" t="s">
        <v>198</v>
      </c>
      <c r="F121" s="221" t="s">
        <v>199</v>
      </c>
      <c r="G121" s="222" t="s">
        <v>148</v>
      </c>
      <c r="H121" s="223">
        <v>6644.8299999999999</v>
      </c>
      <c r="I121" s="224"/>
      <c r="J121" s="225">
        <f>ROUND(I121*H121,2)</f>
        <v>0</v>
      </c>
      <c r="K121" s="221" t="s">
        <v>149</v>
      </c>
      <c r="L121" s="43"/>
      <c r="M121" s="226" t="s">
        <v>21</v>
      </c>
      <c r="N121" s="227" t="s">
        <v>48</v>
      </c>
      <c r="O121" s="83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AR121" s="230" t="s">
        <v>150</v>
      </c>
      <c r="AT121" s="230" t="s">
        <v>145</v>
      </c>
      <c r="AU121" s="230" t="s">
        <v>87</v>
      </c>
      <c r="AY121" s="17" t="s">
        <v>143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7" t="s">
        <v>85</v>
      </c>
      <c r="BK121" s="231">
        <f>ROUND(I121*H121,2)</f>
        <v>0</v>
      </c>
      <c r="BL121" s="17" t="s">
        <v>150</v>
      </c>
      <c r="BM121" s="230" t="s">
        <v>334</v>
      </c>
    </row>
    <row r="122" s="1" customFormat="1">
      <c r="B122" s="38"/>
      <c r="C122" s="39"/>
      <c r="D122" s="232" t="s">
        <v>152</v>
      </c>
      <c r="E122" s="39"/>
      <c r="F122" s="233" t="s">
        <v>185</v>
      </c>
      <c r="G122" s="39"/>
      <c r="H122" s="39"/>
      <c r="I122" s="145"/>
      <c r="J122" s="39"/>
      <c r="K122" s="39"/>
      <c r="L122" s="43"/>
      <c r="M122" s="234"/>
      <c r="N122" s="83"/>
      <c r="O122" s="83"/>
      <c r="P122" s="83"/>
      <c r="Q122" s="83"/>
      <c r="R122" s="83"/>
      <c r="S122" s="83"/>
      <c r="T122" s="84"/>
      <c r="AT122" s="17" t="s">
        <v>152</v>
      </c>
      <c r="AU122" s="17" t="s">
        <v>87</v>
      </c>
    </row>
    <row r="123" s="12" customFormat="1">
      <c r="B123" s="235"/>
      <c r="C123" s="236"/>
      <c r="D123" s="232" t="s">
        <v>154</v>
      </c>
      <c r="E123" s="237" t="s">
        <v>21</v>
      </c>
      <c r="F123" s="238" t="s">
        <v>335</v>
      </c>
      <c r="G123" s="236"/>
      <c r="H123" s="239">
        <v>6644.8299999999999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AT123" s="245" t="s">
        <v>154</v>
      </c>
      <c r="AU123" s="245" t="s">
        <v>87</v>
      </c>
      <c r="AV123" s="12" t="s">
        <v>87</v>
      </c>
      <c r="AW123" s="12" t="s">
        <v>38</v>
      </c>
      <c r="AX123" s="12" t="s">
        <v>85</v>
      </c>
      <c r="AY123" s="245" t="s">
        <v>143</v>
      </c>
    </row>
    <row r="124" s="1" customFormat="1" ht="24" customHeight="1">
      <c r="B124" s="38"/>
      <c r="C124" s="219" t="s">
        <v>202</v>
      </c>
      <c r="D124" s="219" t="s">
        <v>145</v>
      </c>
      <c r="E124" s="220" t="s">
        <v>203</v>
      </c>
      <c r="F124" s="221" t="s">
        <v>204</v>
      </c>
      <c r="G124" s="222" t="s">
        <v>148</v>
      </c>
      <c r="H124" s="223">
        <v>6644.8299999999999</v>
      </c>
      <c r="I124" s="224"/>
      <c r="J124" s="225">
        <f>ROUND(I124*H124,2)</f>
        <v>0</v>
      </c>
      <c r="K124" s="221" t="s">
        <v>149</v>
      </c>
      <c r="L124" s="43"/>
      <c r="M124" s="226" t="s">
        <v>21</v>
      </c>
      <c r="N124" s="227" t="s">
        <v>48</v>
      </c>
      <c r="O124" s="83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AR124" s="230" t="s">
        <v>150</v>
      </c>
      <c r="AT124" s="230" t="s">
        <v>145</v>
      </c>
      <c r="AU124" s="230" t="s">
        <v>87</v>
      </c>
      <c r="AY124" s="17" t="s">
        <v>143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7" t="s">
        <v>85</v>
      </c>
      <c r="BK124" s="231">
        <f>ROUND(I124*H124,2)</f>
        <v>0</v>
      </c>
      <c r="BL124" s="17" t="s">
        <v>150</v>
      </c>
      <c r="BM124" s="230" t="s">
        <v>336</v>
      </c>
    </row>
    <row r="125" s="1" customFormat="1">
      <c r="B125" s="38"/>
      <c r="C125" s="39"/>
      <c r="D125" s="232" t="s">
        <v>152</v>
      </c>
      <c r="E125" s="39"/>
      <c r="F125" s="233" t="s">
        <v>185</v>
      </c>
      <c r="G125" s="39"/>
      <c r="H125" s="39"/>
      <c r="I125" s="145"/>
      <c r="J125" s="39"/>
      <c r="K125" s="39"/>
      <c r="L125" s="43"/>
      <c r="M125" s="234"/>
      <c r="N125" s="83"/>
      <c r="O125" s="83"/>
      <c r="P125" s="83"/>
      <c r="Q125" s="83"/>
      <c r="R125" s="83"/>
      <c r="S125" s="83"/>
      <c r="T125" s="84"/>
      <c r="AT125" s="17" t="s">
        <v>152</v>
      </c>
      <c r="AU125" s="17" t="s">
        <v>87</v>
      </c>
    </row>
    <row r="126" s="1" customFormat="1" ht="24" customHeight="1">
      <c r="B126" s="38"/>
      <c r="C126" s="219" t="s">
        <v>206</v>
      </c>
      <c r="D126" s="219" t="s">
        <v>145</v>
      </c>
      <c r="E126" s="220" t="s">
        <v>207</v>
      </c>
      <c r="F126" s="221" t="s">
        <v>208</v>
      </c>
      <c r="G126" s="222" t="s">
        <v>148</v>
      </c>
      <c r="H126" s="223">
        <v>11989.870000000001</v>
      </c>
      <c r="I126" s="224"/>
      <c r="J126" s="225">
        <f>ROUND(I126*H126,2)</f>
        <v>0</v>
      </c>
      <c r="K126" s="221" t="s">
        <v>149</v>
      </c>
      <c r="L126" s="43"/>
      <c r="M126" s="226" t="s">
        <v>21</v>
      </c>
      <c r="N126" s="227" t="s">
        <v>48</v>
      </c>
      <c r="O126" s="83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AR126" s="230" t="s">
        <v>150</v>
      </c>
      <c r="AT126" s="230" t="s">
        <v>145</v>
      </c>
      <c r="AU126" s="230" t="s">
        <v>87</v>
      </c>
      <c r="AY126" s="17" t="s">
        <v>143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7" t="s">
        <v>85</v>
      </c>
      <c r="BK126" s="231">
        <f>ROUND(I126*H126,2)</f>
        <v>0</v>
      </c>
      <c r="BL126" s="17" t="s">
        <v>150</v>
      </c>
      <c r="BM126" s="230" t="s">
        <v>337</v>
      </c>
    </row>
    <row r="127" s="1" customFormat="1">
      <c r="B127" s="38"/>
      <c r="C127" s="39"/>
      <c r="D127" s="232" t="s">
        <v>152</v>
      </c>
      <c r="E127" s="39"/>
      <c r="F127" s="233" t="s">
        <v>210</v>
      </c>
      <c r="G127" s="39"/>
      <c r="H127" s="39"/>
      <c r="I127" s="145"/>
      <c r="J127" s="39"/>
      <c r="K127" s="39"/>
      <c r="L127" s="43"/>
      <c r="M127" s="234"/>
      <c r="N127" s="83"/>
      <c r="O127" s="83"/>
      <c r="P127" s="83"/>
      <c r="Q127" s="83"/>
      <c r="R127" s="83"/>
      <c r="S127" s="83"/>
      <c r="T127" s="84"/>
      <c r="AT127" s="17" t="s">
        <v>152</v>
      </c>
      <c r="AU127" s="17" t="s">
        <v>87</v>
      </c>
    </row>
    <row r="128" s="12" customFormat="1">
      <c r="B128" s="235"/>
      <c r="C128" s="236"/>
      <c r="D128" s="232" t="s">
        <v>154</v>
      </c>
      <c r="E128" s="237" t="s">
        <v>21</v>
      </c>
      <c r="F128" s="238" t="s">
        <v>338</v>
      </c>
      <c r="G128" s="236"/>
      <c r="H128" s="239">
        <v>10034.43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AT128" s="245" t="s">
        <v>154</v>
      </c>
      <c r="AU128" s="245" t="s">
        <v>87</v>
      </c>
      <c r="AV128" s="12" t="s">
        <v>87</v>
      </c>
      <c r="AW128" s="12" t="s">
        <v>38</v>
      </c>
      <c r="AX128" s="12" t="s">
        <v>77</v>
      </c>
      <c r="AY128" s="245" t="s">
        <v>143</v>
      </c>
    </row>
    <row r="129" s="12" customFormat="1">
      <c r="B129" s="235"/>
      <c r="C129" s="236"/>
      <c r="D129" s="232" t="s">
        <v>154</v>
      </c>
      <c r="E129" s="237" t="s">
        <v>21</v>
      </c>
      <c r="F129" s="238" t="s">
        <v>339</v>
      </c>
      <c r="G129" s="236"/>
      <c r="H129" s="239">
        <v>1955.4400000000001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AT129" s="245" t="s">
        <v>154</v>
      </c>
      <c r="AU129" s="245" t="s">
        <v>87</v>
      </c>
      <c r="AV129" s="12" t="s">
        <v>87</v>
      </c>
      <c r="AW129" s="12" t="s">
        <v>38</v>
      </c>
      <c r="AX129" s="12" t="s">
        <v>77</v>
      </c>
      <c r="AY129" s="245" t="s">
        <v>143</v>
      </c>
    </row>
    <row r="130" s="13" customFormat="1">
      <c r="B130" s="246"/>
      <c r="C130" s="247"/>
      <c r="D130" s="232" t="s">
        <v>154</v>
      </c>
      <c r="E130" s="248" t="s">
        <v>21</v>
      </c>
      <c r="F130" s="249" t="s">
        <v>168</v>
      </c>
      <c r="G130" s="247"/>
      <c r="H130" s="250">
        <v>11989.870000000001</v>
      </c>
      <c r="I130" s="251"/>
      <c r="J130" s="247"/>
      <c r="K130" s="247"/>
      <c r="L130" s="252"/>
      <c r="M130" s="253"/>
      <c r="N130" s="254"/>
      <c r="O130" s="254"/>
      <c r="P130" s="254"/>
      <c r="Q130" s="254"/>
      <c r="R130" s="254"/>
      <c r="S130" s="254"/>
      <c r="T130" s="255"/>
      <c r="AT130" s="256" t="s">
        <v>154</v>
      </c>
      <c r="AU130" s="256" t="s">
        <v>87</v>
      </c>
      <c r="AV130" s="13" t="s">
        <v>150</v>
      </c>
      <c r="AW130" s="13" t="s">
        <v>38</v>
      </c>
      <c r="AX130" s="13" t="s">
        <v>85</v>
      </c>
      <c r="AY130" s="256" t="s">
        <v>143</v>
      </c>
    </row>
    <row r="131" s="1" customFormat="1" ht="24" customHeight="1">
      <c r="B131" s="38"/>
      <c r="C131" s="219" t="s">
        <v>213</v>
      </c>
      <c r="D131" s="219" t="s">
        <v>145</v>
      </c>
      <c r="E131" s="220" t="s">
        <v>214</v>
      </c>
      <c r="F131" s="221" t="s">
        <v>215</v>
      </c>
      <c r="G131" s="222" t="s">
        <v>148</v>
      </c>
      <c r="H131" s="223">
        <v>7376.4399999999996</v>
      </c>
      <c r="I131" s="224"/>
      <c r="J131" s="225">
        <f>ROUND(I131*H131,2)</f>
        <v>0</v>
      </c>
      <c r="K131" s="221" t="s">
        <v>149</v>
      </c>
      <c r="L131" s="43"/>
      <c r="M131" s="226" t="s">
        <v>21</v>
      </c>
      <c r="N131" s="227" t="s">
        <v>48</v>
      </c>
      <c r="O131" s="83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AR131" s="230" t="s">
        <v>150</v>
      </c>
      <c r="AT131" s="230" t="s">
        <v>145</v>
      </c>
      <c r="AU131" s="230" t="s">
        <v>87</v>
      </c>
      <c r="AY131" s="17" t="s">
        <v>143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7" t="s">
        <v>85</v>
      </c>
      <c r="BK131" s="231">
        <f>ROUND(I131*H131,2)</f>
        <v>0</v>
      </c>
      <c r="BL131" s="17" t="s">
        <v>150</v>
      </c>
      <c r="BM131" s="230" t="s">
        <v>340</v>
      </c>
    </row>
    <row r="132" s="1" customFormat="1">
      <c r="B132" s="38"/>
      <c r="C132" s="39"/>
      <c r="D132" s="232" t="s">
        <v>152</v>
      </c>
      <c r="E132" s="39"/>
      <c r="F132" s="233" t="s">
        <v>210</v>
      </c>
      <c r="G132" s="39"/>
      <c r="H132" s="39"/>
      <c r="I132" s="145"/>
      <c r="J132" s="39"/>
      <c r="K132" s="39"/>
      <c r="L132" s="43"/>
      <c r="M132" s="234"/>
      <c r="N132" s="83"/>
      <c r="O132" s="83"/>
      <c r="P132" s="83"/>
      <c r="Q132" s="83"/>
      <c r="R132" s="83"/>
      <c r="S132" s="83"/>
      <c r="T132" s="84"/>
      <c r="AT132" s="17" t="s">
        <v>152</v>
      </c>
      <c r="AU132" s="17" t="s">
        <v>87</v>
      </c>
    </row>
    <row r="133" s="12" customFormat="1">
      <c r="B133" s="235"/>
      <c r="C133" s="236"/>
      <c r="D133" s="232" t="s">
        <v>154</v>
      </c>
      <c r="E133" s="237" t="s">
        <v>21</v>
      </c>
      <c r="F133" s="238" t="s">
        <v>341</v>
      </c>
      <c r="G133" s="236"/>
      <c r="H133" s="239">
        <v>3688.2199999999998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AT133" s="245" t="s">
        <v>154</v>
      </c>
      <c r="AU133" s="245" t="s">
        <v>87</v>
      </c>
      <c r="AV133" s="12" t="s">
        <v>87</v>
      </c>
      <c r="AW133" s="12" t="s">
        <v>38</v>
      </c>
      <c r="AX133" s="12" t="s">
        <v>77</v>
      </c>
      <c r="AY133" s="245" t="s">
        <v>143</v>
      </c>
    </row>
    <row r="134" s="12" customFormat="1">
      <c r="B134" s="235"/>
      <c r="C134" s="236"/>
      <c r="D134" s="232" t="s">
        <v>154</v>
      </c>
      <c r="E134" s="237" t="s">
        <v>21</v>
      </c>
      <c r="F134" s="238" t="s">
        <v>342</v>
      </c>
      <c r="G134" s="236"/>
      <c r="H134" s="239">
        <v>1384.6300000000001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AT134" s="245" t="s">
        <v>154</v>
      </c>
      <c r="AU134" s="245" t="s">
        <v>87</v>
      </c>
      <c r="AV134" s="12" t="s">
        <v>87</v>
      </c>
      <c r="AW134" s="12" t="s">
        <v>38</v>
      </c>
      <c r="AX134" s="12" t="s">
        <v>77</v>
      </c>
      <c r="AY134" s="245" t="s">
        <v>143</v>
      </c>
    </row>
    <row r="135" s="12" customFormat="1">
      <c r="B135" s="235"/>
      <c r="C135" s="236"/>
      <c r="D135" s="232" t="s">
        <v>154</v>
      </c>
      <c r="E135" s="237" t="s">
        <v>21</v>
      </c>
      <c r="F135" s="238" t="s">
        <v>343</v>
      </c>
      <c r="G135" s="236"/>
      <c r="H135" s="239">
        <v>2303.5900000000001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AT135" s="245" t="s">
        <v>154</v>
      </c>
      <c r="AU135" s="245" t="s">
        <v>87</v>
      </c>
      <c r="AV135" s="12" t="s">
        <v>87</v>
      </c>
      <c r="AW135" s="12" t="s">
        <v>38</v>
      </c>
      <c r="AX135" s="12" t="s">
        <v>77</v>
      </c>
      <c r="AY135" s="245" t="s">
        <v>143</v>
      </c>
    </row>
    <row r="136" s="13" customFormat="1">
      <c r="B136" s="246"/>
      <c r="C136" s="247"/>
      <c r="D136" s="232" t="s">
        <v>154</v>
      </c>
      <c r="E136" s="248" t="s">
        <v>21</v>
      </c>
      <c r="F136" s="249" t="s">
        <v>168</v>
      </c>
      <c r="G136" s="247"/>
      <c r="H136" s="250">
        <v>7376.4399999999996</v>
      </c>
      <c r="I136" s="251"/>
      <c r="J136" s="247"/>
      <c r="K136" s="247"/>
      <c r="L136" s="252"/>
      <c r="M136" s="253"/>
      <c r="N136" s="254"/>
      <c r="O136" s="254"/>
      <c r="P136" s="254"/>
      <c r="Q136" s="254"/>
      <c r="R136" s="254"/>
      <c r="S136" s="254"/>
      <c r="T136" s="255"/>
      <c r="AT136" s="256" t="s">
        <v>154</v>
      </c>
      <c r="AU136" s="256" t="s">
        <v>87</v>
      </c>
      <c r="AV136" s="13" t="s">
        <v>150</v>
      </c>
      <c r="AW136" s="13" t="s">
        <v>38</v>
      </c>
      <c r="AX136" s="13" t="s">
        <v>85</v>
      </c>
      <c r="AY136" s="256" t="s">
        <v>143</v>
      </c>
    </row>
    <row r="137" s="1" customFormat="1" ht="24" customHeight="1">
      <c r="B137" s="38"/>
      <c r="C137" s="219" t="s">
        <v>220</v>
      </c>
      <c r="D137" s="219" t="s">
        <v>145</v>
      </c>
      <c r="E137" s="220" t="s">
        <v>344</v>
      </c>
      <c r="F137" s="221" t="s">
        <v>345</v>
      </c>
      <c r="G137" s="222" t="s">
        <v>148</v>
      </c>
      <c r="H137" s="223">
        <v>10026.4</v>
      </c>
      <c r="I137" s="224"/>
      <c r="J137" s="225">
        <f>ROUND(I137*H137,2)</f>
        <v>0</v>
      </c>
      <c r="K137" s="221" t="s">
        <v>149</v>
      </c>
      <c r="L137" s="43"/>
      <c r="M137" s="226" t="s">
        <v>21</v>
      </c>
      <c r="N137" s="227" t="s">
        <v>48</v>
      </c>
      <c r="O137" s="83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AR137" s="230" t="s">
        <v>150</v>
      </c>
      <c r="AT137" s="230" t="s">
        <v>145</v>
      </c>
      <c r="AU137" s="230" t="s">
        <v>87</v>
      </c>
      <c r="AY137" s="17" t="s">
        <v>143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7" t="s">
        <v>85</v>
      </c>
      <c r="BK137" s="231">
        <f>ROUND(I137*H137,2)</f>
        <v>0</v>
      </c>
      <c r="BL137" s="17" t="s">
        <v>150</v>
      </c>
      <c r="BM137" s="230" t="s">
        <v>346</v>
      </c>
    </row>
    <row r="138" s="1" customFormat="1">
      <c r="B138" s="38"/>
      <c r="C138" s="39"/>
      <c r="D138" s="232" t="s">
        <v>152</v>
      </c>
      <c r="E138" s="39"/>
      <c r="F138" s="233" t="s">
        <v>224</v>
      </c>
      <c r="G138" s="39"/>
      <c r="H138" s="39"/>
      <c r="I138" s="145"/>
      <c r="J138" s="39"/>
      <c r="K138" s="39"/>
      <c r="L138" s="43"/>
      <c r="M138" s="234"/>
      <c r="N138" s="83"/>
      <c r="O138" s="83"/>
      <c r="P138" s="83"/>
      <c r="Q138" s="83"/>
      <c r="R138" s="83"/>
      <c r="S138" s="83"/>
      <c r="T138" s="84"/>
      <c r="AT138" s="17" t="s">
        <v>152</v>
      </c>
      <c r="AU138" s="17" t="s">
        <v>87</v>
      </c>
    </row>
    <row r="139" s="12" customFormat="1">
      <c r="B139" s="235"/>
      <c r="C139" s="236"/>
      <c r="D139" s="232" t="s">
        <v>154</v>
      </c>
      <c r="E139" s="237" t="s">
        <v>21</v>
      </c>
      <c r="F139" s="238" t="s">
        <v>347</v>
      </c>
      <c r="G139" s="236"/>
      <c r="H139" s="239">
        <v>6824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AT139" s="245" t="s">
        <v>154</v>
      </c>
      <c r="AU139" s="245" t="s">
        <v>87</v>
      </c>
      <c r="AV139" s="12" t="s">
        <v>87</v>
      </c>
      <c r="AW139" s="12" t="s">
        <v>38</v>
      </c>
      <c r="AX139" s="12" t="s">
        <v>77</v>
      </c>
      <c r="AY139" s="245" t="s">
        <v>143</v>
      </c>
    </row>
    <row r="140" s="12" customFormat="1">
      <c r="B140" s="235"/>
      <c r="C140" s="236"/>
      <c r="D140" s="232" t="s">
        <v>154</v>
      </c>
      <c r="E140" s="237" t="s">
        <v>21</v>
      </c>
      <c r="F140" s="238" t="s">
        <v>348</v>
      </c>
      <c r="G140" s="236"/>
      <c r="H140" s="239">
        <v>1905.2000000000001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AT140" s="245" t="s">
        <v>154</v>
      </c>
      <c r="AU140" s="245" t="s">
        <v>87</v>
      </c>
      <c r="AV140" s="12" t="s">
        <v>87</v>
      </c>
      <c r="AW140" s="12" t="s">
        <v>38</v>
      </c>
      <c r="AX140" s="12" t="s">
        <v>77</v>
      </c>
      <c r="AY140" s="245" t="s">
        <v>143</v>
      </c>
    </row>
    <row r="141" s="12" customFormat="1">
      <c r="B141" s="235"/>
      <c r="C141" s="236"/>
      <c r="D141" s="232" t="s">
        <v>154</v>
      </c>
      <c r="E141" s="237" t="s">
        <v>21</v>
      </c>
      <c r="F141" s="238" t="s">
        <v>349</v>
      </c>
      <c r="G141" s="236"/>
      <c r="H141" s="239">
        <v>238.40000000000001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AT141" s="245" t="s">
        <v>154</v>
      </c>
      <c r="AU141" s="245" t="s">
        <v>87</v>
      </c>
      <c r="AV141" s="12" t="s">
        <v>87</v>
      </c>
      <c r="AW141" s="12" t="s">
        <v>38</v>
      </c>
      <c r="AX141" s="12" t="s">
        <v>77</v>
      </c>
      <c r="AY141" s="245" t="s">
        <v>143</v>
      </c>
    </row>
    <row r="142" s="12" customFormat="1">
      <c r="B142" s="235"/>
      <c r="C142" s="236"/>
      <c r="D142" s="232" t="s">
        <v>154</v>
      </c>
      <c r="E142" s="237" t="s">
        <v>21</v>
      </c>
      <c r="F142" s="238" t="s">
        <v>350</v>
      </c>
      <c r="G142" s="236"/>
      <c r="H142" s="239">
        <v>1058.8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AT142" s="245" t="s">
        <v>154</v>
      </c>
      <c r="AU142" s="245" t="s">
        <v>87</v>
      </c>
      <c r="AV142" s="12" t="s">
        <v>87</v>
      </c>
      <c r="AW142" s="12" t="s">
        <v>38</v>
      </c>
      <c r="AX142" s="12" t="s">
        <v>77</v>
      </c>
      <c r="AY142" s="245" t="s">
        <v>143</v>
      </c>
    </row>
    <row r="143" s="13" customFormat="1">
      <c r="B143" s="246"/>
      <c r="C143" s="247"/>
      <c r="D143" s="232" t="s">
        <v>154</v>
      </c>
      <c r="E143" s="248" t="s">
        <v>21</v>
      </c>
      <c r="F143" s="249" t="s">
        <v>168</v>
      </c>
      <c r="G143" s="247"/>
      <c r="H143" s="250">
        <v>10026.4</v>
      </c>
      <c r="I143" s="251"/>
      <c r="J143" s="247"/>
      <c r="K143" s="247"/>
      <c r="L143" s="252"/>
      <c r="M143" s="253"/>
      <c r="N143" s="254"/>
      <c r="O143" s="254"/>
      <c r="P143" s="254"/>
      <c r="Q143" s="254"/>
      <c r="R143" s="254"/>
      <c r="S143" s="254"/>
      <c r="T143" s="255"/>
      <c r="AT143" s="256" t="s">
        <v>154</v>
      </c>
      <c r="AU143" s="256" t="s">
        <v>87</v>
      </c>
      <c r="AV143" s="13" t="s">
        <v>150</v>
      </c>
      <c r="AW143" s="13" t="s">
        <v>38</v>
      </c>
      <c r="AX143" s="13" t="s">
        <v>85</v>
      </c>
      <c r="AY143" s="256" t="s">
        <v>143</v>
      </c>
    </row>
    <row r="144" s="1" customFormat="1" ht="24" customHeight="1">
      <c r="B144" s="38"/>
      <c r="C144" s="219" t="s">
        <v>226</v>
      </c>
      <c r="D144" s="219" t="s">
        <v>145</v>
      </c>
      <c r="E144" s="220" t="s">
        <v>221</v>
      </c>
      <c r="F144" s="221" t="s">
        <v>222</v>
      </c>
      <c r="G144" s="222" t="s">
        <v>148</v>
      </c>
      <c r="H144" s="223">
        <v>11374.860000000001</v>
      </c>
      <c r="I144" s="224"/>
      <c r="J144" s="225">
        <f>ROUND(I144*H144,2)</f>
        <v>0</v>
      </c>
      <c r="K144" s="221" t="s">
        <v>149</v>
      </c>
      <c r="L144" s="43"/>
      <c r="M144" s="226" t="s">
        <v>21</v>
      </c>
      <c r="N144" s="227" t="s">
        <v>48</v>
      </c>
      <c r="O144" s="83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AR144" s="230" t="s">
        <v>150</v>
      </c>
      <c r="AT144" s="230" t="s">
        <v>145</v>
      </c>
      <c r="AU144" s="230" t="s">
        <v>87</v>
      </c>
      <c r="AY144" s="17" t="s">
        <v>143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7" t="s">
        <v>85</v>
      </c>
      <c r="BK144" s="231">
        <f>ROUND(I144*H144,2)</f>
        <v>0</v>
      </c>
      <c r="BL144" s="17" t="s">
        <v>150</v>
      </c>
      <c r="BM144" s="230" t="s">
        <v>351</v>
      </c>
    </row>
    <row r="145" s="1" customFormat="1">
      <c r="B145" s="38"/>
      <c r="C145" s="39"/>
      <c r="D145" s="232" t="s">
        <v>152</v>
      </c>
      <c r="E145" s="39"/>
      <c r="F145" s="233" t="s">
        <v>224</v>
      </c>
      <c r="G145" s="39"/>
      <c r="H145" s="39"/>
      <c r="I145" s="145"/>
      <c r="J145" s="39"/>
      <c r="K145" s="39"/>
      <c r="L145" s="43"/>
      <c r="M145" s="234"/>
      <c r="N145" s="83"/>
      <c r="O145" s="83"/>
      <c r="P145" s="83"/>
      <c r="Q145" s="83"/>
      <c r="R145" s="83"/>
      <c r="S145" s="83"/>
      <c r="T145" s="84"/>
      <c r="AT145" s="17" t="s">
        <v>152</v>
      </c>
      <c r="AU145" s="17" t="s">
        <v>87</v>
      </c>
    </row>
    <row r="146" s="12" customFormat="1">
      <c r="B146" s="235"/>
      <c r="C146" s="236"/>
      <c r="D146" s="232" t="s">
        <v>154</v>
      </c>
      <c r="E146" s="237" t="s">
        <v>21</v>
      </c>
      <c r="F146" s="238" t="s">
        <v>352</v>
      </c>
      <c r="G146" s="236"/>
      <c r="H146" s="239">
        <v>5687.4300000000003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AT146" s="245" t="s">
        <v>154</v>
      </c>
      <c r="AU146" s="245" t="s">
        <v>87</v>
      </c>
      <c r="AV146" s="12" t="s">
        <v>87</v>
      </c>
      <c r="AW146" s="12" t="s">
        <v>38</v>
      </c>
      <c r="AX146" s="12" t="s">
        <v>77</v>
      </c>
      <c r="AY146" s="245" t="s">
        <v>143</v>
      </c>
    </row>
    <row r="147" s="12" customFormat="1">
      <c r="B147" s="235"/>
      <c r="C147" s="236"/>
      <c r="D147" s="232" t="s">
        <v>154</v>
      </c>
      <c r="E147" s="237" t="s">
        <v>21</v>
      </c>
      <c r="F147" s="238" t="s">
        <v>353</v>
      </c>
      <c r="G147" s="236"/>
      <c r="H147" s="239">
        <v>5687.4300000000003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AT147" s="245" t="s">
        <v>154</v>
      </c>
      <c r="AU147" s="245" t="s">
        <v>87</v>
      </c>
      <c r="AV147" s="12" t="s">
        <v>87</v>
      </c>
      <c r="AW147" s="12" t="s">
        <v>38</v>
      </c>
      <c r="AX147" s="12" t="s">
        <v>77</v>
      </c>
      <c r="AY147" s="245" t="s">
        <v>143</v>
      </c>
    </row>
    <row r="148" s="13" customFormat="1">
      <c r="B148" s="246"/>
      <c r="C148" s="247"/>
      <c r="D148" s="232" t="s">
        <v>154</v>
      </c>
      <c r="E148" s="248" t="s">
        <v>21</v>
      </c>
      <c r="F148" s="249" t="s">
        <v>168</v>
      </c>
      <c r="G148" s="247"/>
      <c r="H148" s="250">
        <v>11374.860000000001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AT148" s="256" t="s">
        <v>154</v>
      </c>
      <c r="AU148" s="256" t="s">
        <v>87</v>
      </c>
      <c r="AV148" s="13" t="s">
        <v>150</v>
      </c>
      <c r="AW148" s="13" t="s">
        <v>38</v>
      </c>
      <c r="AX148" s="13" t="s">
        <v>85</v>
      </c>
      <c r="AY148" s="256" t="s">
        <v>143</v>
      </c>
    </row>
    <row r="149" s="1" customFormat="1" ht="24" customHeight="1">
      <c r="B149" s="38"/>
      <c r="C149" s="219" t="s">
        <v>8</v>
      </c>
      <c r="D149" s="219" t="s">
        <v>145</v>
      </c>
      <c r="E149" s="220" t="s">
        <v>227</v>
      </c>
      <c r="F149" s="221" t="s">
        <v>228</v>
      </c>
      <c r="G149" s="222" t="s">
        <v>148</v>
      </c>
      <c r="H149" s="223">
        <v>1955.4400000000001</v>
      </c>
      <c r="I149" s="224"/>
      <c r="J149" s="225">
        <f>ROUND(I149*H149,2)</f>
        <v>0</v>
      </c>
      <c r="K149" s="221" t="s">
        <v>149</v>
      </c>
      <c r="L149" s="43"/>
      <c r="M149" s="226" t="s">
        <v>21</v>
      </c>
      <c r="N149" s="227" t="s">
        <v>48</v>
      </c>
      <c r="O149" s="83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AR149" s="230" t="s">
        <v>150</v>
      </c>
      <c r="AT149" s="230" t="s">
        <v>145</v>
      </c>
      <c r="AU149" s="230" t="s">
        <v>87</v>
      </c>
      <c r="AY149" s="17" t="s">
        <v>143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7" t="s">
        <v>85</v>
      </c>
      <c r="BK149" s="231">
        <f>ROUND(I149*H149,2)</f>
        <v>0</v>
      </c>
      <c r="BL149" s="17" t="s">
        <v>150</v>
      </c>
      <c r="BM149" s="230" t="s">
        <v>354</v>
      </c>
    </row>
    <row r="150" s="1" customFormat="1">
      <c r="B150" s="38"/>
      <c r="C150" s="39"/>
      <c r="D150" s="232" t="s">
        <v>152</v>
      </c>
      <c r="E150" s="39"/>
      <c r="F150" s="233" t="s">
        <v>230</v>
      </c>
      <c r="G150" s="39"/>
      <c r="H150" s="39"/>
      <c r="I150" s="145"/>
      <c r="J150" s="39"/>
      <c r="K150" s="39"/>
      <c r="L150" s="43"/>
      <c r="M150" s="234"/>
      <c r="N150" s="83"/>
      <c r="O150" s="83"/>
      <c r="P150" s="83"/>
      <c r="Q150" s="83"/>
      <c r="R150" s="83"/>
      <c r="S150" s="83"/>
      <c r="T150" s="84"/>
      <c r="AT150" s="17" t="s">
        <v>152</v>
      </c>
      <c r="AU150" s="17" t="s">
        <v>87</v>
      </c>
    </row>
    <row r="151" s="12" customFormat="1">
      <c r="B151" s="235"/>
      <c r="C151" s="236"/>
      <c r="D151" s="232" t="s">
        <v>154</v>
      </c>
      <c r="E151" s="237" t="s">
        <v>21</v>
      </c>
      <c r="F151" s="238" t="s">
        <v>355</v>
      </c>
      <c r="G151" s="236"/>
      <c r="H151" s="239">
        <v>1955.4400000000001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AT151" s="245" t="s">
        <v>154</v>
      </c>
      <c r="AU151" s="245" t="s">
        <v>87</v>
      </c>
      <c r="AV151" s="12" t="s">
        <v>87</v>
      </c>
      <c r="AW151" s="12" t="s">
        <v>38</v>
      </c>
      <c r="AX151" s="12" t="s">
        <v>85</v>
      </c>
      <c r="AY151" s="245" t="s">
        <v>143</v>
      </c>
    </row>
    <row r="152" s="1" customFormat="1" ht="24" customHeight="1">
      <c r="B152" s="38"/>
      <c r="C152" s="219" t="s">
        <v>236</v>
      </c>
      <c r="D152" s="219" t="s">
        <v>145</v>
      </c>
      <c r="E152" s="220" t="s">
        <v>232</v>
      </c>
      <c r="F152" s="221" t="s">
        <v>233</v>
      </c>
      <c r="G152" s="222" t="s">
        <v>148</v>
      </c>
      <c r="H152" s="223">
        <v>3688.2199999999998</v>
      </c>
      <c r="I152" s="224"/>
      <c r="J152" s="225">
        <f>ROUND(I152*H152,2)</f>
        <v>0</v>
      </c>
      <c r="K152" s="221" t="s">
        <v>149</v>
      </c>
      <c r="L152" s="43"/>
      <c r="M152" s="226" t="s">
        <v>21</v>
      </c>
      <c r="N152" s="227" t="s">
        <v>48</v>
      </c>
      <c r="O152" s="83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AR152" s="230" t="s">
        <v>150</v>
      </c>
      <c r="AT152" s="230" t="s">
        <v>145</v>
      </c>
      <c r="AU152" s="230" t="s">
        <v>87</v>
      </c>
      <c r="AY152" s="17" t="s">
        <v>143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7" t="s">
        <v>85</v>
      </c>
      <c r="BK152" s="231">
        <f>ROUND(I152*H152,2)</f>
        <v>0</v>
      </c>
      <c r="BL152" s="17" t="s">
        <v>150</v>
      </c>
      <c r="BM152" s="230" t="s">
        <v>356</v>
      </c>
    </row>
    <row r="153" s="1" customFormat="1">
      <c r="B153" s="38"/>
      <c r="C153" s="39"/>
      <c r="D153" s="232" t="s">
        <v>152</v>
      </c>
      <c r="E153" s="39"/>
      <c r="F153" s="233" t="s">
        <v>230</v>
      </c>
      <c r="G153" s="39"/>
      <c r="H153" s="39"/>
      <c r="I153" s="145"/>
      <c r="J153" s="39"/>
      <c r="K153" s="39"/>
      <c r="L153" s="43"/>
      <c r="M153" s="234"/>
      <c r="N153" s="83"/>
      <c r="O153" s="83"/>
      <c r="P153" s="83"/>
      <c r="Q153" s="83"/>
      <c r="R153" s="83"/>
      <c r="S153" s="83"/>
      <c r="T153" s="84"/>
      <c r="AT153" s="17" t="s">
        <v>152</v>
      </c>
      <c r="AU153" s="17" t="s">
        <v>87</v>
      </c>
    </row>
    <row r="154" s="12" customFormat="1">
      <c r="B154" s="235"/>
      <c r="C154" s="236"/>
      <c r="D154" s="232" t="s">
        <v>154</v>
      </c>
      <c r="E154" s="237" t="s">
        <v>21</v>
      </c>
      <c r="F154" s="238" t="s">
        <v>357</v>
      </c>
      <c r="G154" s="236"/>
      <c r="H154" s="239">
        <v>1384.6300000000001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AT154" s="245" t="s">
        <v>154</v>
      </c>
      <c r="AU154" s="245" t="s">
        <v>87</v>
      </c>
      <c r="AV154" s="12" t="s">
        <v>87</v>
      </c>
      <c r="AW154" s="12" t="s">
        <v>38</v>
      </c>
      <c r="AX154" s="12" t="s">
        <v>77</v>
      </c>
      <c r="AY154" s="245" t="s">
        <v>143</v>
      </c>
    </row>
    <row r="155" s="12" customFormat="1">
      <c r="B155" s="235"/>
      <c r="C155" s="236"/>
      <c r="D155" s="232" t="s">
        <v>154</v>
      </c>
      <c r="E155" s="237" t="s">
        <v>21</v>
      </c>
      <c r="F155" s="238" t="s">
        <v>343</v>
      </c>
      <c r="G155" s="236"/>
      <c r="H155" s="239">
        <v>2303.5900000000001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AT155" s="245" t="s">
        <v>154</v>
      </c>
      <c r="AU155" s="245" t="s">
        <v>87</v>
      </c>
      <c r="AV155" s="12" t="s">
        <v>87</v>
      </c>
      <c r="AW155" s="12" t="s">
        <v>38</v>
      </c>
      <c r="AX155" s="12" t="s">
        <v>77</v>
      </c>
      <c r="AY155" s="245" t="s">
        <v>143</v>
      </c>
    </row>
    <row r="156" s="13" customFormat="1">
      <c r="B156" s="246"/>
      <c r="C156" s="247"/>
      <c r="D156" s="232" t="s">
        <v>154</v>
      </c>
      <c r="E156" s="248" t="s">
        <v>21</v>
      </c>
      <c r="F156" s="249" t="s">
        <v>168</v>
      </c>
      <c r="G156" s="247"/>
      <c r="H156" s="250">
        <v>3688.2199999999998</v>
      </c>
      <c r="I156" s="251"/>
      <c r="J156" s="247"/>
      <c r="K156" s="247"/>
      <c r="L156" s="252"/>
      <c r="M156" s="253"/>
      <c r="N156" s="254"/>
      <c r="O156" s="254"/>
      <c r="P156" s="254"/>
      <c r="Q156" s="254"/>
      <c r="R156" s="254"/>
      <c r="S156" s="254"/>
      <c r="T156" s="255"/>
      <c r="AT156" s="256" t="s">
        <v>154</v>
      </c>
      <c r="AU156" s="256" t="s">
        <v>87</v>
      </c>
      <c r="AV156" s="13" t="s">
        <v>150</v>
      </c>
      <c r="AW156" s="13" t="s">
        <v>38</v>
      </c>
      <c r="AX156" s="13" t="s">
        <v>85</v>
      </c>
      <c r="AY156" s="256" t="s">
        <v>143</v>
      </c>
    </row>
    <row r="157" s="1" customFormat="1" ht="16.5" customHeight="1">
      <c r="B157" s="38"/>
      <c r="C157" s="219" t="s">
        <v>243</v>
      </c>
      <c r="D157" s="219" t="s">
        <v>145</v>
      </c>
      <c r="E157" s="220" t="s">
        <v>358</v>
      </c>
      <c r="F157" s="221" t="s">
        <v>359</v>
      </c>
      <c r="G157" s="222" t="s">
        <v>148</v>
      </c>
      <c r="H157" s="223">
        <v>5687.4300000000003</v>
      </c>
      <c r="I157" s="224"/>
      <c r="J157" s="225">
        <f>ROUND(I157*H157,2)</f>
        <v>0</v>
      </c>
      <c r="K157" s="221" t="s">
        <v>149</v>
      </c>
      <c r="L157" s="43"/>
      <c r="M157" s="226" t="s">
        <v>21</v>
      </c>
      <c r="N157" s="227" t="s">
        <v>48</v>
      </c>
      <c r="O157" s="83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AR157" s="230" t="s">
        <v>150</v>
      </c>
      <c r="AT157" s="230" t="s">
        <v>145</v>
      </c>
      <c r="AU157" s="230" t="s">
        <v>87</v>
      </c>
      <c r="AY157" s="17" t="s">
        <v>143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7" t="s">
        <v>85</v>
      </c>
      <c r="BK157" s="231">
        <f>ROUND(I157*H157,2)</f>
        <v>0</v>
      </c>
      <c r="BL157" s="17" t="s">
        <v>150</v>
      </c>
      <c r="BM157" s="230" t="s">
        <v>360</v>
      </c>
    </row>
    <row r="158" s="12" customFormat="1">
      <c r="B158" s="235"/>
      <c r="C158" s="236"/>
      <c r="D158" s="232" t="s">
        <v>154</v>
      </c>
      <c r="E158" s="237" t="s">
        <v>21</v>
      </c>
      <c r="F158" s="238" t="s">
        <v>361</v>
      </c>
      <c r="G158" s="236"/>
      <c r="H158" s="239">
        <v>5687.4300000000003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AT158" s="245" t="s">
        <v>154</v>
      </c>
      <c r="AU158" s="245" t="s">
        <v>87</v>
      </c>
      <c r="AV158" s="12" t="s">
        <v>87</v>
      </c>
      <c r="AW158" s="12" t="s">
        <v>38</v>
      </c>
      <c r="AX158" s="12" t="s">
        <v>85</v>
      </c>
      <c r="AY158" s="245" t="s">
        <v>143</v>
      </c>
    </row>
    <row r="159" s="1" customFormat="1" ht="16.5" customHeight="1">
      <c r="B159" s="38"/>
      <c r="C159" s="219" t="s">
        <v>248</v>
      </c>
      <c r="D159" s="219" t="s">
        <v>145</v>
      </c>
      <c r="E159" s="220" t="s">
        <v>237</v>
      </c>
      <c r="F159" s="221" t="s">
        <v>238</v>
      </c>
      <c r="G159" s="222" t="s">
        <v>239</v>
      </c>
      <c r="H159" s="223">
        <v>6748</v>
      </c>
      <c r="I159" s="224"/>
      <c r="J159" s="225">
        <f>ROUND(I159*H159,2)</f>
        <v>0</v>
      </c>
      <c r="K159" s="221" t="s">
        <v>149</v>
      </c>
      <c r="L159" s="43"/>
      <c r="M159" s="226" t="s">
        <v>21</v>
      </c>
      <c r="N159" s="227" t="s">
        <v>48</v>
      </c>
      <c r="O159" s="83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AR159" s="230" t="s">
        <v>150</v>
      </c>
      <c r="AT159" s="230" t="s">
        <v>145</v>
      </c>
      <c r="AU159" s="230" t="s">
        <v>87</v>
      </c>
      <c r="AY159" s="17" t="s">
        <v>143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7" t="s">
        <v>85</v>
      </c>
      <c r="BK159" s="231">
        <f>ROUND(I159*H159,2)</f>
        <v>0</v>
      </c>
      <c r="BL159" s="17" t="s">
        <v>150</v>
      </c>
      <c r="BM159" s="230" t="s">
        <v>362</v>
      </c>
    </row>
    <row r="160" s="12" customFormat="1">
      <c r="B160" s="235"/>
      <c r="C160" s="236"/>
      <c r="D160" s="232" t="s">
        <v>154</v>
      </c>
      <c r="E160" s="237" t="s">
        <v>21</v>
      </c>
      <c r="F160" s="238" t="s">
        <v>363</v>
      </c>
      <c r="G160" s="236"/>
      <c r="H160" s="239">
        <v>3683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AT160" s="245" t="s">
        <v>154</v>
      </c>
      <c r="AU160" s="245" t="s">
        <v>87</v>
      </c>
      <c r="AV160" s="12" t="s">
        <v>87</v>
      </c>
      <c r="AW160" s="12" t="s">
        <v>38</v>
      </c>
      <c r="AX160" s="12" t="s">
        <v>77</v>
      </c>
      <c r="AY160" s="245" t="s">
        <v>143</v>
      </c>
    </row>
    <row r="161" s="12" customFormat="1">
      <c r="B161" s="235"/>
      <c r="C161" s="236"/>
      <c r="D161" s="232" t="s">
        <v>154</v>
      </c>
      <c r="E161" s="237" t="s">
        <v>21</v>
      </c>
      <c r="F161" s="238" t="s">
        <v>364</v>
      </c>
      <c r="G161" s="236"/>
      <c r="H161" s="239">
        <v>3065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AT161" s="245" t="s">
        <v>154</v>
      </c>
      <c r="AU161" s="245" t="s">
        <v>87</v>
      </c>
      <c r="AV161" s="12" t="s">
        <v>87</v>
      </c>
      <c r="AW161" s="12" t="s">
        <v>38</v>
      </c>
      <c r="AX161" s="12" t="s">
        <v>77</v>
      </c>
      <c r="AY161" s="245" t="s">
        <v>143</v>
      </c>
    </row>
    <row r="162" s="13" customFormat="1">
      <c r="B162" s="246"/>
      <c r="C162" s="247"/>
      <c r="D162" s="232" t="s">
        <v>154</v>
      </c>
      <c r="E162" s="248" t="s">
        <v>21</v>
      </c>
      <c r="F162" s="249" t="s">
        <v>168</v>
      </c>
      <c r="G162" s="247"/>
      <c r="H162" s="250">
        <v>6748</v>
      </c>
      <c r="I162" s="251"/>
      <c r="J162" s="247"/>
      <c r="K162" s="247"/>
      <c r="L162" s="252"/>
      <c r="M162" s="253"/>
      <c r="N162" s="254"/>
      <c r="O162" s="254"/>
      <c r="P162" s="254"/>
      <c r="Q162" s="254"/>
      <c r="R162" s="254"/>
      <c r="S162" s="254"/>
      <c r="T162" s="255"/>
      <c r="AT162" s="256" t="s">
        <v>154</v>
      </c>
      <c r="AU162" s="256" t="s">
        <v>87</v>
      </c>
      <c r="AV162" s="13" t="s">
        <v>150</v>
      </c>
      <c r="AW162" s="13" t="s">
        <v>38</v>
      </c>
      <c r="AX162" s="13" t="s">
        <v>85</v>
      </c>
      <c r="AY162" s="256" t="s">
        <v>143</v>
      </c>
    </row>
    <row r="163" s="1" customFormat="1" ht="16.5" customHeight="1">
      <c r="B163" s="38"/>
      <c r="C163" s="219" t="s">
        <v>255</v>
      </c>
      <c r="D163" s="219" t="s">
        <v>145</v>
      </c>
      <c r="E163" s="220" t="s">
        <v>244</v>
      </c>
      <c r="F163" s="221" t="s">
        <v>245</v>
      </c>
      <c r="G163" s="222" t="s">
        <v>239</v>
      </c>
      <c r="H163" s="223">
        <v>23808.832999999999</v>
      </c>
      <c r="I163" s="224"/>
      <c r="J163" s="225">
        <f>ROUND(I163*H163,2)</f>
        <v>0</v>
      </c>
      <c r="K163" s="221" t="s">
        <v>149</v>
      </c>
      <c r="L163" s="43"/>
      <c r="M163" s="226" t="s">
        <v>21</v>
      </c>
      <c r="N163" s="227" t="s">
        <v>48</v>
      </c>
      <c r="O163" s="83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AR163" s="230" t="s">
        <v>150</v>
      </c>
      <c r="AT163" s="230" t="s">
        <v>145</v>
      </c>
      <c r="AU163" s="230" t="s">
        <v>87</v>
      </c>
      <c r="AY163" s="17" t="s">
        <v>143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7" t="s">
        <v>85</v>
      </c>
      <c r="BK163" s="231">
        <f>ROUND(I163*H163,2)</f>
        <v>0</v>
      </c>
      <c r="BL163" s="17" t="s">
        <v>150</v>
      </c>
      <c r="BM163" s="230" t="s">
        <v>365</v>
      </c>
    </row>
    <row r="164" s="12" customFormat="1">
      <c r="B164" s="235"/>
      <c r="C164" s="236"/>
      <c r="D164" s="232" t="s">
        <v>154</v>
      </c>
      <c r="E164" s="237" t="s">
        <v>21</v>
      </c>
      <c r="F164" s="238" t="s">
        <v>366</v>
      </c>
      <c r="G164" s="236"/>
      <c r="H164" s="239">
        <v>10339.394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AT164" s="245" t="s">
        <v>154</v>
      </c>
      <c r="AU164" s="245" t="s">
        <v>87</v>
      </c>
      <c r="AV164" s="12" t="s">
        <v>87</v>
      </c>
      <c r="AW164" s="12" t="s">
        <v>38</v>
      </c>
      <c r="AX164" s="12" t="s">
        <v>77</v>
      </c>
      <c r="AY164" s="245" t="s">
        <v>143</v>
      </c>
    </row>
    <row r="165" s="12" customFormat="1">
      <c r="B165" s="235"/>
      <c r="C165" s="236"/>
      <c r="D165" s="232" t="s">
        <v>154</v>
      </c>
      <c r="E165" s="237" t="s">
        <v>21</v>
      </c>
      <c r="F165" s="238" t="s">
        <v>367</v>
      </c>
      <c r="G165" s="236"/>
      <c r="H165" s="239">
        <v>2886.6669999999999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AT165" s="245" t="s">
        <v>154</v>
      </c>
      <c r="AU165" s="245" t="s">
        <v>87</v>
      </c>
      <c r="AV165" s="12" t="s">
        <v>87</v>
      </c>
      <c r="AW165" s="12" t="s">
        <v>38</v>
      </c>
      <c r="AX165" s="12" t="s">
        <v>77</v>
      </c>
      <c r="AY165" s="245" t="s">
        <v>143</v>
      </c>
    </row>
    <row r="166" s="12" customFormat="1">
      <c r="B166" s="235"/>
      <c r="C166" s="236"/>
      <c r="D166" s="232" t="s">
        <v>154</v>
      </c>
      <c r="E166" s="237" t="s">
        <v>21</v>
      </c>
      <c r="F166" s="238" t="s">
        <v>368</v>
      </c>
      <c r="G166" s="236"/>
      <c r="H166" s="239">
        <v>361.21199999999999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AT166" s="245" t="s">
        <v>154</v>
      </c>
      <c r="AU166" s="245" t="s">
        <v>87</v>
      </c>
      <c r="AV166" s="12" t="s">
        <v>87</v>
      </c>
      <c r="AW166" s="12" t="s">
        <v>38</v>
      </c>
      <c r="AX166" s="12" t="s">
        <v>77</v>
      </c>
      <c r="AY166" s="245" t="s">
        <v>143</v>
      </c>
    </row>
    <row r="167" s="12" customFormat="1">
      <c r="B167" s="235"/>
      <c r="C167" s="236"/>
      <c r="D167" s="232" t="s">
        <v>154</v>
      </c>
      <c r="E167" s="237" t="s">
        <v>21</v>
      </c>
      <c r="F167" s="238" t="s">
        <v>369</v>
      </c>
      <c r="G167" s="236"/>
      <c r="H167" s="239">
        <v>1604.242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AT167" s="245" t="s">
        <v>154</v>
      </c>
      <c r="AU167" s="245" t="s">
        <v>87</v>
      </c>
      <c r="AV167" s="12" t="s">
        <v>87</v>
      </c>
      <c r="AW167" s="12" t="s">
        <v>38</v>
      </c>
      <c r="AX167" s="12" t="s">
        <v>77</v>
      </c>
      <c r="AY167" s="245" t="s">
        <v>143</v>
      </c>
    </row>
    <row r="168" s="14" customFormat="1">
      <c r="B168" s="257"/>
      <c r="C168" s="258"/>
      <c r="D168" s="232" t="s">
        <v>154</v>
      </c>
      <c r="E168" s="259" t="s">
        <v>21</v>
      </c>
      <c r="F168" s="260" t="s">
        <v>265</v>
      </c>
      <c r="G168" s="258"/>
      <c r="H168" s="261">
        <v>15191.514999999999</v>
      </c>
      <c r="I168" s="262"/>
      <c r="J168" s="258"/>
      <c r="K168" s="258"/>
      <c r="L168" s="263"/>
      <c r="M168" s="264"/>
      <c r="N168" s="265"/>
      <c r="O168" s="265"/>
      <c r="P168" s="265"/>
      <c r="Q168" s="265"/>
      <c r="R168" s="265"/>
      <c r="S168" s="265"/>
      <c r="T168" s="266"/>
      <c r="AT168" s="267" t="s">
        <v>154</v>
      </c>
      <c r="AU168" s="267" t="s">
        <v>87</v>
      </c>
      <c r="AV168" s="14" t="s">
        <v>161</v>
      </c>
      <c r="AW168" s="14" t="s">
        <v>38</v>
      </c>
      <c r="AX168" s="14" t="s">
        <v>77</v>
      </c>
      <c r="AY168" s="267" t="s">
        <v>143</v>
      </c>
    </row>
    <row r="169" s="12" customFormat="1">
      <c r="B169" s="235"/>
      <c r="C169" s="236"/>
      <c r="D169" s="232" t="s">
        <v>154</v>
      </c>
      <c r="E169" s="237" t="s">
        <v>21</v>
      </c>
      <c r="F169" s="238" t="s">
        <v>370</v>
      </c>
      <c r="G169" s="236"/>
      <c r="H169" s="239">
        <v>8617.3179999999993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AT169" s="245" t="s">
        <v>154</v>
      </c>
      <c r="AU169" s="245" t="s">
        <v>87</v>
      </c>
      <c r="AV169" s="12" t="s">
        <v>87</v>
      </c>
      <c r="AW169" s="12" t="s">
        <v>38</v>
      </c>
      <c r="AX169" s="12" t="s">
        <v>77</v>
      </c>
      <c r="AY169" s="245" t="s">
        <v>143</v>
      </c>
    </row>
    <row r="170" s="13" customFormat="1">
      <c r="B170" s="246"/>
      <c r="C170" s="247"/>
      <c r="D170" s="232" t="s">
        <v>154</v>
      </c>
      <c r="E170" s="248" t="s">
        <v>21</v>
      </c>
      <c r="F170" s="249" t="s">
        <v>168</v>
      </c>
      <c r="G170" s="247"/>
      <c r="H170" s="250">
        <v>23808.832999999999</v>
      </c>
      <c r="I170" s="251"/>
      <c r="J170" s="247"/>
      <c r="K170" s="247"/>
      <c r="L170" s="252"/>
      <c r="M170" s="253"/>
      <c r="N170" s="254"/>
      <c r="O170" s="254"/>
      <c r="P170" s="254"/>
      <c r="Q170" s="254"/>
      <c r="R170" s="254"/>
      <c r="S170" s="254"/>
      <c r="T170" s="255"/>
      <c r="AT170" s="256" t="s">
        <v>154</v>
      </c>
      <c r="AU170" s="256" t="s">
        <v>87</v>
      </c>
      <c r="AV170" s="13" t="s">
        <v>150</v>
      </c>
      <c r="AW170" s="13" t="s">
        <v>38</v>
      </c>
      <c r="AX170" s="13" t="s">
        <v>85</v>
      </c>
      <c r="AY170" s="256" t="s">
        <v>143</v>
      </c>
    </row>
    <row r="171" s="1" customFormat="1" ht="24" customHeight="1">
      <c r="B171" s="38"/>
      <c r="C171" s="219" t="s">
        <v>261</v>
      </c>
      <c r="D171" s="219" t="s">
        <v>145</v>
      </c>
      <c r="E171" s="220" t="s">
        <v>371</v>
      </c>
      <c r="F171" s="221" t="s">
        <v>372</v>
      </c>
      <c r="G171" s="222" t="s">
        <v>148</v>
      </c>
      <c r="H171" s="223">
        <v>17062.290000000001</v>
      </c>
      <c r="I171" s="224"/>
      <c r="J171" s="225">
        <f>ROUND(I171*H171,2)</f>
        <v>0</v>
      </c>
      <c r="K171" s="221" t="s">
        <v>149</v>
      </c>
      <c r="L171" s="43"/>
      <c r="M171" s="226" t="s">
        <v>21</v>
      </c>
      <c r="N171" s="227" t="s">
        <v>48</v>
      </c>
      <c r="O171" s="83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AR171" s="230" t="s">
        <v>150</v>
      </c>
      <c r="AT171" s="230" t="s">
        <v>145</v>
      </c>
      <c r="AU171" s="230" t="s">
        <v>87</v>
      </c>
      <c r="AY171" s="17" t="s">
        <v>143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7" t="s">
        <v>85</v>
      </c>
      <c r="BK171" s="231">
        <f>ROUND(I171*H171,2)</f>
        <v>0</v>
      </c>
      <c r="BL171" s="17" t="s">
        <v>150</v>
      </c>
      <c r="BM171" s="230" t="s">
        <v>373</v>
      </c>
    </row>
    <row r="172" s="1" customFormat="1">
      <c r="B172" s="38"/>
      <c r="C172" s="39"/>
      <c r="D172" s="232" t="s">
        <v>152</v>
      </c>
      <c r="E172" s="39"/>
      <c r="F172" s="233" t="s">
        <v>374</v>
      </c>
      <c r="G172" s="39"/>
      <c r="H172" s="39"/>
      <c r="I172" s="145"/>
      <c r="J172" s="39"/>
      <c r="K172" s="39"/>
      <c r="L172" s="43"/>
      <c r="M172" s="234"/>
      <c r="N172" s="83"/>
      <c r="O172" s="83"/>
      <c r="P172" s="83"/>
      <c r="Q172" s="83"/>
      <c r="R172" s="83"/>
      <c r="S172" s="83"/>
      <c r="T172" s="84"/>
      <c r="AT172" s="17" t="s">
        <v>152</v>
      </c>
      <c r="AU172" s="17" t="s">
        <v>87</v>
      </c>
    </row>
    <row r="173" s="1" customFormat="1">
      <c r="B173" s="38"/>
      <c r="C173" s="39"/>
      <c r="D173" s="232" t="s">
        <v>271</v>
      </c>
      <c r="E173" s="39"/>
      <c r="F173" s="233" t="s">
        <v>375</v>
      </c>
      <c r="G173" s="39"/>
      <c r="H173" s="39"/>
      <c r="I173" s="145"/>
      <c r="J173" s="39"/>
      <c r="K173" s="39"/>
      <c r="L173" s="43"/>
      <c r="M173" s="234"/>
      <c r="N173" s="83"/>
      <c r="O173" s="83"/>
      <c r="P173" s="83"/>
      <c r="Q173" s="83"/>
      <c r="R173" s="83"/>
      <c r="S173" s="83"/>
      <c r="T173" s="84"/>
      <c r="AT173" s="17" t="s">
        <v>271</v>
      </c>
      <c r="AU173" s="17" t="s">
        <v>87</v>
      </c>
    </row>
    <row r="174" s="12" customFormat="1">
      <c r="B174" s="235"/>
      <c r="C174" s="236"/>
      <c r="D174" s="232" t="s">
        <v>154</v>
      </c>
      <c r="E174" s="237" t="s">
        <v>21</v>
      </c>
      <c r="F174" s="238" t="s">
        <v>376</v>
      </c>
      <c r="G174" s="236"/>
      <c r="H174" s="239">
        <v>17062.290000000001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AT174" s="245" t="s">
        <v>154</v>
      </c>
      <c r="AU174" s="245" t="s">
        <v>87</v>
      </c>
      <c r="AV174" s="12" t="s">
        <v>87</v>
      </c>
      <c r="AW174" s="12" t="s">
        <v>38</v>
      </c>
      <c r="AX174" s="12" t="s">
        <v>85</v>
      </c>
      <c r="AY174" s="245" t="s">
        <v>143</v>
      </c>
    </row>
    <row r="175" s="1" customFormat="1" ht="16.5" customHeight="1">
      <c r="B175" s="38"/>
      <c r="C175" s="219" t="s">
        <v>7</v>
      </c>
      <c r="D175" s="219" t="s">
        <v>145</v>
      </c>
      <c r="E175" s="220" t="s">
        <v>249</v>
      </c>
      <c r="F175" s="221" t="s">
        <v>250</v>
      </c>
      <c r="G175" s="222" t="s">
        <v>148</v>
      </c>
      <c r="H175" s="223">
        <v>16195.200000000001</v>
      </c>
      <c r="I175" s="224"/>
      <c r="J175" s="225">
        <f>ROUND(I175*H175,2)</f>
        <v>0</v>
      </c>
      <c r="K175" s="221" t="s">
        <v>149</v>
      </c>
      <c r="L175" s="43"/>
      <c r="M175" s="226" t="s">
        <v>21</v>
      </c>
      <c r="N175" s="227" t="s">
        <v>48</v>
      </c>
      <c r="O175" s="83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AR175" s="230" t="s">
        <v>150</v>
      </c>
      <c r="AT175" s="230" t="s">
        <v>145</v>
      </c>
      <c r="AU175" s="230" t="s">
        <v>87</v>
      </c>
      <c r="AY175" s="17" t="s">
        <v>143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7" t="s">
        <v>85</v>
      </c>
      <c r="BK175" s="231">
        <f>ROUND(I175*H175,2)</f>
        <v>0</v>
      </c>
      <c r="BL175" s="17" t="s">
        <v>150</v>
      </c>
      <c r="BM175" s="230" t="s">
        <v>377</v>
      </c>
    </row>
    <row r="176" s="1" customFormat="1">
      <c r="B176" s="38"/>
      <c r="C176" s="39"/>
      <c r="D176" s="232" t="s">
        <v>152</v>
      </c>
      <c r="E176" s="39"/>
      <c r="F176" s="233" t="s">
        <v>252</v>
      </c>
      <c r="G176" s="39"/>
      <c r="H176" s="39"/>
      <c r="I176" s="145"/>
      <c r="J176" s="39"/>
      <c r="K176" s="39"/>
      <c r="L176" s="43"/>
      <c r="M176" s="234"/>
      <c r="N176" s="83"/>
      <c r="O176" s="83"/>
      <c r="P176" s="83"/>
      <c r="Q176" s="83"/>
      <c r="R176" s="83"/>
      <c r="S176" s="83"/>
      <c r="T176" s="84"/>
      <c r="AT176" s="17" t="s">
        <v>152</v>
      </c>
      <c r="AU176" s="17" t="s">
        <v>87</v>
      </c>
    </row>
    <row r="177" s="12" customFormat="1">
      <c r="B177" s="235"/>
      <c r="C177" s="236"/>
      <c r="D177" s="232" t="s">
        <v>154</v>
      </c>
      <c r="E177" s="237" t="s">
        <v>21</v>
      </c>
      <c r="F177" s="238" t="s">
        <v>378</v>
      </c>
      <c r="G177" s="236"/>
      <c r="H177" s="239">
        <v>8839.2000000000007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AT177" s="245" t="s">
        <v>154</v>
      </c>
      <c r="AU177" s="245" t="s">
        <v>87</v>
      </c>
      <c r="AV177" s="12" t="s">
        <v>87</v>
      </c>
      <c r="AW177" s="12" t="s">
        <v>38</v>
      </c>
      <c r="AX177" s="12" t="s">
        <v>77</v>
      </c>
      <c r="AY177" s="245" t="s">
        <v>143</v>
      </c>
    </row>
    <row r="178" s="12" customFormat="1">
      <c r="B178" s="235"/>
      <c r="C178" s="236"/>
      <c r="D178" s="232" t="s">
        <v>154</v>
      </c>
      <c r="E178" s="237" t="s">
        <v>21</v>
      </c>
      <c r="F178" s="238" t="s">
        <v>379</v>
      </c>
      <c r="G178" s="236"/>
      <c r="H178" s="239">
        <v>7356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AT178" s="245" t="s">
        <v>154</v>
      </c>
      <c r="AU178" s="245" t="s">
        <v>87</v>
      </c>
      <c r="AV178" s="12" t="s">
        <v>87</v>
      </c>
      <c r="AW178" s="12" t="s">
        <v>38</v>
      </c>
      <c r="AX178" s="12" t="s">
        <v>77</v>
      </c>
      <c r="AY178" s="245" t="s">
        <v>143</v>
      </c>
    </row>
    <row r="179" s="13" customFormat="1">
      <c r="B179" s="246"/>
      <c r="C179" s="247"/>
      <c r="D179" s="232" t="s">
        <v>154</v>
      </c>
      <c r="E179" s="248" t="s">
        <v>21</v>
      </c>
      <c r="F179" s="249" t="s">
        <v>168</v>
      </c>
      <c r="G179" s="247"/>
      <c r="H179" s="250">
        <v>16195.200000000001</v>
      </c>
      <c r="I179" s="251"/>
      <c r="J179" s="247"/>
      <c r="K179" s="247"/>
      <c r="L179" s="252"/>
      <c r="M179" s="253"/>
      <c r="N179" s="254"/>
      <c r="O179" s="254"/>
      <c r="P179" s="254"/>
      <c r="Q179" s="254"/>
      <c r="R179" s="254"/>
      <c r="S179" s="254"/>
      <c r="T179" s="255"/>
      <c r="AT179" s="256" t="s">
        <v>154</v>
      </c>
      <c r="AU179" s="256" t="s">
        <v>87</v>
      </c>
      <c r="AV179" s="13" t="s">
        <v>150</v>
      </c>
      <c r="AW179" s="13" t="s">
        <v>38</v>
      </c>
      <c r="AX179" s="13" t="s">
        <v>85</v>
      </c>
      <c r="AY179" s="256" t="s">
        <v>143</v>
      </c>
    </row>
    <row r="180" s="1" customFormat="1" ht="16.5" customHeight="1">
      <c r="B180" s="38"/>
      <c r="C180" s="219" t="s">
        <v>274</v>
      </c>
      <c r="D180" s="219" t="s">
        <v>145</v>
      </c>
      <c r="E180" s="220" t="s">
        <v>380</v>
      </c>
      <c r="F180" s="221" t="s">
        <v>381</v>
      </c>
      <c r="G180" s="222" t="s">
        <v>382</v>
      </c>
      <c r="H180" s="223">
        <v>5.6870000000000003</v>
      </c>
      <c r="I180" s="224"/>
      <c r="J180" s="225">
        <f>ROUND(I180*H180,2)</f>
        <v>0</v>
      </c>
      <c r="K180" s="221" t="s">
        <v>149</v>
      </c>
      <c r="L180" s="43"/>
      <c r="M180" s="226" t="s">
        <v>21</v>
      </c>
      <c r="N180" s="227" t="s">
        <v>48</v>
      </c>
      <c r="O180" s="83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AR180" s="230" t="s">
        <v>150</v>
      </c>
      <c r="AT180" s="230" t="s">
        <v>145</v>
      </c>
      <c r="AU180" s="230" t="s">
        <v>87</v>
      </c>
      <c r="AY180" s="17" t="s">
        <v>143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7" t="s">
        <v>85</v>
      </c>
      <c r="BK180" s="231">
        <f>ROUND(I180*H180,2)</f>
        <v>0</v>
      </c>
      <c r="BL180" s="17" t="s">
        <v>150</v>
      </c>
      <c r="BM180" s="230" t="s">
        <v>383</v>
      </c>
    </row>
    <row r="181" s="1" customFormat="1">
      <c r="B181" s="38"/>
      <c r="C181" s="39"/>
      <c r="D181" s="232" t="s">
        <v>152</v>
      </c>
      <c r="E181" s="39"/>
      <c r="F181" s="233" t="s">
        <v>384</v>
      </c>
      <c r="G181" s="39"/>
      <c r="H181" s="39"/>
      <c r="I181" s="145"/>
      <c r="J181" s="39"/>
      <c r="K181" s="39"/>
      <c r="L181" s="43"/>
      <c r="M181" s="234"/>
      <c r="N181" s="83"/>
      <c r="O181" s="83"/>
      <c r="P181" s="83"/>
      <c r="Q181" s="83"/>
      <c r="R181" s="83"/>
      <c r="S181" s="83"/>
      <c r="T181" s="84"/>
      <c r="AT181" s="17" t="s">
        <v>152</v>
      </c>
      <c r="AU181" s="17" t="s">
        <v>87</v>
      </c>
    </row>
    <row r="182" s="12" customFormat="1">
      <c r="B182" s="235"/>
      <c r="C182" s="236"/>
      <c r="D182" s="232" t="s">
        <v>154</v>
      </c>
      <c r="E182" s="237" t="s">
        <v>21</v>
      </c>
      <c r="F182" s="238" t="s">
        <v>385</v>
      </c>
      <c r="G182" s="236"/>
      <c r="H182" s="239">
        <v>5.6870000000000003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AT182" s="245" t="s">
        <v>154</v>
      </c>
      <c r="AU182" s="245" t="s">
        <v>87</v>
      </c>
      <c r="AV182" s="12" t="s">
        <v>87</v>
      </c>
      <c r="AW182" s="12" t="s">
        <v>38</v>
      </c>
      <c r="AX182" s="12" t="s">
        <v>85</v>
      </c>
      <c r="AY182" s="245" t="s">
        <v>143</v>
      </c>
    </row>
    <row r="183" s="1" customFormat="1" ht="16.5" customHeight="1">
      <c r="B183" s="38"/>
      <c r="C183" s="271" t="s">
        <v>279</v>
      </c>
      <c r="D183" s="271" t="s">
        <v>386</v>
      </c>
      <c r="E183" s="272" t="s">
        <v>387</v>
      </c>
      <c r="F183" s="273" t="s">
        <v>388</v>
      </c>
      <c r="G183" s="274" t="s">
        <v>389</v>
      </c>
      <c r="H183" s="275">
        <v>170.61000000000001</v>
      </c>
      <c r="I183" s="276"/>
      <c r="J183" s="277">
        <f>ROUND(I183*H183,2)</f>
        <v>0</v>
      </c>
      <c r="K183" s="273" t="s">
        <v>149</v>
      </c>
      <c r="L183" s="278"/>
      <c r="M183" s="279" t="s">
        <v>21</v>
      </c>
      <c r="N183" s="280" t="s">
        <v>48</v>
      </c>
      <c r="O183" s="83"/>
      <c r="P183" s="228">
        <f>O183*H183</f>
        <v>0</v>
      </c>
      <c r="Q183" s="228">
        <v>0.001</v>
      </c>
      <c r="R183" s="228">
        <f>Q183*H183</f>
        <v>0.17061000000000001</v>
      </c>
      <c r="S183" s="228">
        <v>0</v>
      </c>
      <c r="T183" s="229">
        <f>S183*H183</f>
        <v>0</v>
      </c>
      <c r="AR183" s="230" t="s">
        <v>193</v>
      </c>
      <c r="AT183" s="230" t="s">
        <v>386</v>
      </c>
      <c r="AU183" s="230" t="s">
        <v>87</v>
      </c>
      <c r="AY183" s="17" t="s">
        <v>143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7" t="s">
        <v>85</v>
      </c>
      <c r="BK183" s="231">
        <f>ROUND(I183*H183,2)</f>
        <v>0</v>
      </c>
      <c r="BL183" s="17" t="s">
        <v>150</v>
      </c>
      <c r="BM183" s="230" t="s">
        <v>390</v>
      </c>
    </row>
    <row r="184" s="12" customFormat="1">
      <c r="B184" s="235"/>
      <c r="C184" s="236"/>
      <c r="D184" s="232" t="s">
        <v>154</v>
      </c>
      <c r="E184" s="236"/>
      <c r="F184" s="238" t="s">
        <v>391</v>
      </c>
      <c r="G184" s="236"/>
      <c r="H184" s="239">
        <v>170.61000000000001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AT184" s="245" t="s">
        <v>154</v>
      </c>
      <c r="AU184" s="245" t="s">
        <v>87</v>
      </c>
      <c r="AV184" s="12" t="s">
        <v>87</v>
      </c>
      <c r="AW184" s="12" t="s">
        <v>4</v>
      </c>
      <c r="AX184" s="12" t="s">
        <v>85</v>
      </c>
      <c r="AY184" s="245" t="s">
        <v>143</v>
      </c>
    </row>
    <row r="185" s="1" customFormat="1" ht="16.5" customHeight="1">
      <c r="B185" s="38"/>
      <c r="C185" s="219" t="s">
        <v>285</v>
      </c>
      <c r="D185" s="219" t="s">
        <v>145</v>
      </c>
      <c r="E185" s="220" t="s">
        <v>262</v>
      </c>
      <c r="F185" s="221" t="s">
        <v>263</v>
      </c>
      <c r="G185" s="222" t="s">
        <v>148</v>
      </c>
      <c r="H185" s="223">
        <v>43543.379999999997</v>
      </c>
      <c r="I185" s="224"/>
      <c r="J185" s="225">
        <f>ROUND(I185*H185,2)</f>
        <v>0</v>
      </c>
      <c r="K185" s="221" t="s">
        <v>21</v>
      </c>
      <c r="L185" s="43"/>
      <c r="M185" s="226" t="s">
        <v>21</v>
      </c>
      <c r="N185" s="227" t="s">
        <v>48</v>
      </c>
      <c r="O185" s="83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AR185" s="230" t="s">
        <v>150</v>
      </c>
      <c r="AT185" s="230" t="s">
        <v>145</v>
      </c>
      <c r="AU185" s="230" t="s">
        <v>87</v>
      </c>
      <c r="AY185" s="17" t="s">
        <v>143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7" t="s">
        <v>85</v>
      </c>
      <c r="BK185" s="231">
        <f>ROUND(I185*H185,2)</f>
        <v>0</v>
      </c>
      <c r="BL185" s="17" t="s">
        <v>150</v>
      </c>
      <c r="BM185" s="230" t="s">
        <v>392</v>
      </c>
    </row>
    <row r="186" s="12" customFormat="1">
      <c r="B186" s="235"/>
      <c r="C186" s="236"/>
      <c r="D186" s="232" t="s">
        <v>154</v>
      </c>
      <c r="E186" s="237" t="s">
        <v>21</v>
      </c>
      <c r="F186" s="238" t="s">
        <v>329</v>
      </c>
      <c r="G186" s="236"/>
      <c r="H186" s="239">
        <v>10034.43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AT186" s="245" t="s">
        <v>154</v>
      </c>
      <c r="AU186" s="245" t="s">
        <v>87</v>
      </c>
      <c r="AV186" s="12" t="s">
        <v>87</v>
      </c>
      <c r="AW186" s="12" t="s">
        <v>38</v>
      </c>
      <c r="AX186" s="12" t="s">
        <v>77</v>
      </c>
      <c r="AY186" s="245" t="s">
        <v>143</v>
      </c>
    </row>
    <row r="187" s="12" customFormat="1">
      <c r="B187" s="235"/>
      <c r="C187" s="236"/>
      <c r="D187" s="232" t="s">
        <v>154</v>
      </c>
      <c r="E187" s="237" t="s">
        <v>21</v>
      </c>
      <c r="F187" s="238" t="s">
        <v>331</v>
      </c>
      <c r="G187" s="236"/>
      <c r="H187" s="239">
        <v>749.03999999999996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AT187" s="245" t="s">
        <v>154</v>
      </c>
      <c r="AU187" s="245" t="s">
        <v>87</v>
      </c>
      <c r="AV187" s="12" t="s">
        <v>87</v>
      </c>
      <c r="AW187" s="12" t="s">
        <v>38</v>
      </c>
      <c r="AX187" s="12" t="s">
        <v>77</v>
      </c>
      <c r="AY187" s="245" t="s">
        <v>143</v>
      </c>
    </row>
    <row r="188" s="12" customFormat="1">
      <c r="B188" s="235"/>
      <c r="C188" s="236"/>
      <c r="D188" s="232" t="s">
        <v>154</v>
      </c>
      <c r="E188" s="237" t="s">
        <v>21</v>
      </c>
      <c r="F188" s="238" t="s">
        <v>332</v>
      </c>
      <c r="G188" s="236"/>
      <c r="H188" s="239">
        <v>28070.52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AT188" s="245" t="s">
        <v>154</v>
      </c>
      <c r="AU188" s="245" t="s">
        <v>87</v>
      </c>
      <c r="AV188" s="12" t="s">
        <v>87</v>
      </c>
      <c r="AW188" s="12" t="s">
        <v>38</v>
      </c>
      <c r="AX188" s="12" t="s">
        <v>77</v>
      </c>
      <c r="AY188" s="245" t="s">
        <v>143</v>
      </c>
    </row>
    <row r="189" s="12" customFormat="1">
      <c r="B189" s="235"/>
      <c r="C189" s="236"/>
      <c r="D189" s="232" t="s">
        <v>154</v>
      </c>
      <c r="E189" s="237" t="s">
        <v>21</v>
      </c>
      <c r="F189" s="238" t="s">
        <v>335</v>
      </c>
      <c r="G189" s="236"/>
      <c r="H189" s="239">
        <v>6644.8299999999999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AT189" s="245" t="s">
        <v>154</v>
      </c>
      <c r="AU189" s="245" t="s">
        <v>87</v>
      </c>
      <c r="AV189" s="12" t="s">
        <v>87</v>
      </c>
      <c r="AW189" s="12" t="s">
        <v>38</v>
      </c>
      <c r="AX189" s="12" t="s">
        <v>77</v>
      </c>
      <c r="AY189" s="245" t="s">
        <v>143</v>
      </c>
    </row>
    <row r="190" s="14" customFormat="1">
      <c r="B190" s="257"/>
      <c r="C190" s="258"/>
      <c r="D190" s="232" t="s">
        <v>154</v>
      </c>
      <c r="E190" s="259" t="s">
        <v>21</v>
      </c>
      <c r="F190" s="260" t="s">
        <v>265</v>
      </c>
      <c r="G190" s="258"/>
      <c r="H190" s="261">
        <v>45498.82</v>
      </c>
      <c r="I190" s="262"/>
      <c r="J190" s="258"/>
      <c r="K190" s="258"/>
      <c r="L190" s="263"/>
      <c r="M190" s="264"/>
      <c r="N190" s="265"/>
      <c r="O190" s="265"/>
      <c r="P190" s="265"/>
      <c r="Q190" s="265"/>
      <c r="R190" s="265"/>
      <c r="S190" s="265"/>
      <c r="T190" s="266"/>
      <c r="AT190" s="267" t="s">
        <v>154</v>
      </c>
      <c r="AU190" s="267" t="s">
        <v>87</v>
      </c>
      <c r="AV190" s="14" t="s">
        <v>161</v>
      </c>
      <c r="AW190" s="14" t="s">
        <v>38</v>
      </c>
      <c r="AX190" s="14" t="s">
        <v>77</v>
      </c>
      <c r="AY190" s="267" t="s">
        <v>143</v>
      </c>
    </row>
    <row r="191" s="12" customFormat="1">
      <c r="B191" s="235"/>
      <c r="C191" s="236"/>
      <c r="D191" s="232" t="s">
        <v>154</v>
      </c>
      <c r="E191" s="237" t="s">
        <v>21</v>
      </c>
      <c r="F191" s="238" t="s">
        <v>393</v>
      </c>
      <c r="G191" s="236"/>
      <c r="H191" s="239">
        <v>-1955.4400000000001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AT191" s="245" t="s">
        <v>154</v>
      </c>
      <c r="AU191" s="245" t="s">
        <v>87</v>
      </c>
      <c r="AV191" s="12" t="s">
        <v>87</v>
      </c>
      <c r="AW191" s="12" t="s">
        <v>38</v>
      </c>
      <c r="AX191" s="12" t="s">
        <v>77</v>
      </c>
      <c r="AY191" s="245" t="s">
        <v>143</v>
      </c>
    </row>
    <row r="192" s="13" customFormat="1">
      <c r="B192" s="246"/>
      <c r="C192" s="247"/>
      <c r="D192" s="232" t="s">
        <v>154</v>
      </c>
      <c r="E192" s="248" t="s">
        <v>21</v>
      </c>
      <c r="F192" s="249" t="s">
        <v>168</v>
      </c>
      <c r="G192" s="247"/>
      <c r="H192" s="250">
        <v>43543.379999999997</v>
      </c>
      <c r="I192" s="251"/>
      <c r="J192" s="247"/>
      <c r="K192" s="247"/>
      <c r="L192" s="252"/>
      <c r="M192" s="253"/>
      <c r="N192" s="254"/>
      <c r="O192" s="254"/>
      <c r="P192" s="254"/>
      <c r="Q192" s="254"/>
      <c r="R192" s="254"/>
      <c r="S192" s="254"/>
      <c r="T192" s="255"/>
      <c r="AT192" s="256" t="s">
        <v>154</v>
      </c>
      <c r="AU192" s="256" t="s">
        <v>87</v>
      </c>
      <c r="AV192" s="13" t="s">
        <v>150</v>
      </c>
      <c r="AW192" s="13" t="s">
        <v>38</v>
      </c>
      <c r="AX192" s="13" t="s">
        <v>85</v>
      </c>
      <c r="AY192" s="256" t="s">
        <v>143</v>
      </c>
    </row>
    <row r="193" s="1" customFormat="1" ht="24" customHeight="1">
      <c r="B193" s="38"/>
      <c r="C193" s="219" t="s">
        <v>293</v>
      </c>
      <c r="D193" s="219" t="s">
        <v>145</v>
      </c>
      <c r="E193" s="220" t="s">
        <v>394</v>
      </c>
      <c r="F193" s="221" t="s">
        <v>395</v>
      </c>
      <c r="G193" s="222" t="s">
        <v>269</v>
      </c>
      <c r="H193" s="223">
        <v>1</v>
      </c>
      <c r="I193" s="224"/>
      <c r="J193" s="225">
        <f>ROUND(I193*H193,2)</f>
        <v>0</v>
      </c>
      <c r="K193" s="221" t="s">
        <v>21</v>
      </c>
      <c r="L193" s="43"/>
      <c r="M193" s="226" t="s">
        <v>21</v>
      </c>
      <c r="N193" s="227" t="s">
        <v>48</v>
      </c>
      <c r="O193" s="83"/>
      <c r="P193" s="228">
        <f>O193*H193</f>
        <v>0</v>
      </c>
      <c r="Q193" s="228">
        <v>2928.11958</v>
      </c>
      <c r="R193" s="228">
        <f>Q193*H193</f>
        <v>2928.11958</v>
      </c>
      <c r="S193" s="228">
        <v>0</v>
      </c>
      <c r="T193" s="229">
        <f>S193*H193</f>
        <v>0</v>
      </c>
      <c r="AR193" s="230" t="s">
        <v>150</v>
      </c>
      <c r="AT193" s="230" t="s">
        <v>145</v>
      </c>
      <c r="AU193" s="230" t="s">
        <v>87</v>
      </c>
      <c r="AY193" s="17" t="s">
        <v>143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7" t="s">
        <v>85</v>
      </c>
      <c r="BK193" s="231">
        <f>ROUND(I193*H193,2)</f>
        <v>0</v>
      </c>
      <c r="BL193" s="17" t="s">
        <v>150</v>
      </c>
      <c r="BM193" s="230" t="s">
        <v>396</v>
      </c>
    </row>
    <row r="194" s="1" customFormat="1">
      <c r="B194" s="38"/>
      <c r="C194" s="39"/>
      <c r="D194" s="232" t="s">
        <v>271</v>
      </c>
      <c r="E194" s="39"/>
      <c r="F194" s="233" t="s">
        <v>397</v>
      </c>
      <c r="G194" s="39"/>
      <c r="H194" s="39"/>
      <c r="I194" s="145"/>
      <c r="J194" s="39"/>
      <c r="K194" s="39"/>
      <c r="L194" s="43"/>
      <c r="M194" s="234"/>
      <c r="N194" s="83"/>
      <c r="O194" s="83"/>
      <c r="P194" s="83"/>
      <c r="Q194" s="83"/>
      <c r="R194" s="83"/>
      <c r="S194" s="83"/>
      <c r="T194" s="84"/>
      <c r="AT194" s="17" t="s">
        <v>271</v>
      </c>
      <c r="AU194" s="17" t="s">
        <v>87</v>
      </c>
    </row>
    <row r="195" s="11" customFormat="1" ht="22.8" customHeight="1">
      <c r="B195" s="203"/>
      <c r="C195" s="204"/>
      <c r="D195" s="205" t="s">
        <v>76</v>
      </c>
      <c r="E195" s="217" t="s">
        <v>150</v>
      </c>
      <c r="F195" s="217" t="s">
        <v>273</v>
      </c>
      <c r="G195" s="204"/>
      <c r="H195" s="204"/>
      <c r="I195" s="207"/>
      <c r="J195" s="218">
        <f>BK195</f>
        <v>0</v>
      </c>
      <c r="K195" s="204"/>
      <c r="L195" s="209"/>
      <c r="M195" s="210"/>
      <c r="N195" s="211"/>
      <c r="O195" s="211"/>
      <c r="P195" s="212">
        <f>SUM(P196:P205)</f>
        <v>0</v>
      </c>
      <c r="Q195" s="211"/>
      <c r="R195" s="212">
        <f>SUM(R196:R205)</f>
        <v>578.08302500000002</v>
      </c>
      <c r="S195" s="211"/>
      <c r="T195" s="213">
        <f>SUM(T196:T205)</f>
        <v>0</v>
      </c>
      <c r="AR195" s="214" t="s">
        <v>85</v>
      </c>
      <c r="AT195" s="215" t="s">
        <v>76</v>
      </c>
      <c r="AU195" s="215" t="s">
        <v>85</v>
      </c>
      <c r="AY195" s="214" t="s">
        <v>143</v>
      </c>
      <c r="BK195" s="216">
        <f>SUM(BK196:BK205)</f>
        <v>0</v>
      </c>
    </row>
    <row r="196" s="1" customFormat="1" ht="24" customHeight="1">
      <c r="B196" s="38"/>
      <c r="C196" s="219" t="s">
        <v>297</v>
      </c>
      <c r="D196" s="219" t="s">
        <v>145</v>
      </c>
      <c r="E196" s="220" t="s">
        <v>275</v>
      </c>
      <c r="F196" s="221" t="s">
        <v>276</v>
      </c>
      <c r="G196" s="222" t="s">
        <v>148</v>
      </c>
      <c r="H196" s="223">
        <v>2303.5900000000001</v>
      </c>
      <c r="I196" s="224"/>
      <c r="J196" s="225">
        <f>ROUND(I196*H196,2)</f>
        <v>0</v>
      </c>
      <c r="K196" s="221" t="s">
        <v>21</v>
      </c>
      <c r="L196" s="43"/>
      <c r="M196" s="226" t="s">
        <v>21</v>
      </c>
      <c r="N196" s="227" t="s">
        <v>48</v>
      </c>
      <c r="O196" s="83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AR196" s="230" t="s">
        <v>150</v>
      </c>
      <c r="AT196" s="230" t="s">
        <v>145</v>
      </c>
      <c r="AU196" s="230" t="s">
        <v>87</v>
      </c>
      <c r="AY196" s="17" t="s">
        <v>143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7" t="s">
        <v>85</v>
      </c>
      <c r="BK196" s="231">
        <f>ROUND(I196*H196,2)</f>
        <v>0</v>
      </c>
      <c r="BL196" s="17" t="s">
        <v>150</v>
      </c>
      <c r="BM196" s="230" t="s">
        <v>398</v>
      </c>
    </row>
    <row r="197" s="1" customFormat="1">
      <c r="B197" s="38"/>
      <c r="C197" s="39"/>
      <c r="D197" s="232" t="s">
        <v>152</v>
      </c>
      <c r="E197" s="39"/>
      <c r="F197" s="233" t="s">
        <v>278</v>
      </c>
      <c r="G197" s="39"/>
      <c r="H197" s="39"/>
      <c r="I197" s="145"/>
      <c r="J197" s="39"/>
      <c r="K197" s="39"/>
      <c r="L197" s="43"/>
      <c r="M197" s="234"/>
      <c r="N197" s="83"/>
      <c r="O197" s="83"/>
      <c r="P197" s="83"/>
      <c r="Q197" s="83"/>
      <c r="R197" s="83"/>
      <c r="S197" s="83"/>
      <c r="T197" s="84"/>
      <c r="AT197" s="17" t="s">
        <v>152</v>
      </c>
      <c r="AU197" s="17" t="s">
        <v>87</v>
      </c>
    </row>
    <row r="198" s="12" customFormat="1">
      <c r="B198" s="235"/>
      <c r="C198" s="236"/>
      <c r="D198" s="232" t="s">
        <v>154</v>
      </c>
      <c r="E198" s="237" t="s">
        <v>21</v>
      </c>
      <c r="F198" s="238" t="s">
        <v>343</v>
      </c>
      <c r="G198" s="236"/>
      <c r="H198" s="239">
        <v>2303.5900000000001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AT198" s="245" t="s">
        <v>154</v>
      </c>
      <c r="AU198" s="245" t="s">
        <v>87</v>
      </c>
      <c r="AV198" s="12" t="s">
        <v>87</v>
      </c>
      <c r="AW198" s="12" t="s">
        <v>38</v>
      </c>
      <c r="AX198" s="12" t="s">
        <v>85</v>
      </c>
      <c r="AY198" s="245" t="s">
        <v>143</v>
      </c>
    </row>
    <row r="199" s="1" customFormat="1" ht="24" customHeight="1">
      <c r="B199" s="38"/>
      <c r="C199" s="219" t="s">
        <v>303</v>
      </c>
      <c r="D199" s="219" t="s">
        <v>145</v>
      </c>
      <c r="E199" s="220" t="s">
        <v>280</v>
      </c>
      <c r="F199" s="221" t="s">
        <v>281</v>
      </c>
      <c r="G199" s="222" t="s">
        <v>148</v>
      </c>
      <c r="H199" s="223">
        <v>1384.6300000000001</v>
      </c>
      <c r="I199" s="224"/>
      <c r="J199" s="225">
        <f>ROUND(I199*H199,2)</f>
        <v>0</v>
      </c>
      <c r="K199" s="221" t="s">
        <v>21</v>
      </c>
      <c r="L199" s="43"/>
      <c r="M199" s="226" t="s">
        <v>21</v>
      </c>
      <c r="N199" s="227" t="s">
        <v>48</v>
      </c>
      <c r="O199" s="83"/>
      <c r="P199" s="228">
        <f>O199*H199</f>
        <v>0</v>
      </c>
      <c r="Q199" s="228">
        <v>0.41749999999999998</v>
      </c>
      <c r="R199" s="228">
        <f>Q199*H199</f>
        <v>578.08302500000002</v>
      </c>
      <c r="S199" s="228">
        <v>0</v>
      </c>
      <c r="T199" s="229">
        <f>S199*H199</f>
        <v>0</v>
      </c>
      <c r="AR199" s="230" t="s">
        <v>150</v>
      </c>
      <c r="AT199" s="230" t="s">
        <v>145</v>
      </c>
      <c r="AU199" s="230" t="s">
        <v>87</v>
      </c>
      <c r="AY199" s="17" t="s">
        <v>143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7" t="s">
        <v>85</v>
      </c>
      <c r="BK199" s="231">
        <f>ROUND(I199*H199,2)</f>
        <v>0</v>
      </c>
      <c r="BL199" s="17" t="s">
        <v>150</v>
      </c>
      <c r="BM199" s="230" t="s">
        <v>399</v>
      </c>
    </row>
    <row r="200" s="1" customFormat="1">
      <c r="B200" s="38"/>
      <c r="C200" s="39"/>
      <c r="D200" s="232" t="s">
        <v>152</v>
      </c>
      <c r="E200" s="39"/>
      <c r="F200" s="233" t="s">
        <v>283</v>
      </c>
      <c r="G200" s="39"/>
      <c r="H200" s="39"/>
      <c r="I200" s="145"/>
      <c r="J200" s="39"/>
      <c r="K200" s="39"/>
      <c r="L200" s="43"/>
      <c r="M200" s="234"/>
      <c r="N200" s="83"/>
      <c r="O200" s="83"/>
      <c r="P200" s="83"/>
      <c r="Q200" s="83"/>
      <c r="R200" s="83"/>
      <c r="S200" s="83"/>
      <c r="T200" s="84"/>
      <c r="AT200" s="17" t="s">
        <v>152</v>
      </c>
      <c r="AU200" s="17" t="s">
        <v>87</v>
      </c>
    </row>
    <row r="201" s="12" customFormat="1">
      <c r="B201" s="235"/>
      <c r="C201" s="236"/>
      <c r="D201" s="232" t="s">
        <v>154</v>
      </c>
      <c r="E201" s="237" t="s">
        <v>21</v>
      </c>
      <c r="F201" s="238" t="s">
        <v>400</v>
      </c>
      <c r="G201" s="236"/>
      <c r="H201" s="239">
        <v>1384.6300000000001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AT201" s="245" t="s">
        <v>154</v>
      </c>
      <c r="AU201" s="245" t="s">
        <v>87</v>
      </c>
      <c r="AV201" s="12" t="s">
        <v>87</v>
      </c>
      <c r="AW201" s="12" t="s">
        <v>38</v>
      </c>
      <c r="AX201" s="12" t="s">
        <v>85</v>
      </c>
      <c r="AY201" s="245" t="s">
        <v>143</v>
      </c>
    </row>
    <row r="202" s="1" customFormat="1" ht="24" customHeight="1">
      <c r="B202" s="38"/>
      <c r="C202" s="219" t="s">
        <v>401</v>
      </c>
      <c r="D202" s="219" t="s">
        <v>145</v>
      </c>
      <c r="E202" s="220" t="s">
        <v>286</v>
      </c>
      <c r="F202" s="221" t="s">
        <v>287</v>
      </c>
      <c r="G202" s="222" t="s">
        <v>148</v>
      </c>
      <c r="H202" s="223">
        <v>1955.4400000000001</v>
      </c>
      <c r="I202" s="224"/>
      <c r="J202" s="225">
        <f>ROUND(I202*H202,2)</f>
        <v>0</v>
      </c>
      <c r="K202" s="221" t="s">
        <v>21</v>
      </c>
      <c r="L202" s="43"/>
      <c r="M202" s="226" t="s">
        <v>21</v>
      </c>
      <c r="N202" s="227" t="s">
        <v>48</v>
      </c>
      <c r="O202" s="83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AR202" s="230" t="s">
        <v>150</v>
      </c>
      <c r="AT202" s="230" t="s">
        <v>145</v>
      </c>
      <c r="AU202" s="230" t="s">
        <v>87</v>
      </c>
      <c r="AY202" s="17" t="s">
        <v>143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7" t="s">
        <v>85</v>
      </c>
      <c r="BK202" s="231">
        <f>ROUND(I202*H202,2)</f>
        <v>0</v>
      </c>
      <c r="BL202" s="17" t="s">
        <v>150</v>
      </c>
      <c r="BM202" s="230" t="s">
        <v>402</v>
      </c>
    </row>
    <row r="203" s="1" customFormat="1">
      <c r="B203" s="38"/>
      <c r="C203" s="39"/>
      <c r="D203" s="232" t="s">
        <v>152</v>
      </c>
      <c r="E203" s="39"/>
      <c r="F203" s="233" t="s">
        <v>289</v>
      </c>
      <c r="G203" s="39"/>
      <c r="H203" s="39"/>
      <c r="I203" s="145"/>
      <c r="J203" s="39"/>
      <c r="K203" s="39"/>
      <c r="L203" s="43"/>
      <c r="M203" s="234"/>
      <c r="N203" s="83"/>
      <c r="O203" s="83"/>
      <c r="P203" s="83"/>
      <c r="Q203" s="83"/>
      <c r="R203" s="83"/>
      <c r="S203" s="83"/>
      <c r="T203" s="84"/>
      <c r="AT203" s="17" t="s">
        <v>152</v>
      </c>
      <c r="AU203" s="17" t="s">
        <v>87</v>
      </c>
    </row>
    <row r="204" s="1" customFormat="1">
      <c r="B204" s="38"/>
      <c r="C204" s="39"/>
      <c r="D204" s="232" t="s">
        <v>271</v>
      </c>
      <c r="E204" s="39"/>
      <c r="F204" s="233" t="s">
        <v>290</v>
      </c>
      <c r="G204" s="39"/>
      <c r="H204" s="39"/>
      <c r="I204" s="145"/>
      <c r="J204" s="39"/>
      <c r="K204" s="39"/>
      <c r="L204" s="43"/>
      <c r="M204" s="234"/>
      <c r="N204" s="83"/>
      <c r="O204" s="83"/>
      <c r="P204" s="83"/>
      <c r="Q204" s="83"/>
      <c r="R204" s="83"/>
      <c r="S204" s="83"/>
      <c r="T204" s="84"/>
      <c r="AT204" s="17" t="s">
        <v>271</v>
      </c>
      <c r="AU204" s="17" t="s">
        <v>87</v>
      </c>
    </row>
    <row r="205" s="12" customFormat="1">
      <c r="B205" s="235"/>
      <c r="C205" s="236"/>
      <c r="D205" s="232" t="s">
        <v>154</v>
      </c>
      <c r="E205" s="237" t="s">
        <v>21</v>
      </c>
      <c r="F205" s="238" t="s">
        <v>403</v>
      </c>
      <c r="G205" s="236"/>
      <c r="H205" s="239">
        <v>1955.4400000000001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AT205" s="245" t="s">
        <v>154</v>
      </c>
      <c r="AU205" s="245" t="s">
        <v>87</v>
      </c>
      <c r="AV205" s="12" t="s">
        <v>87</v>
      </c>
      <c r="AW205" s="12" t="s">
        <v>38</v>
      </c>
      <c r="AX205" s="12" t="s">
        <v>85</v>
      </c>
      <c r="AY205" s="245" t="s">
        <v>143</v>
      </c>
    </row>
    <row r="206" s="11" customFormat="1" ht="22.8" customHeight="1">
      <c r="B206" s="203"/>
      <c r="C206" s="204"/>
      <c r="D206" s="205" t="s">
        <v>76</v>
      </c>
      <c r="E206" s="217" t="s">
        <v>301</v>
      </c>
      <c r="F206" s="217" t="s">
        <v>302</v>
      </c>
      <c r="G206" s="204"/>
      <c r="H206" s="204"/>
      <c r="I206" s="207"/>
      <c r="J206" s="218">
        <f>BK206</f>
        <v>0</v>
      </c>
      <c r="K206" s="204"/>
      <c r="L206" s="209"/>
      <c r="M206" s="210"/>
      <c r="N206" s="211"/>
      <c r="O206" s="211"/>
      <c r="P206" s="212">
        <f>SUM(P207:P208)</f>
        <v>0</v>
      </c>
      <c r="Q206" s="211"/>
      <c r="R206" s="212">
        <f>SUM(R207:R208)</f>
        <v>0</v>
      </c>
      <c r="S206" s="211"/>
      <c r="T206" s="213">
        <f>SUM(T207:T208)</f>
        <v>0</v>
      </c>
      <c r="AR206" s="214" t="s">
        <v>85</v>
      </c>
      <c r="AT206" s="215" t="s">
        <v>76</v>
      </c>
      <c r="AU206" s="215" t="s">
        <v>85</v>
      </c>
      <c r="AY206" s="214" t="s">
        <v>143</v>
      </c>
      <c r="BK206" s="216">
        <f>SUM(BK207:BK208)</f>
        <v>0</v>
      </c>
    </row>
    <row r="207" s="1" customFormat="1" ht="16.5" customHeight="1">
      <c r="B207" s="38"/>
      <c r="C207" s="219" t="s">
        <v>404</v>
      </c>
      <c r="D207" s="219" t="s">
        <v>145</v>
      </c>
      <c r="E207" s="220" t="s">
        <v>304</v>
      </c>
      <c r="F207" s="221" t="s">
        <v>305</v>
      </c>
      <c r="G207" s="222" t="s">
        <v>306</v>
      </c>
      <c r="H207" s="223">
        <v>4981.6610000000001</v>
      </c>
      <c r="I207" s="224"/>
      <c r="J207" s="225">
        <f>ROUND(I207*H207,2)</f>
        <v>0</v>
      </c>
      <c r="K207" s="221" t="s">
        <v>149</v>
      </c>
      <c r="L207" s="43"/>
      <c r="M207" s="226" t="s">
        <v>21</v>
      </c>
      <c r="N207" s="227" t="s">
        <v>48</v>
      </c>
      <c r="O207" s="83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AR207" s="230" t="s">
        <v>150</v>
      </c>
      <c r="AT207" s="230" t="s">
        <v>145</v>
      </c>
      <c r="AU207" s="230" t="s">
        <v>87</v>
      </c>
      <c r="AY207" s="17" t="s">
        <v>143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7" t="s">
        <v>85</v>
      </c>
      <c r="BK207" s="231">
        <f>ROUND(I207*H207,2)</f>
        <v>0</v>
      </c>
      <c r="BL207" s="17" t="s">
        <v>150</v>
      </c>
      <c r="BM207" s="230" t="s">
        <v>405</v>
      </c>
    </row>
    <row r="208" s="1" customFormat="1">
      <c r="B208" s="38"/>
      <c r="C208" s="39"/>
      <c r="D208" s="232" t="s">
        <v>152</v>
      </c>
      <c r="E208" s="39"/>
      <c r="F208" s="233" t="s">
        <v>308</v>
      </c>
      <c r="G208" s="39"/>
      <c r="H208" s="39"/>
      <c r="I208" s="145"/>
      <c r="J208" s="39"/>
      <c r="K208" s="39"/>
      <c r="L208" s="43"/>
      <c r="M208" s="268"/>
      <c r="N208" s="269"/>
      <c r="O208" s="269"/>
      <c r="P208" s="269"/>
      <c r="Q208" s="269"/>
      <c r="R208" s="269"/>
      <c r="S208" s="269"/>
      <c r="T208" s="270"/>
      <c r="AT208" s="17" t="s">
        <v>152</v>
      </c>
      <c r="AU208" s="17" t="s">
        <v>87</v>
      </c>
    </row>
    <row r="209" s="1" customFormat="1" ht="6.96" customHeight="1">
      <c r="B209" s="58"/>
      <c r="C209" s="59"/>
      <c r="D209" s="59"/>
      <c r="E209" s="59"/>
      <c r="F209" s="59"/>
      <c r="G209" s="59"/>
      <c r="H209" s="59"/>
      <c r="I209" s="170"/>
      <c r="J209" s="59"/>
      <c r="K209" s="59"/>
      <c r="L209" s="43"/>
    </row>
  </sheetData>
  <sheetProtection sheet="1" autoFilter="0" formatColumns="0" formatRows="0" objects="1" scenarios="1" spinCount="100000" saltValue="kMeCB9uz1+mB18jN+ljAWXOR4sj3ED5SgSOv0IzBCb3GF/9ap3ixHZLA4ubE7jVVaUZ/0BcSOx6xLI8pF35IFw==" hashValue="qyemdWQWcjIdfIMnR+sx3tVDF4Zs7ftBuAiMi8dESrL68h5U7EqTeVYtw8oPmNaq+8jZ1hbaK5lXEL8HYWqfCg==" algorithmName="SHA-512" password="CC35"/>
  <autoFilter ref="C82:K208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7" customWidth="1"/>
    <col min="8" max="8" width="11.5" customWidth="1"/>
    <col min="9" max="9" width="20.17" style="13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93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87</v>
      </c>
    </row>
    <row r="4" ht="24.96" customHeight="1">
      <c r="B4" s="20"/>
      <c r="D4" s="141" t="s">
        <v>116</v>
      </c>
      <c r="L4" s="20"/>
      <c r="M4" s="14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43" t="s">
        <v>16</v>
      </c>
      <c r="L6" s="20"/>
    </row>
    <row r="7" ht="16.5" customHeight="1">
      <c r="B7" s="20"/>
      <c r="E7" s="144" t="str">
        <f>'Rekapitulace stavby'!K6</f>
        <v>Bečva, km 42,480-44,135 - revitalizace toku, Černotín, DPS</v>
      </c>
      <c r="F7" s="143"/>
      <c r="G7" s="143"/>
      <c r="H7" s="143"/>
      <c r="L7" s="20"/>
    </row>
    <row r="8" s="1" customFormat="1" ht="12" customHeight="1">
      <c r="B8" s="43"/>
      <c r="D8" s="143" t="s">
        <v>117</v>
      </c>
      <c r="I8" s="145"/>
      <c r="L8" s="43"/>
    </row>
    <row r="9" s="1" customFormat="1" ht="36.96" customHeight="1">
      <c r="B9" s="43"/>
      <c r="E9" s="146" t="s">
        <v>406</v>
      </c>
      <c r="F9" s="1"/>
      <c r="G9" s="1"/>
      <c r="H9" s="1"/>
      <c r="I9" s="145"/>
      <c r="L9" s="43"/>
    </row>
    <row r="10" s="1" customFormat="1">
      <c r="B10" s="43"/>
      <c r="I10" s="145"/>
      <c r="L10" s="43"/>
    </row>
    <row r="11" s="1" customFormat="1" ht="12" customHeight="1">
      <c r="B11" s="43"/>
      <c r="D11" s="143" t="s">
        <v>18</v>
      </c>
      <c r="F11" s="132" t="s">
        <v>19</v>
      </c>
      <c r="I11" s="147" t="s">
        <v>20</v>
      </c>
      <c r="J11" s="132" t="s">
        <v>21</v>
      </c>
      <c r="L11" s="43"/>
    </row>
    <row r="12" s="1" customFormat="1" ht="12" customHeight="1">
      <c r="B12" s="43"/>
      <c r="D12" s="143" t="s">
        <v>22</v>
      </c>
      <c r="F12" s="132" t="s">
        <v>23</v>
      </c>
      <c r="I12" s="147" t="s">
        <v>24</v>
      </c>
      <c r="J12" s="148" t="str">
        <f>'Rekapitulace stavby'!AN8</f>
        <v>31. 7. 2018</v>
      </c>
      <c r="L12" s="43"/>
    </row>
    <row r="13" s="1" customFormat="1" ht="10.8" customHeight="1">
      <c r="B13" s="43"/>
      <c r="I13" s="145"/>
      <c r="L13" s="43"/>
    </row>
    <row r="14" s="1" customFormat="1" ht="12" customHeight="1">
      <c r="B14" s="43"/>
      <c r="D14" s="143" t="s">
        <v>26</v>
      </c>
      <c r="I14" s="147" t="s">
        <v>27</v>
      </c>
      <c r="J14" s="132" t="s">
        <v>28</v>
      </c>
      <c r="L14" s="43"/>
    </row>
    <row r="15" s="1" customFormat="1" ht="18" customHeight="1">
      <c r="B15" s="43"/>
      <c r="E15" s="132" t="s">
        <v>29</v>
      </c>
      <c r="I15" s="147" t="s">
        <v>30</v>
      </c>
      <c r="J15" s="132" t="s">
        <v>31</v>
      </c>
      <c r="L15" s="43"/>
    </row>
    <row r="16" s="1" customFormat="1" ht="6.96" customHeight="1">
      <c r="B16" s="43"/>
      <c r="I16" s="145"/>
      <c r="L16" s="43"/>
    </row>
    <row r="17" s="1" customFormat="1" ht="12" customHeight="1">
      <c r="B17" s="43"/>
      <c r="D17" s="143" t="s">
        <v>32</v>
      </c>
      <c r="I17" s="147" t="s">
        <v>27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2"/>
      <c r="G18" s="132"/>
      <c r="H18" s="132"/>
      <c r="I18" s="147" t="s">
        <v>30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45"/>
      <c r="L19" s="43"/>
    </row>
    <row r="20" s="1" customFormat="1" ht="12" customHeight="1">
      <c r="B20" s="43"/>
      <c r="D20" s="143" t="s">
        <v>34</v>
      </c>
      <c r="I20" s="147" t="s">
        <v>27</v>
      </c>
      <c r="J20" s="132" t="s">
        <v>35</v>
      </c>
      <c r="L20" s="43"/>
    </row>
    <row r="21" s="1" customFormat="1" ht="18" customHeight="1">
      <c r="B21" s="43"/>
      <c r="E21" s="132" t="s">
        <v>36</v>
      </c>
      <c r="I21" s="147" t="s">
        <v>30</v>
      </c>
      <c r="J21" s="132" t="s">
        <v>37</v>
      </c>
      <c r="L21" s="43"/>
    </row>
    <row r="22" s="1" customFormat="1" ht="6.96" customHeight="1">
      <c r="B22" s="43"/>
      <c r="I22" s="145"/>
      <c r="L22" s="43"/>
    </row>
    <row r="23" s="1" customFormat="1" ht="12" customHeight="1">
      <c r="B23" s="43"/>
      <c r="D23" s="143" t="s">
        <v>39</v>
      </c>
      <c r="I23" s="147" t="s">
        <v>27</v>
      </c>
      <c r="J23" s="132" t="str">
        <f>IF('Rekapitulace stavby'!AN19="","",'Rekapitulace stavby'!AN19)</f>
        <v/>
      </c>
      <c r="L23" s="43"/>
    </row>
    <row r="24" s="1" customFormat="1" ht="18" customHeight="1">
      <c r="B24" s="43"/>
      <c r="E24" s="132" t="str">
        <f>IF('Rekapitulace stavby'!E20="","",'Rekapitulace stavby'!E20)</f>
        <v xml:space="preserve"> </v>
      </c>
      <c r="I24" s="147" t="s">
        <v>30</v>
      </c>
      <c r="J24" s="132" t="str">
        <f>IF('Rekapitulace stavby'!AN20="","",'Rekapitulace stavby'!AN20)</f>
        <v/>
      </c>
      <c r="L24" s="43"/>
    </row>
    <row r="25" s="1" customFormat="1" ht="6.96" customHeight="1">
      <c r="B25" s="43"/>
      <c r="I25" s="145"/>
      <c r="L25" s="43"/>
    </row>
    <row r="26" s="1" customFormat="1" ht="12" customHeight="1">
      <c r="B26" s="43"/>
      <c r="D26" s="143" t="s">
        <v>41</v>
      </c>
      <c r="I26" s="145"/>
      <c r="L26" s="43"/>
    </row>
    <row r="27" s="7" customFormat="1" ht="16.5" customHeight="1">
      <c r="B27" s="149"/>
      <c r="E27" s="150" t="s">
        <v>21</v>
      </c>
      <c r="F27" s="150"/>
      <c r="G27" s="150"/>
      <c r="H27" s="150"/>
      <c r="I27" s="151"/>
      <c r="L27" s="149"/>
    </row>
    <row r="28" s="1" customFormat="1" ht="6.96" customHeight="1">
      <c r="B28" s="43"/>
      <c r="I28" s="14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52"/>
      <c r="J29" s="75"/>
      <c r="K29" s="75"/>
      <c r="L29" s="43"/>
    </row>
    <row r="30" s="1" customFormat="1" ht="25.44" customHeight="1">
      <c r="B30" s="43"/>
      <c r="D30" s="153" t="s">
        <v>43</v>
      </c>
      <c r="I30" s="145"/>
      <c r="J30" s="154">
        <f>ROUND(J84,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52"/>
      <c r="J31" s="75"/>
      <c r="K31" s="75"/>
      <c r="L31" s="43"/>
    </row>
    <row r="32" s="1" customFormat="1" ht="14.4" customHeight="1">
      <c r="B32" s="43"/>
      <c r="F32" s="155" t="s">
        <v>45</v>
      </c>
      <c r="I32" s="156" t="s">
        <v>44</v>
      </c>
      <c r="J32" s="155" t="s">
        <v>46</v>
      </c>
      <c r="L32" s="43"/>
    </row>
    <row r="33" s="1" customFormat="1" ht="14.4" customHeight="1">
      <c r="B33" s="43"/>
      <c r="D33" s="157" t="s">
        <v>47</v>
      </c>
      <c r="E33" s="143" t="s">
        <v>48</v>
      </c>
      <c r="F33" s="158">
        <f>ROUND((SUM(BE84:BE145)),  2)</f>
        <v>0</v>
      </c>
      <c r="I33" s="159">
        <v>0.20999999999999999</v>
      </c>
      <c r="J33" s="158">
        <f>ROUND(((SUM(BE84:BE145))*I33),  2)</f>
        <v>0</v>
      </c>
      <c r="L33" s="43"/>
    </row>
    <row r="34" s="1" customFormat="1" ht="14.4" customHeight="1">
      <c r="B34" s="43"/>
      <c r="E34" s="143" t="s">
        <v>49</v>
      </c>
      <c r="F34" s="158">
        <f>ROUND((SUM(BF84:BF145)),  2)</f>
        <v>0</v>
      </c>
      <c r="I34" s="159">
        <v>0.14999999999999999</v>
      </c>
      <c r="J34" s="158">
        <f>ROUND(((SUM(BF84:BF145))*I34),  2)</f>
        <v>0</v>
      </c>
      <c r="L34" s="43"/>
    </row>
    <row r="35" hidden="1" s="1" customFormat="1" ht="14.4" customHeight="1">
      <c r="B35" s="43"/>
      <c r="E35" s="143" t="s">
        <v>50</v>
      </c>
      <c r="F35" s="158">
        <f>ROUND((SUM(BG84:BG145)),  2)</f>
        <v>0</v>
      </c>
      <c r="I35" s="159">
        <v>0.20999999999999999</v>
      </c>
      <c r="J35" s="158">
        <f>0</f>
        <v>0</v>
      </c>
      <c r="L35" s="43"/>
    </row>
    <row r="36" hidden="1" s="1" customFormat="1" ht="14.4" customHeight="1">
      <c r="B36" s="43"/>
      <c r="E36" s="143" t="s">
        <v>51</v>
      </c>
      <c r="F36" s="158">
        <f>ROUND((SUM(BH84:BH145)),  2)</f>
        <v>0</v>
      </c>
      <c r="I36" s="159">
        <v>0.14999999999999999</v>
      </c>
      <c r="J36" s="158">
        <f>0</f>
        <v>0</v>
      </c>
      <c r="L36" s="43"/>
    </row>
    <row r="37" hidden="1" s="1" customFormat="1" ht="14.4" customHeight="1">
      <c r="B37" s="43"/>
      <c r="E37" s="143" t="s">
        <v>52</v>
      </c>
      <c r="F37" s="158">
        <f>ROUND((SUM(BI84:BI145)),  2)</f>
        <v>0</v>
      </c>
      <c r="I37" s="159">
        <v>0</v>
      </c>
      <c r="J37" s="158">
        <f>0</f>
        <v>0</v>
      </c>
      <c r="L37" s="43"/>
    </row>
    <row r="38" s="1" customFormat="1" ht="6.96" customHeight="1">
      <c r="B38" s="43"/>
      <c r="I38" s="145"/>
      <c r="L38" s="43"/>
    </row>
    <row r="39" s="1" customFormat="1" ht="25.44" customHeight="1">
      <c r="B39" s="43"/>
      <c r="C39" s="160"/>
      <c r="D39" s="161" t="s">
        <v>53</v>
      </c>
      <c r="E39" s="162"/>
      <c r="F39" s="162"/>
      <c r="G39" s="163" t="s">
        <v>54</v>
      </c>
      <c r="H39" s="164" t="s">
        <v>55</v>
      </c>
      <c r="I39" s="165"/>
      <c r="J39" s="166">
        <f>SUM(J30:J37)</f>
        <v>0</v>
      </c>
      <c r="K39" s="167"/>
      <c r="L39" s="43"/>
    </row>
    <row r="40" s="1" customFormat="1" ht="14.4" customHeight="1">
      <c r="B40" s="168"/>
      <c r="C40" s="169"/>
      <c r="D40" s="169"/>
      <c r="E40" s="169"/>
      <c r="F40" s="169"/>
      <c r="G40" s="169"/>
      <c r="H40" s="169"/>
      <c r="I40" s="170"/>
      <c r="J40" s="169"/>
      <c r="K40" s="169"/>
      <c r="L40" s="43"/>
    </row>
    <row r="44" s="1" customFormat="1" ht="6.96" customHeight="1">
      <c r="B44" s="171"/>
      <c r="C44" s="172"/>
      <c r="D44" s="172"/>
      <c r="E44" s="172"/>
      <c r="F44" s="172"/>
      <c r="G44" s="172"/>
      <c r="H44" s="172"/>
      <c r="I44" s="173"/>
      <c r="J44" s="172"/>
      <c r="K44" s="172"/>
      <c r="L44" s="43"/>
    </row>
    <row r="45" s="1" customFormat="1" ht="24.96" customHeight="1">
      <c r="B45" s="38"/>
      <c r="C45" s="23" t="s">
        <v>119</v>
      </c>
      <c r="D45" s="39"/>
      <c r="E45" s="39"/>
      <c r="F45" s="39"/>
      <c r="G45" s="39"/>
      <c r="H45" s="39"/>
      <c r="I45" s="14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4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45"/>
      <c r="J47" s="39"/>
      <c r="K47" s="39"/>
      <c r="L47" s="43"/>
    </row>
    <row r="48" s="1" customFormat="1" ht="16.5" customHeight="1">
      <c r="B48" s="38"/>
      <c r="C48" s="39"/>
      <c r="D48" s="39"/>
      <c r="E48" s="174" t="str">
        <f>E7</f>
        <v>Bečva, km 42,480-44,135 - revitalizace toku, Černotín, DPS</v>
      </c>
      <c r="F48" s="32"/>
      <c r="G48" s="32"/>
      <c r="H48" s="32"/>
      <c r="I48" s="145"/>
      <c r="J48" s="39"/>
      <c r="K48" s="39"/>
      <c r="L48" s="43"/>
    </row>
    <row r="49" s="1" customFormat="1" ht="12" customHeight="1">
      <c r="B49" s="38"/>
      <c r="C49" s="32" t="s">
        <v>117</v>
      </c>
      <c r="D49" s="39"/>
      <c r="E49" s="39"/>
      <c r="F49" s="39"/>
      <c r="G49" s="39"/>
      <c r="H49" s="39"/>
      <c r="I49" s="14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 xml:space="preserve">SO 03 - Úpravy LB pod Ústím </v>
      </c>
      <c r="F50" s="39"/>
      <c r="G50" s="39"/>
      <c r="H50" s="39"/>
      <c r="I50" s="14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45"/>
      <c r="J51" s="39"/>
      <c r="K51" s="39"/>
      <c r="L51" s="43"/>
    </row>
    <row r="52" s="1" customFormat="1" ht="12" customHeight="1">
      <c r="B52" s="38"/>
      <c r="C52" s="32" t="s">
        <v>22</v>
      </c>
      <c r="D52" s="39"/>
      <c r="E52" s="39"/>
      <c r="F52" s="27" t="str">
        <f>F12</f>
        <v>Černotín</v>
      </c>
      <c r="G52" s="39"/>
      <c r="H52" s="39"/>
      <c r="I52" s="147" t="s">
        <v>24</v>
      </c>
      <c r="J52" s="71" t="str">
        <f>IF(J12="","",J12)</f>
        <v>31. 7. 2018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45"/>
      <c r="J53" s="39"/>
      <c r="K53" s="39"/>
      <c r="L53" s="43"/>
    </row>
    <row r="54" s="1" customFormat="1" ht="15.15" customHeight="1">
      <c r="B54" s="38"/>
      <c r="C54" s="32" t="s">
        <v>26</v>
      </c>
      <c r="D54" s="39"/>
      <c r="E54" s="39"/>
      <c r="F54" s="27" t="str">
        <f>E15</f>
        <v>Povodí Moravy, státní podnik</v>
      </c>
      <c r="G54" s="39"/>
      <c r="H54" s="39"/>
      <c r="I54" s="147" t="s">
        <v>34</v>
      </c>
      <c r="J54" s="36" t="str">
        <f>E21</f>
        <v>HG Partner, s.r.o.</v>
      </c>
      <c r="K54" s="39"/>
      <c r="L54" s="43"/>
    </row>
    <row r="55" s="1" customFormat="1" ht="15.15" customHeight="1">
      <c r="B55" s="38"/>
      <c r="C55" s="32" t="s">
        <v>32</v>
      </c>
      <c r="D55" s="39"/>
      <c r="E55" s="39"/>
      <c r="F55" s="27" t="str">
        <f>IF(E18="","",E18)</f>
        <v>Vyplň údaj</v>
      </c>
      <c r="G55" s="39"/>
      <c r="H55" s="39"/>
      <c r="I55" s="147" t="s">
        <v>39</v>
      </c>
      <c r="J55" s="36" t="str">
        <f>E24</f>
        <v xml:space="preserve"> 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45"/>
      <c r="J56" s="39"/>
      <c r="K56" s="39"/>
      <c r="L56" s="43"/>
    </row>
    <row r="57" s="1" customFormat="1" ht="29.28" customHeight="1">
      <c r="B57" s="38"/>
      <c r="C57" s="175" t="s">
        <v>120</v>
      </c>
      <c r="D57" s="176"/>
      <c r="E57" s="176"/>
      <c r="F57" s="176"/>
      <c r="G57" s="176"/>
      <c r="H57" s="176"/>
      <c r="I57" s="177"/>
      <c r="J57" s="178" t="s">
        <v>121</v>
      </c>
      <c r="K57" s="176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45"/>
      <c r="J58" s="39"/>
      <c r="K58" s="39"/>
      <c r="L58" s="43"/>
    </row>
    <row r="59" s="1" customFormat="1" ht="22.8" customHeight="1">
      <c r="B59" s="38"/>
      <c r="C59" s="179" t="s">
        <v>75</v>
      </c>
      <c r="D59" s="39"/>
      <c r="E59" s="39"/>
      <c r="F59" s="39"/>
      <c r="G59" s="39"/>
      <c r="H59" s="39"/>
      <c r="I59" s="145"/>
      <c r="J59" s="101">
        <f>J84</f>
        <v>0</v>
      </c>
      <c r="K59" s="39"/>
      <c r="L59" s="43"/>
      <c r="AU59" s="17" t="s">
        <v>122</v>
      </c>
    </row>
    <row r="60" s="8" customFormat="1" ht="24.96" customHeight="1">
      <c r="B60" s="180"/>
      <c r="C60" s="181"/>
      <c r="D60" s="182" t="s">
        <v>123</v>
      </c>
      <c r="E60" s="183"/>
      <c r="F60" s="183"/>
      <c r="G60" s="183"/>
      <c r="H60" s="183"/>
      <c r="I60" s="184"/>
      <c r="J60" s="185">
        <f>J85</f>
        <v>0</v>
      </c>
      <c r="K60" s="181"/>
      <c r="L60" s="186"/>
    </row>
    <row r="61" s="9" customFormat="1" ht="19.92" customHeight="1">
      <c r="B61" s="187"/>
      <c r="C61" s="124"/>
      <c r="D61" s="188" t="s">
        <v>124</v>
      </c>
      <c r="E61" s="189"/>
      <c r="F61" s="189"/>
      <c r="G61" s="189"/>
      <c r="H61" s="189"/>
      <c r="I61" s="190"/>
      <c r="J61" s="191">
        <f>J86</f>
        <v>0</v>
      </c>
      <c r="K61" s="124"/>
      <c r="L61" s="192"/>
    </row>
    <row r="62" s="9" customFormat="1" ht="19.92" customHeight="1">
      <c r="B62" s="187"/>
      <c r="C62" s="124"/>
      <c r="D62" s="188" t="s">
        <v>125</v>
      </c>
      <c r="E62" s="189"/>
      <c r="F62" s="189"/>
      <c r="G62" s="189"/>
      <c r="H62" s="189"/>
      <c r="I62" s="190"/>
      <c r="J62" s="191">
        <f>J136</f>
        <v>0</v>
      </c>
      <c r="K62" s="124"/>
      <c r="L62" s="192"/>
    </row>
    <row r="63" s="9" customFormat="1" ht="19.92" customHeight="1">
      <c r="B63" s="187"/>
      <c r="C63" s="124"/>
      <c r="D63" s="188" t="s">
        <v>126</v>
      </c>
      <c r="E63" s="189"/>
      <c r="F63" s="189"/>
      <c r="G63" s="189"/>
      <c r="H63" s="189"/>
      <c r="I63" s="190"/>
      <c r="J63" s="191">
        <f>J141</f>
        <v>0</v>
      </c>
      <c r="K63" s="124"/>
      <c r="L63" s="192"/>
    </row>
    <row r="64" s="9" customFormat="1" ht="19.92" customHeight="1">
      <c r="B64" s="187"/>
      <c r="C64" s="124"/>
      <c r="D64" s="188" t="s">
        <v>127</v>
      </c>
      <c r="E64" s="189"/>
      <c r="F64" s="189"/>
      <c r="G64" s="189"/>
      <c r="H64" s="189"/>
      <c r="I64" s="190"/>
      <c r="J64" s="191">
        <f>J143</f>
        <v>0</v>
      </c>
      <c r="K64" s="124"/>
      <c r="L64" s="192"/>
    </row>
    <row r="65" s="1" customFormat="1" ht="21.84" customHeight="1">
      <c r="B65" s="38"/>
      <c r="C65" s="39"/>
      <c r="D65" s="39"/>
      <c r="E65" s="39"/>
      <c r="F65" s="39"/>
      <c r="G65" s="39"/>
      <c r="H65" s="39"/>
      <c r="I65" s="145"/>
      <c r="J65" s="39"/>
      <c r="K65" s="39"/>
      <c r="L65" s="43"/>
    </row>
    <row r="66" s="1" customFormat="1" ht="6.96" customHeight="1">
      <c r="B66" s="58"/>
      <c r="C66" s="59"/>
      <c r="D66" s="59"/>
      <c r="E66" s="59"/>
      <c r="F66" s="59"/>
      <c r="G66" s="59"/>
      <c r="H66" s="59"/>
      <c r="I66" s="170"/>
      <c r="J66" s="59"/>
      <c r="K66" s="59"/>
      <c r="L66" s="43"/>
    </row>
    <row r="70" s="1" customFormat="1" ht="6.96" customHeight="1">
      <c r="B70" s="60"/>
      <c r="C70" s="61"/>
      <c r="D70" s="61"/>
      <c r="E70" s="61"/>
      <c r="F70" s="61"/>
      <c r="G70" s="61"/>
      <c r="H70" s="61"/>
      <c r="I70" s="173"/>
      <c r="J70" s="61"/>
      <c r="K70" s="61"/>
      <c r="L70" s="43"/>
    </row>
    <row r="71" s="1" customFormat="1" ht="24.96" customHeight="1">
      <c r="B71" s="38"/>
      <c r="C71" s="23" t="s">
        <v>128</v>
      </c>
      <c r="D71" s="39"/>
      <c r="E71" s="39"/>
      <c r="F71" s="39"/>
      <c r="G71" s="39"/>
      <c r="H71" s="39"/>
      <c r="I71" s="145"/>
      <c r="J71" s="39"/>
      <c r="K71" s="39"/>
      <c r="L71" s="43"/>
    </row>
    <row r="72" s="1" customFormat="1" ht="6.96" customHeight="1">
      <c r="B72" s="38"/>
      <c r="C72" s="39"/>
      <c r="D72" s="39"/>
      <c r="E72" s="39"/>
      <c r="F72" s="39"/>
      <c r="G72" s="39"/>
      <c r="H72" s="39"/>
      <c r="I72" s="145"/>
      <c r="J72" s="39"/>
      <c r="K72" s="39"/>
      <c r="L72" s="43"/>
    </row>
    <row r="73" s="1" customFormat="1" ht="12" customHeight="1">
      <c r="B73" s="38"/>
      <c r="C73" s="32" t="s">
        <v>16</v>
      </c>
      <c r="D73" s="39"/>
      <c r="E73" s="39"/>
      <c r="F73" s="39"/>
      <c r="G73" s="39"/>
      <c r="H73" s="39"/>
      <c r="I73" s="145"/>
      <c r="J73" s="39"/>
      <c r="K73" s="39"/>
      <c r="L73" s="43"/>
    </row>
    <row r="74" s="1" customFormat="1" ht="16.5" customHeight="1">
      <c r="B74" s="38"/>
      <c r="C74" s="39"/>
      <c r="D74" s="39"/>
      <c r="E74" s="174" t="str">
        <f>E7</f>
        <v>Bečva, km 42,480-44,135 - revitalizace toku, Černotín, DPS</v>
      </c>
      <c r="F74" s="32"/>
      <c r="G74" s="32"/>
      <c r="H74" s="32"/>
      <c r="I74" s="145"/>
      <c r="J74" s="39"/>
      <c r="K74" s="39"/>
      <c r="L74" s="43"/>
    </row>
    <row r="75" s="1" customFormat="1" ht="12" customHeight="1">
      <c r="B75" s="38"/>
      <c r="C75" s="32" t="s">
        <v>117</v>
      </c>
      <c r="D75" s="39"/>
      <c r="E75" s="39"/>
      <c r="F75" s="39"/>
      <c r="G75" s="39"/>
      <c r="H75" s="39"/>
      <c r="I75" s="145"/>
      <c r="J75" s="39"/>
      <c r="K75" s="39"/>
      <c r="L75" s="43"/>
    </row>
    <row r="76" s="1" customFormat="1" ht="16.5" customHeight="1">
      <c r="B76" s="38"/>
      <c r="C76" s="39"/>
      <c r="D76" s="39"/>
      <c r="E76" s="68" t="str">
        <f>E9</f>
        <v xml:space="preserve">SO 03 - Úpravy LB pod Ústím </v>
      </c>
      <c r="F76" s="39"/>
      <c r="G76" s="39"/>
      <c r="H76" s="39"/>
      <c r="I76" s="145"/>
      <c r="J76" s="39"/>
      <c r="K76" s="39"/>
      <c r="L76" s="43"/>
    </row>
    <row r="77" s="1" customFormat="1" ht="6.96" customHeight="1">
      <c r="B77" s="38"/>
      <c r="C77" s="39"/>
      <c r="D77" s="39"/>
      <c r="E77" s="39"/>
      <c r="F77" s="39"/>
      <c r="G77" s="39"/>
      <c r="H77" s="39"/>
      <c r="I77" s="145"/>
      <c r="J77" s="39"/>
      <c r="K77" s="39"/>
      <c r="L77" s="43"/>
    </row>
    <row r="78" s="1" customFormat="1" ht="12" customHeight="1">
      <c r="B78" s="38"/>
      <c r="C78" s="32" t="s">
        <v>22</v>
      </c>
      <c r="D78" s="39"/>
      <c r="E78" s="39"/>
      <c r="F78" s="27" t="str">
        <f>F12</f>
        <v>Černotín</v>
      </c>
      <c r="G78" s="39"/>
      <c r="H78" s="39"/>
      <c r="I78" s="147" t="s">
        <v>24</v>
      </c>
      <c r="J78" s="71" t="str">
        <f>IF(J12="","",J12)</f>
        <v>31. 7. 2018</v>
      </c>
      <c r="K78" s="39"/>
      <c r="L78" s="43"/>
    </row>
    <row r="79" s="1" customFormat="1" ht="6.96" customHeight="1">
      <c r="B79" s="38"/>
      <c r="C79" s="39"/>
      <c r="D79" s="39"/>
      <c r="E79" s="39"/>
      <c r="F79" s="39"/>
      <c r="G79" s="39"/>
      <c r="H79" s="39"/>
      <c r="I79" s="145"/>
      <c r="J79" s="39"/>
      <c r="K79" s="39"/>
      <c r="L79" s="43"/>
    </row>
    <row r="80" s="1" customFormat="1" ht="15.15" customHeight="1">
      <c r="B80" s="38"/>
      <c r="C80" s="32" t="s">
        <v>26</v>
      </c>
      <c r="D80" s="39"/>
      <c r="E80" s="39"/>
      <c r="F80" s="27" t="str">
        <f>E15</f>
        <v>Povodí Moravy, státní podnik</v>
      </c>
      <c r="G80" s="39"/>
      <c r="H80" s="39"/>
      <c r="I80" s="147" t="s">
        <v>34</v>
      </c>
      <c r="J80" s="36" t="str">
        <f>E21</f>
        <v>HG Partner, s.r.o.</v>
      </c>
      <c r="K80" s="39"/>
      <c r="L80" s="43"/>
    </row>
    <row r="81" s="1" customFormat="1" ht="15.15" customHeight="1">
      <c r="B81" s="38"/>
      <c r="C81" s="32" t="s">
        <v>32</v>
      </c>
      <c r="D81" s="39"/>
      <c r="E81" s="39"/>
      <c r="F81" s="27" t="str">
        <f>IF(E18="","",E18)</f>
        <v>Vyplň údaj</v>
      </c>
      <c r="G81" s="39"/>
      <c r="H81" s="39"/>
      <c r="I81" s="147" t="s">
        <v>39</v>
      </c>
      <c r="J81" s="36" t="str">
        <f>E24</f>
        <v xml:space="preserve"> </v>
      </c>
      <c r="K81" s="39"/>
      <c r="L81" s="43"/>
    </row>
    <row r="82" s="1" customFormat="1" ht="10.32" customHeight="1">
      <c r="B82" s="38"/>
      <c r="C82" s="39"/>
      <c r="D82" s="39"/>
      <c r="E82" s="39"/>
      <c r="F82" s="39"/>
      <c r="G82" s="39"/>
      <c r="H82" s="39"/>
      <c r="I82" s="145"/>
      <c r="J82" s="39"/>
      <c r="K82" s="39"/>
      <c r="L82" s="43"/>
    </row>
    <row r="83" s="10" customFormat="1" ht="29.28" customHeight="1">
      <c r="B83" s="193"/>
      <c r="C83" s="194" t="s">
        <v>129</v>
      </c>
      <c r="D83" s="195" t="s">
        <v>62</v>
      </c>
      <c r="E83" s="195" t="s">
        <v>58</v>
      </c>
      <c r="F83" s="195" t="s">
        <v>59</v>
      </c>
      <c r="G83" s="195" t="s">
        <v>130</v>
      </c>
      <c r="H83" s="195" t="s">
        <v>131</v>
      </c>
      <c r="I83" s="196" t="s">
        <v>132</v>
      </c>
      <c r="J83" s="195" t="s">
        <v>121</v>
      </c>
      <c r="K83" s="197" t="s">
        <v>133</v>
      </c>
      <c r="L83" s="198"/>
      <c r="M83" s="91" t="s">
        <v>21</v>
      </c>
      <c r="N83" s="92" t="s">
        <v>47</v>
      </c>
      <c r="O83" s="92" t="s">
        <v>134</v>
      </c>
      <c r="P83" s="92" t="s">
        <v>135</v>
      </c>
      <c r="Q83" s="92" t="s">
        <v>136</v>
      </c>
      <c r="R83" s="92" t="s">
        <v>137</v>
      </c>
      <c r="S83" s="92" t="s">
        <v>138</v>
      </c>
      <c r="T83" s="93" t="s">
        <v>139</v>
      </c>
    </row>
    <row r="84" s="1" customFormat="1" ht="22.8" customHeight="1">
      <c r="B84" s="38"/>
      <c r="C84" s="98" t="s">
        <v>140</v>
      </c>
      <c r="D84" s="39"/>
      <c r="E84" s="39"/>
      <c r="F84" s="39"/>
      <c r="G84" s="39"/>
      <c r="H84" s="39"/>
      <c r="I84" s="145"/>
      <c r="J84" s="199">
        <f>BK84</f>
        <v>0</v>
      </c>
      <c r="K84" s="39"/>
      <c r="L84" s="43"/>
      <c r="M84" s="94"/>
      <c r="N84" s="95"/>
      <c r="O84" s="95"/>
      <c r="P84" s="200">
        <f>P85</f>
        <v>0</v>
      </c>
      <c r="Q84" s="95"/>
      <c r="R84" s="200">
        <f>R85</f>
        <v>11.099679999999999</v>
      </c>
      <c r="S84" s="95"/>
      <c r="T84" s="201">
        <f>T85</f>
        <v>0</v>
      </c>
      <c r="AT84" s="17" t="s">
        <v>76</v>
      </c>
      <c r="AU84" s="17" t="s">
        <v>122</v>
      </c>
      <c r="BK84" s="202">
        <f>BK85</f>
        <v>0</v>
      </c>
    </row>
    <row r="85" s="11" customFormat="1" ht="25.92" customHeight="1">
      <c r="B85" s="203"/>
      <c r="C85" s="204"/>
      <c r="D85" s="205" t="s">
        <v>76</v>
      </c>
      <c r="E85" s="206" t="s">
        <v>141</v>
      </c>
      <c r="F85" s="206" t="s">
        <v>142</v>
      </c>
      <c r="G85" s="204"/>
      <c r="H85" s="204"/>
      <c r="I85" s="207"/>
      <c r="J85" s="208">
        <f>BK85</f>
        <v>0</v>
      </c>
      <c r="K85" s="204"/>
      <c r="L85" s="209"/>
      <c r="M85" s="210"/>
      <c r="N85" s="211"/>
      <c r="O85" s="211"/>
      <c r="P85" s="212">
        <f>P86+P136+P141+P143</f>
        <v>0</v>
      </c>
      <c r="Q85" s="211"/>
      <c r="R85" s="212">
        <f>R86+R136+R141+R143</f>
        <v>11.099679999999999</v>
      </c>
      <c r="S85" s="211"/>
      <c r="T85" s="213">
        <f>T86+T136+T141+T143</f>
        <v>0</v>
      </c>
      <c r="AR85" s="214" t="s">
        <v>85</v>
      </c>
      <c r="AT85" s="215" t="s">
        <v>76</v>
      </c>
      <c r="AU85" s="215" t="s">
        <v>77</v>
      </c>
      <c r="AY85" s="214" t="s">
        <v>143</v>
      </c>
      <c r="BK85" s="216">
        <f>BK86+BK136+BK141+BK143</f>
        <v>0</v>
      </c>
    </row>
    <row r="86" s="11" customFormat="1" ht="22.8" customHeight="1">
      <c r="B86" s="203"/>
      <c r="C86" s="204"/>
      <c r="D86" s="205" t="s">
        <v>76</v>
      </c>
      <c r="E86" s="217" t="s">
        <v>85</v>
      </c>
      <c r="F86" s="217" t="s">
        <v>144</v>
      </c>
      <c r="G86" s="204"/>
      <c r="H86" s="204"/>
      <c r="I86" s="207"/>
      <c r="J86" s="218">
        <f>BK86</f>
        <v>0</v>
      </c>
      <c r="K86" s="204"/>
      <c r="L86" s="209"/>
      <c r="M86" s="210"/>
      <c r="N86" s="211"/>
      <c r="O86" s="211"/>
      <c r="P86" s="212">
        <f>SUM(P87:P135)</f>
        <v>0</v>
      </c>
      <c r="Q86" s="211"/>
      <c r="R86" s="212">
        <f>SUM(R87:R135)</f>
        <v>0</v>
      </c>
      <c r="S86" s="211"/>
      <c r="T86" s="213">
        <f>SUM(T87:T135)</f>
        <v>0</v>
      </c>
      <c r="AR86" s="214" t="s">
        <v>85</v>
      </c>
      <c r="AT86" s="215" t="s">
        <v>76</v>
      </c>
      <c r="AU86" s="215" t="s">
        <v>85</v>
      </c>
      <c r="AY86" s="214" t="s">
        <v>143</v>
      </c>
      <c r="BK86" s="216">
        <f>SUM(BK87:BK135)</f>
        <v>0</v>
      </c>
    </row>
    <row r="87" s="1" customFormat="1" ht="24" customHeight="1">
      <c r="B87" s="38"/>
      <c r="C87" s="219" t="s">
        <v>85</v>
      </c>
      <c r="D87" s="219" t="s">
        <v>145</v>
      </c>
      <c r="E87" s="220" t="s">
        <v>162</v>
      </c>
      <c r="F87" s="221" t="s">
        <v>163</v>
      </c>
      <c r="G87" s="222" t="s">
        <v>148</v>
      </c>
      <c r="H87" s="223">
        <v>2549.5599999999999</v>
      </c>
      <c r="I87" s="224"/>
      <c r="J87" s="225">
        <f>ROUND(I87*H87,2)</f>
        <v>0</v>
      </c>
      <c r="K87" s="221" t="s">
        <v>149</v>
      </c>
      <c r="L87" s="43"/>
      <c r="M87" s="226" t="s">
        <v>21</v>
      </c>
      <c r="N87" s="227" t="s">
        <v>48</v>
      </c>
      <c r="O87" s="83"/>
      <c r="P87" s="228">
        <f>O87*H87</f>
        <v>0</v>
      </c>
      <c r="Q87" s="228">
        <v>0</v>
      </c>
      <c r="R87" s="228">
        <f>Q87*H87</f>
        <v>0</v>
      </c>
      <c r="S87" s="228">
        <v>0</v>
      </c>
      <c r="T87" s="229">
        <f>S87*H87</f>
        <v>0</v>
      </c>
      <c r="AR87" s="230" t="s">
        <v>150</v>
      </c>
      <c r="AT87" s="230" t="s">
        <v>145</v>
      </c>
      <c r="AU87" s="230" t="s">
        <v>87</v>
      </c>
      <c r="AY87" s="17" t="s">
        <v>143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17" t="s">
        <v>85</v>
      </c>
      <c r="BK87" s="231">
        <f>ROUND(I87*H87,2)</f>
        <v>0</v>
      </c>
      <c r="BL87" s="17" t="s">
        <v>150</v>
      </c>
      <c r="BM87" s="230" t="s">
        <v>407</v>
      </c>
    </row>
    <row r="88" s="1" customFormat="1">
      <c r="B88" s="38"/>
      <c r="C88" s="39"/>
      <c r="D88" s="232" t="s">
        <v>152</v>
      </c>
      <c r="E88" s="39"/>
      <c r="F88" s="233" t="s">
        <v>165</v>
      </c>
      <c r="G88" s="39"/>
      <c r="H88" s="39"/>
      <c r="I88" s="145"/>
      <c r="J88" s="39"/>
      <c r="K88" s="39"/>
      <c r="L88" s="43"/>
      <c r="M88" s="234"/>
      <c r="N88" s="83"/>
      <c r="O88" s="83"/>
      <c r="P88" s="83"/>
      <c r="Q88" s="83"/>
      <c r="R88" s="83"/>
      <c r="S88" s="83"/>
      <c r="T88" s="84"/>
      <c r="AT88" s="17" t="s">
        <v>152</v>
      </c>
      <c r="AU88" s="17" t="s">
        <v>87</v>
      </c>
    </row>
    <row r="89" s="12" customFormat="1">
      <c r="B89" s="235"/>
      <c r="C89" s="236"/>
      <c r="D89" s="232" t="s">
        <v>154</v>
      </c>
      <c r="E89" s="237" t="s">
        <v>21</v>
      </c>
      <c r="F89" s="238" t="s">
        <v>408</v>
      </c>
      <c r="G89" s="236"/>
      <c r="H89" s="239">
        <v>2549.5599999999999</v>
      </c>
      <c r="I89" s="240"/>
      <c r="J89" s="236"/>
      <c r="K89" s="236"/>
      <c r="L89" s="241"/>
      <c r="M89" s="242"/>
      <c r="N89" s="243"/>
      <c r="O89" s="243"/>
      <c r="P89" s="243"/>
      <c r="Q89" s="243"/>
      <c r="R89" s="243"/>
      <c r="S89" s="243"/>
      <c r="T89" s="244"/>
      <c r="AT89" s="245" t="s">
        <v>154</v>
      </c>
      <c r="AU89" s="245" t="s">
        <v>87</v>
      </c>
      <c r="AV89" s="12" t="s">
        <v>87</v>
      </c>
      <c r="AW89" s="12" t="s">
        <v>38</v>
      </c>
      <c r="AX89" s="12" t="s">
        <v>85</v>
      </c>
      <c r="AY89" s="245" t="s">
        <v>143</v>
      </c>
    </row>
    <row r="90" s="1" customFormat="1" ht="24" customHeight="1">
      <c r="B90" s="38"/>
      <c r="C90" s="219" t="s">
        <v>87</v>
      </c>
      <c r="D90" s="219" t="s">
        <v>145</v>
      </c>
      <c r="E90" s="220" t="s">
        <v>169</v>
      </c>
      <c r="F90" s="221" t="s">
        <v>170</v>
      </c>
      <c r="G90" s="222" t="s">
        <v>148</v>
      </c>
      <c r="H90" s="223">
        <v>380.43000000000001</v>
      </c>
      <c r="I90" s="224"/>
      <c r="J90" s="225">
        <f>ROUND(I90*H90,2)</f>
        <v>0</v>
      </c>
      <c r="K90" s="221" t="s">
        <v>149</v>
      </c>
      <c r="L90" s="43"/>
      <c r="M90" s="226" t="s">
        <v>21</v>
      </c>
      <c r="N90" s="227" t="s">
        <v>48</v>
      </c>
      <c r="O90" s="83"/>
      <c r="P90" s="228">
        <f>O90*H90</f>
        <v>0</v>
      </c>
      <c r="Q90" s="228">
        <v>0</v>
      </c>
      <c r="R90" s="228">
        <f>Q90*H90</f>
        <v>0</v>
      </c>
      <c r="S90" s="228">
        <v>0</v>
      </c>
      <c r="T90" s="229">
        <f>S90*H90</f>
        <v>0</v>
      </c>
      <c r="AR90" s="230" t="s">
        <v>150</v>
      </c>
      <c r="AT90" s="230" t="s">
        <v>145</v>
      </c>
      <c r="AU90" s="230" t="s">
        <v>87</v>
      </c>
      <c r="AY90" s="17" t="s">
        <v>143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17" t="s">
        <v>85</v>
      </c>
      <c r="BK90" s="231">
        <f>ROUND(I90*H90,2)</f>
        <v>0</v>
      </c>
      <c r="BL90" s="17" t="s">
        <v>150</v>
      </c>
      <c r="BM90" s="230" t="s">
        <v>409</v>
      </c>
    </row>
    <row r="91" s="1" customFormat="1">
      <c r="B91" s="38"/>
      <c r="C91" s="39"/>
      <c r="D91" s="232" t="s">
        <v>152</v>
      </c>
      <c r="E91" s="39"/>
      <c r="F91" s="233" t="s">
        <v>172</v>
      </c>
      <c r="G91" s="39"/>
      <c r="H91" s="39"/>
      <c r="I91" s="145"/>
      <c r="J91" s="39"/>
      <c r="K91" s="39"/>
      <c r="L91" s="43"/>
      <c r="M91" s="234"/>
      <c r="N91" s="83"/>
      <c r="O91" s="83"/>
      <c r="P91" s="83"/>
      <c r="Q91" s="83"/>
      <c r="R91" s="83"/>
      <c r="S91" s="83"/>
      <c r="T91" s="84"/>
      <c r="AT91" s="17" t="s">
        <v>152</v>
      </c>
      <c r="AU91" s="17" t="s">
        <v>87</v>
      </c>
    </row>
    <row r="92" s="12" customFormat="1">
      <c r="B92" s="235"/>
      <c r="C92" s="236"/>
      <c r="D92" s="232" t="s">
        <v>154</v>
      </c>
      <c r="E92" s="237" t="s">
        <v>21</v>
      </c>
      <c r="F92" s="238" t="s">
        <v>410</v>
      </c>
      <c r="G92" s="236"/>
      <c r="H92" s="239">
        <v>380.43000000000001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AT92" s="245" t="s">
        <v>154</v>
      </c>
      <c r="AU92" s="245" t="s">
        <v>87</v>
      </c>
      <c r="AV92" s="12" t="s">
        <v>87</v>
      </c>
      <c r="AW92" s="12" t="s">
        <v>38</v>
      </c>
      <c r="AX92" s="12" t="s">
        <v>85</v>
      </c>
      <c r="AY92" s="245" t="s">
        <v>143</v>
      </c>
    </row>
    <row r="93" s="1" customFormat="1" ht="24" customHeight="1">
      <c r="B93" s="38"/>
      <c r="C93" s="219" t="s">
        <v>161</v>
      </c>
      <c r="D93" s="219" t="s">
        <v>145</v>
      </c>
      <c r="E93" s="220" t="s">
        <v>176</v>
      </c>
      <c r="F93" s="221" t="s">
        <v>177</v>
      </c>
      <c r="G93" s="222" t="s">
        <v>148</v>
      </c>
      <c r="H93" s="223">
        <v>1162</v>
      </c>
      <c r="I93" s="224"/>
      <c r="J93" s="225">
        <f>ROUND(I93*H93,2)</f>
        <v>0</v>
      </c>
      <c r="K93" s="221" t="s">
        <v>149</v>
      </c>
      <c r="L93" s="43"/>
      <c r="M93" s="226" t="s">
        <v>21</v>
      </c>
      <c r="N93" s="227" t="s">
        <v>48</v>
      </c>
      <c r="O93" s="83"/>
      <c r="P93" s="228">
        <f>O93*H93</f>
        <v>0</v>
      </c>
      <c r="Q93" s="228">
        <v>0</v>
      </c>
      <c r="R93" s="228">
        <f>Q93*H93</f>
        <v>0</v>
      </c>
      <c r="S93" s="228">
        <v>0</v>
      </c>
      <c r="T93" s="229">
        <f>S93*H93</f>
        <v>0</v>
      </c>
      <c r="AR93" s="230" t="s">
        <v>150</v>
      </c>
      <c r="AT93" s="230" t="s">
        <v>145</v>
      </c>
      <c r="AU93" s="230" t="s">
        <v>87</v>
      </c>
      <c r="AY93" s="17" t="s">
        <v>143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17" t="s">
        <v>85</v>
      </c>
      <c r="BK93" s="231">
        <f>ROUND(I93*H93,2)</f>
        <v>0</v>
      </c>
      <c r="BL93" s="17" t="s">
        <v>150</v>
      </c>
      <c r="BM93" s="230" t="s">
        <v>411</v>
      </c>
    </row>
    <row r="94" s="1" customFormat="1">
      <c r="B94" s="38"/>
      <c r="C94" s="39"/>
      <c r="D94" s="232" t="s">
        <v>152</v>
      </c>
      <c r="E94" s="39"/>
      <c r="F94" s="233" t="s">
        <v>172</v>
      </c>
      <c r="G94" s="39"/>
      <c r="H94" s="39"/>
      <c r="I94" s="145"/>
      <c r="J94" s="39"/>
      <c r="K94" s="39"/>
      <c r="L94" s="43"/>
      <c r="M94" s="234"/>
      <c r="N94" s="83"/>
      <c r="O94" s="83"/>
      <c r="P94" s="83"/>
      <c r="Q94" s="83"/>
      <c r="R94" s="83"/>
      <c r="S94" s="83"/>
      <c r="T94" s="84"/>
      <c r="AT94" s="17" t="s">
        <v>152</v>
      </c>
      <c r="AU94" s="17" t="s">
        <v>87</v>
      </c>
    </row>
    <row r="95" s="12" customFormat="1">
      <c r="B95" s="235"/>
      <c r="C95" s="236"/>
      <c r="D95" s="232" t="s">
        <v>154</v>
      </c>
      <c r="E95" s="237" t="s">
        <v>21</v>
      </c>
      <c r="F95" s="238" t="s">
        <v>412</v>
      </c>
      <c r="G95" s="236"/>
      <c r="H95" s="239">
        <v>201.59999999999999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AT95" s="245" t="s">
        <v>154</v>
      </c>
      <c r="AU95" s="245" t="s">
        <v>87</v>
      </c>
      <c r="AV95" s="12" t="s">
        <v>87</v>
      </c>
      <c r="AW95" s="12" t="s">
        <v>38</v>
      </c>
      <c r="AX95" s="12" t="s">
        <v>77</v>
      </c>
      <c r="AY95" s="245" t="s">
        <v>143</v>
      </c>
    </row>
    <row r="96" s="12" customFormat="1">
      <c r="B96" s="235"/>
      <c r="C96" s="236"/>
      <c r="D96" s="232" t="s">
        <v>154</v>
      </c>
      <c r="E96" s="237" t="s">
        <v>21</v>
      </c>
      <c r="F96" s="238" t="s">
        <v>413</v>
      </c>
      <c r="G96" s="236"/>
      <c r="H96" s="239">
        <v>960.39999999999998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AT96" s="245" t="s">
        <v>154</v>
      </c>
      <c r="AU96" s="245" t="s">
        <v>87</v>
      </c>
      <c r="AV96" s="12" t="s">
        <v>87</v>
      </c>
      <c r="AW96" s="12" t="s">
        <v>38</v>
      </c>
      <c r="AX96" s="12" t="s">
        <v>77</v>
      </c>
      <c r="AY96" s="245" t="s">
        <v>143</v>
      </c>
    </row>
    <row r="97" s="13" customFormat="1">
      <c r="B97" s="246"/>
      <c r="C97" s="247"/>
      <c r="D97" s="232" t="s">
        <v>154</v>
      </c>
      <c r="E97" s="248" t="s">
        <v>21</v>
      </c>
      <c r="F97" s="249" t="s">
        <v>168</v>
      </c>
      <c r="G97" s="247"/>
      <c r="H97" s="250">
        <v>1162</v>
      </c>
      <c r="I97" s="251"/>
      <c r="J97" s="247"/>
      <c r="K97" s="247"/>
      <c r="L97" s="252"/>
      <c r="M97" s="253"/>
      <c r="N97" s="254"/>
      <c r="O97" s="254"/>
      <c r="P97" s="254"/>
      <c r="Q97" s="254"/>
      <c r="R97" s="254"/>
      <c r="S97" s="254"/>
      <c r="T97" s="255"/>
      <c r="AT97" s="256" t="s">
        <v>154</v>
      </c>
      <c r="AU97" s="256" t="s">
        <v>87</v>
      </c>
      <c r="AV97" s="13" t="s">
        <v>150</v>
      </c>
      <c r="AW97" s="13" t="s">
        <v>38</v>
      </c>
      <c r="AX97" s="13" t="s">
        <v>85</v>
      </c>
      <c r="AY97" s="256" t="s">
        <v>143</v>
      </c>
    </row>
    <row r="98" s="1" customFormat="1" ht="24" customHeight="1">
      <c r="B98" s="38"/>
      <c r="C98" s="219" t="s">
        <v>150</v>
      </c>
      <c r="D98" s="219" t="s">
        <v>145</v>
      </c>
      <c r="E98" s="220" t="s">
        <v>414</v>
      </c>
      <c r="F98" s="221" t="s">
        <v>415</v>
      </c>
      <c r="G98" s="222" t="s">
        <v>148</v>
      </c>
      <c r="H98" s="223">
        <v>2549.5599999999999</v>
      </c>
      <c r="I98" s="224"/>
      <c r="J98" s="225">
        <f>ROUND(I98*H98,2)</f>
        <v>0</v>
      </c>
      <c r="K98" s="221" t="s">
        <v>149</v>
      </c>
      <c r="L98" s="43"/>
      <c r="M98" s="226" t="s">
        <v>21</v>
      </c>
      <c r="N98" s="227" t="s">
        <v>48</v>
      </c>
      <c r="O98" s="83"/>
      <c r="P98" s="228">
        <f>O98*H98</f>
        <v>0</v>
      </c>
      <c r="Q98" s="228">
        <v>0</v>
      </c>
      <c r="R98" s="228">
        <f>Q98*H98</f>
        <v>0</v>
      </c>
      <c r="S98" s="228">
        <v>0</v>
      </c>
      <c r="T98" s="229">
        <f>S98*H98</f>
        <v>0</v>
      </c>
      <c r="AR98" s="230" t="s">
        <v>150</v>
      </c>
      <c r="AT98" s="230" t="s">
        <v>145</v>
      </c>
      <c r="AU98" s="230" t="s">
        <v>87</v>
      </c>
      <c r="AY98" s="17" t="s">
        <v>143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17" t="s">
        <v>85</v>
      </c>
      <c r="BK98" s="231">
        <f>ROUND(I98*H98,2)</f>
        <v>0</v>
      </c>
      <c r="BL98" s="17" t="s">
        <v>150</v>
      </c>
      <c r="BM98" s="230" t="s">
        <v>416</v>
      </c>
    </row>
    <row r="99" s="1" customFormat="1">
      <c r="B99" s="38"/>
      <c r="C99" s="39"/>
      <c r="D99" s="232" t="s">
        <v>152</v>
      </c>
      <c r="E99" s="39"/>
      <c r="F99" s="233" t="s">
        <v>185</v>
      </c>
      <c r="G99" s="39"/>
      <c r="H99" s="39"/>
      <c r="I99" s="145"/>
      <c r="J99" s="39"/>
      <c r="K99" s="39"/>
      <c r="L99" s="43"/>
      <c r="M99" s="234"/>
      <c r="N99" s="83"/>
      <c r="O99" s="83"/>
      <c r="P99" s="83"/>
      <c r="Q99" s="83"/>
      <c r="R99" s="83"/>
      <c r="S99" s="83"/>
      <c r="T99" s="84"/>
      <c r="AT99" s="17" t="s">
        <v>152</v>
      </c>
      <c r="AU99" s="17" t="s">
        <v>87</v>
      </c>
    </row>
    <row r="100" s="12" customFormat="1">
      <c r="B100" s="235"/>
      <c r="C100" s="236"/>
      <c r="D100" s="232" t="s">
        <v>154</v>
      </c>
      <c r="E100" s="237" t="s">
        <v>21</v>
      </c>
      <c r="F100" s="238" t="s">
        <v>417</v>
      </c>
      <c r="G100" s="236"/>
      <c r="H100" s="239">
        <v>2549.5599999999999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AT100" s="245" t="s">
        <v>154</v>
      </c>
      <c r="AU100" s="245" t="s">
        <v>87</v>
      </c>
      <c r="AV100" s="12" t="s">
        <v>87</v>
      </c>
      <c r="AW100" s="12" t="s">
        <v>38</v>
      </c>
      <c r="AX100" s="12" t="s">
        <v>85</v>
      </c>
      <c r="AY100" s="245" t="s">
        <v>143</v>
      </c>
    </row>
    <row r="101" s="1" customFormat="1" ht="24" customHeight="1">
      <c r="B101" s="38"/>
      <c r="C101" s="219" t="s">
        <v>175</v>
      </c>
      <c r="D101" s="219" t="s">
        <v>145</v>
      </c>
      <c r="E101" s="220" t="s">
        <v>418</v>
      </c>
      <c r="F101" s="221" t="s">
        <v>419</v>
      </c>
      <c r="G101" s="222" t="s">
        <v>148</v>
      </c>
      <c r="H101" s="223">
        <v>2076.46</v>
      </c>
      <c r="I101" s="224"/>
      <c r="J101" s="225">
        <f>ROUND(I101*H101,2)</f>
        <v>0</v>
      </c>
      <c r="K101" s="221" t="s">
        <v>149</v>
      </c>
      <c r="L101" s="43"/>
      <c r="M101" s="226" t="s">
        <v>21</v>
      </c>
      <c r="N101" s="227" t="s">
        <v>48</v>
      </c>
      <c r="O101" s="83"/>
      <c r="P101" s="228">
        <f>O101*H101</f>
        <v>0</v>
      </c>
      <c r="Q101" s="228">
        <v>0</v>
      </c>
      <c r="R101" s="228">
        <f>Q101*H101</f>
        <v>0</v>
      </c>
      <c r="S101" s="228">
        <v>0</v>
      </c>
      <c r="T101" s="229">
        <f>S101*H101</f>
        <v>0</v>
      </c>
      <c r="AR101" s="230" t="s">
        <v>150</v>
      </c>
      <c r="AT101" s="230" t="s">
        <v>145</v>
      </c>
      <c r="AU101" s="230" t="s">
        <v>87</v>
      </c>
      <c r="AY101" s="17" t="s">
        <v>143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17" t="s">
        <v>85</v>
      </c>
      <c r="BK101" s="231">
        <f>ROUND(I101*H101,2)</f>
        <v>0</v>
      </c>
      <c r="BL101" s="17" t="s">
        <v>150</v>
      </c>
      <c r="BM101" s="230" t="s">
        <v>420</v>
      </c>
    </row>
    <row r="102" s="1" customFormat="1">
      <c r="B102" s="38"/>
      <c r="C102" s="39"/>
      <c r="D102" s="232" t="s">
        <v>152</v>
      </c>
      <c r="E102" s="39"/>
      <c r="F102" s="233" t="s">
        <v>185</v>
      </c>
      <c r="G102" s="39"/>
      <c r="H102" s="39"/>
      <c r="I102" s="145"/>
      <c r="J102" s="39"/>
      <c r="K102" s="39"/>
      <c r="L102" s="43"/>
      <c r="M102" s="234"/>
      <c r="N102" s="83"/>
      <c r="O102" s="83"/>
      <c r="P102" s="83"/>
      <c r="Q102" s="83"/>
      <c r="R102" s="83"/>
      <c r="S102" s="83"/>
      <c r="T102" s="84"/>
      <c r="AT102" s="17" t="s">
        <v>152</v>
      </c>
      <c r="AU102" s="17" t="s">
        <v>87</v>
      </c>
    </row>
    <row r="103" s="12" customFormat="1">
      <c r="B103" s="235"/>
      <c r="C103" s="236"/>
      <c r="D103" s="232" t="s">
        <v>154</v>
      </c>
      <c r="E103" s="237" t="s">
        <v>21</v>
      </c>
      <c r="F103" s="238" t="s">
        <v>421</v>
      </c>
      <c r="G103" s="236"/>
      <c r="H103" s="239">
        <v>844.53999999999996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AT103" s="245" t="s">
        <v>154</v>
      </c>
      <c r="AU103" s="245" t="s">
        <v>87</v>
      </c>
      <c r="AV103" s="12" t="s">
        <v>87</v>
      </c>
      <c r="AW103" s="12" t="s">
        <v>38</v>
      </c>
      <c r="AX103" s="12" t="s">
        <v>77</v>
      </c>
      <c r="AY103" s="245" t="s">
        <v>143</v>
      </c>
    </row>
    <row r="104" s="12" customFormat="1">
      <c r="B104" s="235"/>
      <c r="C104" s="236"/>
      <c r="D104" s="232" t="s">
        <v>154</v>
      </c>
      <c r="E104" s="237" t="s">
        <v>21</v>
      </c>
      <c r="F104" s="238" t="s">
        <v>422</v>
      </c>
      <c r="G104" s="236"/>
      <c r="H104" s="239">
        <v>1231.9200000000001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AT104" s="245" t="s">
        <v>154</v>
      </c>
      <c r="AU104" s="245" t="s">
        <v>87</v>
      </c>
      <c r="AV104" s="12" t="s">
        <v>87</v>
      </c>
      <c r="AW104" s="12" t="s">
        <v>38</v>
      </c>
      <c r="AX104" s="12" t="s">
        <v>77</v>
      </c>
      <c r="AY104" s="245" t="s">
        <v>143</v>
      </c>
    </row>
    <row r="105" s="13" customFormat="1">
      <c r="B105" s="246"/>
      <c r="C105" s="247"/>
      <c r="D105" s="232" t="s">
        <v>154</v>
      </c>
      <c r="E105" s="248" t="s">
        <v>21</v>
      </c>
      <c r="F105" s="249" t="s">
        <v>168</v>
      </c>
      <c r="G105" s="247"/>
      <c r="H105" s="250">
        <v>2076.46</v>
      </c>
      <c r="I105" s="251"/>
      <c r="J105" s="247"/>
      <c r="K105" s="247"/>
      <c r="L105" s="252"/>
      <c r="M105" s="253"/>
      <c r="N105" s="254"/>
      <c r="O105" s="254"/>
      <c r="P105" s="254"/>
      <c r="Q105" s="254"/>
      <c r="R105" s="254"/>
      <c r="S105" s="254"/>
      <c r="T105" s="255"/>
      <c r="AT105" s="256" t="s">
        <v>154</v>
      </c>
      <c r="AU105" s="256" t="s">
        <v>87</v>
      </c>
      <c r="AV105" s="13" t="s">
        <v>150</v>
      </c>
      <c r="AW105" s="13" t="s">
        <v>38</v>
      </c>
      <c r="AX105" s="13" t="s">
        <v>85</v>
      </c>
      <c r="AY105" s="256" t="s">
        <v>143</v>
      </c>
    </row>
    <row r="106" s="1" customFormat="1" ht="24" customHeight="1">
      <c r="B106" s="38"/>
      <c r="C106" s="219" t="s">
        <v>181</v>
      </c>
      <c r="D106" s="219" t="s">
        <v>145</v>
      </c>
      <c r="E106" s="220" t="s">
        <v>194</v>
      </c>
      <c r="F106" s="221" t="s">
        <v>195</v>
      </c>
      <c r="G106" s="222" t="s">
        <v>148</v>
      </c>
      <c r="H106" s="223">
        <v>2076.46</v>
      </c>
      <c r="I106" s="224"/>
      <c r="J106" s="225">
        <f>ROUND(I106*H106,2)</f>
        <v>0</v>
      </c>
      <c r="K106" s="221" t="s">
        <v>149</v>
      </c>
      <c r="L106" s="43"/>
      <c r="M106" s="226" t="s">
        <v>21</v>
      </c>
      <c r="N106" s="227" t="s">
        <v>48</v>
      </c>
      <c r="O106" s="83"/>
      <c r="P106" s="228">
        <f>O106*H106</f>
        <v>0</v>
      </c>
      <c r="Q106" s="228">
        <v>0</v>
      </c>
      <c r="R106" s="228">
        <f>Q106*H106</f>
        <v>0</v>
      </c>
      <c r="S106" s="228">
        <v>0</v>
      </c>
      <c r="T106" s="229">
        <f>S106*H106</f>
        <v>0</v>
      </c>
      <c r="AR106" s="230" t="s">
        <v>150</v>
      </c>
      <c r="AT106" s="230" t="s">
        <v>145</v>
      </c>
      <c r="AU106" s="230" t="s">
        <v>87</v>
      </c>
      <c r="AY106" s="17" t="s">
        <v>143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17" t="s">
        <v>85</v>
      </c>
      <c r="BK106" s="231">
        <f>ROUND(I106*H106,2)</f>
        <v>0</v>
      </c>
      <c r="BL106" s="17" t="s">
        <v>150</v>
      </c>
      <c r="BM106" s="230" t="s">
        <v>423</v>
      </c>
    </row>
    <row r="107" s="1" customFormat="1">
      <c r="B107" s="38"/>
      <c r="C107" s="39"/>
      <c r="D107" s="232" t="s">
        <v>152</v>
      </c>
      <c r="E107" s="39"/>
      <c r="F107" s="233" t="s">
        <v>185</v>
      </c>
      <c r="G107" s="39"/>
      <c r="H107" s="39"/>
      <c r="I107" s="145"/>
      <c r="J107" s="39"/>
      <c r="K107" s="39"/>
      <c r="L107" s="43"/>
      <c r="M107" s="234"/>
      <c r="N107" s="83"/>
      <c r="O107" s="83"/>
      <c r="P107" s="83"/>
      <c r="Q107" s="83"/>
      <c r="R107" s="83"/>
      <c r="S107" s="83"/>
      <c r="T107" s="84"/>
      <c r="AT107" s="17" t="s">
        <v>152</v>
      </c>
      <c r="AU107" s="17" t="s">
        <v>87</v>
      </c>
    </row>
    <row r="108" s="1" customFormat="1" ht="24" customHeight="1">
      <c r="B108" s="38"/>
      <c r="C108" s="219" t="s">
        <v>187</v>
      </c>
      <c r="D108" s="219" t="s">
        <v>145</v>
      </c>
      <c r="E108" s="220" t="s">
        <v>207</v>
      </c>
      <c r="F108" s="221" t="s">
        <v>208</v>
      </c>
      <c r="G108" s="222" t="s">
        <v>148</v>
      </c>
      <c r="H108" s="223">
        <v>3308.8600000000001</v>
      </c>
      <c r="I108" s="224"/>
      <c r="J108" s="225">
        <f>ROUND(I108*H108,2)</f>
        <v>0</v>
      </c>
      <c r="K108" s="221" t="s">
        <v>149</v>
      </c>
      <c r="L108" s="43"/>
      <c r="M108" s="226" t="s">
        <v>21</v>
      </c>
      <c r="N108" s="227" t="s">
        <v>48</v>
      </c>
      <c r="O108" s="83"/>
      <c r="P108" s="228">
        <f>O108*H108</f>
        <v>0</v>
      </c>
      <c r="Q108" s="228">
        <v>0</v>
      </c>
      <c r="R108" s="228">
        <f>Q108*H108</f>
        <v>0</v>
      </c>
      <c r="S108" s="228">
        <v>0</v>
      </c>
      <c r="T108" s="229">
        <f>S108*H108</f>
        <v>0</v>
      </c>
      <c r="AR108" s="230" t="s">
        <v>150</v>
      </c>
      <c r="AT108" s="230" t="s">
        <v>145</v>
      </c>
      <c r="AU108" s="230" t="s">
        <v>87</v>
      </c>
      <c r="AY108" s="17" t="s">
        <v>143</v>
      </c>
      <c r="BE108" s="231">
        <f>IF(N108="základní",J108,0)</f>
        <v>0</v>
      </c>
      <c r="BF108" s="231">
        <f>IF(N108="snížená",J108,0)</f>
        <v>0</v>
      </c>
      <c r="BG108" s="231">
        <f>IF(N108="zákl. přenesená",J108,0)</f>
        <v>0</v>
      </c>
      <c r="BH108" s="231">
        <f>IF(N108="sníž. přenesená",J108,0)</f>
        <v>0</v>
      </c>
      <c r="BI108" s="231">
        <f>IF(N108="nulová",J108,0)</f>
        <v>0</v>
      </c>
      <c r="BJ108" s="17" t="s">
        <v>85</v>
      </c>
      <c r="BK108" s="231">
        <f>ROUND(I108*H108,2)</f>
        <v>0</v>
      </c>
      <c r="BL108" s="17" t="s">
        <v>150</v>
      </c>
      <c r="BM108" s="230" t="s">
        <v>424</v>
      </c>
    </row>
    <row r="109" s="1" customFormat="1">
      <c r="B109" s="38"/>
      <c r="C109" s="39"/>
      <c r="D109" s="232" t="s">
        <v>152</v>
      </c>
      <c r="E109" s="39"/>
      <c r="F109" s="233" t="s">
        <v>210</v>
      </c>
      <c r="G109" s="39"/>
      <c r="H109" s="39"/>
      <c r="I109" s="145"/>
      <c r="J109" s="39"/>
      <c r="K109" s="39"/>
      <c r="L109" s="43"/>
      <c r="M109" s="234"/>
      <c r="N109" s="83"/>
      <c r="O109" s="83"/>
      <c r="P109" s="83"/>
      <c r="Q109" s="83"/>
      <c r="R109" s="83"/>
      <c r="S109" s="83"/>
      <c r="T109" s="84"/>
      <c r="AT109" s="17" t="s">
        <v>152</v>
      </c>
      <c r="AU109" s="17" t="s">
        <v>87</v>
      </c>
    </row>
    <row r="110" s="12" customFormat="1">
      <c r="B110" s="235"/>
      <c r="C110" s="236"/>
      <c r="D110" s="232" t="s">
        <v>154</v>
      </c>
      <c r="E110" s="237" t="s">
        <v>21</v>
      </c>
      <c r="F110" s="238" t="s">
        <v>425</v>
      </c>
      <c r="G110" s="236"/>
      <c r="H110" s="239">
        <v>2549.5599999999999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AT110" s="245" t="s">
        <v>154</v>
      </c>
      <c r="AU110" s="245" t="s">
        <v>87</v>
      </c>
      <c r="AV110" s="12" t="s">
        <v>87</v>
      </c>
      <c r="AW110" s="12" t="s">
        <v>38</v>
      </c>
      <c r="AX110" s="12" t="s">
        <v>77</v>
      </c>
      <c r="AY110" s="245" t="s">
        <v>143</v>
      </c>
    </row>
    <row r="111" s="12" customFormat="1">
      <c r="B111" s="235"/>
      <c r="C111" s="236"/>
      <c r="D111" s="232" t="s">
        <v>154</v>
      </c>
      <c r="E111" s="237" t="s">
        <v>21</v>
      </c>
      <c r="F111" s="238" t="s">
        <v>426</v>
      </c>
      <c r="G111" s="236"/>
      <c r="H111" s="239">
        <v>759.29999999999995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AT111" s="245" t="s">
        <v>154</v>
      </c>
      <c r="AU111" s="245" t="s">
        <v>87</v>
      </c>
      <c r="AV111" s="12" t="s">
        <v>87</v>
      </c>
      <c r="AW111" s="12" t="s">
        <v>38</v>
      </c>
      <c r="AX111" s="12" t="s">
        <v>77</v>
      </c>
      <c r="AY111" s="245" t="s">
        <v>143</v>
      </c>
    </row>
    <row r="112" s="13" customFormat="1">
      <c r="B112" s="246"/>
      <c r="C112" s="247"/>
      <c r="D112" s="232" t="s">
        <v>154</v>
      </c>
      <c r="E112" s="248" t="s">
        <v>21</v>
      </c>
      <c r="F112" s="249" t="s">
        <v>168</v>
      </c>
      <c r="G112" s="247"/>
      <c r="H112" s="250">
        <v>3308.8600000000001</v>
      </c>
      <c r="I112" s="251"/>
      <c r="J112" s="247"/>
      <c r="K112" s="247"/>
      <c r="L112" s="252"/>
      <c r="M112" s="253"/>
      <c r="N112" s="254"/>
      <c r="O112" s="254"/>
      <c r="P112" s="254"/>
      <c r="Q112" s="254"/>
      <c r="R112" s="254"/>
      <c r="S112" s="254"/>
      <c r="T112" s="255"/>
      <c r="AT112" s="256" t="s">
        <v>154</v>
      </c>
      <c r="AU112" s="256" t="s">
        <v>87</v>
      </c>
      <c r="AV112" s="13" t="s">
        <v>150</v>
      </c>
      <c r="AW112" s="13" t="s">
        <v>38</v>
      </c>
      <c r="AX112" s="13" t="s">
        <v>85</v>
      </c>
      <c r="AY112" s="256" t="s">
        <v>143</v>
      </c>
    </row>
    <row r="113" s="1" customFormat="1" ht="24" customHeight="1">
      <c r="B113" s="38"/>
      <c r="C113" s="219" t="s">
        <v>193</v>
      </c>
      <c r="D113" s="219" t="s">
        <v>145</v>
      </c>
      <c r="E113" s="220" t="s">
        <v>227</v>
      </c>
      <c r="F113" s="221" t="s">
        <v>228</v>
      </c>
      <c r="G113" s="222" t="s">
        <v>148</v>
      </c>
      <c r="H113" s="223">
        <v>759.29999999999995</v>
      </c>
      <c r="I113" s="224"/>
      <c r="J113" s="225">
        <f>ROUND(I113*H113,2)</f>
        <v>0</v>
      </c>
      <c r="K113" s="221" t="s">
        <v>149</v>
      </c>
      <c r="L113" s="43"/>
      <c r="M113" s="226" t="s">
        <v>21</v>
      </c>
      <c r="N113" s="227" t="s">
        <v>48</v>
      </c>
      <c r="O113" s="83"/>
      <c r="P113" s="228">
        <f>O113*H113</f>
        <v>0</v>
      </c>
      <c r="Q113" s="228">
        <v>0</v>
      </c>
      <c r="R113" s="228">
        <f>Q113*H113</f>
        <v>0</v>
      </c>
      <c r="S113" s="228">
        <v>0</v>
      </c>
      <c r="T113" s="229">
        <f>S113*H113</f>
        <v>0</v>
      </c>
      <c r="AR113" s="230" t="s">
        <v>150</v>
      </c>
      <c r="AT113" s="230" t="s">
        <v>145</v>
      </c>
      <c r="AU113" s="230" t="s">
        <v>87</v>
      </c>
      <c r="AY113" s="17" t="s">
        <v>143</v>
      </c>
      <c r="BE113" s="231">
        <f>IF(N113="základní",J113,0)</f>
        <v>0</v>
      </c>
      <c r="BF113" s="231">
        <f>IF(N113="snížená",J113,0)</f>
        <v>0</v>
      </c>
      <c r="BG113" s="231">
        <f>IF(N113="zákl. přenesená",J113,0)</f>
        <v>0</v>
      </c>
      <c r="BH113" s="231">
        <f>IF(N113="sníž. přenesená",J113,0)</f>
        <v>0</v>
      </c>
      <c r="BI113" s="231">
        <f>IF(N113="nulová",J113,0)</f>
        <v>0</v>
      </c>
      <c r="BJ113" s="17" t="s">
        <v>85</v>
      </c>
      <c r="BK113" s="231">
        <f>ROUND(I113*H113,2)</f>
        <v>0</v>
      </c>
      <c r="BL113" s="17" t="s">
        <v>150</v>
      </c>
      <c r="BM113" s="230" t="s">
        <v>427</v>
      </c>
    </row>
    <row r="114" s="1" customFormat="1">
      <c r="B114" s="38"/>
      <c r="C114" s="39"/>
      <c r="D114" s="232" t="s">
        <v>152</v>
      </c>
      <c r="E114" s="39"/>
      <c r="F114" s="233" t="s">
        <v>230</v>
      </c>
      <c r="G114" s="39"/>
      <c r="H114" s="39"/>
      <c r="I114" s="145"/>
      <c r="J114" s="39"/>
      <c r="K114" s="39"/>
      <c r="L114" s="43"/>
      <c r="M114" s="234"/>
      <c r="N114" s="83"/>
      <c r="O114" s="83"/>
      <c r="P114" s="83"/>
      <c r="Q114" s="83"/>
      <c r="R114" s="83"/>
      <c r="S114" s="83"/>
      <c r="T114" s="84"/>
      <c r="AT114" s="17" t="s">
        <v>152</v>
      </c>
      <c r="AU114" s="17" t="s">
        <v>87</v>
      </c>
    </row>
    <row r="115" s="12" customFormat="1">
      <c r="B115" s="235"/>
      <c r="C115" s="236"/>
      <c r="D115" s="232" t="s">
        <v>154</v>
      </c>
      <c r="E115" s="237" t="s">
        <v>21</v>
      </c>
      <c r="F115" s="238" t="s">
        <v>428</v>
      </c>
      <c r="G115" s="236"/>
      <c r="H115" s="239">
        <v>759.29999999999995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AT115" s="245" t="s">
        <v>154</v>
      </c>
      <c r="AU115" s="245" t="s">
        <v>87</v>
      </c>
      <c r="AV115" s="12" t="s">
        <v>87</v>
      </c>
      <c r="AW115" s="12" t="s">
        <v>38</v>
      </c>
      <c r="AX115" s="12" t="s">
        <v>85</v>
      </c>
      <c r="AY115" s="245" t="s">
        <v>143</v>
      </c>
    </row>
    <row r="116" s="1" customFormat="1" ht="16.5" customHeight="1">
      <c r="B116" s="38"/>
      <c r="C116" s="219" t="s">
        <v>197</v>
      </c>
      <c r="D116" s="219" t="s">
        <v>145</v>
      </c>
      <c r="E116" s="220" t="s">
        <v>237</v>
      </c>
      <c r="F116" s="221" t="s">
        <v>238</v>
      </c>
      <c r="G116" s="222" t="s">
        <v>239</v>
      </c>
      <c r="H116" s="223">
        <v>2905</v>
      </c>
      <c r="I116" s="224"/>
      <c r="J116" s="225">
        <f>ROUND(I116*H116,2)</f>
        <v>0</v>
      </c>
      <c r="K116" s="221" t="s">
        <v>149</v>
      </c>
      <c r="L116" s="43"/>
      <c r="M116" s="226" t="s">
        <v>21</v>
      </c>
      <c r="N116" s="227" t="s">
        <v>48</v>
      </c>
      <c r="O116" s="83"/>
      <c r="P116" s="228">
        <f>O116*H116</f>
        <v>0</v>
      </c>
      <c r="Q116" s="228">
        <v>0</v>
      </c>
      <c r="R116" s="228">
        <f>Q116*H116</f>
        <v>0</v>
      </c>
      <c r="S116" s="228">
        <v>0</v>
      </c>
      <c r="T116" s="229">
        <f>S116*H116</f>
        <v>0</v>
      </c>
      <c r="AR116" s="230" t="s">
        <v>150</v>
      </c>
      <c r="AT116" s="230" t="s">
        <v>145</v>
      </c>
      <c r="AU116" s="230" t="s">
        <v>87</v>
      </c>
      <c r="AY116" s="17" t="s">
        <v>143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17" t="s">
        <v>85</v>
      </c>
      <c r="BK116" s="231">
        <f>ROUND(I116*H116,2)</f>
        <v>0</v>
      </c>
      <c r="BL116" s="17" t="s">
        <v>150</v>
      </c>
      <c r="BM116" s="230" t="s">
        <v>429</v>
      </c>
    </row>
    <row r="117" s="12" customFormat="1">
      <c r="B117" s="235"/>
      <c r="C117" s="236"/>
      <c r="D117" s="232" t="s">
        <v>154</v>
      </c>
      <c r="E117" s="237" t="s">
        <v>21</v>
      </c>
      <c r="F117" s="238" t="s">
        <v>430</v>
      </c>
      <c r="G117" s="236"/>
      <c r="H117" s="239">
        <v>504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AT117" s="245" t="s">
        <v>154</v>
      </c>
      <c r="AU117" s="245" t="s">
        <v>87</v>
      </c>
      <c r="AV117" s="12" t="s">
        <v>87</v>
      </c>
      <c r="AW117" s="12" t="s">
        <v>38</v>
      </c>
      <c r="AX117" s="12" t="s">
        <v>77</v>
      </c>
      <c r="AY117" s="245" t="s">
        <v>143</v>
      </c>
    </row>
    <row r="118" s="12" customFormat="1">
      <c r="B118" s="235"/>
      <c r="C118" s="236"/>
      <c r="D118" s="232" t="s">
        <v>154</v>
      </c>
      <c r="E118" s="237" t="s">
        <v>21</v>
      </c>
      <c r="F118" s="238" t="s">
        <v>431</v>
      </c>
      <c r="G118" s="236"/>
      <c r="H118" s="239">
        <v>2401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AT118" s="245" t="s">
        <v>154</v>
      </c>
      <c r="AU118" s="245" t="s">
        <v>87</v>
      </c>
      <c r="AV118" s="12" t="s">
        <v>87</v>
      </c>
      <c r="AW118" s="12" t="s">
        <v>38</v>
      </c>
      <c r="AX118" s="12" t="s">
        <v>77</v>
      </c>
      <c r="AY118" s="245" t="s">
        <v>143</v>
      </c>
    </row>
    <row r="119" s="13" customFormat="1">
      <c r="B119" s="246"/>
      <c r="C119" s="247"/>
      <c r="D119" s="232" t="s">
        <v>154</v>
      </c>
      <c r="E119" s="248" t="s">
        <v>21</v>
      </c>
      <c r="F119" s="249" t="s">
        <v>168</v>
      </c>
      <c r="G119" s="247"/>
      <c r="H119" s="250">
        <v>2905</v>
      </c>
      <c r="I119" s="251"/>
      <c r="J119" s="247"/>
      <c r="K119" s="247"/>
      <c r="L119" s="252"/>
      <c r="M119" s="253"/>
      <c r="N119" s="254"/>
      <c r="O119" s="254"/>
      <c r="P119" s="254"/>
      <c r="Q119" s="254"/>
      <c r="R119" s="254"/>
      <c r="S119" s="254"/>
      <c r="T119" s="255"/>
      <c r="AT119" s="256" t="s">
        <v>154</v>
      </c>
      <c r="AU119" s="256" t="s">
        <v>87</v>
      </c>
      <c r="AV119" s="13" t="s">
        <v>150</v>
      </c>
      <c r="AW119" s="13" t="s">
        <v>38</v>
      </c>
      <c r="AX119" s="13" t="s">
        <v>85</v>
      </c>
      <c r="AY119" s="256" t="s">
        <v>143</v>
      </c>
    </row>
    <row r="120" s="1" customFormat="1" ht="16.5" customHeight="1">
      <c r="B120" s="38"/>
      <c r="C120" s="219" t="s">
        <v>202</v>
      </c>
      <c r="D120" s="219" t="s">
        <v>145</v>
      </c>
      <c r="E120" s="220" t="s">
        <v>249</v>
      </c>
      <c r="F120" s="221" t="s">
        <v>250</v>
      </c>
      <c r="G120" s="222" t="s">
        <v>148</v>
      </c>
      <c r="H120" s="223">
        <v>6972</v>
      </c>
      <c r="I120" s="224"/>
      <c r="J120" s="225">
        <f>ROUND(I120*H120,2)</f>
        <v>0</v>
      </c>
      <c r="K120" s="221" t="s">
        <v>149</v>
      </c>
      <c r="L120" s="43"/>
      <c r="M120" s="226" t="s">
        <v>21</v>
      </c>
      <c r="N120" s="227" t="s">
        <v>48</v>
      </c>
      <c r="O120" s="83"/>
      <c r="P120" s="228">
        <f>O120*H120</f>
        <v>0</v>
      </c>
      <c r="Q120" s="228">
        <v>0</v>
      </c>
      <c r="R120" s="228">
        <f>Q120*H120</f>
        <v>0</v>
      </c>
      <c r="S120" s="228">
        <v>0</v>
      </c>
      <c r="T120" s="229">
        <f>S120*H120</f>
        <v>0</v>
      </c>
      <c r="AR120" s="230" t="s">
        <v>150</v>
      </c>
      <c r="AT120" s="230" t="s">
        <v>145</v>
      </c>
      <c r="AU120" s="230" t="s">
        <v>87</v>
      </c>
      <c r="AY120" s="17" t="s">
        <v>143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17" t="s">
        <v>85</v>
      </c>
      <c r="BK120" s="231">
        <f>ROUND(I120*H120,2)</f>
        <v>0</v>
      </c>
      <c r="BL120" s="17" t="s">
        <v>150</v>
      </c>
      <c r="BM120" s="230" t="s">
        <v>432</v>
      </c>
    </row>
    <row r="121" s="1" customFormat="1">
      <c r="B121" s="38"/>
      <c r="C121" s="39"/>
      <c r="D121" s="232" t="s">
        <v>152</v>
      </c>
      <c r="E121" s="39"/>
      <c r="F121" s="233" t="s">
        <v>252</v>
      </c>
      <c r="G121" s="39"/>
      <c r="H121" s="39"/>
      <c r="I121" s="145"/>
      <c r="J121" s="39"/>
      <c r="K121" s="39"/>
      <c r="L121" s="43"/>
      <c r="M121" s="234"/>
      <c r="N121" s="83"/>
      <c r="O121" s="83"/>
      <c r="P121" s="83"/>
      <c r="Q121" s="83"/>
      <c r="R121" s="83"/>
      <c r="S121" s="83"/>
      <c r="T121" s="84"/>
      <c r="AT121" s="17" t="s">
        <v>152</v>
      </c>
      <c r="AU121" s="17" t="s">
        <v>87</v>
      </c>
    </row>
    <row r="122" s="12" customFormat="1">
      <c r="B122" s="235"/>
      <c r="C122" s="236"/>
      <c r="D122" s="232" t="s">
        <v>154</v>
      </c>
      <c r="E122" s="237" t="s">
        <v>21</v>
      </c>
      <c r="F122" s="238" t="s">
        <v>433</v>
      </c>
      <c r="G122" s="236"/>
      <c r="H122" s="239">
        <v>1209.5999999999999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AT122" s="245" t="s">
        <v>154</v>
      </c>
      <c r="AU122" s="245" t="s">
        <v>87</v>
      </c>
      <c r="AV122" s="12" t="s">
        <v>87</v>
      </c>
      <c r="AW122" s="12" t="s">
        <v>38</v>
      </c>
      <c r="AX122" s="12" t="s">
        <v>77</v>
      </c>
      <c r="AY122" s="245" t="s">
        <v>143</v>
      </c>
    </row>
    <row r="123" s="12" customFormat="1">
      <c r="B123" s="235"/>
      <c r="C123" s="236"/>
      <c r="D123" s="232" t="s">
        <v>154</v>
      </c>
      <c r="E123" s="237" t="s">
        <v>21</v>
      </c>
      <c r="F123" s="238" t="s">
        <v>434</v>
      </c>
      <c r="G123" s="236"/>
      <c r="H123" s="239">
        <v>5762.3999999999996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AT123" s="245" t="s">
        <v>154</v>
      </c>
      <c r="AU123" s="245" t="s">
        <v>87</v>
      </c>
      <c r="AV123" s="12" t="s">
        <v>87</v>
      </c>
      <c r="AW123" s="12" t="s">
        <v>38</v>
      </c>
      <c r="AX123" s="12" t="s">
        <v>77</v>
      </c>
      <c r="AY123" s="245" t="s">
        <v>143</v>
      </c>
    </row>
    <row r="124" s="13" customFormat="1">
      <c r="B124" s="246"/>
      <c r="C124" s="247"/>
      <c r="D124" s="232" t="s">
        <v>154</v>
      </c>
      <c r="E124" s="248" t="s">
        <v>21</v>
      </c>
      <c r="F124" s="249" t="s">
        <v>168</v>
      </c>
      <c r="G124" s="247"/>
      <c r="H124" s="250">
        <v>6972</v>
      </c>
      <c r="I124" s="251"/>
      <c r="J124" s="247"/>
      <c r="K124" s="247"/>
      <c r="L124" s="252"/>
      <c r="M124" s="253"/>
      <c r="N124" s="254"/>
      <c r="O124" s="254"/>
      <c r="P124" s="254"/>
      <c r="Q124" s="254"/>
      <c r="R124" s="254"/>
      <c r="S124" s="254"/>
      <c r="T124" s="255"/>
      <c r="AT124" s="256" t="s">
        <v>154</v>
      </c>
      <c r="AU124" s="256" t="s">
        <v>87</v>
      </c>
      <c r="AV124" s="13" t="s">
        <v>150</v>
      </c>
      <c r="AW124" s="13" t="s">
        <v>38</v>
      </c>
      <c r="AX124" s="13" t="s">
        <v>85</v>
      </c>
      <c r="AY124" s="256" t="s">
        <v>143</v>
      </c>
    </row>
    <row r="125" s="1" customFormat="1" ht="16.5" customHeight="1">
      <c r="B125" s="38"/>
      <c r="C125" s="219" t="s">
        <v>206</v>
      </c>
      <c r="D125" s="219" t="s">
        <v>145</v>
      </c>
      <c r="E125" s="220" t="s">
        <v>262</v>
      </c>
      <c r="F125" s="221" t="s">
        <v>263</v>
      </c>
      <c r="G125" s="222" t="s">
        <v>148</v>
      </c>
      <c r="H125" s="223">
        <v>4247.1499999999996</v>
      </c>
      <c r="I125" s="224"/>
      <c r="J125" s="225">
        <f>ROUND(I125*H125,2)</f>
        <v>0</v>
      </c>
      <c r="K125" s="221" t="s">
        <v>21</v>
      </c>
      <c r="L125" s="43"/>
      <c r="M125" s="226" t="s">
        <v>21</v>
      </c>
      <c r="N125" s="227" t="s">
        <v>48</v>
      </c>
      <c r="O125" s="83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AR125" s="230" t="s">
        <v>150</v>
      </c>
      <c r="AT125" s="230" t="s">
        <v>145</v>
      </c>
      <c r="AU125" s="230" t="s">
        <v>87</v>
      </c>
      <c r="AY125" s="17" t="s">
        <v>143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7" t="s">
        <v>85</v>
      </c>
      <c r="BK125" s="231">
        <f>ROUND(I125*H125,2)</f>
        <v>0</v>
      </c>
      <c r="BL125" s="17" t="s">
        <v>150</v>
      </c>
      <c r="BM125" s="230" t="s">
        <v>435</v>
      </c>
    </row>
    <row r="126" s="12" customFormat="1">
      <c r="B126" s="235"/>
      <c r="C126" s="236"/>
      <c r="D126" s="232" t="s">
        <v>154</v>
      </c>
      <c r="E126" s="237" t="s">
        <v>21</v>
      </c>
      <c r="F126" s="238" t="s">
        <v>417</v>
      </c>
      <c r="G126" s="236"/>
      <c r="H126" s="239">
        <v>2549.5599999999999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AT126" s="245" t="s">
        <v>154</v>
      </c>
      <c r="AU126" s="245" t="s">
        <v>87</v>
      </c>
      <c r="AV126" s="12" t="s">
        <v>87</v>
      </c>
      <c r="AW126" s="12" t="s">
        <v>38</v>
      </c>
      <c r="AX126" s="12" t="s">
        <v>77</v>
      </c>
      <c r="AY126" s="245" t="s">
        <v>143</v>
      </c>
    </row>
    <row r="127" s="12" customFormat="1">
      <c r="B127" s="235"/>
      <c r="C127" s="236"/>
      <c r="D127" s="232" t="s">
        <v>154</v>
      </c>
      <c r="E127" s="237" t="s">
        <v>21</v>
      </c>
      <c r="F127" s="238" t="s">
        <v>421</v>
      </c>
      <c r="G127" s="236"/>
      <c r="H127" s="239">
        <v>844.53999999999996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AT127" s="245" t="s">
        <v>154</v>
      </c>
      <c r="AU127" s="245" t="s">
        <v>87</v>
      </c>
      <c r="AV127" s="12" t="s">
        <v>87</v>
      </c>
      <c r="AW127" s="12" t="s">
        <v>38</v>
      </c>
      <c r="AX127" s="12" t="s">
        <v>77</v>
      </c>
      <c r="AY127" s="245" t="s">
        <v>143</v>
      </c>
    </row>
    <row r="128" s="12" customFormat="1">
      <c r="B128" s="235"/>
      <c r="C128" s="236"/>
      <c r="D128" s="232" t="s">
        <v>154</v>
      </c>
      <c r="E128" s="237" t="s">
        <v>21</v>
      </c>
      <c r="F128" s="238" t="s">
        <v>422</v>
      </c>
      <c r="G128" s="236"/>
      <c r="H128" s="239">
        <v>1231.9200000000001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AT128" s="245" t="s">
        <v>154</v>
      </c>
      <c r="AU128" s="245" t="s">
        <v>87</v>
      </c>
      <c r="AV128" s="12" t="s">
        <v>87</v>
      </c>
      <c r="AW128" s="12" t="s">
        <v>38</v>
      </c>
      <c r="AX128" s="12" t="s">
        <v>77</v>
      </c>
      <c r="AY128" s="245" t="s">
        <v>143</v>
      </c>
    </row>
    <row r="129" s="14" customFormat="1">
      <c r="B129" s="257"/>
      <c r="C129" s="258"/>
      <c r="D129" s="232" t="s">
        <v>154</v>
      </c>
      <c r="E129" s="259" t="s">
        <v>21</v>
      </c>
      <c r="F129" s="260" t="s">
        <v>265</v>
      </c>
      <c r="G129" s="258"/>
      <c r="H129" s="261">
        <v>4626.0200000000004</v>
      </c>
      <c r="I129" s="262"/>
      <c r="J129" s="258"/>
      <c r="K129" s="258"/>
      <c r="L129" s="263"/>
      <c r="M129" s="264"/>
      <c r="N129" s="265"/>
      <c r="O129" s="265"/>
      <c r="P129" s="265"/>
      <c r="Q129" s="265"/>
      <c r="R129" s="265"/>
      <c r="S129" s="265"/>
      <c r="T129" s="266"/>
      <c r="AT129" s="267" t="s">
        <v>154</v>
      </c>
      <c r="AU129" s="267" t="s">
        <v>87</v>
      </c>
      <c r="AV129" s="14" t="s">
        <v>161</v>
      </c>
      <c r="AW129" s="14" t="s">
        <v>38</v>
      </c>
      <c r="AX129" s="14" t="s">
        <v>77</v>
      </c>
      <c r="AY129" s="267" t="s">
        <v>143</v>
      </c>
    </row>
    <row r="130" s="12" customFormat="1">
      <c r="B130" s="235"/>
      <c r="C130" s="236"/>
      <c r="D130" s="232" t="s">
        <v>154</v>
      </c>
      <c r="E130" s="237" t="s">
        <v>21</v>
      </c>
      <c r="F130" s="238" t="s">
        <v>436</v>
      </c>
      <c r="G130" s="236"/>
      <c r="H130" s="239">
        <v>-759.29999999999995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AT130" s="245" t="s">
        <v>154</v>
      </c>
      <c r="AU130" s="245" t="s">
        <v>87</v>
      </c>
      <c r="AV130" s="12" t="s">
        <v>87</v>
      </c>
      <c r="AW130" s="12" t="s">
        <v>38</v>
      </c>
      <c r="AX130" s="12" t="s">
        <v>77</v>
      </c>
      <c r="AY130" s="245" t="s">
        <v>143</v>
      </c>
    </row>
    <row r="131" s="14" customFormat="1">
      <c r="B131" s="257"/>
      <c r="C131" s="258"/>
      <c r="D131" s="232" t="s">
        <v>154</v>
      </c>
      <c r="E131" s="259" t="s">
        <v>21</v>
      </c>
      <c r="F131" s="260" t="s">
        <v>265</v>
      </c>
      <c r="G131" s="258"/>
      <c r="H131" s="261">
        <v>-759.29999999999995</v>
      </c>
      <c r="I131" s="262"/>
      <c r="J131" s="258"/>
      <c r="K131" s="258"/>
      <c r="L131" s="263"/>
      <c r="M131" s="264"/>
      <c r="N131" s="265"/>
      <c r="O131" s="265"/>
      <c r="P131" s="265"/>
      <c r="Q131" s="265"/>
      <c r="R131" s="265"/>
      <c r="S131" s="265"/>
      <c r="T131" s="266"/>
      <c r="AT131" s="267" t="s">
        <v>154</v>
      </c>
      <c r="AU131" s="267" t="s">
        <v>87</v>
      </c>
      <c r="AV131" s="14" t="s">
        <v>161</v>
      </c>
      <c r="AW131" s="14" t="s">
        <v>38</v>
      </c>
      <c r="AX131" s="14" t="s">
        <v>77</v>
      </c>
      <c r="AY131" s="267" t="s">
        <v>143</v>
      </c>
    </row>
    <row r="132" s="12" customFormat="1">
      <c r="B132" s="235"/>
      <c r="C132" s="236"/>
      <c r="D132" s="232" t="s">
        <v>154</v>
      </c>
      <c r="E132" s="237" t="s">
        <v>21</v>
      </c>
      <c r="F132" s="238" t="s">
        <v>410</v>
      </c>
      <c r="G132" s="236"/>
      <c r="H132" s="239">
        <v>380.43000000000001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AT132" s="245" t="s">
        <v>154</v>
      </c>
      <c r="AU132" s="245" t="s">
        <v>87</v>
      </c>
      <c r="AV132" s="12" t="s">
        <v>87</v>
      </c>
      <c r="AW132" s="12" t="s">
        <v>38</v>
      </c>
      <c r="AX132" s="12" t="s">
        <v>77</v>
      </c>
      <c r="AY132" s="245" t="s">
        <v>143</v>
      </c>
    </row>
    <row r="133" s="13" customFormat="1">
      <c r="B133" s="246"/>
      <c r="C133" s="247"/>
      <c r="D133" s="232" t="s">
        <v>154</v>
      </c>
      <c r="E133" s="248" t="s">
        <v>21</v>
      </c>
      <c r="F133" s="249" t="s">
        <v>168</v>
      </c>
      <c r="G133" s="247"/>
      <c r="H133" s="250">
        <v>4247.1499999999996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AT133" s="256" t="s">
        <v>154</v>
      </c>
      <c r="AU133" s="256" t="s">
        <v>87</v>
      </c>
      <c r="AV133" s="13" t="s">
        <v>150</v>
      </c>
      <c r="AW133" s="13" t="s">
        <v>38</v>
      </c>
      <c r="AX133" s="13" t="s">
        <v>85</v>
      </c>
      <c r="AY133" s="256" t="s">
        <v>143</v>
      </c>
    </row>
    <row r="134" s="1" customFormat="1" ht="24" customHeight="1">
      <c r="B134" s="38"/>
      <c r="C134" s="219" t="s">
        <v>213</v>
      </c>
      <c r="D134" s="219" t="s">
        <v>145</v>
      </c>
      <c r="E134" s="220" t="s">
        <v>437</v>
      </c>
      <c r="F134" s="221" t="s">
        <v>438</v>
      </c>
      <c r="G134" s="222" t="s">
        <v>439</v>
      </c>
      <c r="H134" s="223">
        <v>170</v>
      </c>
      <c r="I134" s="224"/>
      <c r="J134" s="225">
        <f>ROUND(I134*H134,2)</f>
        <v>0</v>
      </c>
      <c r="K134" s="221" t="s">
        <v>21</v>
      </c>
      <c r="L134" s="43"/>
      <c r="M134" s="226" t="s">
        <v>21</v>
      </c>
      <c r="N134" s="227" t="s">
        <v>48</v>
      </c>
      <c r="O134" s="83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AR134" s="230" t="s">
        <v>150</v>
      </c>
      <c r="AT134" s="230" t="s">
        <v>145</v>
      </c>
      <c r="AU134" s="230" t="s">
        <v>87</v>
      </c>
      <c r="AY134" s="17" t="s">
        <v>143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7" t="s">
        <v>85</v>
      </c>
      <c r="BK134" s="231">
        <f>ROUND(I134*H134,2)</f>
        <v>0</v>
      </c>
      <c r="BL134" s="17" t="s">
        <v>150</v>
      </c>
      <c r="BM134" s="230" t="s">
        <v>440</v>
      </c>
    </row>
    <row r="135" s="1" customFormat="1">
      <c r="B135" s="38"/>
      <c r="C135" s="39"/>
      <c r="D135" s="232" t="s">
        <v>271</v>
      </c>
      <c r="E135" s="39"/>
      <c r="F135" s="233" t="s">
        <v>441</v>
      </c>
      <c r="G135" s="39"/>
      <c r="H135" s="39"/>
      <c r="I135" s="145"/>
      <c r="J135" s="39"/>
      <c r="K135" s="39"/>
      <c r="L135" s="43"/>
      <c r="M135" s="234"/>
      <c r="N135" s="83"/>
      <c r="O135" s="83"/>
      <c r="P135" s="83"/>
      <c r="Q135" s="83"/>
      <c r="R135" s="83"/>
      <c r="S135" s="83"/>
      <c r="T135" s="84"/>
      <c r="AT135" s="17" t="s">
        <v>271</v>
      </c>
      <c r="AU135" s="17" t="s">
        <v>87</v>
      </c>
    </row>
    <row r="136" s="11" customFormat="1" ht="22.8" customHeight="1">
      <c r="B136" s="203"/>
      <c r="C136" s="204"/>
      <c r="D136" s="205" t="s">
        <v>76</v>
      </c>
      <c r="E136" s="217" t="s">
        <v>150</v>
      </c>
      <c r="F136" s="217" t="s">
        <v>273</v>
      </c>
      <c r="G136" s="204"/>
      <c r="H136" s="204"/>
      <c r="I136" s="207"/>
      <c r="J136" s="218">
        <f>BK136</f>
        <v>0</v>
      </c>
      <c r="K136" s="204"/>
      <c r="L136" s="209"/>
      <c r="M136" s="210"/>
      <c r="N136" s="211"/>
      <c r="O136" s="211"/>
      <c r="P136" s="212">
        <f>SUM(P137:P140)</f>
        <v>0</v>
      </c>
      <c r="Q136" s="211"/>
      <c r="R136" s="212">
        <f>SUM(R137:R140)</f>
        <v>0</v>
      </c>
      <c r="S136" s="211"/>
      <c r="T136" s="213">
        <f>SUM(T137:T140)</f>
        <v>0</v>
      </c>
      <c r="AR136" s="214" t="s">
        <v>85</v>
      </c>
      <c r="AT136" s="215" t="s">
        <v>76</v>
      </c>
      <c r="AU136" s="215" t="s">
        <v>85</v>
      </c>
      <c r="AY136" s="214" t="s">
        <v>143</v>
      </c>
      <c r="BK136" s="216">
        <f>SUM(BK137:BK140)</f>
        <v>0</v>
      </c>
    </row>
    <row r="137" s="1" customFormat="1" ht="24" customHeight="1">
      <c r="B137" s="38"/>
      <c r="C137" s="219" t="s">
        <v>220</v>
      </c>
      <c r="D137" s="219" t="s">
        <v>145</v>
      </c>
      <c r="E137" s="220" t="s">
        <v>286</v>
      </c>
      <c r="F137" s="221" t="s">
        <v>287</v>
      </c>
      <c r="G137" s="222" t="s">
        <v>148</v>
      </c>
      <c r="H137" s="223">
        <v>759.29999999999995</v>
      </c>
      <c r="I137" s="224"/>
      <c r="J137" s="225">
        <f>ROUND(I137*H137,2)</f>
        <v>0</v>
      </c>
      <c r="K137" s="221" t="s">
        <v>21</v>
      </c>
      <c r="L137" s="43"/>
      <c r="M137" s="226" t="s">
        <v>21</v>
      </c>
      <c r="N137" s="227" t="s">
        <v>48</v>
      </c>
      <c r="O137" s="83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AR137" s="230" t="s">
        <v>150</v>
      </c>
      <c r="AT137" s="230" t="s">
        <v>145</v>
      </c>
      <c r="AU137" s="230" t="s">
        <v>87</v>
      </c>
      <c r="AY137" s="17" t="s">
        <v>143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7" t="s">
        <v>85</v>
      </c>
      <c r="BK137" s="231">
        <f>ROUND(I137*H137,2)</f>
        <v>0</v>
      </c>
      <c r="BL137" s="17" t="s">
        <v>150</v>
      </c>
      <c r="BM137" s="230" t="s">
        <v>442</v>
      </c>
    </row>
    <row r="138" s="1" customFormat="1">
      <c r="B138" s="38"/>
      <c r="C138" s="39"/>
      <c r="D138" s="232" t="s">
        <v>152</v>
      </c>
      <c r="E138" s="39"/>
      <c r="F138" s="233" t="s">
        <v>289</v>
      </c>
      <c r="G138" s="39"/>
      <c r="H138" s="39"/>
      <c r="I138" s="145"/>
      <c r="J138" s="39"/>
      <c r="K138" s="39"/>
      <c r="L138" s="43"/>
      <c r="M138" s="234"/>
      <c r="N138" s="83"/>
      <c r="O138" s="83"/>
      <c r="P138" s="83"/>
      <c r="Q138" s="83"/>
      <c r="R138" s="83"/>
      <c r="S138" s="83"/>
      <c r="T138" s="84"/>
      <c r="AT138" s="17" t="s">
        <v>152</v>
      </c>
      <c r="AU138" s="17" t="s">
        <v>87</v>
      </c>
    </row>
    <row r="139" s="1" customFormat="1">
      <c r="B139" s="38"/>
      <c r="C139" s="39"/>
      <c r="D139" s="232" t="s">
        <v>271</v>
      </c>
      <c r="E139" s="39"/>
      <c r="F139" s="233" t="s">
        <v>290</v>
      </c>
      <c r="G139" s="39"/>
      <c r="H139" s="39"/>
      <c r="I139" s="145"/>
      <c r="J139" s="39"/>
      <c r="K139" s="39"/>
      <c r="L139" s="43"/>
      <c r="M139" s="234"/>
      <c r="N139" s="83"/>
      <c r="O139" s="83"/>
      <c r="P139" s="83"/>
      <c r="Q139" s="83"/>
      <c r="R139" s="83"/>
      <c r="S139" s="83"/>
      <c r="T139" s="84"/>
      <c r="AT139" s="17" t="s">
        <v>271</v>
      </c>
      <c r="AU139" s="17" t="s">
        <v>87</v>
      </c>
    </row>
    <row r="140" s="12" customFormat="1">
      <c r="B140" s="235"/>
      <c r="C140" s="236"/>
      <c r="D140" s="232" t="s">
        <v>154</v>
      </c>
      <c r="E140" s="237" t="s">
        <v>21</v>
      </c>
      <c r="F140" s="238" t="s">
        <v>443</v>
      </c>
      <c r="G140" s="236"/>
      <c r="H140" s="239">
        <v>759.29999999999995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AT140" s="245" t="s">
        <v>154</v>
      </c>
      <c r="AU140" s="245" t="s">
        <v>87</v>
      </c>
      <c r="AV140" s="12" t="s">
        <v>87</v>
      </c>
      <c r="AW140" s="12" t="s">
        <v>38</v>
      </c>
      <c r="AX140" s="12" t="s">
        <v>85</v>
      </c>
      <c r="AY140" s="245" t="s">
        <v>143</v>
      </c>
    </row>
    <row r="141" s="11" customFormat="1" ht="22.8" customHeight="1">
      <c r="B141" s="203"/>
      <c r="C141" s="204"/>
      <c r="D141" s="205" t="s">
        <v>76</v>
      </c>
      <c r="E141" s="217" t="s">
        <v>197</v>
      </c>
      <c r="F141" s="217" t="s">
        <v>292</v>
      </c>
      <c r="G141" s="204"/>
      <c r="H141" s="204"/>
      <c r="I141" s="207"/>
      <c r="J141" s="218">
        <f>BK141</f>
        <v>0</v>
      </c>
      <c r="K141" s="204"/>
      <c r="L141" s="209"/>
      <c r="M141" s="210"/>
      <c r="N141" s="211"/>
      <c r="O141" s="211"/>
      <c r="P141" s="212">
        <f>P142</f>
        <v>0</v>
      </c>
      <c r="Q141" s="211"/>
      <c r="R141" s="212">
        <f>R142</f>
        <v>11.099679999999999</v>
      </c>
      <c r="S141" s="211"/>
      <c r="T141" s="213">
        <f>T142</f>
        <v>0</v>
      </c>
      <c r="AR141" s="214" t="s">
        <v>85</v>
      </c>
      <c r="AT141" s="215" t="s">
        <v>76</v>
      </c>
      <c r="AU141" s="215" t="s">
        <v>85</v>
      </c>
      <c r="AY141" s="214" t="s">
        <v>143</v>
      </c>
      <c r="BK141" s="216">
        <f>BK142</f>
        <v>0</v>
      </c>
    </row>
    <row r="142" s="1" customFormat="1" ht="24" customHeight="1">
      <c r="B142" s="38"/>
      <c r="C142" s="219" t="s">
        <v>226</v>
      </c>
      <c r="D142" s="219" t="s">
        <v>145</v>
      </c>
      <c r="E142" s="220" t="s">
        <v>444</v>
      </c>
      <c r="F142" s="221" t="s">
        <v>445</v>
      </c>
      <c r="G142" s="222" t="s">
        <v>258</v>
      </c>
      <c r="H142" s="223">
        <v>1</v>
      </c>
      <c r="I142" s="224"/>
      <c r="J142" s="225">
        <f>ROUND(I142*H142,2)</f>
        <v>0</v>
      </c>
      <c r="K142" s="221" t="s">
        <v>21</v>
      </c>
      <c r="L142" s="43"/>
      <c r="M142" s="226" t="s">
        <v>21</v>
      </c>
      <c r="N142" s="227" t="s">
        <v>48</v>
      </c>
      <c r="O142" s="83"/>
      <c r="P142" s="228">
        <f>O142*H142</f>
        <v>0</v>
      </c>
      <c r="Q142" s="228">
        <v>11.099679999999999</v>
      </c>
      <c r="R142" s="228">
        <f>Q142*H142</f>
        <v>11.099679999999999</v>
      </c>
      <c r="S142" s="228">
        <v>0</v>
      </c>
      <c r="T142" s="229">
        <f>S142*H142</f>
        <v>0</v>
      </c>
      <c r="AR142" s="230" t="s">
        <v>150</v>
      </c>
      <c r="AT142" s="230" t="s">
        <v>145</v>
      </c>
      <c r="AU142" s="230" t="s">
        <v>87</v>
      </c>
      <c r="AY142" s="17" t="s">
        <v>143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7" t="s">
        <v>85</v>
      </c>
      <c r="BK142" s="231">
        <f>ROUND(I142*H142,2)</f>
        <v>0</v>
      </c>
      <c r="BL142" s="17" t="s">
        <v>150</v>
      </c>
      <c r="BM142" s="230" t="s">
        <v>446</v>
      </c>
    </row>
    <row r="143" s="11" customFormat="1" ht="22.8" customHeight="1">
      <c r="B143" s="203"/>
      <c r="C143" s="204"/>
      <c r="D143" s="205" t="s">
        <v>76</v>
      </c>
      <c r="E143" s="217" t="s">
        <v>301</v>
      </c>
      <c r="F143" s="217" t="s">
        <v>302</v>
      </c>
      <c r="G143" s="204"/>
      <c r="H143" s="204"/>
      <c r="I143" s="207"/>
      <c r="J143" s="218">
        <f>BK143</f>
        <v>0</v>
      </c>
      <c r="K143" s="204"/>
      <c r="L143" s="209"/>
      <c r="M143" s="210"/>
      <c r="N143" s="211"/>
      <c r="O143" s="211"/>
      <c r="P143" s="212">
        <f>SUM(P144:P145)</f>
        <v>0</v>
      </c>
      <c r="Q143" s="211"/>
      <c r="R143" s="212">
        <f>SUM(R144:R145)</f>
        <v>0</v>
      </c>
      <c r="S143" s="211"/>
      <c r="T143" s="213">
        <f>SUM(T144:T145)</f>
        <v>0</v>
      </c>
      <c r="AR143" s="214" t="s">
        <v>85</v>
      </c>
      <c r="AT143" s="215" t="s">
        <v>76</v>
      </c>
      <c r="AU143" s="215" t="s">
        <v>85</v>
      </c>
      <c r="AY143" s="214" t="s">
        <v>143</v>
      </c>
      <c r="BK143" s="216">
        <f>SUM(BK144:BK145)</f>
        <v>0</v>
      </c>
    </row>
    <row r="144" s="1" customFormat="1" ht="16.5" customHeight="1">
      <c r="B144" s="38"/>
      <c r="C144" s="219" t="s">
        <v>8</v>
      </c>
      <c r="D144" s="219" t="s">
        <v>145</v>
      </c>
      <c r="E144" s="220" t="s">
        <v>304</v>
      </c>
      <c r="F144" s="221" t="s">
        <v>305</v>
      </c>
      <c r="G144" s="222" t="s">
        <v>306</v>
      </c>
      <c r="H144" s="223">
        <v>11.1</v>
      </c>
      <c r="I144" s="224"/>
      <c r="J144" s="225">
        <f>ROUND(I144*H144,2)</f>
        <v>0</v>
      </c>
      <c r="K144" s="221" t="s">
        <v>149</v>
      </c>
      <c r="L144" s="43"/>
      <c r="M144" s="226" t="s">
        <v>21</v>
      </c>
      <c r="N144" s="227" t="s">
        <v>48</v>
      </c>
      <c r="O144" s="83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AR144" s="230" t="s">
        <v>150</v>
      </c>
      <c r="AT144" s="230" t="s">
        <v>145</v>
      </c>
      <c r="AU144" s="230" t="s">
        <v>87</v>
      </c>
      <c r="AY144" s="17" t="s">
        <v>143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7" t="s">
        <v>85</v>
      </c>
      <c r="BK144" s="231">
        <f>ROUND(I144*H144,2)</f>
        <v>0</v>
      </c>
      <c r="BL144" s="17" t="s">
        <v>150</v>
      </c>
      <c r="BM144" s="230" t="s">
        <v>447</v>
      </c>
    </row>
    <row r="145" s="1" customFormat="1">
      <c r="B145" s="38"/>
      <c r="C145" s="39"/>
      <c r="D145" s="232" t="s">
        <v>152</v>
      </c>
      <c r="E145" s="39"/>
      <c r="F145" s="233" t="s">
        <v>308</v>
      </c>
      <c r="G145" s="39"/>
      <c r="H145" s="39"/>
      <c r="I145" s="145"/>
      <c r="J145" s="39"/>
      <c r="K145" s="39"/>
      <c r="L145" s="43"/>
      <c r="M145" s="268"/>
      <c r="N145" s="269"/>
      <c r="O145" s="269"/>
      <c r="P145" s="269"/>
      <c r="Q145" s="269"/>
      <c r="R145" s="269"/>
      <c r="S145" s="269"/>
      <c r="T145" s="270"/>
      <c r="AT145" s="17" t="s">
        <v>152</v>
      </c>
      <c r="AU145" s="17" t="s">
        <v>87</v>
      </c>
    </row>
    <row r="146" s="1" customFormat="1" ht="6.96" customHeight="1">
      <c r="B146" s="58"/>
      <c r="C146" s="59"/>
      <c r="D146" s="59"/>
      <c r="E146" s="59"/>
      <c r="F146" s="59"/>
      <c r="G146" s="59"/>
      <c r="H146" s="59"/>
      <c r="I146" s="170"/>
      <c r="J146" s="59"/>
      <c r="K146" s="59"/>
      <c r="L146" s="43"/>
    </row>
  </sheetData>
  <sheetProtection sheet="1" autoFilter="0" formatColumns="0" formatRows="0" objects="1" scenarios="1" spinCount="100000" saltValue="b0KnOqaDrPEsrQG4diVYRtLVT4eRbHM8GVg9dNORfWYOCiVyI4F8N+rAt2L3M//e9tRpD9jMKmkebR0sKIlrXA==" hashValue="BZ0s0gdS/VFXKBSC/hTB5fRIVTcchJBUtAfKQmpwnMyV3qLR4D96hIDYWNlYxbHlUuWgKNkOeYowMxtmTPAyvg==" algorithmName="SHA-512" password="CC35"/>
  <autoFilter ref="C83:K145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7" customWidth="1"/>
    <col min="8" max="8" width="11.5" customWidth="1"/>
    <col min="9" max="9" width="20.17" style="13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96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87</v>
      </c>
    </row>
    <row r="4" ht="24.96" customHeight="1">
      <c r="B4" s="20"/>
      <c r="D4" s="141" t="s">
        <v>116</v>
      </c>
      <c r="L4" s="20"/>
      <c r="M4" s="14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43" t="s">
        <v>16</v>
      </c>
      <c r="L6" s="20"/>
    </row>
    <row r="7" ht="16.5" customHeight="1">
      <c r="B7" s="20"/>
      <c r="E7" s="144" t="str">
        <f>'Rekapitulace stavby'!K6</f>
        <v>Bečva, km 42,480-44,135 - revitalizace toku, Černotín, DPS</v>
      </c>
      <c r="F7" s="143"/>
      <c r="G7" s="143"/>
      <c r="H7" s="143"/>
      <c r="L7" s="20"/>
    </row>
    <row r="8" s="1" customFormat="1" ht="12" customHeight="1">
      <c r="B8" s="43"/>
      <c r="D8" s="143" t="s">
        <v>117</v>
      </c>
      <c r="I8" s="145"/>
      <c r="L8" s="43"/>
    </row>
    <row r="9" s="1" customFormat="1" ht="36.96" customHeight="1">
      <c r="B9" s="43"/>
      <c r="E9" s="146" t="s">
        <v>448</v>
      </c>
      <c r="F9" s="1"/>
      <c r="G9" s="1"/>
      <c r="H9" s="1"/>
      <c r="I9" s="145"/>
      <c r="L9" s="43"/>
    </row>
    <row r="10" s="1" customFormat="1">
      <c r="B10" s="43"/>
      <c r="I10" s="145"/>
      <c r="L10" s="43"/>
    </row>
    <row r="11" s="1" customFormat="1" ht="12" customHeight="1">
      <c r="B11" s="43"/>
      <c r="D11" s="143" t="s">
        <v>18</v>
      </c>
      <c r="F11" s="132" t="s">
        <v>19</v>
      </c>
      <c r="I11" s="147" t="s">
        <v>20</v>
      </c>
      <c r="J11" s="132" t="s">
        <v>21</v>
      </c>
      <c r="L11" s="43"/>
    </row>
    <row r="12" s="1" customFormat="1" ht="12" customHeight="1">
      <c r="B12" s="43"/>
      <c r="D12" s="143" t="s">
        <v>22</v>
      </c>
      <c r="F12" s="132" t="s">
        <v>23</v>
      </c>
      <c r="I12" s="147" t="s">
        <v>24</v>
      </c>
      <c r="J12" s="148" t="str">
        <f>'Rekapitulace stavby'!AN8</f>
        <v>31. 7. 2018</v>
      </c>
      <c r="L12" s="43"/>
    </row>
    <row r="13" s="1" customFormat="1" ht="10.8" customHeight="1">
      <c r="B13" s="43"/>
      <c r="I13" s="145"/>
      <c r="L13" s="43"/>
    </row>
    <row r="14" s="1" customFormat="1" ht="12" customHeight="1">
      <c r="B14" s="43"/>
      <c r="D14" s="143" t="s">
        <v>26</v>
      </c>
      <c r="I14" s="147" t="s">
        <v>27</v>
      </c>
      <c r="J14" s="132" t="s">
        <v>28</v>
      </c>
      <c r="L14" s="43"/>
    </row>
    <row r="15" s="1" customFormat="1" ht="18" customHeight="1">
      <c r="B15" s="43"/>
      <c r="E15" s="132" t="s">
        <v>29</v>
      </c>
      <c r="I15" s="147" t="s">
        <v>30</v>
      </c>
      <c r="J15" s="132" t="s">
        <v>31</v>
      </c>
      <c r="L15" s="43"/>
    </row>
    <row r="16" s="1" customFormat="1" ht="6.96" customHeight="1">
      <c r="B16" s="43"/>
      <c r="I16" s="145"/>
      <c r="L16" s="43"/>
    </row>
    <row r="17" s="1" customFormat="1" ht="12" customHeight="1">
      <c r="B17" s="43"/>
      <c r="D17" s="143" t="s">
        <v>32</v>
      </c>
      <c r="I17" s="147" t="s">
        <v>27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2"/>
      <c r="G18" s="132"/>
      <c r="H18" s="132"/>
      <c r="I18" s="147" t="s">
        <v>30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45"/>
      <c r="L19" s="43"/>
    </row>
    <row r="20" s="1" customFormat="1" ht="12" customHeight="1">
      <c r="B20" s="43"/>
      <c r="D20" s="143" t="s">
        <v>34</v>
      </c>
      <c r="I20" s="147" t="s">
        <v>27</v>
      </c>
      <c r="J20" s="132" t="s">
        <v>35</v>
      </c>
      <c r="L20" s="43"/>
    </row>
    <row r="21" s="1" customFormat="1" ht="18" customHeight="1">
      <c r="B21" s="43"/>
      <c r="E21" s="132" t="s">
        <v>36</v>
      </c>
      <c r="I21" s="147" t="s">
        <v>30</v>
      </c>
      <c r="J21" s="132" t="s">
        <v>37</v>
      </c>
      <c r="L21" s="43"/>
    </row>
    <row r="22" s="1" customFormat="1" ht="6.96" customHeight="1">
      <c r="B22" s="43"/>
      <c r="I22" s="145"/>
      <c r="L22" s="43"/>
    </row>
    <row r="23" s="1" customFormat="1" ht="12" customHeight="1">
      <c r="B23" s="43"/>
      <c r="D23" s="143" t="s">
        <v>39</v>
      </c>
      <c r="I23" s="147" t="s">
        <v>27</v>
      </c>
      <c r="J23" s="132" t="str">
        <f>IF('Rekapitulace stavby'!AN19="","",'Rekapitulace stavby'!AN19)</f>
        <v/>
      </c>
      <c r="L23" s="43"/>
    </row>
    <row r="24" s="1" customFormat="1" ht="18" customHeight="1">
      <c r="B24" s="43"/>
      <c r="E24" s="132" t="str">
        <f>IF('Rekapitulace stavby'!E20="","",'Rekapitulace stavby'!E20)</f>
        <v xml:space="preserve"> </v>
      </c>
      <c r="I24" s="147" t="s">
        <v>30</v>
      </c>
      <c r="J24" s="132" t="str">
        <f>IF('Rekapitulace stavby'!AN20="","",'Rekapitulace stavby'!AN20)</f>
        <v/>
      </c>
      <c r="L24" s="43"/>
    </row>
    <row r="25" s="1" customFormat="1" ht="6.96" customHeight="1">
      <c r="B25" s="43"/>
      <c r="I25" s="145"/>
      <c r="L25" s="43"/>
    </row>
    <row r="26" s="1" customFormat="1" ht="12" customHeight="1">
      <c r="B26" s="43"/>
      <c r="D26" s="143" t="s">
        <v>41</v>
      </c>
      <c r="I26" s="145"/>
      <c r="L26" s="43"/>
    </row>
    <row r="27" s="7" customFormat="1" ht="16.5" customHeight="1">
      <c r="B27" s="149"/>
      <c r="E27" s="150" t="s">
        <v>21</v>
      </c>
      <c r="F27" s="150"/>
      <c r="G27" s="150"/>
      <c r="H27" s="150"/>
      <c r="I27" s="151"/>
      <c r="L27" s="149"/>
    </row>
    <row r="28" s="1" customFormat="1" ht="6.96" customHeight="1">
      <c r="B28" s="43"/>
      <c r="I28" s="14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52"/>
      <c r="J29" s="75"/>
      <c r="K29" s="75"/>
      <c r="L29" s="43"/>
    </row>
    <row r="30" s="1" customFormat="1" ht="25.44" customHeight="1">
      <c r="B30" s="43"/>
      <c r="D30" s="153" t="s">
        <v>43</v>
      </c>
      <c r="I30" s="145"/>
      <c r="J30" s="154">
        <f>ROUND(J81,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52"/>
      <c r="J31" s="75"/>
      <c r="K31" s="75"/>
      <c r="L31" s="43"/>
    </row>
    <row r="32" s="1" customFormat="1" ht="14.4" customHeight="1">
      <c r="B32" s="43"/>
      <c r="F32" s="155" t="s">
        <v>45</v>
      </c>
      <c r="I32" s="156" t="s">
        <v>44</v>
      </c>
      <c r="J32" s="155" t="s">
        <v>46</v>
      </c>
      <c r="L32" s="43"/>
    </row>
    <row r="33" s="1" customFormat="1" ht="14.4" customHeight="1">
      <c r="B33" s="43"/>
      <c r="D33" s="157" t="s">
        <v>47</v>
      </c>
      <c r="E33" s="143" t="s">
        <v>48</v>
      </c>
      <c r="F33" s="158">
        <f>ROUND((SUM(BE81:BE87)),  2)</f>
        <v>0</v>
      </c>
      <c r="I33" s="159">
        <v>0.20999999999999999</v>
      </c>
      <c r="J33" s="158">
        <f>ROUND(((SUM(BE81:BE87))*I33),  2)</f>
        <v>0</v>
      </c>
      <c r="L33" s="43"/>
    </row>
    <row r="34" s="1" customFormat="1" ht="14.4" customHeight="1">
      <c r="B34" s="43"/>
      <c r="E34" s="143" t="s">
        <v>49</v>
      </c>
      <c r="F34" s="158">
        <f>ROUND((SUM(BF81:BF87)),  2)</f>
        <v>0</v>
      </c>
      <c r="I34" s="159">
        <v>0.14999999999999999</v>
      </c>
      <c r="J34" s="158">
        <f>ROUND(((SUM(BF81:BF87))*I34),  2)</f>
        <v>0</v>
      </c>
      <c r="L34" s="43"/>
    </row>
    <row r="35" hidden="1" s="1" customFormat="1" ht="14.4" customHeight="1">
      <c r="B35" s="43"/>
      <c r="E35" s="143" t="s">
        <v>50</v>
      </c>
      <c r="F35" s="158">
        <f>ROUND((SUM(BG81:BG87)),  2)</f>
        <v>0</v>
      </c>
      <c r="I35" s="159">
        <v>0.20999999999999999</v>
      </c>
      <c r="J35" s="158">
        <f>0</f>
        <v>0</v>
      </c>
      <c r="L35" s="43"/>
    </row>
    <row r="36" hidden="1" s="1" customFormat="1" ht="14.4" customHeight="1">
      <c r="B36" s="43"/>
      <c r="E36" s="143" t="s">
        <v>51</v>
      </c>
      <c r="F36" s="158">
        <f>ROUND((SUM(BH81:BH87)),  2)</f>
        <v>0</v>
      </c>
      <c r="I36" s="159">
        <v>0.14999999999999999</v>
      </c>
      <c r="J36" s="158">
        <f>0</f>
        <v>0</v>
      </c>
      <c r="L36" s="43"/>
    </row>
    <row r="37" hidden="1" s="1" customFormat="1" ht="14.4" customHeight="1">
      <c r="B37" s="43"/>
      <c r="E37" s="143" t="s">
        <v>52</v>
      </c>
      <c r="F37" s="158">
        <f>ROUND((SUM(BI81:BI87)),  2)</f>
        <v>0</v>
      </c>
      <c r="I37" s="159">
        <v>0</v>
      </c>
      <c r="J37" s="158">
        <f>0</f>
        <v>0</v>
      </c>
      <c r="L37" s="43"/>
    </row>
    <row r="38" s="1" customFormat="1" ht="6.96" customHeight="1">
      <c r="B38" s="43"/>
      <c r="I38" s="145"/>
      <c r="L38" s="43"/>
    </row>
    <row r="39" s="1" customFormat="1" ht="25.44" customHeight="1">
      <c r="B39" s="43"/>
      <c r="C39" s="160"/>
      <c r="D39" s="161" t="s">
        <v>53</v>
      </c>
      <c r="E39" s="162"/>
      <c r="F39" s="162"/>
      <c r="G39" s="163" t="s">
        <v>54</v>
      </c>
      <c r="H39" s="164" t="s">
        <v>55</v>
      </c>
      <c r="I39" s="165"/>
      <c r="J39" s="166">
        <f>SUM(J30:J37)</f>
        <v>0</v>
      </c>
      <c r="K39" s="167"/>
      <c r="L39" s="43"/>
    </row>
    <row r="40" s="1" customFormat="1" ht="14.4" customHeight="1">
      <c r="B40" s="168"/>
      <c r="C40" s="169"/>
      <c r="D40" s="169"/>
      <c r="E40" s="169"/>
      <c r="F40" s="169"/>
      <c r="G40" s="169"/>
      <c r="H40" s="169"/>
      <c r="I40" s="170"/>
      <c r="J40" s="169"/>
      <c r="K40" s="169"/>
      <c r="L40" s="43"/>
    </row>
    <row r="44" s="1" customFormat="1" ht="6.96" customHeight="1">
      <c r="B44" s="171"/>
      <c r="C44" s="172"/>
      <c r="D44" s="172"/>
      <c r="E44" s="172"/>
      <c r="F44" s="172"/>
      <c r="G44" s="172"/>
      <c r="H44" s="172"/>
      <c r="I44" s="173"/>
      <c r="J44" s="172"/>
      <c r="K44" s="172"/>
      <c r="L44" s="43"/>
    </row>
    <row r="45" s="1" customFormat="1" ht="24.96" customHeight="1">
      <c r="B45" s="38"/>
      <c r="C45" s="23" t="s">
        <v>119</v>
      </c>
      <c r="D45" s="39"/>
      <c r="E45" s="39"/>
      <c r="F45" s="39"/>
      <c r="G45" s="39"/>
      <c r="H45" s="39"/>
      <c r="I45" s="14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4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45"/>
      <c r="J47" s="39"/>
      <c r="K47" s="39"/>
      <c r="L47" s="43"/>
    </row>
    <row r="48" s="1" customFormat="1" ht="16.5" customHeight="1">
      <c r="B48" s="38"/>
      <c r="C48" s="39"/>
      <c r="D48" s="39"/>
      <c r="E48" s="174" t="str">
        <f>E7</f>
        <v>Bečva, km 42,480-44,135 - revitalizace toku, Černotín, DPS</v>
      </c>
      <c r="F48" s="32"/>
      <c r="G48" s="32"/>
      <c r="H48" s="32"/>
      <c r="I48" s="145"/>
      <c r="J48" s="39"/>
      <c r="K48" s="39"/>
      <c r="L48" s="43"/>
    </row>
    <row r="49" s="1" customFormat="1" ht="12" customHeight="1">
      <c r="B49" s="38"/>
      <c r="C49" s="32" t="s">
        <v>117</v>
      </c>
      <c r="D49" s="39"/>
      <c r="E49" s="39"/>
      <c r="F49" s="39"/>
      <c r="G49" s="39"/>
      <c r="H49" s="39"/>
      <c r="I49" s="14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04 - Přeložka sloupu VN</v>
      </c>
      <c r="F50" s="39"/>
      <c r="G50" s="39"/>
      <c r="H50" s="39"/>
      <c r="I50" s="14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45"/>
      <c r="J51" s="39"/>
      <c r="K51" s="39"/>
      <c r="L51" s="43"/>
    </row>
    <row r="52" s="1" customFormat="1" ht="12" customHeight="1">
      <c r="B52" s="38"/>
      <c r="C52" s="32" t="s">
        <v>22</v>
      </c>
      <c r="D52" s="39"/>
      <c r="E52" s="39"/>
      <c r="F52" s="27" t="str">
        <f>F12</f>
        <v>Černotín</v>
      </c>
      <c r="G52" s="39"/>
      <c r="H52" s="39"/>
      <c r="I52" s="147" t="s">
        <v>24</v>
      </c>
      <c r="J52" s="71" t="str">
        <f>IF(J12="","",J12)</f>
        <v>31. 7. 2018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45"/>
      <c r="J53" s="39"/>
      <c r="K53" s="39"/>
      <c r="L53" s="43"/>
    </row>
    <row r="54" s="1" customFormat="1" ht="15.15" customHeight="1">
      <c r="B54" s="38"/>
      <c r="C54" s="32" t="s">
        <v>26</v>
      </c>
      <c r="D54" s="39"/>
      <c r="E54" s="39"/>
      <c r="F54" s="27" t="str">
        <f>E15</f>
        <v>Povodí Moravy, státní podnik</v>
      </c>
      <c r="G54" s="39"/>
      <c r="H54" s="39"/>
      <c r="I54" s="147" t="s">
        <v>34</v>
      </c>
      <c r="J54" s="36" t="str">
        <f>E21</f>
        <v>HG Partner, s.r.o.</v>
      </c>
      <c r="K54" s="39"/>
      <c r="L54" s="43"/>
    </row>
    <row r="55" s="1" customFormat="1" ht="15.15" customHeight="1">
      <c r="B55" s="38"/>
      <c r="C55" s="32" t="s">
        <v>32</v>
      </c>
      <c r="D55" s="39"/>
      <c r="E55" s="39"/>
      <c r="F55" s="27" t="str">
        <f>IF(E18="","",E18)</f>
        <v>Vyplň údaj</v>
      </c>
      <c r="G55" s="39"/>
      <c r="H55" s="39"/>
      <c r="I55" s="147" t="s">
        <v>39</v>
      </c>
      <c r="J55" s="36" t="str">
        <f>E24</f>
        <v xml:space="preserve"> 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45"/>
      <c r="J56" s="39"/>
      <c r="K56" s="39"/>
      <c r="L56" s="43"/>
    </row>
    <row r="57" s="1" customFormat="1" ht="29.28" customHeight="1">
      <c r="B57" s="38"/>
      <c r="C57" s="175" t="s">
        <v>120</v>
      </c>
      <c r="D57" s="176"/>
      <c r="E57" s="176"/>
      <c r="F57" s="176"/>
      <c r="G57" s="176"/>
      <c r="H57" s="176"/>
      <c r="I57" s="177"/>
      <c r="J57" s="178" t="s">
        <v>121</v>
      </c>
      <c r="K57" s="176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45"/>
      <c r="J58" s="39"/>
      <c r="K58" s="39"/>
      <c r="L58" s="43"/>
    </row>
    <row r="59" s="1" customFormat="1" ht="22.8" customHeight="1">
      <c r="B59" s="38"/>
      <c r="C59" s="179" t="s">
        <v>75</v>
      </c>
      <c r="D59" s="39"/>
      <c r="E59" s="39"/>
      <c r="F59" s="39"/>
      <c r="G59" s="39"/>
      <c r="H59" s="39"/>
      <c r="I59" s="145"/>
      <c r="J59" s="101">
        <f>J81</f>
        <v>0</v>
      </c>
      <c r="K59" s="39"/>
      <c r="L59" s="43"/>
      <c r="AU59" s="17" t="s">
        <v>122</v>
      </c>
    </row>
    <row r="60" s="8" customFormat="1" ht="24.96" customHeight="1">
      <c r="B60" s="180"/>
      <c r="C60" s="181"/>
      <c r="D60" s="182" t="s">
        <v>449</v>
      </c>
      <c r="E60" s="183"/>
      <c r="F60" s="183"/>
      <c r="G60" s="183"/>
      <c r="H60" s="183"/>
      <c r="I60" s="184"/>
      <c r="J60" s="185">
        <f>J82</f>
        <v>0</v>
      </c>
      <c r="K60" s="181"/>
      <c r="L60" s="186"/>
    </row>
    <row r="61" s="9" customFormat="1" ht="19.92" customHeight="1">
      <c r="B61" s="187"/>
      <c r="C61" s="124"/>
      <c r="D61" s="188" t="s">
        <v>450</v>
      </c>
      <c r="E61" s="189"/>
      <c r="F61" s="189"/>
      <c r="G61" s="189"/>
      <c r="H61" s="189"/>
      <c r="I61" s="190"/>
      <c r="J61" s="191">
        <f>J83</f>
        <v>0</v>
      </c>
      <c r="K61" s="124"/>
      <c r="L61" s="192"/>
    </row>
    <row r="62" s="1" customFormat="1" ht="21.84" customHeight="1">
      <c r="B62" s="38"/>
      <c r="C62" s="39"/>
      <c r="D62" s="39"/>
      <c r="E62" s="39"/>
      <c r="F62" s="39"/>
      <c r="G62" s="39"/>
      <c r="H62" s="39"/>
      <c r="I62" s="145"/>
      <c r="J62" s="39"/>
      <c r="K62" s="39"/>
      <c r="L62" s="43"/>
    </row>
    <row r="63" s="1" customFormat="1" ht="6.96" customHeight="1">
      <c r="B63" s="58"/>
      <c r="C63" s="59"/>
      <c r="D63" s="59"/>
      <c r="E63" s="59"/>
      <c r="F63" s="59"/>
      <c r="G63" s="59"/>
      <c r="H63" s="59"/>
      <c r="I63" s="170"/>
      <c r="J63" s="59"/>
      <c r="K63" s="59"/>
      <c r="L63" s="43"/>
    </row>
    <row r="67" s="1" customFormat="1" ht="6.96" customHeight="1">
      <c r="B67" s="60"/>
      <c r="C67" s="61"/>
      <c r="D67" s="61"/>
      <c r="E67" s="61"/>
      <c r="F67" s="61"/>
      <c r="G67" s="61"/>
      <c r="H67" s="61"/>
      <c r="I67" s="173"/>
      <c r="J67" s="61"/>
      <c r="K67" s="61"/>
      <c r="L67" s="43"/>
    </row>
    <row r="68" s="1" customFormat="1" ht="24.96" customHeight="1">
      <c r="B68" s="38"/>
      <c r="C68" s="23" t="s">
        <v>128</v>
      </c>
      <c r="D68" s="39"/>
      <c r="E68" s="39"/>
      <c r="F68" s="39"/>
      <c r="G68" s="39"/>
      <c r="H68" s="39"/>
      <c r="I68" s="145"/>
      <c r="J68" s="39"/>
      <c r="K68" s="39"/>
      <c r="L68" s="43"/>
    </row>
    <row r="69" s="1" customFormat="1" ht="6.96" customHeight="1">
      <c r="B69" s="38"/>
      <c r="C69" s="39"/>
      <c r="D69" s="39"/>
      <c r="E69" s="39"/>
      <c r="F69" s="39"/>
      <c r="G69" s="39"/>
      <c r="H69" s="39"/>
      <c r="I69" s="145"/>
      <c r="J69" s="39"/>
      <c r="K69" s="39"/>
      <c r="L69" s="43"/>
    </row>
    <row r="70" s="1" customFormat="1" ht="12" customHeight="1">
      <c r="B70" s="38"/>
      <c r="C70" s="32" t="s">
        <v>16</v>
      </c>
      <c r="D70" s="39"/>
      <c r="E70" s="39"/>
      <c r="F70" s="39"/>
      <c r="G70" s="39"/>
      <c r="H70" s="39"/>
      <c r="I70" s="145"/>
      <c r="J70" s="39"/>
      <c r="K70" s="39"/>
      <c r="L70" s="43"/>
    </row>
    <row r="71" s="1" customFormat="1" ht="16.5" customHeight="1">
      <c r="B71" s="38"/>
      <c r="C71" s="39"/>
      <c r="D71" s="39"/>
      <c r="E71" s="174" t="str">
        <f>E7</f>
        <v>Bečva, km 42,480-44,135 - revitalizace toku, Černotín, DPS</v>
      </c>
      <c r="F71" s="32"/>
      <c r="G71" s="32"/>
      <c r="H71" s="32"/>
      <c r="I71" s="145"/>
      <c r="J71" s="39"/>
      <c r="K71" s="39"/>
      <c r="L71" s="43"/>
    </row>
    <row r="72" s="1" customFormat="1" ht="12" customHeight="1">
      <c r="B72" s="38"/>
      <c r="C72" s="32" t="s">
        <v>117</v>
      </c>
      <c r="D72" s="39"/>
      <c r="E72" s="39"/>
      <c r="F72" s="39"/>
      <c r="G72" s="39"/>
      <c r="H72" s="39"/>
      <c r="I72" s="145"/>
      <c r="J72" s="39"/>
      <c r="K72" s="39"/>
      <c r="L72" s="43"/>
    </row>
    <row r="73" s="1" customFormat="1" ht="16.5" customHeight="1">
      <c r="B73" s="38"/>
      <c r="C73" s="39"/>
      <c r="D73" s="39"/>
      <c r="E73" s="68" t="str">
        <f>E9</f>
        <v>SO 04 - Přeložka sloupu VN</v>
      </c>
      <c r="F73" s="39"/>
      <c r="G73" s="39"/>
      <c r="H73" s="39"/>
      <c r="I73" s="145"/>
      <c r="J73" s="39"/>
      <c r="K73" s="39"/>
      <c r="L73" s="43"/>
    </row>
    <row r="74" s="1" customFormat="1" ht="6.96" customHeight="1">
      <c r="B74" s="38"/>
      <c r="C74" s="39"/>
      <c r="D74" s="39"/>
      <c r="E74" s="39"/>
      <c r="F74" s="39"/>
      <c r="G74" s="39"/>
      <c r="H74" s="39"/>
      <c r="I74" s="145"/>
      <c r="J74" s="39"/>
      <c r="K74" s="39"/>
      <c r="L74" s="43"/>
    </row>
    <row r="75" s="1" customFormat="1" ht="12" customHeight="1">
      <c r="B75" s="38"/>
      <c r="C75" s="32" t="s">
        <v>22</v>
      </c>
      <c r="D75" s="39"/>
      <c r="E75" s="39"/>
      <c r="F75" s="27" t="str">
        <f>F12</f>
        <v>Černotín</v>
      </c>
      <c r="G75" s="39"/>
      <c r="H75" s="39"/>
      <c r="I75" s="147" t="s">
        <v>24</v>
      </c>
      <c r="J75" s="71" t="str">
        <f>IF(J12="","",J12)</f>
        <v>31. 7. 2018</v>
      </c>
      <c r="K75" s="39"/>
      <c r="L75" s="43"/>
    </row>
    <row r="76" s="1" customFormat="1" ht="6.96" customHeight="1">
      <c r="B76" s="38"/>
      <c r="C76" s="39"/>
      <c r="D76" s="39"/>
      <c r="E76" s="39"/>
      <c r="F76" s="39"/>
      <c r="G76" s="39"/>
      <c r="H76" s="39"/>
      <c r="I76" s="145"/>
      <c r="J76" s="39"/>
      <c r="K76" s="39"/>
      <c r="L76" s="43"/>
    </row>
    <row r="77" s="1" customFormat="1" ht="15.15" customHeight="1">
      <c r="B77" s="38"/>
      <c r="C77" s="32" t="s">
        <v>26</v>
      </c>
      <c r="D77" s="39"/>
      <c r="E77" s="39"/>
      <c r="F77" s="27" t="str">
        <f>E15</f>
        <v>Povodí Moravy, státní podnik</v>
      </c>
      <c r="G77" s="39"/>
      <c r="H77" s="39"/>
      <c r="I77" s="147" t="s">
        <v>34</v>
      </c>
      <c r="J77" s="36" t="str">
        <f>E21</f>
        <v>HG Partner, s.r.o.</v>
      </c>
      <c r="K77" s="39"/>
      <c r="L77" s="43"/>
    </row>
    <row r="78" s="1" customFormat="1" ht="15.15" customHeight="1">
      <c r="B78" s="38"/>
      <c r="C78" s="32" t="s">
        <v>32</v>
      </c>
      <c r="D78" s="39"/>
      <c r="E78" s="39"/>
      <c r="F78" s="27" t="str">
        <f>IF(E18="","",E18)</f>
        <v>Vyplň údaj</v>
      </c>
      <c r="G78" s="39"/>
      <c r="H78" s="39"/>
      <c r="I78" s="147" t="s">
        <v>39</v>
      </c>
      <c r="J78" s="36" t="str">
        <f>E24</f>
        <v xml:space="preserve"> </v>
      </c>
      <c r="K78" s="39"/>
      <c r="L78" s="43"/>
    </row>
    <row r="79" s="1" customFormat="1" ht="10.32" customHeight="1">
      <c r="B79" s="38"/>
      <c r="C79" s="39"/>
      <c r="D79" s="39"/>
      <c r="E79" s="39"/>
      <c r="F79" s="39"/>
      <c r="G79" s="39"/>
      <c r="H79" s="39"/>
      <c r="I79" s="145"/>
      <c r="J79" s="39"/>
      <c r="K79" s="39"/>
      <c r="L79" s="43"/>
    </row>
    <row r="80" s="10" customFormat="1" ht="29.28" customHeight="1">
      <c r="B80" s="193"/>
      <c r="C80" s="194" t="s">
        <v>129</v>
      </c>
      <c r="D80" s="195" t="s">
        <v>62</v>
      </c>
      <c r="E80" s="195" t="s">
        <v>58</v>
      </c>
      <c r="F80" s="195" t="s">
        <v>59</v>
      </c>
      <c r="G80" s="195" t="s">
        <v>130</v>
      </c>
      <c r="H80" s="195" t="s">
        <v>131</v>
      </c>
      <c r="I80" s="196" t="s">
        <v>132</v>
      </c>
      <c r="J80" s="195" t="s">
        <v>121</v>
      </c>
      <c r="K80" s="197" t="s">
        <v>133</v>
      </c>
      <c r="L80" s="198"/>
      <c r="M80" s="91" t="s">
        <v>21</v>
      </c>
      <c r="N80" s="92" t="s">
        <v>47</v>
      </c>
      <c r="O80" s="92" t="s">
        <v>134</v>
      </c>
      <c r="P80" s="92" t="s">
        <v>135</v>
      </c>
      <c r="Q80" s="92" t="s">
        <v>136</v>
      </c>
      <c r="R80" s="92" t="s">
        <v>137</v>
      </c>
      <c r="S80" s="92" t="s">
        <v>138</v>
      </c>
      <c r="T80" s="93" t="s">
        <v>139</v>
      </c>
    </row>
    <row r="81" s="1" customFormat="1" ht="22.8" customHeight="1">
      <c r="B81" s="38"/>
      <c r="C81" s="98" t="s">
        <v>140</v>
      </c>
      <c r="D81" s="39"/>
      <c r="E81" s="39"/>
      <c r="F81" s="39"/>
      <c r="G81" s="39"/>
      <c r="H81" s="39"/>
      <c r="I81" s="145"/>
      <c r="J81" s="199">
        <f>BK81</f>
        <v>0</v>
      </c>
      <c r="K81" s="39"/>
      <c r="L81" s="43"/>
      <c r="M81" s="94"/>
      <c r="N81" s="95"/>
      <c r="O81" s="95"/>
      <c r="P81" s="200">
        <f>P82</f>
        <v>0</v>
      </c>
      <c r="Q81" s="95"/>
      <c r="R81" s="200">
        <f>R82</f>
        <v>0</v>
      </c>
      <c r="S81" s="95"/>
      <c r="T81" s="201">
        <f>T82</f>
        <v>0</v>
      </c>
      <c r="AT81" s="17" t="s">
        <v>76</v>
      </c>
      <c r="AU81" s="17" t="s">
        <v>122</v>
      </c>
      <c r="BK81" s="202">
        <f>BK82</f>
        <v>0</v>
      </c>
    </row>
    <row r="82" s="11" customFormat="1" ht="25.92" customHeight="1">
      <c r="B82" s="203"/>
      <c r="C82" s="204"/>
      <c r="D82" s="205" t="s">
        <v>76</v>
      </c>
      <c r="E82" s="206" t="s">
        <v>386</v>
      </c>
      <c r="F82" s="206" t="s">
        <v>451</v>
      </c>
      <c r="G82" s="204"/>
      <c r="H82" s="204"/>
      <c r="I82" s="207"/>
      <c r="J82" s="208">
        <f>BK82</f>
        <v>0</v>
      </c>
      <c r="K82" s="204"/>
      <c r="L82" s="209"/>
      <c r="M82" s="210"/>
      <c r="N82" s="211"/>
      <c r="O82" s="211"/>
      <c r="P82" s="212">
        <f>P83</f>
        <v>0</v>
      </c>
      <c r="Q82" s="211"/>
      <c r="R82" s="212">
        <f>R83</f>
        <v>0</v>
      </c>
      <c r="S82" s="211"/>
      <c r="T82" s="213">
        <f>T83</f>
        <v>0</v>
      </c>
      <c r="AR82" s="214" t="s">
        <v>161</v>
      </c>
      <c r="AT82" s="215" t="s">
        <v>76</v>
      </c>
      <c r="AU82" s="215" t="s">
        <v>77</v>
      </c>
      <c r="AY82" s="214" t="s">
        <v>143</v>
      </c>
      <c r="BK82" s="216">
        <f>BK83</f>
        <v>0</v>
      </c>
    </row>
    <row r="83" s="11" customFormat="1" ht="22.8" customHeight="1">
      <c r="B83" s="203"/>
      <c r="C83" s="204"/>
      <c r="D83" s="205" t="s">
        <v>76</v>
      </c>
      <c r="E83" s="217" t="s">
        <v>452</v>
      </c>
      <c r="F83" s="217" t="s">
        <v>453</v>
      </c>
      <c r="G83" s="204"/>
      <c r="H83" s="204"/>
      <c r="I83" s="207"/>
      <c r="J83" s="218">
        <f>BK83</f>
        <v>0</v>
      </c>
      <c r="K83" s="204"/>
      <c r="L83" s="209"/>
      <c r="M83" s="210"/>
      <c r="N83" s="211"/>
      <c r="O83" s="211"/>
      <c r="P83" s="212">
        <f>SUM(P84:P87)</f>
        <v>0</v>
      </c>
      <c r="Q83" s="211"/>
      <c r="R83" s="212">
        <f>SUM(R84:R87)</f>
        <v>0</v>
      </c>
      <c r="S83" s="211"/>
      <c r="T83" s="213">
        <f>SUM(T84:T87)</f>
        <v>0</v>
      </c>
      <c r="AR83" s="214" t="s">
        <v>161</v>
      </c>
      <c r="AT83" s="215" t="s">
        <v>76</v>
      </c>
      <c r="AU83" s="215" t="s">
        <v>85</v>
      </c>
      <c r="AY83" s="214" t="s">
        <v>143</v>
      </c>
      <c r="BK83" s="216">
        <f>SUM(BK84:BK87)</f>
        <v>0</v>
      </c>
    </row>
    <row r="84" s="1" customFormat="1" ht="16.5" customHeight="1">
      <c r="B84" s="38"/>
      <c r="C84" s="219" t="s">
        <v>85</v>
      </c>
      <c r="D84" s="219" t="s">
        <v>145</v>
      </c>
      <c r="E84" s="220" t="s">
        <v>454</v>
      </c>
      <c r="F84" s="221" t="s">
        <v>455</v>
      </c>
      <c r="G84" s="222" t="s">
        <v>258</v>
      </c>
      <c r="H84" s="223">
        <v>2</v>
      </c>
      <c r="I84" s="224"/>
      <c r="J84" s="225">
        <f>ROUND(I84*H84,2)</f>
        <v>0</v>
      </c>
      <c r="K84" s="221" t="s">
        <v>21</v>
      </c>
      <c r="L84" s="43"/>
      <c r="M84" s="226" t="s">
        <v>21</v>
      </c>
      <c r="N84" s="227" t="s">
        <v>48</v>
      </c>
      <c r="O84" s="83"/>
      <c r="P84" s="228">
        <f>O84*H84</f>
        <v>0</v>
      </c>
      <c r="Q84" s="228">
        <v>0</v>
      </c>
      <c r="R84" s="228">
        <f>Q84*H84</f>
        <v>0</v>
      </c>
      <c r="S84" s="228">
        <v>0</v>
      </c>
      <c r="T84" s="229">
        <f>S84*H84</f>
        <v>0</v>
      </c>
      <c r="AR84" s="230" t="s">
        <v>456</v>
      </c>
      <c r="AT84" s="230" t="s">
        <v>145</v>
      </c>
      <c r="AU84" s="230" t="s">
        <v>87</v>
      </c>
      <c r="AY84" s="17" t="s">
        <v>143</v>
      </c>
      <c r="BE84" s="231">
        <f>IF(N84="základní",J84,0)</f>
        <v>0</v>
      </c>
      <c r="BF84" s="231">
        <f>IF(N84="snížená",J84,0)</f>
        <v>0</v>
      </c>
      <c r="BG84" s="231">
        <f>IF(N84="zákl. přenesená",J84,0)</f>
        <v>0</v>
      </c>
      <c r="BH84" s="231">
        <f>IF(N84="sníž. přenesená",J84,0)</f>
        <v>0</v>
      </c>
      <c r="BI84" s="231">
        <f>IF(N84="nulová",J84,0)</f>
        <v>0</v>
      </c>
      <c r="BJ84" s="17" t="s">
        <v>85</v>
      </c>
      <c r="BK84" s="231">
        <f>ROUND(I84*H84,2)</f>
        <v>0</v>
      </c>
      <c r="BL84" s="17" t="s">
        <v>456</v>
      </c>
      <c r="BM84" s="230" t="s">
        <v>457</v>
      </c>
    </row>
    <row r="85" s="1" customFormat="1" ht="16.5" customHeight="1">
      <c r="B85" s="38"/>
      <c r="C85" s="219" t="s">
        <v>87</v>
      </c>
      <c r="D85" s="219" t="s">
        <v>145</v>
      </c>
      <c r="E85" s="220" t="s">
        <v>458</v>
      </c>
      <c r="F85" s="221" t="s">
        <v>459</v>
      </c>
      <c r="G85" s="222" t="s">
        <v>258</v>
      </c>
      <c r="H85" s="223">
        <v>2</v>
      </c>
      <c r="I85" s="224"/>
      <c r="J85" s="225">
        <f>ROUND(I85*H85,2)</f>
        <v>0</v>
      </c>
      <c r="K85" s="221" t="s">
        <v>21</v>
      </c>
      <c r="L85" s="43"/>
      <c r="M85" s="226" t="s">
        <v>21</v>
      </c>
      <c r="N85" s="227" t="s">
        <v>48</v>
      </c>
      <c r="O85" s="83"/>
      <c r="P85" s="228">
        <f>O85*H85</f>
        <v>0</v>
      </c>
      <c r="Q85" s="228">
        <v>0</v>
      </c>
      <c r="R85" s="228">
        <f>Q85*H85</f>
        <v>0</v>
      </c>
      <c r="S85" s="228">
        <v>0</v>
      </c>
      <c r="T85" s="229">
        <f>S85*H85</f>
        <v>0</v>
      </c>
      <c r="AR85" s="230" t="s">
        <v>456</v>
      </c>
      <c r="AT85" s="230" t="s">
        <v>145</v>
      </c>
      <c r="AU85" s="230" t="s">
        <v>87</v>
      </c>
      <c r="AY85" s="17" t="s">
        <v>143</v>
      </c>
      <c r="BE85" s="231">
        <f>IF(N85="základní",J85,0)</f>
        <v>0</v>
      </c>
      <c r="BF85" s="231">
        <f>IF(N85="snížená",J85,0)</f>
        <v>0</v>
      </c>
      <c r="BG85" s="231">
        <f>IF(N85="zákl. přenesená",J85,0)</f>
        <v>0</v>
      </c>
      <c r="BH85" s="231">
        <f>IF(N85="sníž. přenesená",J85,0)</f>
        <v>0</v>
      </c>
      <c r="BI85" s="231">
        <f>IF(N85="nulová",J85,0)</f>
        <v>0</v>
      </c>
      <c r="BJ85" s="17" t="s">
        <v>85</v>
      </c>
      <c r="BK85" s="231">
        <f>ROUND(I85*H85,2)</f>
        <v>0</v>
      </c>
      <c r="BL85" s="17" t="s">
        <v>456</v>
      </c>
      <c r="BM85" s="230" t="s">
        <v>460</v>
      </c>
    </row>
    <row r="86" s="1" customFormat="1" ht="16.5" customHeight="1">
      <c r="B86" s="38"/>
      <c r="C86" s="219" t="s">
        <v>161</v>
      </c>
      <c r="D86" s="219" t="s">
        <v>145</v>
      </c>
      <c r="E86" s="220" t="s">
        <v>461</v>
      </c>
      <c r="F86" s="221" t="s">
        <v>462</v>
      </c>
      <c r="G86" s="222" t="s">
        <v>439</v>
      </c>
      <c r="H86" s="223">
        <v>140</v>
      </c>
      <c r="I86" s="224"/>
      <c r="J86" s="225">
        <f>ROUND(I86*H86,2)</f>
        <v>0</v>
      </c>
      <c r="K86" s="221" t="s">
        <v>21</v>
      </c>
      <c r="L86" s="43"/>
      <c r="M86" s="226" t="s">
        <v>21</v>
      </c>
      <c r="N86" s="227" t="s">
        <v>48</v>
      </c>
      <c r="O86" s="83"/>
      <c r="P86" s="228">
        <f>O86*H86</f>
        <v>0</v>
      </c>
      <c r="Q86" s="228">
        <v>0</v>
      </c>
      <c r="R86" s="228">
        <f>Q86*H86</f>
        <v>0</v>
      </c>
      <c r="S86" s="228">
        <v>0</v>
      </c>
      <c r="T86" s="229">
        <f>S86*H86</f>
        <v>0</v>
      </c>
      <c r="AR86" s="230" t="s">
        <v>456</v>
      </c>
      <c r="AT86" s="230" t="s">
        <v>145</v>
      </c>
      <c r="AU86" s="230" t="s">
        <v>87</v>
      </c>
      <c r="AY86" s="17" t="s">
        <v>143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17" t="s">
        <v>85</v>
      </c>
      <c r="BK86" s="231">
        <f>ROUND(I86*H86,2)</f>
        <v>0</v>
      </c>
      <c r="BL86" s="17" t="s">
        <v>456</v>
      </c>
      <c r="BM86" s="230" t="s">
        <v>463</v>
      </c>
    </row>
    <row r="87" s="1" customFormat="1" ht="16.5" customHeight="1">
      <c r="B87" s="38"/>
      <c r="C87" s="219" t="s">
        <v>150</v>
      </c>
      <c r="D87" s="219" t="s">
        <v>145</v>
      </c>
      <c r="E87" s="220" t="s">
        <v>464</v>
      </c>
      <c r="F87" s="221" t="s">
        <v>465</v>
      </c>
      <c r="G87" s="222" t="s">
        <v>439</v>
      </c>
      <c r="H87" s="223">
        <v>100</v>
      </c>
      <c r="I87" s="224"/>
      <c r="J87" s="225">
        <f>ROUND(I87*H87,2)</f>
        <v>0</v>
      </c>
      <c r="K87" s="221" t="s">
        <v>21</v>
      </c>
      <c r="L87" s="43"/>
      <c r="M87" s="281" t="s">
        <v>21</v>
      </c>
      <c r="N87" s="282" t="s">
        <v>48</v>
      </c>
      <c r="O87" s="269"/>
      <c r="P87" s="283">
        <f>O87*H87</f>
        <v>0</v>
      </c>
      <c r="Q87" s="283">
        <v>0</v>
      </c>
      <c r="R87" s="283">
        <f>Q87*H87</f>
        <v>0</v>
      </c>
      <c r="S87" s="283">
        <v>0</v>
      </c>
      <c r="T87" s="284">
        <f>S87*H87</f>
        <v>0</v>
      </c>
      <c r="AR87" s="230" t="s">
        <v>456</v>
      </c>
      <c r="AT87" s="230" t="s">
        <v>145</v>
      </c>
      <c r="AU87" s="230" t="s">
        <v>87</v>
      </c>
      <c r="AY87" s="17" t="s">
        <v>143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17" t="s">
        <v>85</v>
      </c>
      <c r="BK87" s="231">
        <f>ROUND(I87*H87,2)</f>
        <v>0</v>
      </c>
      <c r="BL87" s="17" t="s">
        <v>456</v>
      </c>
      <c r="BM87" s="230" t="s">
        <v>466</v>
      </c>
    </row>
    <row r="88" s="1" customFormat="1" ht="6.96" customHeight="1">
      <c r="B88" s="58"/>
      <c r="C88" s="59"/>
      <c r="D88" s="59"/>
      <c r="E88" s="59"/>
      <c r="F88" s="59"/>
      <c r="G88" s="59"/>
      <c r="H88" s="59"/>
      <c r="I88" s="170"/>
      <c r="J88" s="59"/>
      <c r="K88" s="59"/>
      <c r="L88" s="43"/>
    </row>
  </sheetData>
  <sheetProtection sheet="1" autoFilter="0" formatColumns="0" formatRows="0" objects="1" scenarios="1" spinCount="100000" saltValue="l2dXfjHGqXH90pwHE63nGATkFLu5bWqavmUZ1YnGOP/Z9enJYM/Q+8fqcB5Wktaa30hu4VdBmZtTmV4LDZCHBw==" hashValue="maR83/edya7cex6ahZWED7R5RmYTqx97DtvOW2ARpyJON1H6qxcg4kJyWXU2Dwa2d279Zk4RAOKvdPNe84ayJw==" algorithmName="SHA-512" password="CC35"/>
  <autoFilter ref="C80:K8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7" customWidth="1"/>
    <col min="8" max="8" width="11.5" customWidth="1"/>
    <col min="9" max="9" width="20.17" style="13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103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87</v>
      </c>
    </row>
    <row r="4" ht="24.96" customHeight="1">
      <c r="B4" s="20"/>
      <c r="D4" s="141" t="s">
        <v>116</v>
      </c>
      <c r="L4" s="20"/>
      <c r="M4" s="14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43" t="s">
        <v>16</v>
      </c>
      <c r="L6" s="20"/>
    </row>
    <row r="7" ht="16.5" customHeight="1">
      <c r="B7" s="20"/>
      <c r="E7" s="144" t="str">
        <f>'Rekapitulace stavby'!K6</f>
        <v>Bečva, km 42,480-44,135 - revitalizace toku, Černotín, DPS</v>
      </c>
      <c r="F7" s="143"/>
      <c r="G7" s="143"/>
      <c r="H7" s="143"/>
      <c r="L7" s="20"/>
    </row>
    <row r="8" ht="12" customHeight="1">
      <c r="B8" s="20"/>
      <c r="D8" s="143" t="s">
        <v>117</v>
      </c>
      <c r="L8" s="20"/>
    </row>
    <row r="9" s="1" customFormat="1" ht="16.5" customHeight="1">
      <c r="B9" s="43"/>
      <c r="E9" s="144" t="s">
        <v>467</v>
      </c>
      <c r="F9" s="1"/>
      <c r="G9" s="1"/>
      <c r="H9" s="1"/>
      <c r="I9" s="145"/>
      <c r="L9" s="43"/>
    </row>
    <row r="10" s="1" customFormat="1" ht="12" customHeight="1">
      <c r="B10" s="43"/>
      <c r="D10" s="143" t="s">
        <v>468</v>
      </c>
      <c r="I10" s="145"/>
      <c r="L10" s="43"/>
    </row>
    <row r="11" s="1" customFormat="1" ht="36.96" customHeight="1">
      <c r="B11" s="43"/>
      <c r="E11" s="146" t="s">
        <v>469</v>
      </c>
      <c r="F11" s="1"/>
      <c r="G11" s="1"/>
      <c r="H11" s="1"/>
      <c r="I11" s="145"/>
      <c r="L11" s="43"/>
    </row>
    <row r="12" s="1" customFormat="1">
      <c r="B12" s="43"/>
      <c r="I12" s="145"/>
      <c r="L12" s="43"/>
    </row>
    <row r="13" s="1" customFormat="1" ht="12" customHeight="1">
      <c r="B13" s="43"/>
      <c r="D13" s="143" t="s">
        <v>18</v>
      </c>
      <c r="F13" s="132" t="s">
        <v>19</v>
      </c>
      <c r="I13" s="147" t="s">
        <v>20</v>
      </c>
      <c r="J13" s="132" t="s">
        <v>21</v>
      </c>
      <c r="L13" s="43"/>
    </row>
    <row r="14" s="1" customFormat="1" ht="12" customHeight="1">
      <c r="B14" s="43"/>
      <c r="D14" s="143" t="s">
        <v>22</v>
      </c>
      <c r="F14" s="132" t="s">
        <v>23</v>
      </c>
      <c r="I14" s="147" t="s">
        <v>24</v>
      </c>
      <c r="J14" s="148" t="str">
        <f>'Rekapitulace stavby'!AN8</f>
        <v>31. 7. 2018</v>
      </c>
      <c r="L14" s="43"/>
    </row>
    <row r="15" s="1" customFormat="1" ht="10.8" customHeight="1">
      <c r="B15" s="43"/>
      <c r="I15" s="145"/>
      <c r="L15" s="43"/>
    </row>
    <row r="16" s="1" customFormat="1" ht="12" customHeight="1">
      <c r="B16" s="43"/>
      <c r="D16" s="143" t="s">
        <v>26</v>
      </c>
      <c r="I16" s="147" t="s">
        <v>27</v>
      </c>
      <c r="J16" s="132" t="s">
        <v>28</v>
      </c>
      <c r="L16" s="43"/>
    </row>
    <row r="17" s="1" customFormat="1" ht="18" customHeight="1">
      <c r="B17" s="43"/>
      <c r="E17" s="132" t="s">
        <v>29</v>
      </c>
      <c r="I17" s="147" t="s">
        <v>30</v>
      </c>
      <c r="J17" s="132" t="s">
        <v>31</v>
      </c>
      <c r="L17" s="43"/>
    </row>
    <row r="18" s="1" customFormat="1" ht="6.96" customHeight="1">
      <c r="B18" s="43"/>
      <c r="I18" s="145"/>
      <c r="L18" s="43"/>
    </row>
    <row r="19" s="1" customFormat="1" ht="12" customHeight="1">
      <c r="B19" s="43"/>
      <c r="D19" s="143" t="s">
        <v>32</v>
      </c>
      <c r="I19" s="147" t="s">
        <v>27</v>
      </c>
      <c r="J19" s="33" t="str">
        <f>'Rekapitulace stavby'!AN13</f>
        <v>Vyplň údaj</v>
      </c>
      <c r="L19" s="43"/>
    </row>
    <row r="20" s="1" customFormat="1" ht="18" customHeight="1">
      <c r="B20" s="43"/>
      <c r="E20" s="33" t="str">
        <f>'Rekapitulace stavby'!E14</f>
        <v>Vyplň údaj</v>
      </c>
      <c r="F20" s="132"/>
      <c r="G20" s="132"/>
      <c r="H20" s="132"/>
      <c r="I20" s="147" t="s">
        <v>30</v>
      </c>
      <c r="J20" s="33" t="str">
        <f>'Rekapitulace stavby'!AN14</f>
        <v>Vyplň údaj</v>
      </c>
      <c r="L20" s="43"/>
    </row>
    <row r="21" s="1" customFormat="1" ht="6.96" customHeight="1">
      <c r="B21" s="43"/>
      <c r="I21" s="145"/>
      <c r="L21" s="43"/>
    </row>
    <row r="22" s="1" customFormat="1" ht="12" customHeight="1">
      <c r="B22" s="43"/>
      <c r="D22" s="143" t="s">
        <v>34</v>
      </c>
      <c r="I22" s="147" t="s">
        <v>27</v>
      </c>
      <c r="J22" s="132" t="s">
        <v>35</v>
      </c>
      <c r="L22" s="43"/>
    </row>
    <row r="23" s="1" customFormat="1" ht="18" customHeight="1">
      <c r="B23" s="43"/>
      <c r="E23" s="132" t="s">
        <v>36</v>
      </c>
      <c r="I23" s="147" t="s">
        <v>30</v>
      </c>
      <c r="J23" s="132" t="s">
        <v>37</v>
      </c>
      <c r="L23" s="43"/>
    </row>
    <row r="24" s="1" customFormat="1" ht="6.96" customHeight="1">
      <c r="B24" s="43"/>
      <c r="I24" s="145"/>
      <c r="L24" s="43"/>
    </row>
    <row r="25" s="1" customFormat="1" ht="12" customHeight="1">
      <c r="B25" s="43"/>
      <c r="D25" s="143" t="s">
        <v>39</v>
      </c>
      <c r="I25" s="147" t="s">
        <v>27</v>
      </c>
      <c r="J25" s="132" t="str">
        <f>IF('Rekapitulace stavby'!AN19="","",'Rekapitulace stavby'!AN19)</f>
        <v/>
      </c>
      <c r="L25" s="43"/>
    </row>
    <row r="26" s="1" customFormat="1" ht="18" customHeight="1">
      <c r="B26" s="43"/>
      <c r="E26" s="132" t="str">
        <f>IF('Rekapitulace stavby'!E20="","",'Rekapitulace stavby'!E20)</f>
        <v xml:space="preserve"> </v>
      </c>
      <c r="I26" s="147" t="s">
        <v>30</v>
      </c>
      <c r="J26" s="132" t="str">
        <f>IF('Rekapitulace stavby'!AN20="","",'Rekapitulace stavby'!AN20)</f>
        <v/>
      </c>
      <c r="L26" s="43"/>
    </row>
    <row r="27" s="1" customFormat="1" ht="6.96" customHeight="1">
      <c r="B27" s="43"/>
      <c r="I27" s="145"/>
      <c r="L27" s="43"/>
    </row>
    <row r="28" s="1" customFormat="1" ht="12" customHeight="1">
      <c r="B28" s="43"/>
      <c r="D28" s="143" t="s">
        <v>41</v>
      </c>
      <c r="I28" s="145"/>
      <c r="L28" s="43"/>
    </row>
    <row r="29" s="7" customFormat="1" ht="16.5" customHeight="1">
      <c r="B29" s="149"/>
      <c r="E29" s="150" t="s">
        <v>21</v>
      </c>
      <c r="F29" s="150"/>
      <c r="G29" s="150"/>
      <c r="H29" s="150"/>
      <c r="I29" s="151"/>
      <c r="L29" s="149"/>
    </row>
    <row r="30" s="1" customFormat="1" ht="6.96" customHeight="1">
      <c r="B30" s="43"/>
      <c r="I30" s="145"/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52"/>
      <c r="J31" s="75"/>
      <c r="K31" s="75"/>
      <c r="L31" s="43"/>
    </row>
    <row r="32" s="1" customFormat="1" ht="25.44" customHeight="1">
      <c r="B32" s="43"/>
      <c r="D32" s="153" t="s">
        <v>43</v>
      </c>
      <c r="I32" s="145"/>
      <c r="J32" s="154">
        <f>ROUND(J88, 2)</f>
        <v>0</v>
      </c>
      <c r="L32" s="43"/>
    </row>
    <row r="33" s="1" customFormat="1" ht="6.96" customHeight="1">
      <c r="B33" s="43"/>
      <c r="D33" s="75"/>
      <c r="E33" s="75"/>
      <c r="F33" s="75"/>
      <c r="G33" s="75"/>
      <c r="H33" s="75"/>
      <c r="I33" s="152"/>
      <c r="J33" s="75"/>
      <c r="K33" s="75"/>
      <c r="L33" s="43"/>
    </row>
    <row r="34" s="1" customFormat="1" ht="14.4" customHeight="1">
      <c r="B34" s="43"/>
      <c r="F34" s="155" t="s">
        <v>45</v>
      </c>
      <c r="I34" s="156" t="s">
        <v>44</v>
      </c>
      <c r="J34" s="155" t="s">
        <v>46</v>
      </c>
      <c r="L34" s="43"/>
    </row>
    <row r="35" s="1" customFormat="1" ht="14.4" customHeight="1">
      <c r="B35" s="43"/>
      <c r="D35" s="157" t="s">
        <v>47</v>
      </c>
      <c r="E35" s="143" t="s">
        <v>48</v>
      </c>
      <c r="F35" s="158">
        <f>ROUND((SUM(BE88:BE118)),  2)</f>
        <v>0</v>
      </c>
      <c r="I35" s="159">
        <v>0.20999999999999999</v>
      </c>
      <c r="J35" s="158">
        <f>ROUND(((SUM(BE88:BE118))*I35),  2)</f>
        <v>0</v>
      </c>
      <c r="L35" s="43"/>
    </row>
    <row r="36" s="1" customFormat="1" ht="14.4" customHeight="1">
      <c r="B36" s="43"/>
      <c r="E36" s="143" t="s">
        <v>49</v>
      </c>
      <c r="F36" s="158">
        <f>ROUND((SUM(BF88:BF118)),  2)</f>
        <v>0</v>
      </c>
      <c r="I36" s="159">
        <v>0.14999999999999999</v>
      </c>
      <c r="J36" s="158">
        <f>ROUND(((SUM(BF88:BF118))*I36),  2)</f>
        <v>0</v>
      </c>
      <c r="L36" s="43"/>
    </row>
    <row r="37" hidden="1" s="1" customFormat="1" ht="14.4" customHeight="1">
      <c r="B37" s="43"/>
      <c r="E37" s="143" t="s">
        <v>50</v>
      </c>
      <c r="F37" s="158">
        <f>ROUND((SUM(BG88:BG118)),  2)</f>
        <v>0</v>
      </c>
      <c r="I37" s="159">
        <v>0.20999999999999999</v>
      </c>
      <c r="J37" s="158">
        <f>0</f>
        <v>0</v>
      </c>
      <c r="L37" s="43"/>
    </row>
    <row r="38" hidden="1" s="1" customFormat="1" ht="14.4" customHeight="1">
      <c r="B38" s="43"/>
      <c r="E38" s="143" t="s">
        <v>51</v>
      </c>
      <c r="F38" s="158">
        <f>ROUND((SUM(BH88:BH118)),  2)</f>
        <v>0</v>
      </c>
      <c r="I38" s="159">
        <v>0.14999999999999999</v>
      </c>
      <c r="J38" s="158">
        <f>0</f>
        <v>0</v>
      </c>
      <c r="L38" s="43"/>
    </row>
    <row r="39" hidden="1" s="1" customFormat="1" ht="14.4" customHeight="1">
      <c r="B39" s="43"/>
      <c r="E39" s="143" t="s">
        <v>52</v>
      </c>
      <c r="F39" s="158">
        <f>ROUND((SUM(BI88:BI118)),  2)</f>
        <v>0</v>
      </c>
      <c r="I39" s="159">
        <v>0</v>
      </c>
      <c r="J39" s="158">
        <f>0</f>
        <v>0</v>
      </c>
      <c r="L39" s="43"/>
    </row>
    <row r="40" s="1" customFormat="1" ht="6.96" customHeight="1">
      <c r="B40" s="43"/>
      <c r="I40" s="145"/>
      <c r="L40" s="43"/>
    </row>
    <row r="41" s="1" customFormat="1" ht="25.44" customHeight="1">
      <c r="B41" s="43"/>
      <c r="C41" s="160"/>
      <c r="D41" s="161" t="s">
        <v>53</v>
      </c>
      <c r="E41" s="162"/>
      <c r="F41" s="162"/>
      <c r="G41" s="163" t="s">
        <v>54</v>
      </c>
      <c r="H41" s="164" t="s">
        <v>55</v>
      </c>
      <c r="I41" s="165"/>
      <c r="J41" s="166">
        <f>SUM(J32:J39)</f>
        <v>0</v>
      </c>
      <c r="K41" s="167"/>
      <c r="L41" s="43"/>
    </row>
    <row r="42" s="1" customFormat="1" ht="14.4" customHeight="1">
      <c r="B42" s="168"/>
      <c r="C42" s="169"/>
      <c r="D42" s="169"/>
      <c r="E42" s="169"/>
      <c r="F42" s="169"/>
      <c r="G42" s="169"/>
      <c r="H42" s="169"/>
      <c r="I42" s="170"/>
      <c r="J42" s="169"/>
      <c r="K42" s="169"/>
      <c r="L42" s="43"/>
    </row>
    <row r="46" s="1" customFormat="1" ht="6.96" customHeight="1">
      <c r="B46" s="171"/>
      <c r="C46" s="172"/>
      <c r="D46" s="172"/>
      <c r="E46" s="172"/>
      <c r="F46" s="172"/>
      <c r="G46" s="172"/>
      <c r="H46" s="172"/>
      <c r="I46" s="173"/>
      <c r="J46" s="172"/>
      <c r="K46" s="172"/>
      <c r="L46" s="43"/>
    </row>
    <row r="47" s="1" customFormat="1" ht="24.96" customHeight="1">
      <c r="B47" s="38"/>
      <c r="C47" s="23" t="s">
        <v>119</v>
      </c>
      <c r="D47" s="39"/>
      <c r="E47" s="39"/>
      <c r="F47" s="39"/>
      <c r="G47" s="39"/>
      <c r="H47" s="39"/>
      <c r="I47" s="145"/>
      <c r="J47" s="39"/>
      <c r="K47" s="39"/>
      <c r="L47" s="43"/>
    </row>
    <row r="48" s="1" customFormat="1" ht="6.96" customHeight="1">
      <c r="B48" s="38"/>
      <c r="C48" s="39"/>
      <c r="D48" s="39"/>
      <c r="E48" s="39"/>
      <c r="F48" s="39"/>
      <c r="G48" s="39"/>
      <c r="H48" s="39"/>
      <c r="I48" s="145"/>
      <c r="J48" s="39"/>
      <c r="K48" s="39"/>
      <c r="L48" s="43"/>
    </row>
    <row r="49" s="1" customFormat="1" ht="12" customHeight="1">
      <c r="B49" s="38"/>
      <c r="C49" s="32" t="s">
        <v>16</v>
      </c>
      <c r="D49" s="39"/>
      <c r="E49" s="39"/>
      <c r="F49" s="39"/>
      <c r="G49" s="39"/>
      <c r="H49" s="39"/>
      <c r="I49" s="145"/>
      <c r="J49" s="39"/>
      <c r="K49" s="39"/>
      <c r="L49" s="43"/>
    </row>
    <row r="50" s="1" customFormat="1" ht="16.5" customHeight="1">
      <c r="B50" s="38"/>
      <c r="C50" s="39"/>
      <c r="D50" s="39"/>
      <c r="E50" s="174" t="str">
        <f>E7</f>
        <v>Bečva, km 42,480-44,135 - revitalizace toku, Černotín, DPS</v>
      </c>
      <c r="F50" s="32"/>
      <c r="G50" s="32"/>
      <c r="H50" s="32"/>
      <c r="I50" s="145"/>
      <c r="J50" s="39"/>
      <c r="K50" s="39"/>
      <c r="L50" s="43"/>
    </row>
    <row r="51" ht="12" customHeight="1">
      <c r="B51" s="21"/>
      <c r="C51" s="32" t="s">
        <v>117</v>
      </c>
      <c r="D51" s="22"/>
      <c r="E51" s="22"/>
      <c r="F51" s="22"/>
      <c r="G51" s="22"/>
      <c r="H51" s="22"/>
      <c r="I51" s="137"/>
      <c r="J51" s="22"/>
      <c r="K51" s="22"/>
      <c r="L51" s="20"/>
    </row>
    <row r="52" s="1" customFormat="1" ht="16.5" customHeight="1">
      <c r="B52" s="38"/>
      <c r="C52" s="39"/>
      <c r="D52" s="39"/>
      <c r="E52" s="174" t="s">
        <v>467</v>
      </c>
      <c r="F52" s="39"/>
      <c r="G52" s="39"/>
      <c r="H52" s="39"/>
      <c r="I52" s="145"/>
      <c r="J52" s="39"/>
      <c r="K52" s="39"/>
      <c r="L52" s="43"/>
    </row>
    <row r="53" s="1" customFormat="1" ht="12" customHeight="1">
      <c r="B53" s="38"/>
      <c r="C53" s="32" t="s">
        <v>468</v>
      </c>
      <c r="D53" s="39"/>
      <c r="E53" s="39"/>
      <c r="F53" s="39"/>
      <c r="G53" s="39"/>
      <c r="H53" s="39"/>
      <c r="I53" s="145"/>
      <c r="J53" s="39"/>
      <c r="K53" s="39"/>
      <c r="L53" s="43"/>
    </row>
    <row r="54" s="1" customFormat="1" ht="16.5" customHeight="1">
      <c r="B54" s="38"/>
      <c r="C54" s="39"/>
      <c r="D54" s="39"/>
      <c r="E54" s="68" t="str">
        <f>E11</f>
        <v>SO 05.01 - Likvidace křídlatky</v>
      </c>
      <c r="F54" s="39"/>
      <c r="G54" s="39"/>
      <c r="H54" s="39"/>
      <c r="I54" s="145"/>
      <c r="J54" s="39"/>
      <c r="K54" s="39"/>
      <c r="L54" s="43"/>
    </row>
    <row r="55" s="1" customFormat="1" ht="6.96" customHeight="1">
      <c r="B55" s="38"/>
      <c r="C55" s="39"/>
      <c r="D55" s="39"/>
      <c r="E55" s="39"/>
      <c r="F55" s="39"/>
      <c r="G55" s="39"/>
      <c r="H55" s="39"/>
      <c r="I55" s="145"/>
      <c r="J55" s="39"/>
      <c r="K55" s="39"/>
      <c r="L55" s="43"/>
    </row>
    <row r="56" s="1" customFormat="1" ht="12" customHeight="1">
      <c r="B56" s="38"/>
      <c r="C56" s="32" t="s">
        <v>22</v>
      </c>
      <c r="D56" s="39"/>
      <c r="E56" s="39"/>
      <c r="F56" s="27" t="str">
        <f>F14</f>
        <v>Černotín</v>
      </c>
      <c r="G56" s="39"/>
      <c r="H56" s="39"/>
      <c r="I56" s="147" t="s">
        <v>24</v>
      </c>
      <c r="J56" s="71" t="str">
        <f>IF(J14="","",J14)</f>
        <v>31. 7. 2018</v>
      </c>
      <c r="K56" s="39"/>
      <c r="L56" s="43"/>
    </row>
    <row r="57" s="1" customFormat="1" ht="6.96" customHeight="1">
      <c r="B57" s="38"/>
      <c r="C57" s="39"/>
      <c r="D57" s="39"/>
      <c r="E57" s="39"/>
      <c r="F57" s="39"/>
      <c r="G57" s="39"/>
      <c r="H57" s="39"/>
      <c r="I57" s="145"/>
      <c r="J57" s="39"/>
      <c r="K57" s="39"/>
      <c r="L57" s="43"/>
    </row>
    <row r="58" s="1" customFormat="1" ht="15.15" customHeight="1">
      <c r="B58" s="38"/>
      <c r="C58" s="32" t="s">
        <v>26</v>
      </c>
      <c r="D58" s="39"/>
      <c r="E58" s="39"/>
      <c r="F58" s="27" t="str">
        <f>E17</f>
        <v>Povodí Moravy, státní podnik</v>
      </c>
      <c r="G58" s="39"/>
      <c r="H58" s="39"/>
      <c r="I58" s="147" t="s">
        <v>34</v>
      </c>
      <c r="J58" s="36" t="str">
        <f>E23</f>
        <v>HG Partner, s.r.o.</v>
      </c>
      <c r="K58" s="39"/>
      <c r="L58" s="43"/>
    </row>
    <row r="59" s="1" customFormat="1" ht="15.15" customHeight="1">
      <c r="B59" s="38"/>
      <c r="C59" s="32" t="s">
        <v>32</v>
      </c>
      <c r="D59" s="39"/>
      <c r="E59" s="39"/>
      <c r="F59" s="27" t="str">
        <f>IF(E20="","",E20)</f>
        <v>Vyplň údaj</v>
      </c>
      <c r="G59" s="39"/>
      <c r="H59" s="39"/>
      <c r="I59" s="147" t="s">
        <v>39</v>
      </c>
      <c r="J59" s="36" t="str">
        <f>E26</f>
        <v xml:space="preserve"> </v>
      </c>
      <c r="K59" s="39"/>
      <c r="L59" s="43"/>
    </row>
    <row r="60" s="1" customFormat="1" ht="10.32" customHeight="1">
      <c r="B60" s="38"/>
      <c r="C60" s="39"/>
      <c r="D60" s="39"/>
      <c r="E60" s="39"/>
      <c r="F60" s="39"/>
      <c r="G60" s="39"/>
      <c r="H60" s="39"/>
      <c r="I60" s="145"/>
      <c r="J60" s="39"/>
      <c r="K60" s="39"/>
      <c r="L60" s="43"/>
    </row>
    <row r="61" s="1" customFormat="1" ht="29.28" customHeight="1">
      <c r="B61" s="38"/>
      <c r="C61" s="175" t="s">
        <v>120</v>
      </c>
      <c r="D61" s="176"/>
      <c r="E61" s="176"/>
      <c r="F61" s="176"/>
      <c r="G61" s="176"/>
      <c r="H61" s="176"/>
      <c r="I61" s="177"/>
      <c r="J61" s="178" t="s">
        <v>121</v>
      </c>
      <c r="K61" s="176"/>
      <c r="L61" s="43"/>
    </row>
    <row r="62" s="1" customFormat="1" ht="10.32" customHeight="1">
      <c r="B62" s="38"/>
      <c r="C62" s="39"/>
      <c r="D62" s="39"/>
      <c r="E62" s="39"/>
      <c r="F62" s="39"/>
      <c r="G62" s="39"/>
      <c r="H62" s="39"/>
      <c r="I62" s="145"/>
      <c r="J62" s="39"/>
      <c r="K62" s="39"/>
      <c r="L62" s="43"/>
    </row>
    <row r="63" s="1" customFormat="1" ht="22.8" customHeight="1">
      <c r="B63" s="38"/>
      <c r="C63" s="179" t="s">
        <v>75</v>
      </c>
      <c r="D63" s="39"/>
      <c r="E63" s="39"/>
      <c r="F63" s="39"/>
      <c r="G63" s="39"/>
      <c r="H63" s="39"/>
      <c r="I63" s="145"/>
      <c r="J63" s="101">
        <f>J88</f>
        <v>0</v>
      </c>
      <c r="K63" s="39"/>
      <c r="L63" s="43"/>
      <c r="AU63" s="17" t="s">
        <v>122</v>
      </c>
    </row>
    <row r="64" s="8" customFormat="1" ht="24.96" customHeight="1">
      <c r="B64" s="180"/>
      <c r="C64" s="181"/>
      <c r="D64" s="182" t="s">
        <v>123</v>
      </c>
      <c r="E64" s="183"/>
      <c r="F64" s="183"/>
      <c r="G64" s="183"/>
      <c r="H64" s="183"/>
      <c r="I64" s="184"/>
      <c r="J64" s="185">
        <f>J89</f>
        <v>0</v>
      </c>
      <c r="K64" s="181"/>
      <c r="L64" s="186"/>
    </row>
    <row r="65" s="9" customFormat="1" ht="19.92" customHeight="1">
      <c r="B65" s="187"/>
      <c r="C65" s="124"/>
      <c r="D65" s="188" t="s">
        <v>124</v>
      </c>
      <c r="E65" s="189"/>
      <c r="F65" s="189"/>
      <c r="G65" s="189"/>
      <c r="H65" s="189"/>
      <c r="I65" s="190"/>
      <c r="J65" s="191">
        <f>J90</f>
        <v>0</v>
      </c>
      <c r="K65" s="124"/>
      <c r="L65" s="192"/>
    </row>
    <row r="66" s="9" customFormat="1" ht="19.92" customHeight="1">
      <c r="B66" s="187"/>
      <c r="C66" s="124"/>
      <c r="D66" s="188" t="s">
        <v>127</v>
      </c>
      <c r="E66" s="189"/>
      <c r="F66" s="189"/>
      <c r="G66" s="189"/>
      <c r="H66" s="189"/>
      <c r="I66" s="190"/>
      <c r="J66" s="191">
        <f>J117</f>
        <v>0</v>
      </c>
      <c r="K66" s="124"/>
      <c r="L66" s="192"/>
    </row>
    <row r="67" s="1" customFormat="1" ht="21.84" customHeight="1">
      <c r="B67" s="38"/>
      <c r="C67" s="39"/>
      <c r="D67" s="39"/>
      <c r="E67" s="39"/>
      <c r="F67" s="39"/>
      <c r="G67" s="39"/>
      <c r="H67" s="39"/>
      <c r="I67" s="145"/>
      <c r="J67" s="39"/>
      <c r="K67" s="39"/>
      <c r="L67" s="43"/>
    </row>
    <row r="68" s="1" customFormat="1" ht="6.96" customHeight="1">
      <c r="B68" s="58"/>
      <c r="C68" s="59"/>
      <c r="D68" s="59"/>
      <c r="E68" s="59"/>
      <c r="F68" s="59"/>
      <c r="G68" s="59"/>
      <c r="H68" s="59"/>
      <c r="I68" s="170"/>
      <c r="J68" s="59"/>
      <c r="K68" s="59"/>
      <c r="L68" s="43"/>
    </row>
    <row r="72" s="1" customFormat="1" ht="6.96" customHeight="1">
      <c r="B72" s="60"/>
      <c r="C72" s="61"/>
      <c r="D72" s="61"/>
      <c r="E72" s="61"/>
      <c r="F72" s="61"/>
      <c r="G72" s="61"/>
      <c r="H72" s="61"/>
      <c r="I72" s="173"/>
      <c r="J72" s="61"/>
      <c r="K72" s="61"/>
      <c r="L72" s="43"/>
    </row>
    <row r="73" s="1" customFormat="1" ht="24.96" customHeight="1">
      <c r="B73" s="38"/>
      <c r="C73" s="23" t="s">
        <v>128</v>
      </c>
      <c r="D73" s="39"/>
      <c r="E73" s="39"/>
      <c r="F73" s="39"/>
      <c r="G73" s="39"/>
      <c r="H73" s="39"/>
      <c r="I73" s="145"/>
      <c r="J73" s="39"/>
      <c r="K73" s="39"/>
      <c r="L73" s="43"/>
    </row>
    <row r="74" s="1" customFormat="1" ht="6.96" customHeight="1">
      <c r="B74" s="38"/>
      <c r="C74" s="39"/>
      <c r="D74" s="39"/>
      <c r="E74" s="39"/>
      <c r="F74" s="39"/>
      <c r="G74" s="39"/>
      <c r="H74" s="39"/>
      <c r="I74" s="145"/>
      <c r="J74" s="39"/>
      <c r="K74" s="39"/>
      <c r="L74" s="43"/>
    </row>
    <row r="75" s="1" customFormat="1" ht="12" customHeight="1">
      <c r="B75" s="38"/>
      <c r="C75" s="32" t="s">
        <v>16</v>
      </c>
      <c r="D75" s="39"/>
      <c r="E75" s="39"/>
      <c r="F75" s="39"/>
      <c r="G75" s="39"/>
      <c r="H75" s="39"/>
      <c r="I75" s="145"/>
      <c r="J75" s="39"/>
      <c r="K75" s="39"/>
      <c r="L75" s="43"/>
    </row>
    <row r="76" s="1" customFormat="1" ht="16.5" customHeight="1">
      <c r="B76" s="38"/>
      <c r="C76" s="39"/>
      <c r="D76" s="39"/>
      <c r="E76" s="174" t="str">
        <f>E7</f>
        <v>Bečva, km 42,480-44,135 - revitalizace toku, Černotín, DPS</v>
      </c>
      <c r="F76" s="32"/>
      <c r="G76" s="32"/>
      <c r="H76" s="32"/>
      <c r="I76" s="145"/>
      <c r="J76" s="39"/>
      <c r="K76" s="39"/>
      <c r="L76" s="43"/>
    </row>
    <row r="77" ht="12" customHeight="1">
      <c r="B77" s="21"/>
      <c r="C77" s="32" t="s">
        <v>117</v>
      </c>
      <c r="D77" s="22"/>
      <c r="E77" s="22"/>
      <c r="F77" s="22"/>
      <c r="G77" s="22"/>
      <c r="H77" s="22"/>
      <c r="I77" s="137"/>
      <c r="J77" s="22"/>
      <c r="K77" s="22"/>
      <c r="L77" s="20"/>
    </row>
    <row r="78" s="1" customFormat="1" ht="16.5" customHeight="1">
      <c r="B78" s="38"/>
      <c r="C78" s="39"/>
      <c r="D78" s="39"/>
      <c r="E78" s="174" t="s">
        <v>467</v>
      </c>
      <c r="F78" s="39"/>
      <c r="G78" s="39"/>
      <c r="H78" s="39"/>
      <c r="I78" s="145"/>
      <c r="J78" s="39"/>
      <c r="K78" s="39"/>
      <c r="L78" s="43"/>
    </row>
    <row r="79" s="1" customFormat="1" ht="12" customHeight="1">
      <c r="B79" s="38"/>
      <c r="C79" s="32" t="s">
        <v>468</v>
      </c>
      <c r="D79" s="39"/>
      <c r="E79" s="39"/>
      <c r="F79" s="39"/>
      <c r="G79" s="39"/>
      <c r="H79" s="39"/>
      <c r="I79" s="145"/>
      <c r="J79" s="39"/>
      <c r="K79" s="39"/>
      <c r="L79" s="43"/>
    </row>
    <row r="80" s="1" customFormat="1" ht="16.5" customHeight="1">
      <c r="B80" s="38"/>
      <c r="C80" s="39"/>
      <c r="D80" s="39"/>
      <c r="E80" s="68" t="str">
        <f>E11</f>
        <v>SO 05.01 - Likvidace křídlatky</v>
      </c>
      <c r="F80" s="39"/>
      <c r="G80" s="39"/>
      <c r="H80" s="39"/>
      <c r="I80" s="145"/>
      <c r="J80" s="39"/>
      <c r="K80" s="39"/>
      <c r="L80" s="43"/>
    </row>
    <row r="81" s="1" customFormat="1" ht="6.96" customHeight="1">
      <c r="B81" s="38"/>
      <c r="C81" s="39"/>
      <c r="D81" s="39"/>
      <c r="E81" s="39"/>
      <c r="F81" s="39"/>
      <c r="G81" s="39"/>
      <c r="H81" s="39"/>
      <c r="I81" s="145"/>
      <c r="J81" s="39"/>
      <c r="K81" s="39"/>
      <c r="L81" s="43"/>
    </row>
    <row r="82" s="1" customFormat="1" ht="12" customHeight="1">
      <c r="B82" s="38"/>
      <c r="C82" s="32" t="s">
        <v>22</v>
      </c>
      <c r="D82" s="39"/>
      <c r="E82" s="39"/>
      <c r="F82" s="27" t="str">
        <f>F14</f>
        <v>Černotín</v>
      </c>
      <c r="G82" s="39"/>
      <c r="H82" s="39"/>
      <c r="I82" s="147" t="s">
        <v>24</v>
      </c>
      <c r="J82" s="71" t="str">
        <f>IF(J14="","",J14)</f>
        <v>31. 7. 2018</v>
      </c>
      <c r="K82" s="39"/>
      <c r="L82" s="43"/>
    </row>
    <row r="83" s="1" customFormat="1" ht="6.96" customHeight="1">
      <c r="B83" s="38"/>
      <c r="C83" s="39"/>
      <c r="D83" s="39"/>
      <c r="E83" s="39"/>
      <c r="F83" s="39"/>
      <c r="G83" s="39"/>
      <c r="H83" s="39"/>
      <c r="I83" s="145"/>
      <c r="J83" s="39"/>
      <c r="K83" s="39"/>
      <c r="L83" s="43"/>
    </row>
    <row r="84" s="1" customFormat="1" ht="15.15" customHeight="1">
      <c r="B84" s="38"/>
      <c r="C84" s="32" t="s">
        <v>26</v>
      </c>
      <c r="D84" s="39"/>
      <c r="E84" s="39"/>
      <c r="F84" s="27" t="str">
        <f>E17</f>
        <v>Povodí Moravy, státní podnik</v>
      </c>
      <c r="G84" s="39"/>
      <c r="H84" s="39"/>
      <c r="I84" s="147" t="s">
        <v>34</v>
      </c>
      <c r="J84" s="36" t="str">
        <f>E23</f>
        <v>HG Partner, s.r.o.</v>
      </c>
      <c r="K84" s="39"/>
      <c r="L84" s="43"/>
    </row>
    <row r="85" s="1" customFormat="1" ht="15.15" customHeight="1">
      <c r="B85" s="38"/>
      <c r="C85" s="32" t="s">
        <v>32</v>
      </c>
      <c r="D85" s="39"/>
      <c r="E85" s="39"/>
      <c r="F85" s="27" t="str">
        <f>IF(E20="","",E20)</f>
        <v>Vyplň údaj</v>
      </c>
      <c r="G85" s="39"/>
      <c r="H85" s="39"/>
      <c r="I85" s="147" t="s">
        <v>39</v>
      </c>
      <c r="J85" s="36" t="str">
        <f>E26</f>
        <v xml:space="preserve"> </v>
      </c>
      <c r="K85" s="39"/>
      <c r="L85" s="43"/>
    </row>
    <row r="86" s="1" customFormat="1" ht="10.32" customHeight="1">
      <c r="B86" s="38"/>
      <c r="C86" s="39"/>
      <c r="D86" s="39"/>
      <c r="E86" s="39"/>
      <c r="F86" s="39"/>
      <c r="G86" s="39"/>
      <c r="H86" s="39"/>
      <c r="I86" s="145"/>
      <c r="J86" s="39"/>
      <c r="K86" s="39"/>
      <c r="L86" s="43"/>
    </row>
    <row r="87" s="10" customFormat="1" ht="29.28" customHeight="1">
      <c r="B87" s="193"/>
      <c r="C87" s="194" t="s">
        <v>129</v>
      </c>
      <c r="D87" s="195" t="s">
        <v>62</v>
      </c>
      <c r="E87" s="195" t="s">
        <v>58</v>
      </c>
      <c r="F87" s="195" t="s">
        <v>59</v>
      </c>
      <c r="G87" s="195" t="s">
        <v>130</v>
      </c>
      <c r="H87" s="195" t="s">
        <v>131</v>
      </c>
      <c r="I87" s="196" t="s">
        <v>132</v>
      </c>
      <c r="J87" s="195" t="s">
        <v>121</v>
      </c>
      <c r="K87" s="197" t="s">
        <v>133</v>
      </c>
      <c r="L87" s="198"/>
      <c r="M87" s="91" t="s">
        <v>21</v>
      </c>
      <c r="N87" s="92" t="s">
        <v>47</v>
      </c>
      <c r="O87" s="92" t="s">
        <v>134</v>
      </c>
      <c r="P87" s="92" t="s">
        <v>135</v>
      </c>
      <c r="Q87" s="92" t="s">
        <v>136</v>
      </c>
      <c r="R87" s="92" t="s">
        <v>137</v>
      </c>
      <c r="S87" s="92" t="s">
        <v>138</v>
      </c>
      <c r="T87" s="93" t="s">
        <v>139</v>
      </c>
    </row>
    <row r="88" s="1" customFormat="1" ht="22.8" customHeight="1">
      <c r="B88" s="38"/>
      <c r="C88" s="98" t="s">
        <v>140</v>
      </c>
      <c r="D88" s="39"/>
      <c r="E88" s="39"/>
      <c r="F88" s="39"/>
      <c r="G88" s="39"/>
      <c r="H88" s="39"/>
      <c r="I88" s="145"/>
      <c r="J88" s="199">
        <f>BK88</f>
        <v>0</v>
      </c>
      <c r="K88" s="39"/>
      <c r="L88" s="43"/>
      <c r="M88" s="94"/>
      <c r="N88" s="95"/>
      <c r="O88" s="95"/>
      <c r="P88" s="200">
        <f>P89</f>
        <v>0</v>
      </c>
      <c r="Q88" s="95"/>
      <c r="R88" s="200">
        <f>R89</f>
        <v>16.385819999999999</v>
      </c>
      <c r="S88" s="95"/>
      <c r="T88" s="201">
        <f>T89</f>
        <v>0</v>
      </c>
      <c r="AT88" s="17" t="s">
        <v>76</v>
      </c>
      <c r="AU88" s="17" t="s">
        <v>122</v>
      </c>
      <c r="BK88" s="202">
        <f>BK89</f>
        <v>0</v>
      </c>
    </row>
    <row r="89" s="11" customFormat="1" ht="25.92" customHeight="1">
      <c r="B89" s="203"/>
      <c r="C89" s="204"/>
      <c r="D89" s="205" t="s">
        <v>76</v>
      </c>
      <c r="E89" s="206" t="s">
        <v>141</v>
      </c>
      <c r="F89" s="206" t="s">
        <v>142</v>
      </c>
      <c r="G89" s="204"/>
      <c r="H89" s="204"/>
      <c r="I89" s="207"/>
      <c r="J89" s="208">
        <f>BK89</f>
        <v>0</v>
      </c>
      <c r="K89" s="204"/>
      <c r="L89" s="209"/>
      <c r="M89" s="210"/>
      <c r="N89" s="211"/>
      <c r="O89" s="211"/>
      <c r="P89" s="212">
        <f>P90+P117</f>
        <v>0</v>
      </c>
      <c r="Q89" s="211"/>
      <c r="R89" s="212">
        <f>R90+R117</f>
        <v>16.385819999999999</v>
      </c>
      <c r="S89" s="211"/>
      <c r="T89" s="213">
        <f>T90+T117</f>
        <v>0</v>
      </c>
      <c r="AR89" s="214" t="s">
        <v>85</v>
      </c>
      <c r="AT89" s="215" t="s">
        <v>76</v>
      </c>
      <c r="AU89" s="215" t="s">
        <v>77</v>
      </c>
      <c r="AY89" s="214" t="s">
        <v>143</v>
      </c>
      <c r="BK89" s="216">
        <f>BK90+BK117</f>
        <v>0</v>
      </c>
    </row>
    <row r="90" s="11" customFormat="1" ht="22.8" customHeight="1">
      <c r="B90" s="203"/>
      <c r="C90" s="204"/>
      <c r="D90" s="205" t="s">
        <v>76</v>
      </c>
      <c r="E90" s="217" t="s">
        <v>85</v>
      </c>
      <c r="F90" s="217" t="s">
        <v>144</v>
      </c>
      <c r="G90" s="204"/>
      <c r="H90" s="204"/>
      <c r="I90" s="207"/>
      <c r="J90" s="218">
        <f>BK90</f>
        <v>0</v>
      </c>
      <c r="K90" s="204"/>
      <c r="L90" s="209"/>
      <c r="M90" s="210"/>
      <c r="N90" s="211"/>
      <c r="O90" s="211"/>
      <c r="P90" s="212">
        <f>SUM(P91:P116)</f>
        <v>0</v>
      </c>
      <c r="Q90" s="211"/>
      <c r="R90" s="212">
        <f>SUM(R91:R116)</f>
        <v>16.385819999999999</v>
      </c>
      <c r="S90" s="211"/>
      <c r="T90" s="213">
        <f>SUM(T91:T116)</f>
        <v>0</v>
      </c>
      <c r="AR90" s="214" t="s">
        <v>85</v>
      </c>
      <c r="AT90" s="215" t="s">
        <v>76</v>
      </c>
      <c r="AU90" s="215" t="s">
        <v>85</v>
      </c>
      <c r="AY90" s="214" t="s">
        <v>143</v>
      </c>
      <c r="BK90" s="216">
        <f>SUM(BK91:BK116)</f>
        <v>0</v>
      </c>
    </row>
    <row r="91" s="1" customFormat="1" ht="24" customHeight="1">
      <c r="B91" s="38"/>
      <c r="C91" s="219" t="s">
        <v>85</v>
      </c>
      <c r="D91" s="219" t="s">
        <v>145</v>
      </c>
      <c r="E91" s="220" t="s">
        <v>470</v>
      </c>
      <c r="F91" s="221" t="s">
        <v>471</v>
      </c>
      <c r="G91" s="222" t="s">
        <v>239</v>
      </c>
      <c r="H91" s="223">
        <v>89540</v>
      </c>
      <c r="I91" s="224"/>
      <c r="J91" s="225">
        <f>ROUND(I91*H91,2)</f>
        <v>0</v>
      </c>
      <c r="K91" s="221" t="s">
        <v>149</v>
      </c>
      <c r="L91" s="43"/>
      <c r="M91" s="226" t="s">
        <v>21</v>
      </c>
      <c r="N91" s="227" t="s">
        <v>48</v>
      </c>
      <c r="O91" s="83"/>
      <c r="P91" s="228">
        <f>O91*H91</f>
        <v>0</v>
      </c>
      <c r="Q91" s="228">
        <v>0</v>
      </c>
      <c r="R91" s="228">
        <f>Q91*H91</f>
        <v>0</v>
      </c>
      <c r="S91" s="228">
        <v>0</v>
      </c>
      <c r="T91" s="229">
        <f>S91*H91</f>
        <v>0</v>
      </c>
      <c r="AR91" s="230" t="s">
        <v>150</v>
      </c>
      <c r="AT91" s="230" t="s">
        <v>145</v>
      </c>
      <c r="AU91" s="230" t="s">
        <v>87</v>
      </c>
      <c r="AY91" s="17" t="s">
        <v>143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17" t="s">
        <v>85</v>
      </c>
      <c r="BK91" s="231">
        <f>ROUND(I91*H91,2)</f>
        <v>0</v>
      </c>
      <c r="BL91" s="17" t="s">
        <v>150</v>
      </c>
      <c r="BM91" s="230" t="s">
        <v>472</v>
      </c>
    </row>
    <row r="92" s="1" customFormat="1">
      <c r="B92" s="38"/>
      <c r="C92" s="39"/>
      <c r="D92" s="232" t="s">
        <v>152</v>
      </c>
      <c r="E92" s="39"/>
      <c r="F92" s="233" t="s">
        <v>473</v>
      </c>
      <c r="G92" s="39"/>
      <c r="H92" s="39"/>
      <c r="I92" s="145"/>
      <c r="J92" s="39"/>
      <c r="K92" s="39"/>
      <c r="L92" s="43"/>
      <c r="M92" s="234"/>
      <c r="N92" s="83"/>
      <c r="O92" s="83"/>
      <c r="P92" s="83"/>
      <c r="Q92" s="83"/>
      <c r="R92" s="83"/>
      <c r="S92" s="83"/>
      <c r="T92" s="84"/>
      <c r="AT92" s="17" t="s">
        <v>152</v>
      </c>
      <c r="AU92" s="17" t="s">
        <v>87</v>
      </c>
    </row>
    <row r="93" s="12" customFormat="1">
      <c r="B93" s="235"/>
      <c r="C93" s="236"/>
      <c r="D93" s="232" t="s">
        <v>154</v>
      </c>
      <c r="E93" s="237" t="s">
        <v>21</v>
      </c>
      <c r="F93" s="238" t="s">
        <v>474</v>
      </c>
      <c r="G93" s="236"/>
      <c r="H93" s="239">
        <v>72600</v>
      </c>
      <c r="I93" s="240"/>
      <c r="J93" s="236"/>
      <c r="K93" s="236"/>
      <c r="L93" s="241"/>
      <c r="M93" s="242"/>
      <c r="N93" s="243"/>
      <c r="O93" s="243"/>
      <c r="P93" s="243"/>
      <c r="Q93" s="243"/>
      <c r="R93" s="243"/>
      <c r="S93" s="243"/>
      <c r="T93" s="244"/>
      <c r="AT93" s="245" t="s">
        <v>154</v>
      </c>
      <c r="AU93" s="245" t="s">
        <v>87</v>
      </c>
      <c r="AV93" s="12" t="s">
        <v>87</v>
      </c>
      <c r="AW93" s="12" t="s">
        <v>38</v>
      </c>
      <c r="AX93" s="12" t="s">
        <v>77</v>
      </c>
      <c r="AY93" s="245" t="s">
        <v>143</v>
      </c>
    </row>
    <row r="94" s="12" customFormat="1">
      <c r="B94" s="235"/>
      <c r="C94" s="236"/>
      <c r="D94" s="232" t="s">
        <v>154</v>
      </c>
      <c r="E94" s="237" t="s">
        <v>21</v>
      </c>
      <c r="F94" s="238" t="s">
        <v>475</v>
      </c>
      <c r="G94" s="236"/>
      <c r="H94" s="239">
        <v>14380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AT94" s="245" t="s">
        <v>154</v>
      </c>
      <c r="AU94" s="245" t="s">
        <v>87</v>
      </c>
      <c r="AV94" s="12" t="s">
        <v>87</v>
      </c>
      <c r="AW94" s="12" t="s">
        <v>38</v>
      </c>
      <c r="AX94" s="12" t="s">
        <v>77</v>
      </c>
      <c r="AY94" s="245" t="s">
        <v>143</v>
      </c>
    </row>
    <row r="95" s="12" customFormat="1">
      <c r="B95" s="235"/>
      <c r="C95" s="236"/>
      <c r="D95" s="232" t="s">
        <v>154</v>
      </c>
      <c r="E95" s="237" t="s">
        <v>21</v>
      </c>
      <c r="F95" s="238" t="s">
        <v>476</v>
      </c>
      <c r="G95" s="236"/>
      <c r="H95" s="239">
        <v>2560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AT95" s="245" t="s">
        <v>154</v>
      </c>
      <c r="AU95" s="245" t="s">
        <v>87</v>
      </c>
      <c r="AV95" s="12" t="s">
        <v>87</v>
      </c>
      <c r="AW95" s="12" t="s">
        <v>38</v>
      </c>
      <c r="AX95" s="12" t="s">
        <v>77</v>
      </c>
      <c r="AY95" s="245" t="s">
        <v>143</v>
      </c>
    </row>
    <row r="96" s="13" customFormat="1">
      <c r="B96" s="246"/>
      <c r="C96" s="247"/>
      <c r="D96" s="232" t="s">
        <v>154</v>
      </c>
      <c r="E96" s="248" t="s">
        <v>21</v>
      </c>
      <c r="F96" s="249" t="s">
        <v>168</v>
      </c>
      <c r="G96" s="247"/>
      <c r="H96" s="250">
        <v>89540</v>
      </c>
      <c r="I96" s="251"/>
      <c r="J96" s="247"/>
      <c r="K96" s="247"/>
      <c r="L96" s="252"/>
      <c r="M96" s="253"/>
      <c r="N96" s="254"/>
      <c r="O96" s="254"/>
      <c r="P96" s="254"/>
      <c r="Q96" s="254"/>
      <c r="R96" s="254"/>
      <c r="S96" s="254"/>
      <c r="T96" s="255"/>
      <c r="AT96" s="256" t="s">
        <v>154</v>
      </c>
      <c r="AU96" s="256" t="s">
        <v>87</v>
      </c>
      <c r="AV96" s="13" t="s">
        <v>150</v>
      </c>
      <c r="AW96" s="13" t="s">
        <v>38</v>
      </c>
      <c r="AX96" s="13" t="s">
        <v>85</v>
      </c>
      <c r="AY96" s="256" t="s">
        <v>143</v>
      </c>
    </row>
    <row r="97" s="1" customFormat="1" ht="16.5" customHeight="1">
      <c r="B97" s="38"/>
      <c r="C97" s="219" t="s">
        <v>87</v>
      </c>
      <c r="D97" s="219" t="s">
        <v>145</v>
      </c>
      <c r="E97" s="220" t="s">
        <v>477</v>
      </c>
      <c r="F97" s="221" t="s">
        <v>478</v>
      </c>
      <c r="G97" s="222" t="s">
        <v>239</v>
      </c>
      <c r="H97" s="223">
        <v>89540</v>
      </c>
      <c r="I97" s="224"/>
      <c r="J97" s="225">
        <f>ROUND(I97*H97,2)</f>
        <v>0</v>
      </c>
      <c r="K97" s="221" t="s">
        <v>149</v>
      </c>
      <c r="L97" s="43"/>
      <c r="M97" s="226" t="s">
        <v>21</v>
      </c>
      <c r="N97" s="227" t="s">
        <v>48</v>
      </c>
      <c r="O97" s="83"/>
      <c r="P97" s="228">
        <f>O97*H97</f>
        <v>0</v>
      </c>
      <c r="Q97" s="228">
        <v>0.00018000000000000001</v>
      </c>
      <c r="R97" s="228">
        <f>Q97*H97</f>
        <v>16.1172</v>
      </c>
      <c r="S97" s="228">
        <v>0</v>
      </c>
      <c r="T97" s="229">
        <f>S97*H97</f>
        <v>0</v>
      </c>
      <c r="AR97" s="230" t="s">
        <v>150</v>
      </c>
      <c r="AT97" s="230" t="s">
        <v>145</v>
      </c>
      <c r="AU97" s="230" t="s">
        <v>87</v>
      </c>
      <c r="AY97" s="17" t="s">
        <v>143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17" t="s">
        <v>85</v>
      </c>
      <c r="BK97" s="231">
        <f>ROUND(I97*H97,2)</f>
        <v>0</v>
      </c>
      <c r="BL97" s="17" t="s">
        <v>150</v>
      </c>
      <c r="BM97" s="230" t="s">
        <v>479</v>
      </c>
    </row>
    <row r="98" s="1" customFormat="1">
      <c r="B98" s="38"/>
      <c r="C98" s="39"/>
      <c r="D98" s="232" t="s">
        <v>152</v>
      </c>
      <c r="E98" s="39"/>
      <c r="F98" s="233" t="s">
        <v>480</v>
      </c>
      <c r="G98" s="39"/>
      <c r="H98" s="39"/>
      <c r="I98" s="145"/>
      <c r="J98" s="39"/>
      <c r="K98" s="39"/>
      <c r="L98" s="43"/>
      <c r="M98" s="234"/>
      <c r="N98" s="83"/>
      <c r="O98" s="83"/>
      <c r="P98" s="83"/>
      <c r="Q98" s="83"/>
      <c r="R98" s="83"/>
      <c r="S98" s="83"/>
      <c r="T98" s="84"/>
      <c r="AT98" s="17" t="s">
        <v>152</v>
      </c>
      <c r="AU98" s="17" t="s">
        <v>87</v>
      </c>
    </row>
    <row r="99" s="12" customFormat="1">
      <c r="B99" s="235"/>
      <c r="C99" s="236"/>
      <c r="D99" s="232" t="s">
        <v>154</v>
      </c>
      <c r="E99" s="237" t="s">
        <v>21</v>
      </c>
      <c r="F99" s="238" t="s">
        <v>474</v>
      </c>
      <c r="G99" s="236"/>
      <c r="H99" s="239">
        <v>72600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AT99" s="245" t="s">
        <v>154</v>
      </c>
      <c r="AU99" s="245" t="s">
        <v>87</v>
      </c>
      <c r="AV99" s="12" t="s">
        <v>87</v>
      </c>
      <c r="AW99" s="12" t="s">
        <v>38</v>
      </c>
      <c r="AX99" s="12" t="s">
        <v>77</v>
      </c>
      <c r="AY99" s="245" t="s">
        <v>143</v>
      </c>
    </row>
    <row r="100" s="12" customFormat="1">
      <c r="B100" s="235"/>
      <c r="C100" s="236"/>
      <c r="D100" s="232" t="s">
        <v>154</v>
      </c>
      <c r="E100" s="237" t="s">
        <v>21</v>
      </c>
      <c r="F100" s="238" t="s">
        <v>475</v>
      </c>
      <c r="G100" s="236"/>
      <c r="H100" s="239">
        <v>14380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AT100" s="245" t="s">
        <v>154</v>
      </c>
      <c r="AU100" s="245" t="s">
        <v>87</v>
      </c>
      <c r="AV100" s="12" t="s">
        <v>87</v>
      </c>
      <c r="AW100" s="12" t="s">
        <v>38</v>
      </c>
      <c r="AX100" s="12" t="s">
        <v>77</v>
      </c>
      <c r="AY100" s="245" t="s">
        <v>143</v>
      </c>
    </row>
    <row r="101" s="12" customFormat="1">
      <c r="B101" s="235"/>
      <c r="C101" s="236"/>
      <c r="D101" s="232" t="s">
        <v>154</v>
      </c>
      <c r="E101" s="237" t="s">
        <v>21</v>
      </c>
      <c r="F101" s="238" t="s">
        <v>476</v>
      </c>
      <c r="G101" s="236"/>
      <c r="H101" s="239">
        <v>2560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AT101" s="245" t="s">
        <v>154</v>
      </c>
      <c r="AU101" s="245" t="s">
        <v>87</v>
      </c>
      <c r="AV101" s="12" t="s">
        <v>87</v>
      </c>
      <c r="AW101" s="12" t="s">
        <v>38</v>
      </c>
      <c r="AX101" s="12" t="s">
        <v>77</v>
      </c>
      <c r="AY101" s="245" t="s">
        <v>143</v>
      </c>
    </row>
    <row r="102" s="13" customFormat="1">
      <c r="B102" s="246"/>
      <c r="C102" s="247"/>
      <c r="D102" s="232" t="s">
        <v>154</v>
      </c>
      <c r="E102" s="248" t="s">
        <v>21</v>
      </c>
      <c r="F102" s="249" t="s">
        <v>168</v>
      </c>
      <c r="G102" s="247"/>
      <c r="H102" s="250">
        <v>89540</v>
      </c>
      <c r="I102" s="251"/>
      <c r="J102" s="247"/>
      <c r="K102" s="247"/>
      <c r="L102" s="252"/>
      <c r="M102" s="253"/>
      <c r="N102" s="254"/>
      <c r="O102" s="254"/>
      <c r="P102" s="254"/>
      <c r="Q102" s="254"/>
      <c r="R102" s="254"/>
      <c r="S102" s="254"/>
      <c r="T102" s="255"/>
      <c r="AT102" s="256" t="s">
        <v>154</v>
      </c>
      <c r="AU102" s="256" t="s">
        <v>87</v>
      </c>
      <c r="AV102" s="13" t="s">
        <v>150</v>
      </c>
      <c r="AW102" s="13" t="s">
        <v>38</v>
      </c>
      <c r="AX102" s="13" t="s">
        <v>85</v>
      </c>
      <c r="AY102" s="256" t="s">
        <v>143</v>
      </c>
    </row>
    <row r="103" s="1" customFormat="1" ht="16.5" customHeight="1">
      <c r="B103" s="38"/>
      <c r="C103" s="219" t="s">
        <v>161</v>
      </c>
      <c r="D103" s="219" t="s">
        <v>145</v>
      </c>
      <c r="E103" s="220" t="s">
        <v>481</v>
      </c>
      <c r="F103" s="221" t="s">
        <v>482</v>
      </c>
      <c r="G103" s="222" t="s">
        <v>239</v>
      </c>
      <c r="H103" s="223">
        <v>89540</v>
      </c>
      <c r="I103" s="224"/>
      <c r="J103" s="225">
        <f>ROUND(I103*H103,2)</f>
        <v>0</v>
      </c>
      <c r="K103" s="221" t="s">
        <v>149</v>
      </c>
      <c r="L103" s="43"/>
      <c r="M103" s="226" t="s">
        <v>21</v>
      </c>
      <c r="N103" s="227" t="s">
        <v>48</v>
      </c>
      <c r="O103" s="83"/>
      <c r="P103" s="228">
        <f>O103*H103</f>
        <v>0</v>
      </c>
      <c r="Q103" s="228">
        <v>0</v>
      </c>
      <c r="R103" s="228">
        <f>Q103*H103</f>
        <v>0</v>
      </c>
      <c r="S103" s="228">
        <v>0</v>
      </c>
      <c r="T103" s="229">
        <f>S103*H103</f>
        <v>0</v>
      </c>
      <c r="AR103" s="230" t="s">
        <v>150</v>
      </c>
      <c r="AT103" s="230" t="s">
        <v>145</v>
      </c>
      <c r="AU103" s="230" t="s">
        <v>87</v>
      </c>
      <c r="AY103" s="17" t="s">
        <v>143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17" t="s">
        <v>85</v>
      </c>
      <c r="BK103" s="231">
        <f>ROUND(I103*H103,2)</f>
        <v>0</v>
      </c>
      <c r="BL103" s="17" t="s">
        <v>150</v>
      </c>
      <c r="BM103" s="230" t="s">
        <v>483</v>
      </c>
    </row>
    <row r="104" s="1" customFormat="1">
      <c r="B104" s="38"/>
      <c r="C104" s="39"/>
      <c r="D104" s="232" t="s">
        <v>152</v>
      </c>
      <c r="E104" s="39"/>
      <c r="F104" s="233" t="s">
        <v>484</v>
      </c>
      <c r="G104" s="39"/>
      <c r="H104" s="39"/>
      <c r="I104" s="145"/>
      <c r="J104" s="39"/>
      <c r="K104" s="39"/>
      <c r="L104" s="43"/>
      <c r="M104" s="234"/>
      <c r="N104" s="83"/>
      <c r="O104" s="83"/>
      <c r="P104" s="83"/>
      <c r="Q104" s="83"/>
      <c r="R104" s="83"/>
      <c r="S104" s="83"/>
      <c r="T104" s="84"/>
      <c r="AT104" s="17" t="s">
        <v>152</v>
      </c>
      <c r="AU104" s="17" t="s">
        <v>87</v>
      </c>
    </row>
    <row r="105" s="12" customFormat="1">
      <c r="B105" s="235"/>
      <c r="C105" s="236"/>
      <c r="D105" s="232" t="s">
        <v>154</v>
      </c>
      <c r="E105" s="237" t="s">
        <v>21</v>
      </c>
      <c r="F105" s="238" t="s">
        <v>485</v>
      </c>
      <c r="G105" s="236"/>
      <c r="H105" s="239">
        <v>72600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AT105" s="245" t="s">
        <v>154</v>
      </c>
      <c r="AU105" s="245" t="s">
        <v>87</v>
      </c>
      <c r="AV105" s="12" t="s">
        <v>87</v>
      </c>
      <c r="AW105" s="12" t="s">
        <v>38</v>
      </c>
      <c r="AX105" s="12" t="s">
        <v>77</v>
      </c>
      <c r="AY105" s="245" t="s">
        <v>143</v>
      </c>
    </row>
    <row r="106" s="12" customFormat="1">
      <c r="B106" s="235"/>
      <c r="C106" s="236"/>
      <c r="D106" s="232" t="s">
        <v>154</v>
      </c>
      <c r="E106" s="237" t="s">
        <v>21</v>
      </c>
      <c r="F106" s="238" t="s">
        <v>486</v>
      </c>
      <c r="G106" s="236"/>
      <c r="H106" s="239">
        <v>14380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AT106" s="245" t="s">
        <v>154</v>
      </c>
      <c r="AU106" s="245" t="s">
        <v>87</v>
      </c>
      <c r="AV106" s="12" t="s">
        <v>87</v>
      </c>
      <c r="AW106" s="12" t="s">
        <v>38</v>
      </c>
      <c r="AX106" s="12" t="s">
        <v>77</v>
      </c>
      <c r="AY106" s="245" t="s">
        <v>143</v>
      </c>
    </row>
    <row r="107" s="12" customFormat="1">
      <c r="B107" s="235"/>
      <c r="C107" s="236"/>
      <c r="D107" s="232" t="s">
        <v>154</v>
      </c>
      <c r="E107" s="237" t="s">
        <v>21</v>
      </c>
      <c r="F107" s="238" t="s">
        <v>487</v>
      </c>
      <c r="G107" s="236"/>
      <c r="H107" s="239">
        <v>2560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AT107" s="245" t="s">
        <v>154</v>
      </c>
      <c r="AU107" s="245" t="s">
        <v>87</v>
      </c>
      <c r="AV107" s="12" t="s">
        <v>87</v>
      </c>
      <c r="AW107" s="12" t="s">
        <v>38</v>
      </c>
      <c r="AX107" s="12" t="s">
        <v>77</v>
      </c>
      <c r="AY107" s="245" t="s">
        <v>143</v>
      </c>
    </row>
    <row r="108" s="13" customFormat="1">
      <c r="B108" s="246"/>
      <c r="C108" s="247"/>
      <c r="D108" s="232" t="s">
        <v>154</v>
      </c>
      <c r="E108" s="248" t="s">
        <v>21</v>
      </c>
      <c r="F108" s="249" t="s">
        <v>168</v>
      </c>
      <c r="G108" s="247"/>
      <c r="H108" s="250">
        <v>89540</v>
      </c>
      <c r="I108" s="251"/>
      <c r="J108" s="247"/>
      <c r="K108" s="247"/>
      <c r="L108" s="252"/>
      <c r="M108" s="253"/>
      <c r="N108" s="254"/>
      <c r="O108" s="254"/>
      <c r="P108" s="254"/>
      <c r="Q108" s="254"/>
      <c r="R108" s="254"/>
      <c r="S108" s="254"/>
      <c r="T108" s="255"/>
      <c r="AT108" s="256" t="s">
        <v>154</v>
      </c>
      <c r="AU108" s="256" t="s">
        <v>87</v>
      </c>
      <c r="AV108" s="13" t="s">
        <v>150</v>
      </c>
      <c r="AW108" s="13" t="s">
        <v>38</v>
      </c>
      <c r="AX108" s="13" t="s">
        <v>85</v>
      </c>
      <c r="AY108" s="256" t="s">
        <v>143</v>
      </c>
    </row>
    <row r="109" s="1" customFormat="1" ht="16.5" customHeight="1">
      <c r="B109" s="38"/>
      <c r="C109" s="219" t="s">
        <v>150</v>
      </c>
      <c r="D109" s="219" t="s">
        <v>145</v>
      </c>
      <c r="E109" s="220" t="s">
        <v>488</v>
      </c>
      <c r="F109" s="221" t="s">
        <v>489</v>
      </c>
      <c r="G109" s="222" t="s">
        <v>382</v>
      </c>
      <c r="H109" s="223">
        <v>8.9540000000000006</v>
      </c>
      <c r="I109" s="224"/>
      <c r="J109" s="225">
        <f>ROUND(I109*H109,2)</f>
        <v>0</v>
      </c>
      <c r="K109" s="221" t="s">
        <v>149</v>
      </c>
      <c r="L109" s="43"/>
      <c r="M109" s="226" t="s">
        <v>21</v>
      </c>
      <c r="N109" s="227" t="s">
        <v>48</v>
      </c>
      <c r="O109" s="83"/>
      <c r="P109" s="228">
        <f>O109*H109</f>
        <v>0</v>
      </c>
      <c r="Q109" s="228">
        <v>0</v>
      </c>
      <c r="R109" s="228">
        <f>Q109*H109</f>
        <v>0</v>
      </c>
      <c r="S109" s="228">
        <v>0</v>
      </c>
      <c r="T109" s="229">
        <f>S109*H109</f>
        <v>0</v>
      </c>
      <c r="AR109" s="230" t="s">
        <v>150</v>
      </c>
      <c r="AT109" s="230" t="s">
        <v>145</v>
      </c>
      <c r="AU109" s="230" t="s">
        <v>87</v>
      </c>
      <c r="AY109" s="17" t="s">
        <v>143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17" t="s">
        <v>85</v>
      </c>
      <c r="BK109" s="231">
        <f>ROUND(I109*H109,2)</f>
        <v>0</v>
      </c>
      <c r="BL109" s="17" t="s">
        <v>150</v>
      </c>
      <c r="BM109" s="230" t="s">
        <v>490</v>
      </c>
    </row>
    <row r="110" s="1" customFormat="1">
      <c r="B110" s="38"/>
      <c r="C110" s="39"/>
      <c r="D110" s="232" t="s">
        <v>152</v>
      </c>
      <c r="E110" s="39"/>
      <c r="F110" s="233" t="s">
        <v>384</v>
      </c>
      <c r="G110" s="39"/>
      <c r="H110" s="39"/>
      <c r="I110" s="145"/>
      <c r="J110" s="39"/>
      <c r="K110" s="39"/>
      <c r="L110" s="43"/>
      <c r="M110" s="234"/>
      <c r="N110" s="83"/>
      <c r="O110" s="83"/>
      <c r="P110" s="83"/>
      <c r="Q110" s="83"/>
      <c r="R110" s="83"/>
      <c r="S110" s="83"/>
      <c r="T110" s="84"/>
      <c r="AT110" s="17" t="s">
        <v>152</v>
      </c>
      <c r="AU110" s="17" t="s">
        <v>87</v>
      </c>
    </row>
    <row r="111" s="12" customFormat="1">
      <c r="B111" s="235"/>
      <c r="C111" s="236"/>
      <c r="D111" s="232" t="s">
        <v>154</v>
      </c>
      <c r="E111" s="237" t="s">
        <v>21</v>
      </c>
      <c r="F111" s="238" t="s">
        <v>491</v>
      </c>
      <c r="G111" s="236"/>
      <c r="H111" s="239">
        <v>7.2599999999999998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AT111" s="245" t="s">
        <v>154</v>
      </c>
      <c r="AU111" s="245" t="s">
        <v>87</v>
      </c>
      <c r="AV111" s="12" t="s">
        <v>87</v>
      </c>
      <c r="AW111" s="12" t="s">
        <v>38</v>
      </c>
      <c r="AX111" s="12" t="s">
        <v>77</v>
      </c>
      <c r="AY111" s="245" t="s">
        <v>143</v>
      </c>
    </row>
    <row r="112" s="12" customFormat="1">
      <c r="B112" s="235"/>
      <c r="C112" s="236"/>
      <c r="D112" s="232" t="s">
        <v>154</v>
      </c>
      <c r="E112" s="237" t="s">
        <v>21</v>
      </c>
      <c r="F112" s="238" t="s">
        <v>492</v>
      </c>
      <c r="G112" s="236"/>
      <c r="H112" s="239">
        <v>1.4379999999999999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AT112" s="245" t="s">
        <v>154</v>
      </c>
      <c r="AU112" s="245" t="s">
        <v>87</v>
      </c>
      <c r="AV112" s="12" t="s">
        <v>87</v>
      </c>
      <c r="AW112" s="12" t="s">
        <v>38</v>
      </c>
      <c r="AX112" s="12" t="s">
        <v>77</v>
      </c>
      <c r="AY112" s="245" t="s">
        <v>143</v>
      </c>
    </row>
    <row r="113" s="12" customFormat="1">
      <c r="B113" s="235"/>
      <c r="C113" s="236"/>
      <c r="D113" s="232" t="s">
        <v>154</v>
      </c>
      <c r="E113" s="237" t="s">
        <v>21</v>
      </c>
      <c r="F113" s="238" t="s">
        <v>493</v>
      </c>
      <c r="G113" s="236"/>
      <c r="H113" s="239">
        <v>0.25600000000000001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AT113" s="245" t="s">
        <v>154</v>
      </c>
      <c r="AU113" s="245" t="s">
        <v>87</v>
      </c>
      <c r="AV113" s="12" t="s">
        <v>87</v>
      </c>
      <c r="AW113" s="12" t="s">
        <v>38</v>
      </c>
      <c r="AX113" s="12" t="s">
        <v>77</v>
      </c>
      <c r="AY113" s="245" t="s">
        <v>143</v>
      </c>
    </row>
    <row r="114" s="13" customFormat="1">
      <c r="B114" s="246"/>
      <c r="C114" s="247"/>
      <c r="D114" s="232" t="s">
        <v>154</v>
      </c>
      <c r="E114" s="248" t="s">
        <v>21</v>
      </c>
      <c r="F114" s="249" t="s">
        <v>168</v>
      </c>
      <c r="G114" s="247"/>
      <c r="H114" s="250">
        <v>8.9540000000000006</v>
      </c>
      <c r="I114" s="251"/>
      <c r="J114" s="247"/>
      <c r="K114" s="247"/>
      <c r="L114" s="252"/>
      <c r="M114" s="253"/>
      <c r="N114" s="254"/>
      <c r="O114" s="254"/>
      <c r="P114" s="254"/>
      <c r="Q114" s="254"/>
      <c r="R114" s="254"/>
      <c r="S114" s="254"/>
      <c r="T114" s="255"/>
      <c r="AT114" s="256" t="s">
        <v>154</v>
      </c>
      <c r="AU114" s="256" t="s">
        <v>87</v>
      </c>
      <c r="AV114" s="13" t="s">
        <v>150</v>
      </c>
      <c r="AW114" s="13" t="s">
        <v>38</v>
      </c>
      <c r="AX114" s="13" t="s">
        <v>85</v>
      </c>
      <c r="AY114" s="256" t="s">
        <v>143</v>
      </c>
    </row>
    <row r="115" s="1" customFormat="1" ht="16.5" customHeight="1">
      <c r="B115" s="38"/>
      <c r="C115" s="271" t="s">
        <v>175</v>
      </c>
      <c r="D115" s="271" t="s">
        <v>386</v>
      </c>
      <c r="E115" s="272" t="s">
        <v>387</v>
      </c>
      <c r="F115" s="273" t="s">
        <v>388</v>
      </c>
      <c r="G115" s="274" t="s">
        <v>389</v>
      </c>
      <c r="H115" s="275">
        <v>268.62</v>
      </c>
      <c r="I115" s="276"/>
      <c r="J115" s="277">
        <f>ROUND(I115*H115,2)</f>
        <v>0</v>
      </c>
      <c r="K115" s="273" t="s">
        <v>149</v>
      </c>
      <c r="L115" s="278"/>
      <c r="M115" s="279" t="s">
        <v>21</v>
      </c>
      <c r="N115" s="280" t="s">
        <v>48</v>
      </c>
      <c r="O115" s="83"/>
      <c r="P115" s="228">
        <f>O115*H115</f>
        <v>0</v>
      </c>
      <c r="Q115" s="228">
        <v>0.001</v>
      </c>
      <c r="R115" s="228">
        <f>Q115*H115</f>
        <v>0.26862000000000003</v>
      </c>
      <c r="S115" s="228">
        <v>0</v>
      </c>
      <c r="T115" s="229">
        <f>S115*H115</f>
        <v>0</v>
      </c>
      <c r="AR115" s="230" t="s">
        <v>193</v>
      </c>
      <c r="AT115" s="230" t="s">
        <v>386</v>
      </c>
      <c r="AU115" s="230" t="s">
        <v>87</v>
      </c>
      <c r="AY115" s="17" t="s">
        <v>143</v>
      </c>
      <c r="BE115" s="231">
        <f>IF(N115="základní",J115,0)</f>
        <v>0</v>
      </c>
      <c r="BF115" s="231">
        <f>IF(N115="snížená",J115,0)</f>
        <v>0</v>
      </c>
      <c r="BG115" s="231">
        <f>IF(N115="zákl. přenesená",J115,0)</f>
        <v>0</v>
      </c>
      <c r="BH115" s="231">
        <f>IF(N115="sníž. přenesená",J115,0)</f>
        <v>0</v>
      </c>
      <c r="BI115" s="231">
        <f>IF(N115="nulová",J115,0)</f>
        <v>0</v>
      </c>
      <c r="BJ115" s="17" t="s">
        <v>85</v>
      </c>
      <c r="BK115" s="231">
        <f>ROUND(I115*H115,2)</f>
        <v>0</v>
      </c>
      <c r="BL115" s="17" t="s">
        <v>150</v>
      </c>
      <c r="BM115" s="230" t="s">
        <v>494</v>
      </c>
    </row>
    <row r="116" s="12" customFormat="1">
      <c r="B116" s="235"/>
      <c r="C116" s="236"/>
      <c r="D116" s="232" t="s">
        <v>154</v>
      </c>
      <c r="E116" s="236"/>
      <c r="F116" s="238" t="s">
        <v>495</v>
      </c>
      <c r="G116" s="236"/>
      <c r="H116" s="239">
        <v>268.62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AT116" s="245" t="s">
        <v>154</v>
      </c>
      <c r="AU116" s="245" t="s">
        <v>87</v>
      </c>
      <c r="AV116" s="12" t="s">
        <v>87</v>
      </c>
      <c r="AW116" s="12" t="s">
        <v>4</v>
      </c>
      <c r="AX116" s="12" t="s">
        <v>85</v>
      </c>
      <c r="AY116" s="245" t="s">
        <v>143</v>
      </c>
    </row>
    <row r="117" s="11" customFormat="1" ht="22.8" customHeight="1">
      <c r="B117" s="203"/>
      <c r="C117" s="204"/>
      <c r="D117" s="205" t="s">
        <v>76</v>
      </c>
      <c r="E117" s="217" t="s">
        <v>301</v>
      </c>
      <c r="F117" s="217" t="s">
        <v>302</v>
      </c>
      <c r="G117" s="204"/>
      <c r="H117" s="204"/>
      <c r="I117" s="207"/>
      <c r="J117" s="218">
        <f>BK117</f>
        <v>0</v>
      </c>
      <c r="K117" s="204"/>
      <c r="L117" s="209"/>
      <c r="M117" s="210"/>
      <c r="N117" s="211"/>
      <c r="O117" s="211"/>
      <c r="P117" s="212">
        <f>P118</f>
        <v>0</v>
      </c>
      <c r="Q117" s="211"/>
      <c r="R117" s="212">
        <f>R118</f>
        <v>0</v>
      </c>
      <c r="S117" s="211"/>
      <c r="T117" s="213">
        <f>T118</f>
        <v>0</v>
      </c>
      <c r="AR117" s="214" t="s">
        <v>85</v>
      </c>
      <c r="AT117" s="215" t="s">
        <v>76</v>
      </c>
      <c r="AU117" s="215" t="s">
        <v>85</v>
      </c>
      <c r="AY117" s="214" t="s">
        <v>143</v>
      </c>
      <c r="BK117" s="216">
        <f>BK118</f>
        <v>0</v>
      </c>
    </row>
    <row r="118" s="1" customFormat="1" ht="16.5" customHeight="1">
      <c r="B118" s="38"/>
      <c r="C118" s="219" t="s">
        <v>181</v>
      </c>
      <c r="D118" s="219" t="s">
        <v>145</v>
      </c>
      <c r="E118" s="220" t="s">
        <v>496</v>
      </c>
      <c r="F118" s="221" t="s">
        <v>497</v>
      </c>
      <c r="G118" s="222" t="s">
        <v>306</v>
      </c>
      <c r="H118" s="223">
        <v>16.385999999999999</v>
      </c>
      <c r="I118" s="224"/>
      <c r="J118" s="225">
        <f>ROUND(I118*H118,2)</f>
        <v>0</v>
      </c>
      <c r="K118" s="221" t="s">
        <v>149</v>
      </c>
      <c r="L118" s="43"/>
      <c r="M118" s="281" t="s">
        <v>21</v>
      </c>
      <c r="N118" s="282" t="s">
        <v>48</v>
      </c>
      <c r="O118" s="269"/>
      <c r="P118" s="283">
        <f>O118*H118</f>
        <v>0</v>
      </c>
      <c r="Q118" s="283">
        <v>0</v>
      </c>
      <c r="R118" s="283">
        <f>Q118*H118</f>
        <v>0</v>
      </c>
      <c r="S118" s="283">
        <v>0</v>
      </c>
      <c r="T118" s="284">
        <f>S118*H118</f>
        <v>0</v>
      </c>
      <c r="AR118" s="230" t="s">
        <v>150</v>
      </c>
      <c r="AT118" s="230" t="s">
        <v>145</v>
      </c>
      <c r="AU118" s="230" t="s">
        <v>87</v>
      </c>
      <c r="AY118" s="17" t="s">
        <v>143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17" t="s">
        <v>85</v>
      </c>
      <c r="BK118" s="231">
        <f>ROUND(I118*H118,2)</f>
        <v>0</v>
      </c>
      <c r="BL118" s="17" t="s">
        <v>150</v>
      </c>
      <c r="BM118" s="230" t="s">
        <v>498</v>
      </c>
    </row>
    <row r="119" s="1" customFormat="1" ht="6.96" customHeight="1">
      <c r="B119" s="58"/>
      <c r="C119" s="59"/>
      <c r="D119" s="59"/>
      <c r="E119" s="59"/>
      <c r="F119" s="59"/>
      <c r="G119" s="59"/>
      <c r="H119" s="59"/>
      <c r="I119" s="170"/>
      <c r="J119" s="59"/>
      <c r="K119" s="59"/>
      <c r="L119" s="43"/>
    </row>
  </sheetData>
  <sheetProtection sheet="1" autoFilter="0" formatColumns="0" formatRows="0" objects="1" scenarios="1" spinCount="100000" saltValue="M5UynW5seqZ+BXgvl8MQ8wbfgx26Nph56qtbxk5FQxb3CRTzZx5wm4wBo53F57/tc9sMUNin1P53x/i+lr4m5Q==" hashValue="3I66hJMCQ1zX2mCiAF6bWAkQu+ichxZIH/yr1GTaZd3ucm5khpVT9Uyx+YwBCO4MrYsJTgScgaapTHlqEFWtGg==" algorithmName="SHA-512" password="CC35"/>
  <autoFilter ref="C87:K11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7" customWidth="1"/>
    <col min="8" max="8" width="11.5" customWidth="1"/>
    <col min="9" max="9" width="20.17" style="13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106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87</v>
      </c>
    </row>
    <row r="4" ht="24.96" customHeight="1">
      <c r="B4" s="20"/>
      <c r="D4" s="141" t="s">
        <v>116</v>
      </c>
      <c r="L4" s="20"/>
      <c r="M4" s="14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43" t="s">
        <v>16</v>
      </c>
      <c r="L6" s="20"/>
    </row>
    <row r="7" ht="16.5" customHeight="1">
      <c r="B7" s="20"/>
      <c r="E7" s="144" t="str">
        <f>'Rekapitulace stavby'!K6</f>
        <v>Bečva, km 42,480-44,135 - revitalizace toku, Černotín, DPS</v>
      </c>
      <c r="F7" s="143"/>
      <c r="G7" s="143"/>
      <c r="H7" s="143"/>
      <c r="L7" s="20"/>
    </row>
    <row r="8" ht="12" customHeight="1">
      <c r="B8" s="20"/>
      <c r="D8" s="143" t="s">
        <v>117</v>
      </c>
      <c r="L8" s="20"/>
    </row>
    <row r="9" s="1" customFormat="1" ht="16.5" customHeight="1">
      <c r="B9" s="43"/>
      <c r="E9" s="144" t="s">
        <v>467</v>
      </c>
      <c r="F9" s="1"/>
      <c r="G9" s="1"/>
      <c r="H9" s="1"/>
      <c r="I9" s="145"/>
      <c r="L9" s="43"/>
    </row>
    <row r="10" s="1" customFormat="1" ht="12" customHeight="1">
      <c r="B10" s="43"/>
      <c r="D10" s="143" t="s">
        <v>468</v>
      </c>
      <c r="I10" s="145"/>
      <c r="L10" s="43"/>
    </row>
    <row r="11" s="1" customFormat="1" ht="36.96" customHeight="1">
      <c r="B11" s="43"/>
      <c r="E11" s="146" t="s">
        <v>499</v>
      </c>
      <c r="F11" s="1"/>
      <c r="G11" s="1"/>
      <c r="H11" s="1"/>
      <c r="I11" s="145"/>
      <c r="L11" s="43"/>
    </row>
    <row r="12" s="1" customFormat="1">
      <c r="B12" s="43"/>
      <c r="I12" s="145"/>
      <c r="L12" s="43"/>
    </row>
    <row r="13" s="1" customFormat="1" ht="12" customHeight="1">
      <c r="B13" s="43"/>
      <c r="D13" s="143" t="s">
        <v>18</v>
      </c>
      <c r="F13" s="132" t="s">
        <v>19</v>
      </c>
      <c r="I13" s="147" t="s">
        <v>20</v>
      </c>
      <c r="J13" s="132" t="s">
        <v>21</v>
      </c>
      <c r="L13" s="43"/>
    </row>
    <row r="14" s="1" customFormat="1" ht="12" customHeight="1">
      <c r="B14" s="43"/>
      <c r="D14" s="143" t="s">
        <v>22</v>
      </c>
      <c r="F14" s="132" t="s">
        <v>23</v>
      </c>
      <c r="I14" s="147" t="s">
        <v>24</v>
      </c>
      <c r="J14" s="148" t="str">
        <f>'Rekapitulace stavby'!AN8</f>
        <v>31. 7. 2018</v>
      </c>
      <c r="L14" s="43"/>
    </row>
    <row r="15" s="1" customFormat="1" ht="10.8" customHeight="1">
      <c r="B15" s="43"/>
      <c r="I15" s="145"/>
      <c r="L15" s="43"/>
    </row>
    <row r="16" s="1" customFormat="1" ht="12" customHeight="1">
      <c r="B16" s="43"/>
      <c r="D16" s="143" t="s">
        <v>26</v>
      </c>
      <c r="I16" s="147" t="s">
        <v>27</v>
      </c>
      <c r="J16" s="132" t="s">
        <v>28</v>
      </c>
      <c r="L16" s="43"/>
    </row>
    <row r="17" s="1" customFormat="1" ht="18" customHeight="1">
      <c r="B17" s="43"/>
      <c r="E17" s="132" t="s">
        <v>29</v>
      </c>
      <c r="I17" s="147" t="s">
        <v>30</v>
      </c>
      <c r="J17" s="132" t="s">
        <v>31</v>
      </c>
      <c r="L17" s="43"/>
    </row>
    <row r="18" s="1" customFormat="1" ht="6.96" customHeight="1">
      <c r="B18" s="43"/>
      <c r="I18" s="145"/>
      <c r="L18" s="43"/>
    </row>
    <row r="19" s="1" customFormat="1" ht="12" customHeight="1">
      <c r="B19" s="43"/>
      <c r="D19" s="143" t="s">
        <v>32</v>
      </c>
      <c r="I19" s="147" t="s">
        <v>27</v>
      </c>
      <c r="J19" s="33" t="str">
        <f>'Rekapitulace stavby'!AN13</f>
        <v>Vyplň údaj</v>
      </c>
      <c r="L19" s="43"/>
    </row>
    <row r="20" s="1" customFormat="1" ht="18" customHeight="1">
      <c r="B20" s="43"/>
      <c r="E20" s="33" t="str">
        <f>'Rekapitulace stavby'!E14</f>
        <v>Vyplň údaj</v>
      </c>
      <c r="F20" s="132"/>
      <c r="G20" s="132"/>
      <c r="H20" s="132"/>
      <c r="I20" s="147" t="s">
        <v>30</v>
      </c>
      <c r="J20" s="33" t="str">
        <f>'Rekapitulace stavby'!AN14</f>
        <v>Vyplň údaj</v>
      </c>
      <c r="L20" s="43"/>
    </row>
    <row r="21" s="1" customFormat="1" ht="6.96" customHeight="1">
      <c r="B21" s="43"/>
      <c r="I21" s="145"/>
      <c r="L21" s="43"/>
    </row>
    <row r="22" s="1" customFormat="1" ht="12" customHeight="1">
      <c r="B22" s="43"/>
      <c r="D22" s="143" t="s">
        <v>34</v>
      </c>
      <c r="I22" s="147" t="s">
        <v>27</v>
      </c>
      <c r="J22" s="132" t="s">
        <v>35</v>
      </c>
      <c r="L22" s="43"/>
    </row>
    <row r="23" s="1" customFormat="1" ht="18" customHeight="1">
      <c r="B23" s="43"/>
      <c r="E23" s="132" t="s">
        <v>36</v>
      </c>
      <c r="I23" s="147" t="s">
        <v>30</v>
      </c>
      <c r="J23" s="132" t="s">
        <v>37</v>
      </c>
      <c r="L23" s="43"/>
    </row>
    <row r="24" s="1" customFormat="1" ht="6.96" customHeight="1">
      <c r="B24" s="43"/>
      <c r="I24" s="145"/>
      <c r="L24" s="43"/>
    </row>
    <row r="25" s="1" customFormat="1" ht="12" customHeight="1">
      <c r="B25" s="43"/>
      <c r="D25" s="143" t="s">
        <v>39</v>
      </c>
      <c r="I25" s="147" t="s">
        <v>27</v>
      </c>
      <c r="J25" s="132" t="str">
        <f>IF('Rekapitulace stavby'!AN19="","",'Rekapitulace stavby'!AN19)</f>
        <v/>
      </c>
      <c r="L25" s="43"/>
    </row>
    <row r="26" s="1" customFormat="1" ht="18" customHeight="1">
      <c r="B26" s="43"/>
      <c r="E26" s="132" t="str">
        <f>IF('Rekapitulace stavby'!E20="","",'Rekapitulace stavby'!E20)</f>
        <v xml:space="preserve"> </v>
      </c>
      <c r="I26" s="147" t="s">
        <v>30</v>
      </c>
      <c r="J26" s="132" t="str">
        <f>IF('Rekapitulace stavby'!AN20="","",'Rekapitulace stavby'!AN20)</f>
        <v/>
      </c>
      <c r="L26" s="43"/>
    </row>
    <row r="27" s="1" customFormat="1" ht="6.96" customHeight="1">
      <c r="B27" s="43"/>
      <c r="I27" s="145"/>
      <c r="L27" s="43"/>
    </row>
    <row r="28" s="1" customFormat="1" ht="12" customHeight="1">
      <c r="B28" s="43"/>
      <c r="D28" s="143" t="s">
        <v>41</v>
      </c>
      <c r="I28" s="145"/>
      <c r="L28" s="43"/>
    </row>
    <row r="29" s="7" customFormat="1" ht="16.5" customHeight="1">
      <c r="B29" s="149"/>
      <c r="E29" s="150" t="s">
        <v>21</v>
      </c>
      <c r="F29" s="150"/>
      <c r="G29" s="150"/>
      <c r="H29" s="150"/>
      <c r="I29" s="151"/>
      <c r="L29" s="149"/>
    </row>
    <row r="30" s="1" customFormat="1" ht="6.96" customHeight="1">
      <c r="B30" s="43"/>
      <c r="I30" s="145"/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52"/>
      <c r="J31" s="75"/>
      <c r="K31" s="75"/>
      <c r="L31" s="43"/>
    </row>
    <row r="32" s="1" customFormat="1" ht="25.44" customHeight="1">
      <c r="B32" s="43"/>
      <c r="D32" s="153" t="s">
        <v>43</v>
      </c>
      <c r="I32" s="145"/>
      <c r="J32" s="154">
        <f>ROUND(J89, 2)</f>
        <v>0</v>
      </c>
      <c r="L32" s="43"/>
    </row>
    <row r="33" s="1" customFormat="1" ht="6.96" customHeight="1">
      <c r="B33" s="43"/>
      <c r="D33" s="75"/>
      <c r="E33" s="75"/>
      <c r="F33" s="75"/>
      <c r="G33" s="75"/>
      <c r="H33" s="75"/>
      <c r="I33" s="152"/>
      <c r="J33" s="75"/>
      <c r="K33" s="75"/>
      <c r="L33" s="43"/>
    </row>
    <row r="34" s="1" customFormat="1" ht="14.4" customHeight="1">
      <c r="B34" s="43"/>
      <c r="F34" s="155" t="s">
        <v>45</v>
      </c>
      <c r="I34" s="156" t="s">
        <v>44</v>
      </c>
      <c r="J34" s="155" t="s">
        <v>46</v>
      </c>
      <c r="L34" s="43"/>
    </row>
    <row r="35" s="1" customFormat="1" ht="14.4" customHeight="1">
      <c r="B35" s="43"/>
      <c r="D35" s="157" t="s">
        <v>47</v>
      </c>
      <c r="E35" s="143" t="s">
        <v>48</v>
      </c>
      <c r="F35" s="158">
        <f>ROUND((SUM(BE89:BE242)),  2)</f>
        <v>0</v>
      </c>
      <c r="I35" s="159">
        <v>0.20999999999999999</v>
      </c>
      <c r="J35" s="158">
        <f>ROUND(((SUM(BE89:BE242))*I35),  2)</f>
        <v>0</v>
      </c>
      <c r="L35" s="43"/>
    </row>
    <row r="36" s="1" customFormat="1" ht="14.4" customHeight="1">
      <c r="B36" s="43"/>
      <c r="E36" s="143" t="s">
        <v>49</v>
      </c>
      <c r="F36" s="158">
        <f>ROUND((SUM(BF89:BF242)),  2)</f>
        <v>0</v>
      </c>
      <c r="I36" s="159">
        <v>0.14999999999999999</v>
      </c>
      <c r="J36" s="158">
        <f>ROUND(((SUM(BF89:BF242))*I36),  2)</f>
        <v>0</v>
      </c>
      <c r="L36" s="43"/>
    </row>
    <row r="37" hidden="1" s="1" customFormat="1" ht="14.4" customHeight="1">
      <c r="B37" s="43"/>
      <c r="E37" s="143" t="s">
        <v>50</v>
      </c>
      <c r="F37" s="158">
        <f>ROUND((SUM(BG89:BG242)),  2)</f>
        <v>0</v>
      </c>
      <c r="I37" s="159">
        <v>0.20999999999999999</v>
      </c>
      <c r="J37" s="158">
        <f>0</f>
        <v>0</v>
      </c>
      <c r="L37" s="43"/>
    </row>
    <row r="38" hidden="1" s="1" customFormat="1" ht="14.4" customHeight="1">
      <c r="B38" s="43"/>
      <c r="E38" s="143" t="s">
        <v>51</v>
      </c>
      <c r="F38" s="158">
        <f>ROUND((SUM(BH89:BH242)),  2)</f>
        <v>0</v>
      </c>
      <c r="I38" s="159">
        <v>0.14999999999999999</v>
      </c>
      <c r="J38" s="158">
        <f>0</f>
        <v>0</v>
      </c>
      <c r="L38" s="43"/>
    </row>
    <row r="39" hidden="1" s="1" customFormat="1" ht="14.4" customHeight="1">
      <c r="B39" s="43"/>
      <c r="E39" s="143" t="s">
        <v>52</v>
      </c>
      <c r="F39" s="158">
        <f>ROUND((SUM(BI89:BI242)),  2)</f>
        <v>0</v>
      </c>
      <c r="I39" s="159">
        <v>0</v>
      </c>
      <c r="J39" s="158">
        <f>0</f>
        <v>0</v>
      </c>
      <c r="L39" s="43"/>
    </row>
    <row r="40" s="1" customFormat="1" ht="6.96" customHeight="1">
      <c r="B40" s="43"/>
      <c r="I40" s="145"/>
      <c r="L40" s="43"/>
    </row>
    <row r="41" s="1" customFormat="1" ht="25.44" customHeight="1">
      <c r="B41" s="43"/>
      <c r="C41" s="160"/>
      <c r="D41" s="161" t="s">
        <v>53</v>
      </c>
      <c r="E41" s="162"/>
      <c r="F41" s="162"/>
      <c r="G41" s="163" t="s">
        <v>54</v>
      </c>
      <c r="H41" s="164" t="s">
        <v>55</v>
      </c>
      <c r="I41" s="165"/>
      <c r="J41" s="166">
        <f>SUM(J32:J39)</f>
        <v>0</v>
      </c>
      <c r="K41" s="167"/>
      <c r="L41" s="43"/>
    </row>
    <row r="42" s="1" customFormat="1" ht="14.4" customHeight="1">
      <c r="B42" s="168"/>
      <c r="C42" s="169"/>
      <c r="D42" s="169"/>
      <c r="E42" s="169"/>
      <c r="F42" s="169"/>
      <c r="G42" s="169"/>
      <c r="H42" s="169"/>
      <c r="I42" s="170"/>
      <c r="J42" s="169"/>
      <c r="K42" s="169"/>
      <c r="L42" s="43"/>
    </row>
    <row r="46" s="1" customFormat="1" ht="6.96" customHeight="1">
      <c r="B46" s="171"/>
      <c r="C46" s="172"/>
      <c r="D46" s="172"/>
      <c r="E46" s="172"/>
      <c r="F46" s="172"/>
      <c r="G46" s="172"/>
      <c r="H46" s="172"/>
      <c r="I46" s="173"/>
      <c r="J46" s="172"/>
      <c r="K46" s="172"/>
      <c r="L46" s="43"/>
    </row>
    <row r="47" s="1" customFormat="1" ht="24.96" customHeight="1">
      <c r="B47" s="38"/>
      <c r="C47" s="23" t="s">
        <v>119</v>
      </c>
      <c r="D47" s="39"/>
      <c r="E47" s="39"/>
      <c r="F47" s="39"/>
      <c r="G47" s="39"/>
      <c r="H47" s="39"/>
      <c r="I47" s="145"/>
      <c r="J47" s="39"/>
      <c r="K47" s="39"/>
      <c r="L47" s="43"/>
    </row>
    <row r="48" s="1" customFormat="1" ht="6.96" customHeight="1">
      <c r="B48" s="38"/>
      <c r="C48" s="39"/>
      <c r="D48" s="39"/>
      <c r="E48" s="39"/>
      <c r="F48" s="39"/>
      <c r="G48" s="39"/>
      <c r="H48" s="39"/>
      <c r="I48" s="145"/>
      <c r="J48" s="39"/>
      <c r="K48" s="39"/>
      <c r="L48" s="43"/>
    </row>
    <row r="49" s="1" customFormat="1" ht="12" customHeight="1">
      <c r="B49" s="38"/>
      <c r="C49" s="32" t="s">
        <v>16</v>
      </c>
      <c r="D49" s="39"/>
      <c r="E49" s="39"/>
      <c r="F49" s="39"/>
      <c r="G49" s="39"/>
      <c r="H49" s="39"/>
      <c r="I49" s="145"/>
      <c r="J49" s="39"/>
      <c r="K49" s="39"/>
      <c r="L49" s="43"/>
    </row>
    <row r="50" s="1" customFormat="1" ht="16.5" customHeight="1">
      <c r="B50" s="38"/>
      <c r="C50" s="39"/>
      <c r="D50" s="39"/>
      <c r="E50" s="174" t="str">
        <f>E7</f>
        <v>Bečva, km 42,480-44,135 - revitalizace toku, Černotín, DPS</v>
      </c>
      <c r="F50" s="32"/>
      <c r="G50" s="32"/>
      <c r="H50" s="32"/>
      <c r="I50" s="145"/>
      <c r="J50" s="39"/>
      <c r="K50" s="39"/>
      <c r="L50" s="43"/>
    </row>
    <row r="51" ht="12" customHeight="1">
      <c r="B51" s="21"/>
      <c r="C51" s="32" t="s">
        <v>117</v>
      </c>
      <c r="D51" s="22"/>
      <c r="E51" s="22"/>
      <c r="F51" s="22"/>
      <c r="G51" s="22"/>
      <c r="H51" s="22"/>
      <c r="I51" s="137"/>
      <c r="J51" s="22"/>
      <c r="K51" s="22"/>
      <c r="L51" s="20"/>
    </row>
    <row r="52" s="1" customFormat="1" ht="16.5" customHeight="1">
      <c r="B52" s="38"/>
      <c r="C52" s="39"/>
      <c r="D52" s="39"/>
      <c r="E52" s="174" t="s">
        <v>467</v>
      </c>
      <c r="F52" s="39"/>
      <c r="G52" s="39"/>
      <c r="H52" s="39"/>
      <c r="I52" s="145"/>
      <c r="J52" s="39"/>
      <c r="K52" s="39"/>
      <c r="L52" s="43"/>
    </row>
    <row r="53" s="1" customFormat="1" ht="12" customHeight="1">
      <c r="B53" s="38"/>
      <c r="C53" s="32" t="s">
        <v>468</v>
      </c>
      <c r="D53" s="39"/>
      <c r="E53" s="39"/>
      <c r="F53" s="39"/>
      <c r="G53" s="39"/>
      <c r="H53" s="39"/>
      <c r="I53" s="145"/>
      <c r="J53" s="39"/>
      <c r="K53" s="39"/>
      <c r="L53" s="43"/>
    </row>
    <row r="54" s="1" customFormat="1" ht="16.5" customHeight="1">
      <c r="B54" s="38"/>
      <c r="C54" s="39"/>
      <c r="D54" s="39"/>
      <c r="E54" s="68" t="str">
        <f>E11</f>
        <v>SO 05.02 - Kácení a likvidace stromů mimo PUPFL</v>
      </c>
      <c r="F54" s="39"/>
      <c r="G54" s="39"/>
      <c r="H54" s="39"/>
      <c r="I54" s="145"/>
      <c r="J54" s="39"/>
      <c r="K54" s="39"/>
      <c r="L54" s="43"/>
    </row>
    <row r="55" s="1" customFormat="1" ht="6.96" customHeight="1">
      <c r="B55" s="38"/>
      <c r="C55" s="39"/>
      <c r="D55" s="39"/>
      <c r="E55" s="39"/>
      <c r="F55" s="39"/>
      <c r="G55" s="39"/>
      <c r="H55" s="39"/>
      <c r="I55" s="145"/>
      <c r="J55" s="39"/>
      <c r="K55" s="39"/>
      <c r="L55" s="43"/>
    </row>
    <row r="56" s="1" customFormat="1" ht="12" customHeight="1">
      <c r="B56" s="38"/>
      <c r="C56" s="32" t="s">
        <v>22</v>
      </c>
      <c r="D56" s="39"/>
      <c r="E56" s="39"/>
      <c r="F56" s="27" t="str">
        <f>F14</f>
        <v>Černotín</v>
      </c>
      <c r="G56" s="39"/>
      <c r="H56" s="39"/>
      <c r="I56" s="147" t="s">
        <v>24</v>
      </c>
      <c r="J56" s="71" t="str">
        <f>IF(J14="","",J14)</f>
        <v>31. 7. 2018</v>
      </c>
      <c r="K56" s="39"/>
      <c r="L56" s="43"/>
    </row>
    <row r="57" s="1" customFormat="1" ht="6.96" customHeight="1">
      <c r="B57" s="38"/>
      <c r="C57" s="39"/>
      <c r="D57" s="39"/>
      <c r="E57" s="39"/>
      <c r="F57" s="39"/>
      <c r="G57" s="39"/>
      <c r="H57" s="39"/>
      <c r="I57" s="145"/>
      <c r="J57" s="39"/>
      <c r="K57" s="39"/>
      <c r="L57" s="43"/>
    </row>
    <row r="58" s="1" customFormat="1" ht="15.15" customHeight="1">
      <c r="B58" s="38"/>
      <c r="C58" s="32" t="s">
        <v>26</v>
      </c>
      <c r="D58" s="39"/>
      <c r="E58" s="39"/>
      <c r="F58" s="27" t="str">
        <f>E17</f>
        <v>Povodí Moravy, státní podnik</v>
      </c>
      <c r="G58" s="39"/>
      <c r="H58" s="39"/>
      <c r="I58" s="147" t="s">
        <v>34</v>
      </c>
      <c r="J58" s="36" t="str">
        <f>E23</f>
        <v>HG Partner, s.r.o.</v>
      </c>
      <c r="K58" s="39"/>
      <c r="L58" s="43"/>
    </row>
    <row r="59" s="1" customFormat="1" ht="15.15" customHeight="1">
      <c r="B59" s="38"/>
      <c r="C59" s="32" t="s">
        <v>32</v>
      </c>
      <c r="D59" s="39"/>
      <c r="E59" s="39"/>
      <c r="F59" s="27" t="str">
        <f>IF(E20="","",E20)</f>
        <v>Vyplň údaj</v>
      </c>
      <c r="G59" s="39"/>
      <c r="H59" s="39"/>
      <c r="I59" s="147" t="s">
        <v>39</v>
      </c>
      <c r="J59" s="36" t="str">
        <f>E26</f>
        <v xml:space="preserve"> </v>
      </c>
      <c r="K59" s="39"/>
      <c r="L59" s="43"/>
    </row>
    <row r="60" s="1" customFormat="1" ht="10.32" customHeight="1">
      <c r="B60" s="38"/>
      <c r="C60" s="39"/>
      <c r="D60" s="39"/>
      <c r="E60" s="39"/>
      <c r="F60" s="39"/>
      <c r="G60" s="39"/>
      <c r="H60" s="39"/>
      <c r="I60" s="145"/>
      <c r="J60" s="39"/>
      <c r="K60" s="39"/>
      <c r="L60" s="43"/>
    </row>
    <row r="61" s="1" customFormat="1" ht="29.28" customHeight="1">
      <c r="B61" s="38"/>
      <c r="C61" s="175" t="s">
        <v>120</v>
      </c>
      <c r="D61" s="176"/>
      <c r="E61" s="176"/>
      <c r="F61" s="176"/>
      <c r="G61" s="176"/>
      <c r="H61" s="176"/>
      <c r="I61" s="177"/>
      <c r="J61" s="178" t="s">
        <v>121</v>
      </c>
      <c r="K61" s="176"/>
      <c r="L61" s="43"/>
    </row>
    <row r="62" s="1" customFormat="1" ht="10.32" customHeight="1">
      <c r="B62" s="38"/>
      <c r="C62" s="39"/>
      <c r="D62" s="39"/>
      <c r="E62" s="39"/>
      <c r="F62" s="39"/>
      <c r="G62" s="39"/>
      <c r="H62" s="39"/>
      <c r="I62" s="145"/>
      <c r="J62" s="39"/>
      <c r="K62" s="39"/>
      <c r="L62" s="43"/>
    </row>
    <row r="63" s="1" customFormat="1" ht="22.8" customHeight="1">
      <c r="B63" s="38"/>
      <c r="C63" s="179" t="s">
        <v>75</v>
      </c>
      <c r="D63" s="39"/>
      <c r="E63" s="39"/>
      <c r="F63" s="39"/>
      <c r="G63" s="39"/>
      <c r="H63" s="39"/>
      <c r="I63" s="145"/>
      <c r="J63" s="101">
        <f>J89</f>
        <v>0</v>
      </c>
      <c r="K63" s="39"/>
      <c r="L63" s="43"/>
      <c r="AU63" s="17" t="s">
        <v>122</v>
      </c>
    </row>
    <row r="64" s="8" customFormat="1" ht="24.96" customHeight="1">
      <c r="B64" s="180"/>
      <c r="C64" s="181"/>
      <c r="D64" s="182" t="s">
        <v>123</v>
      </c>
      <c r="E64" s="183"/>
      <c r="F64" s="183"/>
      <c r="G64" s="183"/>
      <c r="H64" s="183"/>
      <c r="I64" s="184"/>
      <c r="J64" s="185">
        <f>J90</f>
        <v>0</v>
      </c>
      <c r="K64" s="181"/>
      <c r="L64" s="186"/>
    </row>
    <row r="65" s="9" customFormat="1" ht="19.92" customHeight="1">
      <c r="B65" s="187"/>
      <c r="C65" s="124"/>
      <c r="D65" s="188" t="s">
        <v>124</v>
      </c>
      <c r="E65" s="189"/>
      <c r="F65" s="189"/>
      <c r="G65" s="189"/>
      <c r="H65" s="189"/>
      <c r="I65" s="190"/>
      <c r="J65" s="191">
        <f>J91</f>
        <v>0</v>
      </c>
      <c r="K65" s="124"/>
      <c r="L65" s="192"/>
    </row>
    <row r="66" s="9" customFormat="1" ht="19.92" customHeight="1">
      <c r="B66" s="187"/>
      <c r="C66" s="124"/>
      <c r="D66" s="188" t="s">
        <v>126</v>
      </c>
      <c r="E66" s="189"/>
      <c r="F66" s="189"/>
      <c r="G66" s="189"/>
      <c r="H66" s="189"/>
      <c r="I66" s="190"/>
      <c r="J66" s="191">
        <f>J238</f>
        <v>0</v>
      </c>
      <c r="K66" s="124"/>
      <c r="L66" s="192"/>
    </row>
    <row r="67" s="9" customFormat="1" ht="19.92" customHeight="1">
      <c r="B67" s="187"/>
      <c r="C67" s="124"/>
      <c r="D67" s="188" t="s">
        <v>127</v>
      </c>
      <c r="E67" s="189"/>
      <c r="F67" s="189"/>
      <c r="G67" s="189"/>
      <c r="H67" s="189"/>
      <c r="I67" s="190"/>
      <c r="J67" s="191">
        <f>J241</f>
        <v>0</v>
      </c>
      <c r="K67" s="124"/>
      <c r="L67" s="192"/>
    </row>
    <row r="68" s="1" customFormat="1" ht="21.84" customHeight="1">
      <c r="B68" s="38"/>
      <c r="C68" s="39"/>
      <c r="D68" s="39"/>
      <c r="E68" s="39"/>
      <c r="F68" s="39"/>
      <c r="G68" s="39"/>
      <c r="H68" s="39"/>
      <c r="I68" s="145"/>
      <c r="J68" s="39"/>
      <c r="K68" s="39"/>
      <c r="L68" s="43"/>
    </row>
    <row r="69" s="1" customFormat="1" ht="6.96" customHeight="1">
      <c r="B69" s="58"/>
      <c r="C69" s="59"/>
      <c r="D69" s="59"/>
      <c r="E69" s="59"/>
      <c r="F69" s="59"/>
      <c r="G69" s="59"/>
      <c r="H69" s="59"/>
      <c r="I69" s="170"/>
      <c r="J69" s="59"/>
      <c r="K69" s="59"/>
      <c r="L69" s="43"/>
    </row>
    <row r="73" s="1" customFormat="1" ht="6.96" customHeight="1">
      <c r="B73" s="60"/>
      <c r="C73" s="61"/>
      <c r="D73" s="61"/>
      <c r="E73" s="61"/>
      <c r="F73" s="61"/>
      <c r="G73" s="61"/>
      <c r="H73" s="61"/>
      <c r="I73" s="173"/>
      <c r="J73" s="61"/>
      <c r="K73" s="61"/>
      <c r="L73" s="43"/>
    </row>
    <row r="74" s="1" customFormat="1" ht="24.96" customHeight="1">
      <c r="B74" s="38"/>
      <c r="C74" s="23" t="s">
        <v>128</v>
      </c>
      <c r="D74" s="39"/>
      <c r="E74" s="39"/>
      <c r="F74" s="39"/>
      <c r="G74" s="39"/>
      <c r="H74" s="39"/>
      <c r="I74" s="145"/>
      <c r="J74" s="39"/>
      <c r="K74" s="39"/>
      <c r="L74" s="43"/>
    </row>
    <row r="75" s="1" customFormat="1" ht="6.96" customHeight="1">
      <c r="B75" s="38"/>
      <c r="C75" s="39"/>
      <c r="D75" s="39"/>
      <c r="E75" s="39"/>
      <c r="F75" s="39"/>
      <c r="G75" s="39"/>
      <c r="H75" s="39"/>
      <c r="I75" s="145"/>
      <c r="J75" s="39"/>
      <c r="K75" s="39"/>
      <c r="L75" s="43"/>
    </row>
    <row r="76" s="1" customFormat="1" ht="12" customHeight="1">
      <c r="B76" s="38"/>
      <c r="C76" s="32" t="s">
        <v>16</v>
      </c>
      <c r="D76" s="39"/>
      <c r="E76" s="39"/>
      <c r="F76" s="39"/>
      <c r="G76" s="39"/>
      <c r="H76" s="39"/>
      <c r="I76" s="145"/>
      <c r="J76" s="39"/>
      <c r="K76" s="39"/>
      <c r="L76" s="43"/>
    </row>
    <row r="77" s="1" customFormat="1" ht="16.5" customHeight="1">
      <c r="B77" s="38"/>
      <c r="C77" s="39"/>
      <c r="D77" s="39"/>
      <c r="E77" s="174" t="str">
        <f>E7</f>
        <v>Bečva, km 42,480-44,135 - revitalizace toku, Černotín, DPS</v>
      </c>
      <c r="F77" s="32"/>
      <c r="G77" s="32"/>
      <c r="H77" s="32"/>
      <c r="I77" s="145"/>
      <c r="J77" s="39"/>
      <c r="K77" s="39"/>
      <c r="L77" s="43"/>
    </row>
    <row r="78" ht="12" customHeight="1">
      <c r="B78" s="21"/>
      <c r="C78" s="32" t="s">
        <v>117</v>
      </c>
      <c r="D78" s="22"/>
      <c r="E78" s="22"/>
      <c r="F78" s="22"/>
      <c r="G78" s="22"/>
      <c r="H78" s="22"/>
      <c r="I78" s="137"/>
      <c r="J78" s="22"/>
      <c r="K78" s="22"/>
      <c r="L78" s="20"/>
    </row>
    <row r="79" s="1" customFormat="1" ht="16.5" customHeight="1">
      <c r="B79" s="38"/>
      <c r="C79" s="39"/>
      <c r="D79" s="39"/>
      <c r="E79" s="174" t="s">
        <v>467</v>
      </c>
      <c r="F79" s="39"/>
      <c r="G79" s="39"/>
      <c r="H79" s="39"/>
      <c r="I79" s="145"/>
      <c r="J79" s="39"/>
      <c r="K79" s="39"/>
      <c r="L79" s="43"/>
    </row>
    <row r="80" s="1" customFormat="1" ht="12" customHeight="1">
      <c r="B80" s="38"/>
      <c r="C80" s="32" t="s">
        <v>468</v>
      </c>
      <c r="D80" s="39"/>
      <c r="E80" s="39"/>
      <c r="F80" s="39"/>
      <c r="G80" s="39"/>
      <c r="H80" s="39"/>
      <c r="I80" s="145"/>
      <c r="J80" s="39"/>
      <c r="K80" s="39"/>
      <c r="L80" s="43"/>
    </row>
    <row r="81" s="1" customFormat="1" ht="16.5" customHeight="1">
      <c r="B81" s="38"/>
      <c r="C81" s="39"/>
      <c r="D81" s="39"/>
      <c r="E81" s="68" t="str">
        <f>E11</f>
        <v>SO 05.02 - Kácení a likvidace stromů mimo PUPFL</v>
      </c>
      <c r="F81" s="39"/>
      <c r="G81" s="39"/>
      <c r="H81" s="39"/>
      <c r="I81" s="145"/>
      <c r="J81" s="39"/>
      <c r="K81" s="39"/>
      <c r="L81" s="43"/>
    </row>
    <row r="82" s="1" customFormat="1" ht="6.96" customHeight="1">
      <c r="B82" s="38"/>
      <c r="C82" s="39"/>
      <c r="D82" s="39"/>
      <c r="E82" s="39"/>
      <c r="F82" s="39"/>
      <c r="G82" s="39"/>
      <c r="H82" s="39"/>
      <c r="I82" s="145"/>
      <c r="J82" s="39"/>
      <c r="K82" s="39"/>
      <c r="L82" s="43"/>
    </row>
    <row r="83" s="1" customFormat="1" ht="12" customHeight="1">
      <c r="B83" s="38"/>
      <c r="C83" s="32" t="s">
        <v>22</v>
      </c>
      <c r="D83" s="39"/>
      <c r="E83" s="39"/>
      <c r="F83" s="27" t="str">
        <f>F14</f>
        <v>Černotín</v>
      </c>
      <c r="G83" s="39"/>
      <c r="H83" s="39"/>
      <c r="I83" s="147" t="s">
        <v>24</v>
      </c>
      <c r="J83" s="71" t="str">
        <f>IF(J14="","",J14)</f>
        <v>31. 7. 2018</v>
      </c>
      <c r="K83" s="39"/>
      <c r="L83" s="43"/>
    </row>
    <row r="84" s="1" customFormat="1" ht="6.96" customHeight="1">
      <c r="B84" s="38"/>
      <c r="C84" s="39"/>
      <c r="D84" s="39"/>
      <c r="E84" s="39"/>
      <c r="F84" s="39"/>
      <c r="G84" s="39"/>
      <c r="H84" s="39"/>
      <c r="I84" s="145"/>
      <c r="J84" s="39"/>
      <c r="K84" s="39"/>
      <c r="L84" s="43"/>
    </row>
    <row r="85" s="1" customFormat="1" ht="15.15" customHeight="1">
      <c r="B85" s="38"/>
      <c r="C85" s="32" t="s">
        <v>26</v>
      </c>
      <c r="D85" s="39"/>
      <c r="E85" s="39"/>
      <c r="F85" s="27" t="str">
        <f>E17</f>
        <v>Povodí Moravy, státní podnik</v>
      </c>
      <c r="G85" s="39"/>
      <c r="H85" s="39"/>
      <c r="I85" s="147" t="s">
        <v>34</v>
      </c>
      <c r="J85" s="36" t="str">
        <f>E23</f>
        <v>HG Partner, s.r.o.</v>
      </c>
      <c r="K85" s="39"/>
      <c r="L85" s="43"/>
    </row>
    <row r="86" s="1" customFormat="1" ht="15.15" customHeight="1">
      <c r="B86" s="38"/>
      <c r="C86" s="32" t="s">
        <v>32</v>
      </c>
      <c r="D86" s="39"/>
      <c r="E86" s="39"/>
      <c r="F86" s="27" t="str">
        <f>IF(E20="","",E20)</f>
        <v>Vyplň údaj</v>
      </c>
      <c r="G86" s="39"/>
      <c r="H86" s="39"/>
      <c r="I86" s="147" t="s">
        <v>39</v>
      </c>
      <c r="J86" s="36" t="str">
        <f>E26</f>
        <v xml:space="preserve"> </v>
      </c>
      <c r="K86" s="39"/>
      <c r="L86" s="43"/>
    </row>
    <row r="87" s="1" customFormat="1" ht="10.32" customHeight="1">
      <c r="B87" s="38"/>
      <c r="C87" s="39"/>
      <c r="D87" s="39"/>
      <c r="E87" s="39"/>
      <c r="F87" s="39"/>
      <c r="G87" s="39"/>
      <c r="H87" s="39"/>
      <c r="I87" s="145"/>
      <c r="J87" s="39"/>
      <c r="K87" s="39"/>
      <c r="L87" s="43"/>
    </row>
    <row r="88" s="10" customFormat="1" ht="29.28" customHeight="1">
      <c r="B88" s="193"/>
      <c r="C88" s="194" t="s">
        <v>129</v>
      </c>
      <c r="D88" s="195" t="s">
        <v>62</v>
      </c>
      <c r="E88" s="195" t="s">
        <v>58</v>
      </c>
      <c r="F88" s="195" t="s">
        <v>59</v>
      </c>
      <c r="G88" s="195" t="s">
        <v>130</v>
      </c>
      <c r="H88" s="195" t="s">
        <v>131</v>
      </c>
      <c r="I88" s="196" t="s">
        <v>132</v>
      </c>
      <c r="J88" s="195" t="s">
        <v>121</v>
      </c>
      <c r="K88" s="197" t="s">
        <v>133</v>
      </c>
      <c r="L88" s="198"/>
      <c r="M88" s="91" t="s">
        <v>21</v>
      </c>
      <c r="N88" s="92" t="s">
        <v>47</v>
      </c>
      <c r="O88" s="92" t="s">
        <v>134</v>
      </c>
      <c r="P88" s="92" t="s">
        <v>135</v>
      </c>
      <c r="Q88" s="92" t="s">
        <v>136</v>
      </c>
      <c r="R88" s="92" t="s">
        <v>137</v>
      </c>
      <c r="S88" s="92" t="s">
        <v>138</v>
      </c>
      <c r="T88" s="93" t="s">
        <v>139</v>
      </c>
    </row>
    <row r="89" s="1" customFormat="1" ht="22.8" customHeight="1">
      <c r="B89" s="38"/>
      <c r="C89" s="98" t="s">
        <v>140</v>
      </c>
      <c r="D89" s="39"/>
      <c r="E89" s="39"/>
      <c r="F89" s="39"/>
      <c r="G89" s="39"/>
      <c r="H89" s="39"/>
      <c r="I89" s="145"/>
      <c r="J89" s="199">
        <f>BK89</f>
        <v>0</v>
      </c>
      <c r="K89" s="39"/>
      <c r="L89" s="43"/>
      <c r="M89" s="94"/>
      <c r="N89" s="95"/>
      <c r="O89" s="95"/>
      <c r="P89" s="200">
        <f>P90</f>
        <v>0</v>
      </c>
      <c r="Q89" s="95"/>
      <c r="R89" s="200">
        <f>R90</f>
        <v>0.37771379999999999</v>
      </c>
      <c r="S89" s="95"/>
      <c r="T89" s="201">
        <f>T90</f>
        <v>0</v>
      </c>
      <c r="AT89" s="17" t="s">
        <v>76</v>
      </c>
      <c r="AU89" s="17" t="s">
        <v>122</v>
      </c>
      <c r="BK89" s="202">
        <f>BK90</f>
        <v>0</v>
      </c>
    </row>
    <row r="90" s="11" customFormat="1" ht="25.92" customHeight="1">
      <c r="B90" s="203"/>
      <c r="C90" s="204"/>
      <c r="D90" s="205" t="s">
        <v>76</v>
      </c>
      <c r="E90" s="206" t="s">
        <v>141</v>
      </c>
      <c r="F90" s="206" t="s">
        <v>142</v>
      </c>
      <c r="G90" s="204"/>
      <c r="H90" s="204"/>
      <c r="I90" s="207"/>
      <c r="J90" s="208">
        <f>BK90</f>
        <v>0</v>
      </c>
      <c r="K90" s="204"/>
      <c r="L90" s="209"/>
      <c r="M90" s="210"/>
      <c r="N90" s="211"/>
      <c r="O90" s="211"/>
      <c r="P90" s="212">
        <f>P91+P238+P241</f>
        <v>0</v>
      </c>
      <c r="Q90" s="211"/>
      <c r="R90" s="212">
        <f>R91+R238+R241</f>
        <v>0.37771379999999999</v>
      </c>
      <c r="S90" s="211"/>
      <c r="T90" s="213">
        <f>T91+T238+T241</f>
        <v>0</v>
      </c>
      <c r="AR90" s="214" t="s">
        <v>85</v>
      </c>
      <c r="AT90" s="215" t="s">
        <v>76</v>
      </c>
      <c r="AU90" s="215" t="s">
        <v>77</v>
      </c>
      <c r="AY90" s="214" t="s">
        <v>143</v>
      </c>
      <c r="BK90" s="216">
        <f>BK91+BK238+BK241</f>
        <v>0</v>
      </c>
    </row>
    <row r="91" s="11" customFormat="1" ht="22.8" customHeight="1">
      <c r="B91" s="203"/>
      <c r="C91" s="204"/>
      <c r="D91" s="205" t="s">
        <v>76</v>
      </c>
      <c r="E91" s="217" t="s">
        <v>85</v>
      </c>
      <c r="F91" s="217" t="s">
        <v>144</v>
      </c>
      <c r="G91" s="204"/>
      <c r="H91" s="204"/>
      <c r="I91" s="207"/>
      <c r="J91" s="218">
        <f>BK91</f>
        <v>0</v>
      </c>
      <c r="K91" s="204"/>
      <c r="L91" s="209"/>
      <c r="M91" s="210"/>
      <c r="N91" s="211"/>
      <c r="O91" s="211"/>
      <c r="P91" s="212">
        <f>SUM(P92:P237)</f>
        <v>0</v>
      </c>
      <c r="Q91" s="211"/>
      <c r="R91" s="212">
        <f>SUM(R92:R237)</f>
        <v>0.37771379999999999</v>
      </c>
      <c r="S91" s="211"/>
      <c r="T91" s="213">
        <f>SUM(T92:T237)</f>
        <v>0</v>
      </c>
      <c r="AR91" s="214" t="s">
        <v>85</v>
      </c>
      <c r="AT91" s="215" t="s">
        <v>76</v>
      </c>
      <c r="AU91" s="215" t="s">
        <v>85</v>
      </c>
      <c r="AY91" s="214" t="s">
        <v>143</v>
      </c>
      <c r="BK91" s="216">
        <f>SUM(BK92:BK237)</f>
        <v>0</v>
      </c>
    </row>
    <row r="92" s="1" customFormat="1" ht="16.5" customHeight="1">
      <c r="B92" s="38"/>
      <c r="C92" s="219" t="s">
        <v>85</v>
      </c>
      <c r="D92" s="219" t="s">
        <v>145</v>
      </c>
      <c r="E92" s="220" t="s">
        <v>500</v>
      </c>
      <c r="F92" s="221" t="s">
        <v>501</v>
      </c>
      <c r="G92" s="222" t="s">
        <v>258</v>
      </c>
      <c r="H92" s="223">
        <v>1554</v>
      </c>
      <c r="I92" s="224"/>
      <c r="J92" s="225">
        <f>ROUND(I92*H92,2)</f>
        <v>0</v>
      </c>
      <c r="K92" s="221" t="s">
        <v>149</v>
      </c>
      <c r="L92" s="43"/>
      <c r="M92" s="226" t="s">
        <v>21</v>
      </c>
      <c r="N92" s="227" t="s">
        <v>48</v>
      </c>
      <c r="O92" s="83"/>
      <c r="P92" s="228">
        <f>O92*H92</f>
        <v>0</v>
      </c>
      <c r="Q92" s="228">
        <v>0</v>
      </c>
      <c r="R92" s="228">
        <f>Q92*H92</f>
        <v>0</v>
      </c>
      <c r="S92" s="228">
        <v>0</v>
      </c>
      <c r="T92" s="229">
        <f>S92*H92</f>
        <v>0</v>
      </c>
      <c r="AR92" s="230" t="s">
        <v>150</v>
      </c>
      <c r="AT92" s="230" t="s">
        <v>145</v>
      </c>
      <c r="AU92" s="230" t="s">
        <v>87</v>
      </c>
      <c r="AY92" s="17" t="s">
        <v>143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17" t="s">
        <v>85</v>
      </c>
      <c r="BK92" s="231">
        <f>ROUND(I92*H92,2)</f>
        <v>0</v>
      </c>
      <c r="BL92" s="17" t="s">
        <v>150</v>
      </c>
      <c r="BM92" s="230" t="s">
        <v>502</v>
      </c>
    </row>
    <row r="93" s="1" customFormat="1">
      <c r="B93" s="38"/>
      <c r="C93" s="39"/>
      <c r="D93" s="232" t="s">
        <v>152</v>
      </c>
      <c r="E93" s="39"/>
      <c r="F93" s="233" t="s">
        <v>503</v>
      </c>
      <c r="G93" s="39"/>
      <c r="H93" s="39"/>
      <c r="I93" s="145"/>
      <c r="J93" s="39"/>
      <c r="K93" s="39"/>
      <c r="L93" s="43"/>
      <c r="M93" s="234"/>
      <c r="N93" s="83"/>
      <c r="O93" s="83"/>
      <c r="P93" s="83"/>
      <c r="Q93" s="83"/>
      <c r="R93" s="83"/>
      <c r="S93" s="83"/>
      <c r="T93" s="84"/>
      <c r="AT93" s="17" t="s">
        <v>152</v>
      </c>
      <c r="AU93" s="17" t="s">
        <v>87</v>
      </c>
    </row>
    <row r="94" s="12" customFormat="1">
      <c r="B94" s="235"/>
      <c r="C94" s="236"/>
      <c r="D94" s="232" t="s">
        <v>154</v>
      </c>
      <c r="E94" s="237" t="s">
        <v>21</v>
      </c>
      <c r="F94" s="238" t="s">
        <v>504</v>
      </c>
      <c r="G94" s="236"/>
      <c r="H94" s="239">
        <v>91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AT94" s="245" t="s">
        <v>154</v>
      </c>
      <c r="AU94" s="245" t="s">
        <v>87</v>
      </c>
      <c r="AV94" s="12" t="s">
        <v>87</v>
      </c>
      <c r="AW94" s="12" t="s">
        <v>38</v>
      </c>
      <c r="AX94" s="12" t="s">
        <v>77</v>
      </c>
      <c r="AY94" s="245" t="s">
        <v>143</v>
      </c>
    </row>
    <row r="95" s="12" customFormat="1">
      <c r="B95" s="235"/>
      <c r="C95" s="236"/>
      <c r="D95" s="232" t="s">
        <v>154</v>
      </c>
      <c r="E95" s="237" t="s">
        <v>21</v>
      </c>
      <c r="F95" s="238" t="s">
        <v>505</v>
      </c>
      <c r="G95" s="236"/>
      <c r="H95" s="239">
        <v>392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AT95" s="245" t="s">
        <v>154</v>
      </c>
      <c r="AU95" s="245" t="s">
        <v>87</v>
      </c>
      <c r="AV95" s="12" t="s">
        <v>87</v>
      </c>
      <c r="AW95" s="12" t="s">
        <v>38</v>
      </c>
      <c r="AX95" s="12" t="s">
        <v>77</v>
      </c>
      <c r="AY95" s="245" t="s">
        <v>143</v>
      </c>
    </row>
    <row r="96" s="12" customFormat="1">
      <c r="B96" s="235"/>
      <c r="C96" s="236"/>
      <c r="D96" s="232" t="s">
        <v>154</v>
      </c>
      <c r="E96" s="237" t="s">
        <v>21</v>
      </c>
      <c r="F96" s="238" t="s">
        <v>506</v>
      </c>
      <c r="G96" s="236"/>
      <c r="H96" s="239">
        <v>443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AT96" s="245" t="s">
        <v>154</v>
      </c>
      <c r="AU96" s="245" t="s">
        <v>87</v>
      </c>
      <c r="AV96" s="12" t="s">
        <v>87</v>
      </c>
      <c r="AW96" s="12" t="s">
        <v>38</v>
      </c>
      <c r="AX96" s="12" t="s">
        <v>77</v>
      </c>
      <c r="AY96" s="245" t="s">
        <v>143</v>
      </c>
    </row>
    <row r="97" s="12" customFormat="1">
      <c r="B97" s="235"/>
      <c r="C97" s="236"/>
      <c r="D97" s="232" t="s">
        <v>154</v>
      </c>
      <c r="E97" s="237" t="s">
        <v>21</v>
      </c>
      <c r="F97" s="238" t="s">
        <v>507</v>
      </c>
      <c r="G97" s="236"/>
      <c r="H97" s="239">
        <v>323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AT97" s="245" t="s">
        <v>154</v>
      </c>
      <c r="AU97" s="245" t="s">
        <v>87</v>
      </c>
      <c r="AV97" s="12" t="s">
        <v>87</v>
      </c>
      <c r="AW97" s="12" t="s">
        <v>38</v>
      </c>
      <c r="AX97" s="12" t="s">
        <v>77</v>
      </c>
      <c r="AY97" s="245" t="s">
        <v>143</v>
      </c>
    </row>
    <row r="98" s="12" customFormat="1">
      <c r="B98" s="235"/>
      <c r="C98" s="236"/>
      <c r="D98" s="232" t="s">
        <v>154</v>
      </c>
      <c r="E98" s="237" t="s">
        <v>21</v>
      </c>
      <c r="F98" s="238" t="s">
        <v>508</v>
      </c>
      <c r="G98" s="236"/>
      <c r="H98" s="239">
        <v>170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AT98" s="245" t="s">
        <v>154</v>
      </c>
      <c r="AU98" s="245" t="s">
        <v>87</v>
      </c>
      <c r="AV98" s="12" t="s">
        <v>87</v>
      </c>
      <c r="AW98" s="12" t="s">
        <v>38</v>
      </c>
      <c r="AX98" s="12" t="s">
        <v>77</v>
      </c>
      <c r="AY98" s="245" t="s">
        <v>143</v>
      </c>
    </row>
    <row r="99" s="12" customFormat="1">
      <c r="B99" s="235"/>
      <c r="C99" s="236"/>
      <c r="D99" s="232" t="s">
        <v>154</v>
      </c>
      <c r="E99" s="237" t="s">
        <v>21</v>
      </c>
      <c r="F99" s="238" t="s">
        <v>509</v>
      </c>
      <c r="G99" s="236"/>
      <c r="H99" s="239">
        <v>77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AT99" s="245" t="s">
        <v>154</v>
      </c>
      <c r="AU99" s="245" t="s">
        <v>87</v>
      </c>
      <c r="AV99" s="12" t="s">
        <v>87</v>
      </c>
      <c r="AW99" s="12" t="s">
        <v>38</v>
      </c>
      <c r="AX99" s="12" t="s">
        <v>77</v>
      </c>
      <c r="AY99" s="245" t="s">
        <v>143</v>
      </c>
    </row>
    <row r="100" s="12" customFormat="1">
      <c r="B100" s="235"/>
      <c r="C100" s="236"/>
      <c r="D100" s="232" t="s">
        <v>154</v>
      </c>
      <c r="E100" s="237" t="s">
        <v>21</v>
      </c>
      <c r="F100" s="238" t="s">
        <v>510</v>
      </c>
      <c r="G100" s="236"/>
      <c r="H100" s="239">
        <v>35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AT100" s="245" t="s">
        <v>154</v>
      </c>
      <c r="AU100" s="245" t="s">
        <v>87</v>
      </c>
      <c r="AV100" s="12" t="s">
        <v>87</v>
      </c>
      <c r="AW100" s="12" t="s">
        <v>38</v>
      </c>
      <c r="AX100" s="12" t="s">
        <v>77</v>
      </c>
      <c r="AY100" s="245" t="s">
        <v>143</v>
      </c>
    </row>
    <row r="101" s="12" customFormat="1">
      <c r="B101" s="235"/>
      <c r="C101" s="236"/>
      <c r="D101" s="232" t="s">
        <v>154</v>
      </c>
      <c r="E101" s="237" t="s">
        <v>21</v>
      </c>
      <c r="F101" s="238" t="s">
        <v>511</v>
      </c>
      <c r="G101" s="236"/>
      <c r="H101" s="239">
        <v>9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AT101" s="245" t="s">
        <v>154</v>
      </c>
      <c r="AU101" s="245" t="s">
        <v>87</v>
      </c>
      <c r="AV101" s="12" t="s">
        <v>87</v>
      </c>
      <c r="AW101" s="12" t="s">
        <v>38</v>
      </c>
      <c r="AX101" s="12" t="s">
        <v>77</v>
      </c>
      <c r="AY101" s="245" t="s">
        <v>143</v>
      </c>
    </row>
    <row r="102" s="12" customFormat="1">
      <c r="B102" s="235"/>
      <c r="C102" s="236"/>
      <c r="D102" s="232" t="s">
        <v>154</v>
      </c>
      <c r="E102" s="237" t="s">
        <v>21</v>
      </c>
      <c r="F102" s="238" t="s">
        <v>512</v>
      </c>
      <c r="G102" s="236"/>
      <c r="H102" s="239">
        <v>8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AT102" s="245" t="s">
        <v>154</v>
      </c>
      <c r="AU102" s="245" t="s">
        <v>87</v>
      </c>
      <c r="AV102" s="12" t="s">
        <v>87</v>
      </c>
      <c r="AW102" s="12" t="s">
        <v>38</v>
      </c>
      <c r="AX102" s="12" t="s">
        <v>77</v>
      </c>
      <c r="AY102" s="245" t="s">
        <v>143</v>
      </c>
    </row>
    <row r="103" s="12" customFormat="1">
      <c r="B103" s="235"/>
      <c r="C103" s="236"/>
      <c r="D103" s="232" t="s">
        <v>154</v>
      </c>
      <c r="E103" s="237" t="s">
        <v>21</v>
      </c>
      <c r="F103" s="238" t="s">
        <v>513</v>
      </c>
      <c r="G103" s="236"/>
      <c r="H103" s="239">
        <v>3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AT103" s="245" t="s">
        <v>154</v>
      </c>
      <c r="AU103" s="245" t="s">
        <v>87</v>
      </c>
      <c r="AV103" s="12" t="s">
        <v>87</v>
      </c>
      <c r="AW103" s="12" t="s">
        <v>38</v>
      </c>
      <c r="AX103" s="12" t="s">
        <v>77</v>
      </c>
      <c r="AY103" s="245" t="s">
        <v>143</v>
      </c>
    </row>
    <row r="104" s="12" customFormat="1">
      <c r="B104" s="235"/>
      <c r="C104" s="236"/>
      <c r="D104" s="232" t="s">
        <v>154</v>
      </c>
      <c r="E104" s="237" t="s">
        <v>21</v>
      </c>
      <c r="F104" s="238" t="s">
        <v>514</v>
      </c>
      <c r="G104" s="236"/>
      <c r="H104" s="239">
        <v>3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AT104" s="245" t="s">
        <v>154</v>
      </c>
      <c r="AU104" s="245" t="s">
        <v>87</v>
      </c>
      <c r="AV104" s="12" t="s">
        <v>87</v>
      </c>
      <c r="AW104" s="12" t="s">
        <v>38</v>
      </c>
      <c r="AX104" s="12" t="s">
        <v>77</v>
      </c>
      <c r="AY104" s="245" t="s">
        <v>143</v>
      </c>
    </row>
    <row r="105" s="13" customFormat="1">
      <c r="B105" s="246"/>
      <c r="C105" s="247"/>
      <c r="D105" s="232" t="s">
        <v>154</v>
      </c>
      <c r="E105" s="248" t="s">
        <v>21</v>
      </c>
      <c r="F105" s="249" t="s">
        <v>168</v>
      </c>
      <c r="G105" s="247"/>
      <c r="H105" s="250">
        <v>1554</v>
      </c>
      <c r="I105" s="251"/>
      <c r="J105" s="247"/>
      <c r="K105" s="247"/>
      <c r="L105" s="252"/>
      <c r="M105" s="253"/>
      <c r="N105" s="254"/>
      <c r="O105" s="254"/>
      <c r="P105" s="254"/>
      <c r="Q105" s="254"/>
      <c r="R105" s="254"/>
      <c r="S105" s="254"/>
      <c r="T105" s="255"/>
      <c r="AT105" s="256" t="s">
        <v>154</v>
      </c>
      <c r="AU105" s="256" t="s">
        <v>87</v>
      </c>
      <c r="AV105" s="13" t="s">
        <v>150</v>
      </c>
      <c r="AW105" s="13" t="s">
        <v>38</v>
      </c>
      <c r="AX105" s="13" t="s">
        <v>85</v>
      </c>
      <c r="AY105" s="256" t="s">
        <v>143</v>
      </c>
    </row>
    <row r="106" s="1" customFormat="1" ht="16.5" customHeight="1">
      <c r="B106" s="38"/>
      <c r="C106" s="219" t="s">
        <v>87</v>
      </c>
      <c r="D106" s="219" t="s">
        <v>145</v>
      </c>
      <c r="E106" s="220" t="s">
        <v>515</v>
      </c>
      <c r="F106" s="221" t="s">
        <v>516</v>
      </c>
      <c r="G106" s="222" t="s">
        <v>258</v>
      </c>
      <c r="H106" s="223">
        <v>91</v>
      </c>
      <c r="I106" s="224"/>
      <c r="J106" s="225">
        <f>ROUND(I106*H106,2)</f>
        <v>0</v>
      </c>
      <c r="K106" s="221" t="s">
        <v>149</v>
      </c>
      <c r="L106" s="43"/>
      <c r="M106" s="226" t="s">
        <v>21</v>
      </c>
      <c r="N106" s="227" t="s">
        <v>48</v>
      </c>
      <c r="O106" s="83"/>
      <c r="P106" s="228">
        <f>O106*H106</f>
        <v>0</v>
      </c>
      <c r="Q106" s="228">
        <v>0</v>
      </c>
      <c r="R106" s="228">
        <f>Q106*H106</f>
        <v>0</v>
      </c>
      <c r="S106" s="228">
        <v>0</v>
      </c>
      <c r="T106" s="229">
        <f>S106*H106</f>
        <v>0</v>
      </c>
      <c r="AR106" s="230" t="s">
        <v>150</v>
      </c>
      <c r="AT106" s="230" t="s">
        <v>145</v>
      </c>
      <c r="AU106" s="230" t="s">
        <v>87</v>
      </c>
      <c r="AY106" s="17" t="s">
        <v>143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17" t="s">
        <v>85</v>
      </c>
      <c r="BK106" s="231">
        <f>ROUND(I106*H106,2)</f>
        <v>0</v>
      </c>
      <c r="BL106" s="17" t="s">
        <v>150</v>
      </c>
      <c r="BM106" s="230" t="s">
        <v>517</v>
      </c>
    </row>
    <row r="107" s="1" customFormat="1">
      <c r="B107" s="38"/>
      <c r="C107" s="39"/>
      <c r="D107" s="232" t="s">
        <v>152</v>
      </c>
      <c r="E107" s="39"/>
      <c r="F107" s="233" t="s">
        <v>518</v>
      </c>
      <c r="G107" s="39"/>
      <c r="H107" s="39"/>
      <c r="I107" s="145"/>
      <c r="J107" s="39"/>
      <c r="K107" s="39"/>
      <c r="L107" s="43"/>
      <c r="M107" s="234"/>
      <c r="N107" s="83"/>
      <c r="O107" s="83"/>
      <c r="P107" s="83"/>
      <c r="Q107" s="83"/>
      <c r="R107" s="83"/>
      <c r="S107" s="83"/>
      <c r="T107" s="84"/>
      <c r="AT107" s="17" t="s">
        <v>152</v>
      </c>
      <c r="AU107" s="17" t="s">
        <v>87</v>
      </c>
    </row>
    <row r="108" s="12" customFormat="1">
      <c r="B108" s="235"/>
      <c r="C108" s="236"/>
      <c r="D108" s="232" t="s">
        <v>154</v>
      </c>
      <c r="E108" s="237" t="s">
        <v>21</v>
      </c>
      <c r="F108" s="238" t="s">
        <v>504</v>
      </c>
      <c r="G108" s="236"/>
      <c r="H108" s="239">
        <v>91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AT108" s="245" t="s">
        <v>154</v>
      </c>
      <c r="AU108" s="245" t="s">
        <v>87</v>
      </c>
      <c r="AV108" s="12" t="s">
        <v>87</v>
      </c>
      <c r="AW108" s="12" t="s">
        <v>38</v>
      </c>
      <c r="AX108" s="12" t="s">
        <v>85</v>
      </c>
      <c r="AY108" s="245" t="s">
        <v>143</v>
      </c>
    </row>
    <row r="109" s="1" customFormat="1" ht="16.5" customHeight="1">
      <c r="B109" s="38"/>
      <c r="C109" s="219" t="s">
        <v>161</v>
      </c>
      <c r="D109" s="219" t="s">
        <v>145</v>
      </c>
      <c r="E109" s="220" t="s">
        <v>519</v>
      </c>
      <c r="F109" s="221" t="s">
        <v>520</v>
      </c>
      <c r="G109" s="222" t="s">
        <v>258</v>
      </c>
      <c r="H109" s="223">
        <v>392</v>
      </c>
      <c r="I109" s="224"/>
      <c r="J109" s="225">
        <f>ROUND(I109*H109,2)</f>
        <v>0</v>
      </c>
      <c r="K109" s="221" t="s">
        <v>149</v>
      </c>
      <c r="L109" s="43"/>
      <c r="M109" s="226" t="s">
        <v>21</v>
      </c>
      <c r="N109" s="227" t="s">
        <v>48</v>
      </c>
      <c r="O109" s="83"/>
      <c r="P109" s="228">
        <f>O109*H109</f>
        <v>0</v>
      </c>
      <c r="Q109" s="228">
        <v>0</v>
      </c>
      <c r="R109" s="228">
        <f>Q109*H109</f>
        <v>0</v>
      </c>
      <c r="S109" s="228">
        <v>0</v>
      </c>
      <c r="T109" s="229">
        <f>S109*H109</f>
        <v>0</v>
      </c>
      <c r="AR109" s="230" t="s">
        <v>150</v>
      </c>
      <c r="AT109" s="230" t="s">
        <v>145</v>
      </c>
      <c r="AU109" s="230" t="s">
        <v>87</v>
      </c>
      <c r="AY109" s="17" t="s">
        <v>143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17" t="s">
        <v>85</v>
      </c>
      <c r="BK109" s="231">
        <f>ROUND(I109*H109,2)</f>
        <v>0</v>
      </c>
      <c r="BL109" s="17" t="s">
        <v>150</v>
      </c>
      <c r="BM109" s="230" t="s">
        <v>521</v>
      </c>
    </row>
    <row r="110" s="1" customFormat="1">
      <c r="B110" s="38"/>
      <c r="C110" s="39"/>
      <c r="D110" s="232" t="s">
        <v>152</v>
      </c>
      <c r="E110" s="39"/>
      <c r="F110" s="233" t="s">
        <v>518</v>
      </c>
      <c r="G110" s="39"/>
      <c r="H110" s="39"/>
      <c r="I110" s="145"/>
      <c r="J110" s="39"/>
      <c r="K110" s="39"/>
      <c r="L110" s="43"/>
      <c r="M110" s="234"/>
      <c r="N110" s="83"/>
      <c r="O110" s="83"/>
      <c r="P110" s="83"/>
      <c r="Q110" s="83"/>
      <c r="R110" s="83"/>
      <c r="S110" s="83"/>
      <c r="T110" s="84"/>
      <c r="AT110" s="17" t="s">
        <v>152</v>
      </c>
      <c r="AU110" s="17" t="s">
        <v>87</v>
      </c>
    </row>
    <row r="111" s="12" customFormat="1">
      <c r="B111" s="235"/>
      <c r="C111" s="236"/>
      <c r="D111" s="232" t="s">
        <v>154</v>
      </c>
      <c r="E111" s="237" t="s">
        <v>21</v>
      </c>
      <c r="F111" s="238" t="s">
        <v>505</v>
      </c>
      <c r="G111" s="236"/>
      <c r="H111" s="239">
        <v>392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AT111" s="245" t="s">
        <v>154</v>
      </c>
      <c r="AU111" s="245" t="s">
        <v>87</v>
      </c>
      <c r="AV111" s="12" t="s">
        <v>87</v>
      </c>
      <c r="AW111" s="12" t="s">
        <v>38</v>
      </c>
      <c r="AX111" s="12" t="s">
        <v>85</v>
      </c>
      <c r="AY111" s="245" t="s">
        <v>143</v>
      </c>
    </row>
    <row r="112" s="1" customFormat="1" ht="16.5" customHeight="1">
      <c r="B112" s="38"/>
      <c r="C112" s="219" t="s">
        <v>150</v>
      </c>
      <c r="D112" s="219" t="s">
        <v>145</v>
      </c>
      <c r="E112" s="220" t="s">
        <v>522</v>
      </c>
      <c r="F112" s="221" t="s">
        <v>523</v>
      </c>
      <c r="G112" s="222" t="s">
        <v>258</v>
      </c>
      <c r="H112" s="223">
        <v>443</v>
      </c>
      <c r="I112" s="224"/>
      <c r="J112" s="225">
        <f>ROUND(I112*H112,2)</f>
        <v>0</v>
      </c>
      <c r="K112" s="221" t="s">
        <v>149</v>
      </c>
      <c r="L112" s="43"/>
      <c r="M112" s="226" t="s">
        <v>21</v>
      </c>
      <c r="N112" s="227" t="s">
        <v>48</v>
      </c>
      <c r="O112" s="83"/>
      <c r="P112" s="228">
        <f>O112*H112</f>
        <v>0</v>
      </c>
      <c r="Q112" s="228">
        <v>0</v>
      </c>
      <c r="R112" s="228">
        <f>Q112*H112</f>
        <v>0</v>
      </c>
      <c r="S112" s="228">
        <v>0</v>
      </c>
      <c r="T112" s="229">
        <f>S112*H112</f>
        <v>0</v>
      </c>
      <c r="AR112" s="230" t="s">
        <v>150</v>
      </c>
      <c r="AT112" s="230" t="s">
        <v>145</v>
      </c>
      <c r="AU112" s="230" t="s">
        <v>87</v>
      </c>
      <c r="AY112" s="17" t="s">
        <v>143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17" t="s">
        <v>85</v>
      </c>
      <c r="BK112" s="231">
        <f>ROUND(I112*H112,2)</f>
        <v>0</v>
      </c>
      <c r="BL112" s="17" t="s">
        <v>150</v>
      </c>
      <c r="BM112" s="230" t="s">
        <v>524</v>
      </c>
    </row>
    <row r="113" s="1" customFormat="1">
      <c r="B113" s="38"/>
      <c r="C113" s="39"/>
      <c r="D113" s="232" t="s">
        <v>152</v>
      </c>
      <c r="E113" s="39"/>
      <c r="F113" s="233" t="s">
        <v>518</v>
      </c>
      <c r="G113" s="39"/>
      <c r="H113" s="39"/>
      <c r="I113" s="145"/>
      <c r="J113" s="39"/>
      <c r="K113" s="39"/>
      <c r="L113" s="43"/>
      <c r="M113" s="234"/>
      <c r="N113" s="83"/>
      <c r="O113" s="83"/>
      <c r="P113" s="83"/>
      <c r="Q113" s="83"/>
      <c r="R113" s="83"/>
      <c r="S113" s="83"/>
      <c r="T113" s="84"/>
      <c r="AT113" s="17" t="s">
        <v>152</v>
      </c>
      <c r="AU113" s="17" t="s">
        <v>87</v>
      </c>
    </row>
    <row r="114" s="12" customFormat="1">
      <c r="B114" s="235"/>
      <c r="C114" s="236"/>
      <c r="D114" s="232" t="s">
        <v>154</v>
      </c>
      <c r="E114" s="237" t="s">
        <v>21</v>
      </c>
      <c r="F114" s="238" t="s">
        <v>506</v>
      </c>
      <c r="G114" s="236"/>
      <c r="H114" s="239">
        <v>443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AT114" s="245" t="s">
        <v>154</v>
      </c>
      <c r="AU114" s="245" t="s">
        <v>87</v>
      </c>
      <c r="AV114" s="12" t="s">
        <v>87</v>
      </c>
      <c r="AW114" s="12" t="s">
        <v>38</v>
      </c>
      <c r="AX114" s="12" t="s">
        <v>85</v>
      </c>
      <c r="AY114" s="245" t="s">
        <v>143</v>
      </c>
    </row>
    <row r="115" s="1" customFormat="1" ht="16.5" customHeight="1">
      <c r="B115" s="38"/>
      <c r="C115" s="219" t="s">
        <v>175</v>
      </c>
      <c r="D115" s="219" t="s">
        <v>145</v>
      </c>
      <c r="E115" s="220" t="s">
        <v>525</v>
      </c>
      <c r="F115" s="221" t="s">
        <v>526</v>
      </c>
      <c r="G115" s="222" t="s">
        <v>258</v>
      </c>
      <c r="H115" s="223">
        <v>323</v>
      </c>
      <c r="I115" s="224"/>
      <c r="J115" s="225">
        <f>ROUND(I115*H115,2)</f>
        <v>0</v>
      </c>
      <c r="K115" s="221" t="s">
        <v>149</v>
      </c>
      <c r="L115" s="43"/>
      <c r="M115" s="226" t="s">
        <v>21</v>
      </c>
      <c r="N115" s="227" t="s">
        <v>48</v>
      </c>
      <c r="O115" s="83"/>
      <c r="P115" s="228">
        <f>O115*H115</f>
        <v>0</v>
      </c>
      <c r="Q115" s="228">
        <v>0</v>
      </c>
      <c r="R115" s="228">
        <f>Q115*H115</f>
        <v>0</v>
      </c>
      <c r="S115" s="228">
        <v>0</v>
      </c>
      <c r="T115" s="229">
        <f>S115*H115</f>
        <v>0</v>
      </c>
      <c r="AR115" s="230" t="s">
        <v>150</v>
      </c>
      <c r="AT115" s="230" t="s">
        <v>145</v>
      </c>
      <c r="AU115" s="230" t="s">
        <v>87</v>
      </c>
      <c r="AY115" s="17" t="s">
        <v>143</v>
      </c>
      <c r="BE115" s="231">
        <f>IF(N115="základní",J115,0)</f>
        <v>0</v>
      </c>
      <c r="BF115" s="231">
        <f>IF(N115="snížená",J115,0)</f>
        <v>0</v>
      </c>
      <c r="BG115" s="231">
        <f>IF(N115="zákl. přenesená",J115,0)</f>
        <v>0</v>
      </c>
      <c r="BH115" s="231">
        <f>IF(N115="sníž. přenesená",J115,0)</f>
        <v>0</v>
      </c>
      <c r="BI115" s="231">
        <f>IF(N115="nulová",J115,0)</f>
        <v>0</v>
      </c>
      <c r="BJ115" s="17" t="s">
        <v>85</v>
      </c>
      <c r="BK115" s="231">
        <f>ROUND(I115*H115,2)</f>
        <v>0</v>
      </c>
      <c r="BL115" s="17" t="s">
        <v>150</v>
      </c>
      <c r="BM115" s="230" t="s">
        <v>527</v>
      </c>
    </row>
    <row r="116" s="1" customFormat="1">
      <c r="B116" s="38"/>
      <c r="C116" s="39"/>
      <c r="D116" s="232" t="s">
        <v>152</v>
      </c>
      <c r="E116" s="39"/>
      <c r="F116" s="233" t="s">
        <v>518</v>
      </c>
      <c r="G116" s="39"/>
      <c r="H116" s="39"/>
      <c r="I116" s="145"/>
      <c r="J116" s="39"/>
      <c r="K116" s="39"/>
      <c r="L116" s="43"/>
      <c r="M116" s="234"/>
      <c r="N116" s="83"/>
      <c r="O116" s="83"/>
      <c r="P116" s="83"/>
      <c r="Q116" s="83"/>
      <c r="R116" s="83"/>
      <c r="S116" s="83"/>
      <c r="T116" s="84"/>
      <c r="AT116" s="17" t="s">
        <v>152</v>
      </c>
      <c r="AU116" s="17" t="s">
        <v>87</v>
      </c>
    </row>
    <row r="117" s="12" customFormat="1">
      <c r="B117" s="235"/>
      <c r="C117" s="236"/>
      <c r="D117" s="232" t="s">
        <v>154</v>
      </c>
      <c r="E117" s="237" t="s">
        <v>21</v>
      </c>
      <c r="F117" s="238" t="s">
        <v>507</v>
      </c>
      <c r="G117" s="236"/>
      <c r="H117" s="239">
        <v>323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AT117" s="245" t="s">
        <v>154</v>
      </c>
      <c r="AU117" s="245" t="s">
        <v>87</v>
      </c>
      <c r="AV117" s="12" t="s">
        <v>87</v>
      </c>
      <c r="AW117" s="12" t="s">
        <v>38</v>
      </c>
      <c r="AX117" s="12" t="s">
        <v>85</v>
      </c>
      <c r="AY117" s="245" t="s">
        <v>143</v>
      </c>
    </row>
    <row r="118" s="1" customFormat="1" ht="16.5" customHeight="1">
      <c r="B118" s="38"/>
      <c r="C118" s="219" t="s">
        <v>181</v>
      </c>
      <c r="D118" s="219" t="s">
        <v>145</v>
      </c>
      <c r="E118" s="220" t="s">
        <v>528</v>
      </c>
      <c r="F118" s="221" t="s">
        <v>529</v>
      </c>
      <c r="G118" s="222" t="s">
        <v>258</v>
      </c>
      <c r="H118" s="223">
        <v>170</v>
      </c>
      <c r="I118" s="224"/>
      <c r="J118" s="225">
        <f>ROUND(I118*H118,2)</f>
        <v>0</v>
      </c>
      <c r="K118" s="221" t="s">
        <v>149</v>
      </c>
      <c r="L118" s="43"/>
      <c r="M118" s="226" t="s">
        <v>21</v>
      </c>
      <c r="N118" s="227" t="s">
        <v>48</v>
      </c>
      <c r="O118" s="83"/>
      <c r="P118" s="228">
        <f>O118*H118</f>
        <v>0</v>
      </c>
      <c r="Q118" s="228">
        <v>0</v>
      </c>
      <c r="R118" s="228">
        <f>Q118*H118</f>
        <v>0</v>
      </c>
      <c r="S118" s="228">
        <v>0</v>
      </c>
      <c r="T118" s="229">
        <f>S118*H118</f>
        <v>0</v>
      </c>
      <c r="AR118" s="230" t="s">
        <v>150</v>
      </c>
      <c r="AT118" s="230" t="s">
        <v>145</v>
      </c>
      <c r="AU118" s="230" t="s">
        <v>87</v>
      </c>
      <c r="AY118" s="17" t="s">
        <v>143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17" t="s">
        <v>85</v>
      </c>
      <c r="BK118" s="231">
        <f>ROUND(I118*H118,2)</f>
        <v>0</v>
      </c>
      <c r="BL118" s="17" t="s">
        <v>150</v>
      </c>
      <c r="BM118" s="230" t="s">
        <v>530</v>
      </c>
    </row>
    <row r="119" s="1" customFormat="1">
      <c r="B119" s="38"/>
      <c r="C119" s="39"/>
      <c r="D119" s="232" t="s">
        <v>152</v>
      </c>
      <c r="E119" s="39"/>
      <c r="F119" s="233" t="s">
        <v>518</v>
      </c>
      <c r="G119" s="39"/>
      <c r="H119" s="39"/>
      <c r="I119" s="145"/>
      <c r="J119" s="39"/>
      <c r="K119" s="39"/>
      <c r="L119" s="43"/>
      <c r="M119" s="234"/>
      <c r="N119" s="83"/>
      <c r="O119" s="83"/>
      <c r="P119" s="83"/>
      <c r="Q119" s="83"/>
      <c r="R119" s="83"/>
      <c r="S119" s="83"/>
      <c r="T119" s="84"/>
      <c r="AT119" s="17" t="s">
        <v>152</v>
      </c>
      <c r="AU119" s="17" t="s">
        <v>87</v>
      </c>
    </row>
    <row r="120" s="12" customFormat="1">
      <c r="B120" s="235"/>
      <c r="C120" s="236"/>
      <c r="D120" s="232" t="s">
        <v>154</v>
      </c>
      <c r="E120" s="237" t="s">
        <v>21</v>
      </c>
      <c r="F120" s="238" t="s">
        <v>508</v>
      </c>
      <c r="G120" s="236"/>
      <c r="H120" s="239">
        <v>170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AT120" s="245" t="s">
        <v>154</v>
      </c>
      <c r="AU120" s="245" t="s">
        <v>87</v>
      </c>
      <c r="AV120" s="12" t="s">
        <v>87</v>
      </c>
      <c r="AW120" s="12" t="s">
        <v>38</v>
      </c>
      <c r="AX120" s="12" t="s">
        <v>85</v>
      </c>
      <c r="AY120" s="245" t="s">
        <v>143</v>
      </c>
    </row>
    <row r="121" s="1" customFormat="1" ht="16.5" customHeight="1">
      <c r="B121" s="38"/>
      <c r="C121" s="219" t="s">
        <v>187</v>
      </c>
      <c r="D121" s="219" t="s">
        <v>145</v>
      </c>
      <c r="E121" s="220" t="s">
        <v>531</v>
      </c>
      <c r="F121" s="221" t="s">
        <v>532</v>
      </c>
      <c r="G121" s="222" t="s">
        <v>258</v>
      </c>
      <c r="H121" s="223">
        <v>77</v>
      </c>
      <c r="I121" s="224"/>
      <c r="J121" s="225">
        <f>ROUND(I121*H121,2)</f>
        <v>0</v>
      </c>
      <c r="K121" s="221" t="s">
        <v>149</v>
      </c>
      <c r="L121" s="43"/>
      <c r="M121" s="226" t="s">
        <v>21</v>
      </c>
      <c r="N121" s="227" t="s">
        <v>48</v>
      </c>
      <c r="O121" s="83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AR121" s="230" t="s">
        <v>150</v>
      </c>
      <c r="AT121" s="230" t="s">
        <v>145</v>
      </c>
      <c r="AU121" s="230" t="s">
        <v>87</v>
      </c>
      <c r="AY121" s="17" t="s">
        <v>143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7" t="s">
        <v>85</v>
      </c>
      <c r="BK121" s="231">
        <f>ROUND(I121*H121,2)</f>
        <v>0</v>
      </c>
      <c r="BL121" s="17" t="s">
        <v>150</v>
      </c>
      <c r="BM121" s="230" t="s">
        <v>533</v>
      </c>
    </row>
    <row r="122" s="1" customFormat="1">
      <c r="B122" s="38"/>
      <c r="C122" s="39"/>
      <c r="D122" s="232" t="s">
        <v>152</v>
      </c>
      <c r="E122" s="39"/>
      <c r="F122" s="233" t="s">
        <v>518</v>
      </c>
      <c r="G122" s="39"/>
      <c r="H122" s="39"/>
      <c r="I122" s="145"/>
      <c r="J122" s="39"/>
      <c r="K122" s="39"/>
      <c r="L122" s="43"/>
      <c r="M122" s="234"/>
      <c r="N122" s="83"/>
      <c r="O122" s="83"/>
      <c r="P122" s="83"/>
      <c r="Q122" s="83"/>
      <c r="R122" s="83"/>
      <c r="S122" s="83"/>
      <c r="T122" s="84"/>
      <c r="AT122" s="17" t="s">
        <v>152</v>
      </c>
      <c r="AU122" s="17" t="s">
        <v>87</v>
      </c>
    </row>
    <row r="123" s="12" customFormat="1">
      <c r="B123" s="235"/>
      <c r="C123" s="236"/>
      <c r="D123" s="232" t="s">
        <v>154</v>
      </c>
      <c r="E123" s="237" t="s">
        <v>21</v>
      </c>
      <c r="F123" s="238" t="s">
        <v>509</v>
      </c>
      <c r="G123" s="236"/>
      <c r="H123" s="239">
        <v>77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AT123" s="245" t="s">
        <v>154</v>
      </c>
      <c r="AU123" s="245" t="s">
        <v>87</v>
      </c>
      <c r="AV123" s="12" t="s">
        <v>87</v>
      </c>
      <c r="AW123" s="12" t="s">
        <v>38</v>
      </c>
      <c r="AX123" s="12" t="s">
        <v>85</v>
      </c>
      <c r="AY123" s="245" t="s">
        <v>143</v>
      </c>
    </row>
    <row r="124" s="1" customFormat="1" ht="16.5" customHeight="1">
      <c r="B124" s="38"/>
      <c r="C124" s="219" t="s">
        <v>193</v>
      </c>
      <c r="D124" s="219" t="s">
        <v>145</v>
      </c>
      <c r="E124" s="220" t="s">
        <v>534</v>
      </c>
      <c r="F124" s="221" t="s">
        <v>535</v>
      </c>
      <c r="G124" s="222" t="s">
        <v>258</v>
      </c>
      <c r="H124" s="223">
        <v>35</v>
      </c>
      <c r="I124" s="224"/>
      <c r="J124" s="225">
        <f>ROUND(I124*H124,2)</f>
        <v>0</v>
      </c>
      <c r="K124" s="221" t="s">
        <v>149</v>
      </c>
      <c r="L124" s="43"/>
      <c r="M124" s="226" t="s">
        <v>21</v>
      </c>
      <c r="N124" s="227" t="s">
        <v>48</v>
      </c>
      <c r="O124" s="83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AR124" s="230" t="s">
        <v>150</v>
      </c>
      <c r="AT124" s="230" t="s">
        <v>145</v>
      </c>
      <c r="AU124" s="230" t="s">
        <v>87</v>
      </c>
      <c r="AY124" s="17" t="s">
        <v>143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7" t="s">
        <v>85</v>
      </c>
      <c r="BK124" s="231">
        <f>ROUND(I124*H124,2)</f>
        <v>0</v>
      </c>
      <c r="BL124" s="17" t="s">
        <v>150</v>
      </c>
      <c r="BM124" s="230" t="s">
        <v>536</v>
      </c>
    </row>
    <row r="125" s="1" customFormat="1">
      <c r="B125" s="38"/>
      <c r="C125" s="39"/>
      <c r="D125" s="232" t="s">
        <v>152</v>
      </c>
      <c r="E125" s="39"/>
      <c r="F125" s="233" t="s">
        <v>518</v>
      </c>
      <c r="G125" s="39"/>
      <c r="H125" s="39"/>
      <c r="I125" s="145"/>
      <c r="J125" s="39"/>
      <c r="K125" s="39"/>
      <c r="L125" s="43"/>
      <c r="M125" s="234"/>
      <c r="N125" s="83"/>
      <c r="O125" s="83"/>
      <c r="P125" s="83"/>
      <c r="Q125" s="83"/>
      <c r="R125" s="83"/>
      <c r="S125" s="83"/>
      <c r="T125" s="84"/>
      <c r="AT125" s="17" t="s">
        <v>152</v>
      </c>
      <c r="AU125" s="17" t="s">
        <v>87</v>
      </c>
    </row>
    <row r="126" s="12" customFormat="1">
      <c r="B126" s="235"/>
      <c r="C126" s="236"/>
      <c r="D126" s="232" t="s">
        <v>154</v>
      </c>
      <c r="E126" s="237" t="s">
        <v>21</v>
      </c>
      <c r="F126" s="238" t="s">
        <v>510</v>
      </c>
      <c r="G126" s="236"/>
      <c r="H126" s="239">
        <v>35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AT126" s="245" t="s">
        <v>154</v>
      </c>
      <c r="AU126" s="245" t="s">
        <v>87</v>
      </c>
      <c r="AV126" s="12" t="s">
        <v>87</v>
      </c>
      <c r="AW126" s="12" t="s">
        <v>38</v>
      </c>
      <c r="AX126" s="12" t="s">
        <v>85</v>
      </c>
      <c r="AY126" s="245" t="s">
        <v>143</v>
      </c>
    </row>
    <row r="127" s="1" customFormat="1" ht="16.5" customHeight="1">
      <c r="B127" s="38"/>
      <c r="C127" s="219" t="s">
        <v>197</v>
      </c>
      <c r="D127" s="219" t="s">
        <v>145</v>
      </c>
      <c r="E127" s="220" t="s">
        <v>537</v>
      </c>
      <c r="F127" s="221" t="s">
        <v>538</v>
      </c>
      <c r="G127" s="222" t="s">
        <v>258</v>
      </c>
      <c r="H127" s="223">
        <v>9</v>
      </c>
      <c r="I127" s="224"/>
      <c r="J127" s="225">
        <f>ROUND(I127*H127,2)</f>
        <v>0</v>
      </c>
      <c r="K127" s="221" t="s">
        <v>149</v>
      </c>
      <c r="L127" s="43"/>
      <c r="M127" s="226" t="s">
        <v>21</v>
      </c>
      <c r="N127" s="227" t="s">
        <v>48</v>
      </c>
      <c r="O127" s="83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AR127" s="230" t="s">
        <v>150</v>
      </c>
      <c r="AT127" s="230" t="s">
        <v>145</v>
      </c>
      <c r="AU127" s="230" t="s">
        <v>87</v>
      </c>
      <c r="AY127" s="17" t="s">
        <v>143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7" t="s">
        <v>85</v>
      </c>
      <c r="BK127" s="231">
        <f>ROUND(I127*H127,2)</f>
        <v>0</v>
      </c>
      <c r="BL127" s="17" t="s">
        <v>150</v>
      </c>
      <c r="BM127" s="230" t="s">
        <v>539</v>
      </c>
    </row>
    <row r="128" s="1" customFormat="1">
      <c r="B128" s="38"/>
      <c r="C128" s="39"/>
      <c r="D128" s="232" t="s">
        <v>152</v>
      </c>
      <c r="E128" s="39"/>
      <c r="F128" s="233" t="s">
        <v>518</v>
      </c>
      <c r="G128" s="39"/>
      <c r="H128" s="39"/>
      <c r="I128" s="145"/>
      <c r="J128" s="39"/>
      <c r="K128" s="39"/>
      <c r="L128" s="43"/>
      <c r="M128" s="234"/>
      <c r="N128" s="83"/>
      <c r="O128" s="83"/>
      <c r="P128" s="83"/>
      <c r="Q128" s="83"/>
      <c r="R128" s="83"/>
      <c r="S128" s="83"/>
      <c r="T128" s="84"/>
      <c r="AT128" s="17" t="s">
        <v>152</v>
      </c>
      <c r="AU128" s="17" t="s">
        <v>87</v>
      </c>
    </row>
    <row r="129" s="12" customFormat="1">
      <c r="B129" s="235"/>
      <c r="C129" s="236"/>
      <c r="D129" s="232" t="s">
        <v>154</v>
      </c>
      <c r="E129" s="237" t="s">
        <v>21</v>
      </c>
      <c r="F129" s="238" t="s">
        <v>511</v>
      </c>
      <c r="G129" s="236"/>
      <c r="H129" s="239">
        <v>9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AT129" s="245" t="s">
        <v>154</v>
      </c>
      <c r="AU129" s="245" t="s">
        <v>87</v>
      </c>
      <c r="AV129" s="12" t="s">
        <v>87</v>
      </c>
      <c r="AW129" s="12" t="s">
        <v>38</v>
      </c>
      <c r="AX129" s="12" t="s">
        <v>85</v>
      </c>
      <c r="AY129" s="245" t="s">
        <v>143</v>
      </c>
    </row>
    <row r="130" s="1" customFormat="1" ht="16.5" customHeight="1">
      <c r="B130" s="38"/>
      <c r="C130" s="219" t="s">
        <v>202</v>
      </c>
      <c r="D130" s="219" t="s">
        <v>145</v>
      </c>
      <c r="E130" s="220" t="s">
        <v>540</v>
      </c>
      <c r="F130" s="221" t="s">
        <v>541</v>
      </c>
      <c r="G130" s="222" t="s">
        <v>258</v>
      </c>
      <c r="H130" s="223">
        <v>8</v>
      </c>
      <c r="I130" s="224"/>
      <c r="J130" s="225">
        <f>ROUND(I130*H130,2)</f>
        <v>0</v>
      </c>
      <c r="K130" s="221" t="s">
        <v>149</v>
      </c>
      <c r="L130" s="43"/>
      <c r="M130" s="226" t="s">
        <v>21</v>
      </c>
      <c r="N130" s="227" t="s">
        <v>48</v>
      </c>
      <c r="O130" s="83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AR130" s="230" t="s">
        <v>150</v>
      </c>
      <c r="AT130" s="230" t="s">
        <v>145</v>
      </c>
      <c r="AU130" s="230" t="s">
        <v>87</v>
      </c>
      <c r="AY130" s="17" t="s">
        <v>143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7" t="s">
        <v>85</v>
      </c>
      <c r="BK130" s="231">
        <f>ROUND(I130*H130,2)</f>
        <v>0</v>
      </c>
      <c r="BL130" s="17" t="s">
        <v>150</v>
      </c>
      <c r="BM130" s="230" t="s">
        <v>542</v>
      </c>
    </row>
    <row r="131" s="1" customFormat="1">
      <c r="B131" s="38"/>
      <c r="C131" s="39"/>
      <c r="D131" s="232" t="s">
        <v>152</v>
      </c>
      <c r="E131" s="39"/>
      <c r="F131" s="233" t="s">
        <v>518</v>
      </c>
      <c r="G131" s="39"/>
      <c r="H131" s="39"/>
      <c r="I131" s="145"/>
      <c r="J131" s="39"/>
      <c r="K131" s="39"/>
      <c r="L131" s="43"/>
      <c r="M131" s="234"/>
      <c r="N131" s="83"/>
      <c r="O131" s="83"/>
      <c r="P131" s="83"/>
      <c r="Q131" s="83"/>
      <c r="R131" s="83"/>
      <c r="S131" s="83"/>
      <c r="T131" s="84"/>
      <c r="AT131" s="17" t="s">
        <v>152</v>
      </c>
      <c r="AU131" s="17" t="s">
        <v>87</v>
      </c>
    </row>
    <row r="132" s="12" customFormat="1">
      <c r="B132" s="235"/>
      <c r="C132" s="236"/>
      <c r="D132" s="232" t="s">
        <v>154</v>
      </c>
      <c r="E132" s="237" t="s">
        <v>21</v>
      </c>
      <c r="F132" s="238" t="s">
        <v>512</v>
      </c>
      <c r="G132" s="236"/>
      <c r="H132" s="239">
        <v>8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AT132" s="245" t="s">
        <v>154</v>
      </c>
      <c r="AU132" s="245" t="s">
        <v>87</v>
      </c>
      <c r="AV132" s="12" t="s">
        <v>87</v>
      </c>
      <c r="AW132" s="12" t="s">
        <v>38</v>
      </c>
      <c r="AX132" s="12" t="s">
        <v>85</v>
      </c>
      <c r="AY132" s="245" t="s">
        <v>143</v>
      </c>
    </row>
    <row r="133" s="1" customFormat="1" ht="24" customHeight="1">
      <c r="B133" s="38"/>
      <c r="C133" s="219" t="s">
        <v>206</v>
      </c>
      <c r="D133" s="219" t="s">
        <v>145</v>
      </c>
      <c r="E133" s="220" t="s">
        <v>543</v>
      </c>
      <c r="F133" s="221" t="s">
        <v>544</v>
      </c>
      <c r="G133" s="222" t="s">
        <v>258</v>
      </c>
      <c r="H133" s="223">
        <v>3</v>
      </c>
      <c r="I133" s="224"/>
      <c r="J133" s="225">
        <f>ROUND(I133*H133,2)</f>
        <v>0</v>
      </c>
      <c r="K133" s="221" t="s">
        <v>149</v>
      </c>
      <c r="L133" s="43"/>
      <c r="M133" s="226" t="s">
        <v>21</v>
      </c>
      <c r="N133" s="227" t="s">
        <v>48</v>
      </c>
      <c r="O133" s="83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AR133" s="230" t="s">
        <v>150</v>
      </c>
      <c r="AT133" s="230" t="s">
        <v>145</v>
      </c>
      <c r="AU133" s="230" t="s">
        <v>87</v>
      </c>
      <c r="AY133" s="17" t="s">
        <v>143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7" t="s">
        <v>85</v>
      </c>
      <c r="BK133" s="231">
        <f>ROUND(I133*H133,2)</f>
        <v>0</v>
      </c>
      <c r="BL133" s="17" t="s">
        <v>150</v>
      </c>
      <c r="BM133" s="230" t="s">
        <v>545</v>
      </c>
    </row>
    <row r="134" s="1" customFormat="1">
      <c r="B134" s="38"/>
      <c r="C134" s="39"/>
      <c r="D134" s="232" t="s">
        <v>152</v>
      </c>
      <c r="E134" s="39"/>
      <c r="F134" s="233" t="s">
        <v>518</v>
      </c>
      <c r="G134" s="39"/>
      <c r="H134" s="39"/>
      <c r="I134" s="145"/>
      <c r="J134" s="39"/>
      <c r="K134" s="39"/>
      <c r="L134" s="43"/>
      <c r="M134" s="234"/>
      <c r="N134" s="83"/>
      <c r="O134" s="83"/>
      <c r="P134" s="83"/>
      <c r="Q134" s="83"/>
      <c r="R134" s="83"/>
      <c r="S134" s="83"/>
      <c r="T134" s="84"/>
      <c r="AT134" s="17" t="s">
        <v>152</v>
      </c>
      <c r="AU134" s="17" t="s">
        <v>87</v>
      </c>
    </row>
    <row r="135" s="12" customFormat="1">
      <c r="B135" s="235"/>
      <c r="C135" s="236"/>
      <c r="D135" s="232" t="s">
        <v>154</v>
      </c>
      <c r="E135" s="237" t="s">
        <v>21</v>
      </c>
      <c r="F135" s="238" t="s">
        <v>513</v>
      </c>
      <c r="G135" s="236"/>
      <c r="H135" s="239">
        <v>3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AT135" s="245" t="s">
        <v>154</v>
      </c>
      <c r="AU135" s="245" t="s">
        <v>87</v>
      </c>
      <c r="AV135" s="12" t="s">
        <v>87</v>
      </c>
      <c r="AW135" s="12" t="s">
        <v>38</v>
      </c>
      <c r="AX135" s="12" t="s">
        <v>85</v>
      </c>
      <c r="AY135" s="245" t="s">
        <v>143</v>
      </c>
    </row>
    <row r="136" s="1" customFormat="1" ht="24" customHeight="1">
      <c r="B136" s="38"/>
      <c r="C136" s="219" t="s">
        <v>213</v>
      </c>
      <c r="D136" s="219" t="s">
        <v>145</v>
      </c>
      <c r="E136" s="220" t="s">
        <v>546</v>
      </c>
      <c r="F136" s="221" t="s">
        <v>547</v>
      </c>
      <c r="G136" s="222" t="s">
        <v>258</v>
      </c>
      <c r="H136" s="223">
        <v>3</v>
      </c>
      <c r="I136" s="224"/>
      <c r="J136" s="225">
        <f>ROUND(I136*H136,2)</f>
        <v>0</v>
      </c>
      <c r="K136" s="221" t="s">
        <v>149</v>
      </c>
      <c r="L136" s="43"/>
      <c r="M136" s="226" t="s">
        <v>21</v>
      </c>
      <c r="N136" s="227" t="s">
        <v>48</v>
      </c>
      <c r="O136" s="83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AR136" s="230" t="s">
        <v>150</v>
      </c>
      <c r="AT136" s="230" t="s">
        <v>145</v>
      </c>
      <c r="AU136" s="230" t="s">
        <v>87</v>
      </c>
      <c r="AY136" s="17" t="s">
        <v>143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7" t="s">
        <v>85</v>
      </c>
      <c r="BK136" s="231">
        <f>ROUND(I136*H136,2)</f>
        <v>0</v>
      </c>
      <c r="BL136" s="17" t="s">
        <v>150</v>
      </c>
      <c r="BM136" s="230" t="s">
        <v>548</v>
      </c>
    </row>
    <row r="137" s="1" customFormat="1">
      <c r="B137" s="38"/>
      <c r="C137" s="39"/>
      <c r="D137" s="232" t="s">
        <v>152</v>
      </c>
      <c r="E137" s="39"/>
      <c r="F137" s="233" t="s">
        <v>518</v>
      </c>
      <c r="G137" s="39"/>
      <c r="H137" s="39"/>
      <c r="I137" s="145"/>
      <c r="J137" s="39"/>
      <c r="K137" s="39"/>
      <c r="L137" s="43"/>
      <c r="M137" s="234"/>
      <c r="N137" s="83"/>
      <c r="O137" s="83"/>
      <c r="P137" s="83"/>
      <c r="Q137" s="83"/>
      <c r="R137" s="83"/>
      <c r="S137" s="83"/>
      <c r="T137" s="84"/>
      <c r="AT137" s="17" t="s">
        <v>152</v>
      </c>
      <c r="AU137" s="17" t="s">
        <v>87</v>
      </c>
    </row>
    <row r="138" s="12" customFormat="1">
      <c r="B138" s="235"/>
      <c r="C138" s="236"/>
      <c r="D138" s="232" t="s">
        <v>154</v>
      </c>
      <c r="E138" s="237" t="s">
        <v>21</v>
      </c>
      <c r="F138" s="238" t="s">
        <v>514</v>
      </c>
      <c r="G138" s="236"/>
      <c r="H138" s="239">
        <v>3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AT138" s="245" t="s">
        <v>154</v>
      </c>
      <c r="AU138" s="245" t="s">
        <v>87</v>
      </c>
      <c r="AV138" s="12" t="s">
        <v>87</v>
      </c>
      <c r="AW138" s="12" t="s">
        <v>38</v>
      </c>
      <c r="AX138" s="12" t="s">
        <v>85</v>
      </c>
      <c r="AY138" s="245" t="s">
        <v>143</v>
      </c>
    </row>
    <row r="139" s="1" customFormat="1" ht="16.5" customHeight="1">
      <c r="B139" s="38"/>
      <c r="C139" s="219" t="s">
        <v>220</v>
      </c>
      <c r="D139" s="219" t="s">
        <v>145</v>
      </c>
      <c r="E139" s="220" t="s">
        <v>549</v>
      </c>
      <c r="F139" s="221" t="s">
        <v>550</v>
      </c>
      <c r="G139" s="222" t="s">
        <v>258</v>
      </c>
      <c r="H139" s="223">
        <v>38</v>
      </c>
      <c r="I139" s="224"/>
      <c r="J139" s="225">
        <f>ROUND(I139*H139,2)</f>
        <v>0</v>
      </c>
      <c r="K139" s="221" t="s">
        <v>149</v>
      </c>
      <c r="L139" s="43"/>
      <c r="M139" s="226" t="s">
        <v>21</v>
      </c>
      <c r="N139" s="227" t="s">
        <v>48</v>
      </c>
      <c r="O139" s="83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AR139" s="230" t="s">
        <v>150</v>
      </c>
      <c r="AT139" s="230" t="s">
        <v>145</v>
      </c>
      <c r="AU139" s="230" t="s">
        <v>87</v>
      </c>
      <c r="AY139" s="17" t="s">
        <v>143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7" t="s">
        <v>85</v>
      </c>
      <c r="BK139" s="231">
        <f>ROUND(I139*H139,2)</f>
        <v>0</v>
      </c>
      <c r="BL139" s="17" t="s">
        <v>150</v>
      </c>
      <c r="BM139" s="230" t="s">
        <v>551</v>
      </c>
    </row>
    <row r="140" s="1" customFormat="1">
      <c r="B140" s="38"/>
      <c r="C140" s="39"/>
      <c r="D140" s="232" t="s">
        <v>152</v>
      </c>
      <c r="E140" s="39"/>
      <c r="F140" s="233" t="s">
        <v>552</v>
      </c>
      <c r="G140" s="39"/>
      <c r="H140" s="39"/>
      <c r="I140" s="145"/>
      <c r="J140" s="39"/>
      <c r="K140" s="39"/>
      <c r="L140" s="43"/>
      <c r="M140" s="234"/>
      <c r="N140" s="83"/>
      <c r="O140" s="83"/>
      <c r="P140" s="83"/>
      <c r="Q140" s="83"/>
      <c r="R140" s="83"/>
      <c r="S140" s="83"/>
      <c r="T140" s="84"/>
      <c r="AT140" s="17" t="s">
        <v>152</v>
      </c>
      <c r="AU140" s="17" t="s">
        <v>87</v>
      </c>
    </row>
    <row r="141" s="12" customFormat="1">
      <c r="B141" s="235"/>
      <c r="C141" s="236"/>
      <c r="D141" s="232" t="s">
        <v>154</v>
      </c>
      <c r="E141" s="237" t="s">
        <v>21</v>
      </c>
      <c r="F141" s="238" t="s">
        <v>553</v>
      </c>
      <c r="G141" s="236"/>
      <c r="H141" s="239">
        <v>38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AT141" s="245" t="s">
        <v>154</v>
      </c>
      <c r="AU141" s="245" t="s">
        <v>87</v>
      </c>
      <c r="AV141" s="12" t="s">
        <v>87</v>
      </c>
      <c r="AW141" s="12" t="s">
        <v>38</v>
      </c>
      <c r="AX141" s="12" t="s">
        <v>85</v>
      </c>
      <c r="AY141" s="245" t="s">
        <v>143</v>
      </c>
    </row>
    <row r="142" s="1" customFormat="1" ht="16.5" customHeight="1">
      <c r="B142" s="38"/>
      <c r="C142" s="219" t="s">
        <v>226</v>
      </c>
      <c r="D142" s="219" t="s">
        <v>145</v>
      </c>
      <c r="E142" s="220" t="s">
        <v>554</v>
      </c>
      <c r="F142" s="221" t="s">
        <v>555</v>
      </c>
      <c r="G142" s="222" t="s">
        <v>258</v>
      </c>
      <c r="H142" s="223">
        <v>29</v>
      </c>
      <c r="I142" s="224"/>
      <c r="J142" s="225">
        <f>ROUND(I142*H142,2)</f>
        <v>0</v>
      </c>
      <c r="K142" s="221" t="s">
        <v>149</v>
      </c>
      <c r="L142" s="43"/>
      <c r="M142" s="226" t="s">
        <v>21</v>
      </c>
      <c r="N142" s="227" t="s">
        <v>48</v>
      </c>
      <c r="O142" s="83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AR142" s="230" t="s">
        <v>150</v>
      </c>
      <c r="AT142" s="230" t="s">
        <v>145</v>
      </c>
      <c r="AU142" s="230" t="s">
        <v>87</v>
      </c>
      <c r="AY142" s="17" t="s">
        <v>143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7" t="s">
        <v>85</v>
      </c>
      <c r="BK142" s="231">
        <f>ROUND(I142*H142,2)</f>
        <v>0</v>
      </c>
      <c r="BL142" s="17" t="s">
        <v>150</v>
      </c>
      <c r="BM142" s="230" t="s">
        <v>556</v>
      </c>
    </row>
    <row r="143" s="1" customFormat="1">
      <c r="B143" s="38"/>
      <c r="C143" s="39"/>
      <c r="D143" s="232" t="s">
        <v>152</v>
      </c>
      <c r="E143" s="39"/>
      <c r="F143" s="233" t="s">
        <v>552</v>
      </c>
      <c r="G143" s="39"/>
      <c r="H143" s="39"/>
      <c r="I143" s="145"/>
      <c r="J143" s="39"/>
      <c r="K143" s="39"/>
      <c r="L143" s="43"/>
      <c r="M143" s="234"/>
      <c r="N143" s="83"/>
      <c r="O143" s="83"/>
      <c r="P143" s="83"/>
      <c r="Q143" s="83"/>
      <c r="R143" s="83"/>
      <c r="S143" s="83"/>
      <c r="T143" s="84"/>
      <c r="AT143" s="17" t="s">
        <v>152</v>
      </c>
      <c r="AU143" s="17" t="s">
        <v>87</v>
      </c>
    </row>
    <row r="144" s="12" customFormat="1">
      <c r="B144" s="235"/>
      <c r="C144" s="236"/>
      <c r="D144" s="232" t="s">
        <v>154</v>
      </c>
      <c r="E144" s="237" t="s">
        <v>21</v>
      </c>
      <c r="F144" s="238" t="s">
        <v>557</v>
      </c>
      <c r="G144" s="236"/>
      <c r="H144" s="239">
        <v>29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AT144" s="245" t="s">
        <v>154</v>
      </c>
      <c r="AU144" s="245" t="s">
        <v>87</v>
      </c>
      <c r="AV144" s="12" t="s">
        <v>87</v>
      </c>
      <c r="AW144" s="12" t="s">
        <v>38</v>
      </c>
      <c r="AX144" s="12" t="s">
        <v>85</v>
      </c>
      <c r="AY144" s="245" t="s">
        <v>143</v>
      </c>
    </row>
    <row r="145" s="1" customFormat="1" ht="16.5" customHeight="1">
      <c r="B145" s="38"/>
      <c r="C145" s="219" t="s">
        <v>8</v>
      </c>
      <c r="D145" s="219" t="s">
        <v>145</v>
      </c>
      <c r="E145" s="220" t="s">
        <v>558</v>
      </c>
      <c r="F145" s="221" t="s">
        <v>559</v>
      </c>
      <c r="G145" s="222" t="s">
        <v>258</v>
      </c>
      <c r="H145" s="223">
        <v>35</v>
      </c>
      <c r="I145" s="224"/>
      <c r="J145" s="225">
        <f>ROUND(I145*H145,2)</f>
        <v>0</v>
      </c>
      <c r="K145" s="221" t="s">
        <v>149</v>
      </c>
      <c r="L145" s="43"/>
      <c r="M145" s="226" t="s">
        <v>21</v>
      </c>
      <c r="N145" s="227" t="s">
        <v>48</v>
      </c>
      <c r="O145" s="83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AR145" s="230" t="s">
        <v>150</v>
      </c>
      <c r="AT145" s="230" t="s">
        <v>145</v>
      </c>
      <c r="AU145" s="230" t="s">
        <v>87</v>
      </c>
      <c r="AY145" s="17" t="s">
        <v>143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7" t="s">
        <v>85</v>
      </c>
      <c r="BK145" s="231">
        <f>ROUND(I145*H145,2)</f>
        <v>0</v>
      </c>
      <c r="BL145" s="17" t="s">
        <v>150</v>
      </c>
      <c r="BM145" s="230" t="s">
        <v>560</v>
      </c>
    </row>
    <row r="146" s="1" customFormat="1">
      <c r="B146" s="38"/>
      <c r="C146" s="39"/>
      <c r="D146" s="232" t="s">
        <v>152</v>
      </c>
      <c r="E146" s="39"/>
      <c r="F146" s="233" t="s">
        <v>552</v>
      </c>
      <c r="G146" s="39"/>
      <c r="H146" s="39"/>
      <c r="I146" s="145"/>
      <c r="J146" s="39"/>
      <c r="K146" s="39"/>
      <c r="L146" s="43"/>
      <c r="M146" s="234"/>
      <c r="N146" s="83"/>
      <c r="O146" s="83"/>
      <c r="P146" s="83"/>
      <c r="Q146" s="83"/>
      <c r="R146" s="83"/>
      <c r="S146" s="83"/>
      <c r="T146" s="84"/>
      <c r="AT146" s="17" t="s">
        <v>152</v>
      </c>
      <c r="AU146" s="17" t="s">
        <v>87</v>
      </c>
    </row>
    <row r="147" s="12" customFormat="1">
      <c r="B147" s="235"/>
      <c r="C147" s="236"/>
      <c r="D147" s="232" t="s">
        <v>154</v>
      </c>
      <c r="E147" s="237" t="s">
        <v>21</v>
      </c>
      <c r="F147" s="238" t="s">
        <v>561</v>
      </c>
      <c r="G147" s="236"/>
      <c r="H147" s="239">
        <v>35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AT147" s="245" t="s">
        <v>154</v>
      </c>
      <c r="AU147" s="245" t="s">
        <v>87</v>
      </c>
      <c r="AV147" s="12" t="s">
        <v>87</v>
      </c>
      <c r="AW147" s="12" t="s">
        <v>38</v>
      </c>
      <c r="AX147" s="12" t="s">
        <v>85</v>
      </c>
      <c r="AY147" s="245" t="s">
        <v>143</v>
      </c>
    </row>
    <row r="148" s="1" customFormat="1" ht="16.5" customHeight="1">
      <c r="B148" s="38"/>
      <c r="C148" s="219" t="s">
        <v>236</v>
      </c>
      <c r="D148" s="219" t="s">
        <v>145</v>
      </c>
      <c r="E148" s="220" t="s">
        <v>562</v>
      </c>
      <c r="F148" s="221" t="s">
        <v>563</v>
      </c>
      <c r="G148" s="222" t="s">
        <v>258</v>
      </c>
      <c r="H148" s="223">
        <v>46</v>
      </c>
      <c r="I148" s="224"/>
      <c r="J148" s="225">
        <f>ROUND(I148*H148,2)</f>
        <v>0</v>
      </c>
      <c r="K148" s="221" t="s">
        <v>149</v>
      </c>
      <c r="L148" s="43"/>
      <c r="M148" s="226" t="s">
        <v>21</v>
      </c>
      <c r="N148" s="227" t="s">
        <v>48</v>
      </c>
      <c r="O148" s="83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AR148" s="230" t="s">
        <v>150</v>
      </c>
      <c r="AT148" s="230" t="s">
        <v>145</v>
      </c>
      <c r="AU148" s="230" t="s">
        <v>87</v>
      </c>
      <c r="AY148" s="17" t="s">
        <v>143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7" t="s">
        <v>85</v>
      </c>
      <c r="BK148" s="231">
        <f>ROUND(I148*H148,2)</f>
        <v>0</v>
      </c>
      <c r="BL148" s="17" t="s">
        <v>150</v>
      </c>
      <c r="BM148" s="230" t="s">
        <v>564</v>
      </c>
    </row>
    <row r="149" s="1" customFormat="1">
      <c r="B149" s="38"/>
      <c r="C149" s="39"/>
      <c r="D149" s="232" t="s">
        <v>152</v>
      </c>
      <c r="E149" s="39"/>
      <c r="F149" s="233" t="s">
        <v>552</v>
      </c>
      <c r="G149" s="39"/>
      <c r="H149" s="39"/>
      <c r="I149" s="145"/>
      <c r="J149" s="39"/>
      <c r="K149" s="39"/>
      <c r="L149" s="43"/>
      <c r="M149" s="234"/>
      <c r="N149" s="83"/>
      <c r="O149" s="83"/>
      <c r="P149" s="83"/>
      <c r="Q149" s="83"/>
      <c r="R149" s="83"/>
      <c r="S149" s="83"/>
      <c r="T149" s="84"/>
      <c r="AT149" s="17" t="s">
        <v>152</v>
      </c>
      <c r="AU149" s="17" t="s">
        <v>87</v>
      </c>
    </row>
    <row r="150" s="12" customFormat="1">
      <c r="B150" s="235"/>
      <c r="C150" s="236"/>
      <c r="D150" s="232" t="s">
        <v>154</v>
      </c>
      <c r="E150" s="237" t="s">
        <v>21</v>
      </c>
      <c r="F150" s="238" t="s">
        <v>565</v>
      </c>
      <c r="G150" s="236"/>
      <c r="H150" s="239">
        <v>46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AT150" s="245" t="s">
        <v>154</v>
      </c>
      <c r="AU150" s="245" t="s">
        <v>87</v>
      </c>
      <c r="AV150" s="12" t="s">
        <v>87</v>
      </c>
      <c r="AW150" s="12" t="s">
        <v>38</v>
      </c>
      <c r="AX150" s="12" t="s">
        <v>85</v>
      </c>
      <c r="AY150" s="245" t="s">
        <v>143</v>
      </c>
    </row>
    <row r="151" s="1" customFormat="1" ht="16.5" customHeight="1">
      <c r="B151" s="38"/>
      <c r="C151" s="219" t="s">
        <v>243</v>
      </c>
      <c r="D151" s="219" t="s">
        <v>145</v>
      </c>
      <c r="E151" s="220" t="s">
        <v>566</v>
      </c>
      <c r="F151" s="221" t="s">
        <v>567</v>
      </c>
      <c r="G151" s="222" t="s">
        <v>258</v>
      </c>
      <c r="H151" s="223">
        <v>43</v>
      </c>
      <c r="I151" s="224"/>
      <c r="J151" s="225">
        <f>ROUND(I151*H151,2)</f>
        <v>0</v>
      </c>
      <c r="K151" s="221" t="s">
        <v>149</v>
      </c>
      <c r="L151" s="43"/>
      <c r="M151" s="226" t="s">
        <v>21</v>
      </c>
      <c r="N151" s="227" t="s">
        <v>48</v>
      </c>
      <c r="O151" s="83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AR151" s="230" t="s">
        <v>150</v>
      </c>
      <c r="AT151" s="230" t="s">
        <v>145</v>
      </c>
      <c r="AU151" s="230" t="s">
        <v>87</v>
      </c>
      <c r="AY151" s="17" t="s">
        <v>143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7" t="s">
        <v>85</v>
      </c>
      <c r="BK151" s="231">
        <f>ROUND(I151*H151,2)</f>
        <v>0</v>
      </c>
      <c r="BL151" s="17" t="s">
        <v>150</v>
      </c>
      <c r="BM151" s="230" t="s">
        <v>568</v>
      </c>
    </row>
    <row r="152" s="1" customFormat="1">
      <c r="B152" s="38"/>
      <c r="C152" s="39"/>
      <c r="D152" s="232" t="s">
        <v>152</v>
      </c>
      <c r="E152" s="39"/>
      <c r="F152" s="233" t="s">
        <v>552</v>
      </c>
      <c r="G152" s="39"/>
      <c r="H152" s="39"/>
      <c r="I152" s="145"/>
      <c r="J152" s="39"/>
      <c r="K152" s="39"/>
      <c r="L152" s="43"/>
      <c r="M152" s="234"/>
      <c r="N152" s="83"/>
      <c r="O152" s="83"/>
      <c r="P152" s="83"/>
      <c r="Q152" s="83"/>
      <c r="R152" s="83"/>
      <c r="S152" s="83"/>
      <c r="T152" s="84"/>
      <c r="AT152" s="17" t="s">
        <v>152</v>
      </c>
      <c r="AU152" s="17" t="s">
        <v>87</v>
      </c>
    </row>
    <row r="153" s="12" customFormat="1">
      <c r="B153" s="235"/>
      <c r="C153" s="236"/>
      <c r="D153" s="232" t="s">
        <v>154</v>
      </c>
      <c r="E153" s="237" t="s">
        <v>21</v>
      </c>
      <c r="F153" s="238" t="s">
        <v>569</v>
      </c>
      <c r="G153" s="236"/>
      <c r="H153" s="239">
        <v>43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AT153" s="245" t="s">
        <v>154</v>
      </c>
      <c r="AU153" s="245" t="s">
        <v>87</v>
      </c>
      <c r="AV153" s="12" t="s">
        <v>87</v>
      </c>
      <c r="AW153" s="12" t="s">
        <v>38</v>
      </c>
      <c r="AX153" s="12" t="s">
        <v>85</v>
      </c>
      <c r="AY153" s="245" t="s">
        <v>143</v>
      </c>
    </row>
    <row r="154" s="1" customFormat="1" ht="16.5" customHeight="1">
      <c r="B154" s="38"/>
      <c r="C154" s="219" t="s">
        <v>248</v>
      </c>
      <c r="D154" s="219" t="s">
        <v>145</v>
      </c>
      <c r="E154" s="220" t="s">
        <v>570</v>
      </c>
      <c r="F154" s="221" t="s">
        <v>571</v>
      </c>
      <c r="G154" s="222" t="s">
        <v>258</v>
      </c>
      <c r="H154" s="223">
        <v>30</v>
      </c>
      <c r="I154" s="224"/>
      <c r="J154" s="225">
        <f>ROUND(I154*H154,2)</f>
        <v>0</v>
      </c>
      <c r="K154" s="221" t="s">
        <v>149</v>
      </c>
      <c r="L154" s="43"/>
      <c r="M154" s="226" t="s">
        <v>21</v>
      </c>
      <c r="N154" s="227" t="s">
        <v>48</v>
      </c>
      <c r="O154" s="83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AR154" s="230" t="s">
        <v>150</v>
      </c>
      <c r="AT154" s="230" t="s">
        <v>145</v>
      </c>
      <c r="AU154" s="230" t="s">
        <v>87</v>
      </c>
      <c r="AY154" s="17" t="s">
        <v>143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7" t="s">
        <v>85</v>
      </c>
      <c r="BK154" s="231">
        <f>ROUND(I154*H154,2)</f>
        <v>0</v>
      </c>
      <c r="BL154" s="17" t="s">
        <v>150</v>
      </c>
      <c r="BM154" s="230" t="s">
        <v>572</v>
      </c>
    </row>
    <row r="155" s="1" customFormat="1">
      <c r="B155" s="38"/>
      <c r="C155" s="39"/>
      <c r="D155" s="232" t="s">
        <v>152</v>
      </c>
      <c r="E155" s="39"/>
      <c r="F155" s="233" t="s">
        <v>552</v>
      </c>
      <c r="G155" s="39"/>
      <c r="H155" s="39"/>
      <c r="I155" s="145"/>
      <c r="J155" s="39"/>
      <c r="K155" s="39"/>
      <c r="L155" s="43"/>
      <c r="M155" s="234"/>
      <c r="N155" s="83"/>
      <c r="O155" s="83"/>
      <c r="P155" s="83"/>
      <c r="Q155" s="83"/>
      <c r="R155" s="83"/>
      <c r="S155" s="83"/>
      <c r="T155" s="84"/>
      <c r="AT155" s="17" t="s">
        <v>152</v>
      </c>
      <c r="AU155" s="17" t="s">
        <v>87</v>
      </c>
    </row>
    <row r="156" s="12" customFormat="1">
      <c r="B156" s="235"/>
      <c r="C156" s="236"/>
      <c r="D156" s="232" t="s">
        <v>154</v>
      </c>
      <c r="E156" s="237" t="s">
        <v>21</v>
      </c>
      <c r="F156" s="238" t="s">
        <v>573</v>
      </c>
      <c r="G156" s="236"/>
      <c r="H156" s="239">
        <v>30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AT156" s="245" t="s">
        <v>154</v>
      </c>
      <c r="AU156" s="245" t="s">
        <v>87</v>
      </c>
      <c r="AV156" s="12" t="s">
        <v>87</v>
      </c>
      <c r="AW156" s="12" t="s">
        <v>38</v>
      </c>
      <c r="AX156" s="12" t="s">
        <v>85</v>
      </c>
      <c r="AY156" s="245" t="s">
        <v>143</v>
      </c>
    </row>
    <row r="157" s="1" customFormat="1" ht="16.5" customHeight="1">
      <c r="B157" s="38"/>
      <c r="C157" s="219" t="s">
        <v>255</v>
      </c>
      <c r="D157" s="219" t="s">
        <v>145</v>
      </c>
      <c r="E157" s="220" t="s">
        <v>574</v>
      </c>
      <c r="F157" s="221" t="s">
        <v>575</v>
      </c>
      <c r="G157" s="222" t="s">
        <v>258</v>
      </c>
      <c r="H157" s="223">
        <v>32</v>
      </c>
      <c r="I157" s="224"/>
      <c r="J157" s="225">
        <f>ROUND(I157*H157,2)</f>
        <v>0</v>
      </c>
      <c r="K157" s="221" t="s">
        <v>149</v>
      </c>
      <c r="L157" s="43"/>
      <c r="M157" s="226" t="s">
        <v>21</v>
      </c>
      <c r="N157" s="227" t="s">
        <v>48</v>
      </c>
      <c r="O157" s="83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AR157" s="230" t="s">
        <v>150</v>
      </c>
      <c r="AT157" s="230" t="s">
        <v>145</v>
      </c>
      <c r="AU157" s="230" t="s">
        <v>87</v>
      </c>
      <c r="AY157" s="17" t="s">
        <v>143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7" t="s">
        <v>85</v>
      </c>
      <c r="BK157" s="231">
        <f>ROUND(I157*H157,2)</f>
        <v>0</v>
      </c>
      <c r="BL157" s="17" t="s">
        <v>150</v>
      </c>
      <c r="BM157" s="230" t="s">
        <v>576</v>
      </c>
    </row>
    <row r="158" s="1" customFormat="1">
      <c r="B158" s="38"/>
      <c r="C158" s="39"/>
      <c r="D158" s="232" t="s">
        <v>152</v>
      </c>
      <c r="E158" s="39"/>
      <c r="F158" s="233" t="s">
        <v>552</v>
      </c>
      <c r="G158" s="39"/>
      <c r="H158" s="39"/>
      <c r="I158" s="145"/>
      <c r="J158" s="39"/>
      <c r="K158" s="39"/>
      <c r="L158" s="43"/>
      <c r="M158" s="234"/>
      <c r="N158" s="83"/>
      <c r="O158" s="83"/>
      <c r="P158" s="83"/>
      <c r="Q158" s="83"/>
      <c r="R158" s="83"/>
      <c r="S158" s="83"/>
      <c r="T158" s="84"/>
      <c r="AT158" s="17" t="s">
        <v>152</v>
      </c>
      <c r="AU158" s="17" t="s">
        <v>87</v>
      </c>
    </row>
    <row r="159" s="12" customFormat="1">
      <c r="B159" s="235"/>
      <c r="C159" s="236"/>
      <c r="D159" s="232" t="s">
        <v>154</v>
      </c>
      <c r="E159" s="237" t="s">
        <v>21</v>
      </c>
      <c r="F159" s="238" t="s">
        <v>577</v>
      </c>
      <c r="G159" s="236"/>
      <c r="H159" s="239">
        <v>32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AT159" s="245" t="s">
        <v>154</v>
      </c>
      <c r="AU159" s="245" t="s">
        <v>87</v>
      </c>
      <c r="AV159" s="12" t="s">
        <v>87</v>
      </c>
      <c r="AW159" s="12" t="s">
        <v>38</v>
      </c>
      <c r="AX159" s="12" t="s">
        <v>85</v>
      </c>
      <c r="AY159" s="245" t="s">
        <v>143</v>
      </c>
    </row>
    <row r="160" s="1" customFormat="1" ht="16.5" customHeight="1">
      <c r="B160" s="38"/>
      <c r="C160" s="219" t="s">
        <v>261</v>
      </c>
      <c r="D160" s="219" t="s">
        <v>145</v>
      </c>
      <c r="E160" s="220" t="s">
        <v>578</v>
      </c>
      <c r="F160" s="221" t="s">
        <v>579</v>
      </c>
      <c r="G160" s="222" t="s">
        <v>258</v>
      </c>
      <c r="H160" s="223">
        <v>29</v>
      </c>
      <c r="I160" s="224"/>
      <c r="J160" s="225">
        <f>ROUND(I160*H160,2)</f>
        <v>0</v>
      </c>
      <c r="K160" s="221" t="s">
        <v>149</v>
      </c>
      <c r="L160" s="43"/>
      <c r="M160" s="226" t="s">
        <v>21</v>
      </c>
      <c r="N160" s="227" t="s">
        <v>48</v>
      </c>
      <c r="O160" s="83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AR160" s="230" t="s">
        <v>150</v>
      </c>
      <c r="AT160" s="230" t="s">
        <v>145</v>
      </c>
      <c r="AU160" s="230" t="s">
        <v>87</v>
      </c>
      <c r="AY160" s="17" t="s">
        <v>143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7" t="s">
        <v>85</v>
      </c>
      <c r="BK160" s="231">
        <f>ROUND(I160*H160,2)</f>
        <v>0</v>
      </c>
      <c r="BL160" s="17" t="s">
        <v>150</v>
      </c>
      <c r="BM160" s="230" t="s">
        <v>580</v>
      </c>
    </row>
    <row r="161" s="1" customFormat="1">
      <c r="B161" s="38"/>
      <c r="C161" s="39"/>
      <c r="D161" s="232" t="s">
        <v>152</v>
      </c>
      <c r="E161" s="39"/>
      <c r="F161" s="233" t="s">
        <v>552</v>
      </c>
      <c r="G161" s="39"/>
      <c r="H161" s="39"/>
      <c r="I161" s="145"/>
      <c r="J161" s="39"/>
      <c r="K161" s="39"/>
      <c r="L161" s="43"/>
      <c r="M161" s="234"/>
      <c r="N161" s="83"/>
      <c r="O161" s="83"/>
      <c r="P161" s="83"/>
      <c r="Q161" s="83"/>
      <c r="R161" s="83"/>
      <c r="S161" s="83"/>
      <c r="T161" s="84"/>
      <c r="AT161" s="17" t="s">
        <v>152</v>
      </c>
      <c r="AU161" s="17" t="s">
        <v>87</v>
      </c>
    </row>
    <row r="162" s="12" customFormat="1">
      <c r="B162" s="235"/>
      <c r="C162" s="236"/>
      <c r="D162" s="232" t="s">
        <v>154</v>
      </c>
      <c r="E162" s="237" t="s">
        <v>21</v>
      </c>
      <c r="F162" s="238" t="s">
        <v>581</v>
      </c>
      <c r="G162" s="236"/>
      <c r="H162" s="239">
        <v>29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AT162" s="245" t="s">
        <v>154</v>
      </c>
      <c r="AU162" s="245" t="s">
        <v>87</v>
      </c>
      <c r="AV162" s="12" t="s">
        <v>87</v>
      </c>
      <c r="AW162" s="12" t="s">
        <v>38</v>
      </c>
      <c r="AX162" s="12" t="s">
        <v>85</v>
      </c>
      <c r="AY162" s="245" t="s">
        <v>143</v>
      </c>
    </row>
    <row r="163" s="1" customFormat="1" ht="16.5" customHeight="1">
      <c r="B163" s="38"/>
      <c r="C163" s="219" t="s">
        <v>7</v>
      </c>
      <c r="D163" s="219" t="s">
        <v>145</v>
      </c>
      <c r="E163" s="220" t="s">
        <v>582</v>
      </c>
      <c r="F163" s="221" t="s">
        <v>583</v>
      </c>
      <c r="G163" s="222" t="s">
        <v>258</v>
      </c>
      <c r="H163" s="223">
        <v>27</v>
      </c>
      <c r="I163" s="224"/>
      <c r="J163" s="225">
        <f>ROUND(I163*H163,2)</f>
        <v>0</v>
      </c>
      <c r="K163" s="221" t="s">
        <v>149</v>
      </c>
      <c r="L163" s="43"/>
      <c r="M163" s="226" t="s">
        <v>21</v>
      </c>
      <c r="N163" s="227" t="s">
        <v>48</v>
      </c>
      <c r="O163" s="83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AR163" s="230" t="s">
        <v>150</v>
      </c>
      <c r="AT163" s="230" t="s">
        <v>145</v>
      </c>
      <c r="AU163" s="230" t="s">
        <v>87</v>
      </c>
      <c r="AY163" s="17" t="s">
        <v>143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7" t="s">
        <v>85</v>
      </c>
      <c r="BK163" s="231">
        <f>ROUND(I163*H163,2)</f>
        <v>0</v>
      </c>
      <c r="BL163" s="17" t="s">
        <v>150</v>
      </c>
      <c r="BM163" s="230" t="s">
        <v>584</v>
      </c>
    </row>
    <row r="164" s="1" customFormat="1">
      <c r="B164" s="38"/>
      <c r="C164" s="39"/>
      <c r="D164" s="232" t="s">
        <v>152</v>
      </c>
      <c r="E164" s="39"/>
      <c r="F164" s="233" t="s">
        <v>552</v>
      </c>
      <c r="G164" s="39"/>
      <c r="H164" s="39"/>
      <c r="I164" s="145"/>
      <c r="J164" s="39"/>
      <c r="K164" s="39"/>
      <c r="L164" s="43"/>
      <c r="M164" s="234"/>
      <c r="N164" s="83"/>
      <c r="O164" s="83"/>
      <c r="P164" s="83"/>
      <c r="Q164" s="83"/>
      <c r="R164" s="83"/>
      <c r="S164" s="83"/>
      <c r="T164" s="84"/>
      <c r="AT164" s="17" t="s">
        <v>152</v>
      </c>
      <c r="AU164" s="17" t="s">
        <v>87</v>
      </c>
    </row>
    <row r="165" s="12" customFormat="1">
      <c r="B165" s="235"/>
      <c r="C165" s="236"/>
      <c r="D165" s="232" t="s">
        <v>154</v>
      </c>
      <c r="E165" s="237" t="s">
        <v>21</v>
      </c>
      <c r="F165" s="238" t="s">
        <v>585</v>
      </c>
      <c r="G165" s="236"/>
      <c r="H165" s="239">
        <v>27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AT165" s="245" t="s">
        <v>154</v>
      </c>
      <c r="AU165" s="245" t="s">
        <v>87</v>
      </c>
      <c r="AV165" s="12" t="s">
        <v>87</v>
      </c>
      <c r="AW165" s="12" t="s">
        <v>38</v>
      </c>
      <c r="AX165" s="12" t="s">
        <v>85</v>
      </c>
      <c r="AY165" s="245" t="s">
        <v>143</v>
      </c>
    </row>
    <row r="166" s="1" customFormat="1" ht="16.5" customHeight="1">
      <c r="B166" s="38"/>
      <c r="C166" s="219" t="s">
        <v>274</v>
      </c>
      <c r="D166" s="219" t="s">
        <v>145</v>
      </c>
      <c r="E166" s="220" t="s">
        <v>586</v>
      </c>
      <c r="F166" s="221" t="s">
        <v>587</v>
      </c>
      <c r="G166" s="222" t="s">
        <v>258</v>
      </c>
      <c r="H166" s="223">
        <v>18</v>
      </c>
      <c r="I166" s="224"/>
      <c r="J166" s="225">
        <f>ROUND(I166*H166,2)</f>
        <v>0</v>
      </c>
      <c r="K166" s="221" t="s">
        <v>149</v>
      </c>
      <c r="L166" s="43"/>
      <c r="M166" s="226" t="s">
        <v>21</v>
      </c>
      <c r="N166" s="227" t="s">
        <v>48</v>
      </c>
      <c r="O166" s="83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AR166" s="230" t="s">
        <v>150</v>
      </c>
      <c r="AT166" s="230" t="s">
        <v>145</v>
      </c>
      <c r="AU166" s="230" t="s">
        <v>87</v>
      </c>
      <c r="AY166" s="17" t="s">
        <v>143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7" t="s">
        <v>85</v>
      </c>
      <c r="BK166" s="231">
        <f>ROUND(I166*H166,2)</f>
        <v>0</v>
      </c>
      <c r="BL166" s="17" t="s">
        <v>150</v>
      </c>
      <c r="BM166" s="230" t="s">
        <v>588</v>
      </c>
    </row>
    <row r="167" s="1" customFormat="1">
      <c r="B167" s="38"/>
      <c r="C167" s="39"/>
      <c r="D167" s="232" t="s">
        <v>152</v>
      </c>
      <c r="E167" s="39"/>
      <c r="F167" s="233" t="s">
        <v>552</v>
      </c>
      <c r="G167" s="39"/>
      <c r="H167" s="39"/>
      <c r="I167" s="145"/>
      <c r="J167" s="39"/>
      <c r="K167" s="39"/>
      <c r="L167" s="43"/>
      <c r="M167" s="234"/>
      <c r="N167" s="83"/>
      <c r="O167" s="83"/>
      <c r="P167" s="83"/>
      <c r="Q167" s="83"/>
      <c r="R167" s="83"/>
      <c r="S167" s="83"/>
      <c r="T167" s="84"/>
      <c r="AT167" s="17" t="s">
        <v>152</v>
      </c>
      <c r="AU167" s="17" t="s">
        <v>87</v>
      </c>
    </row>
    <row r="168" s="12" customFormat="1">
      <c r="B168" s="235"/>
      <c r="C168" s="236"/>
      <c r="D168" s="232" t="s">
        <v>154</v>
      </c>
      <c r="E168" s="237" t="s">
        <v>21</v>
      </c>
      <c r="F168" s="238" t="s">
        <v>589</v>
      </c>
      <c r="G168" s="236"/>
      <c r="H168" s="239">
        <v>18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AT168" s="245" t="s">
        <v>154</v>
      </c>
      <c r="AU168" s="245" t="s">
        <v>87</v>
      </c>
      <c r="AV168" s="12" t="s">
        <v>87</v>
      </c>
      <c r="AW168" s="12" t="s">
        <v>38</v>
      </c>
      <c r="AX168" s="12" t="s">
        <v>85</v>
      </c>
      <c r="AY168" s="245" t="s">
        <v>143</v>
      </c>
    </row>
    <row r="169" s="1" customFormat="1" ht="16.5" customHeight="1">
      <c r="B169" s="38"/>
      <c r="C169" s="219" t="s">
        <v>279</v>
      </c>
      <c r="D169" s="219" t="s">
        <v>145</v>
      </c>
      <c r="E169" s="220" t="s">
        <v>590</v>
      </c>
      <c r="F169" s="221" t="s">
        <v>591</v>
      </c>
      <c r="G169" s="222" t="s">
        <v>258</v>
      </c>
      <c r="H169" s="223">
        <v>19</v>
      </c>
      <c r="I169" s="224"/>
      <c r="J169" s="225">
        <f>ROUND(I169*H169,2)</f>
        <v>0</v>
      </c>
      <c r="K169" s="221" t="s">
        <v>149</v>
      </c>
      <c r="L169" s="43"/>
      <c r="M169" s="226" t="s">
        <v>21</v>
      </c>
      <c r="N169" s="227" t="s">
        <v>48</v>
      </c>
      <c r="O169" s="83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AR169" s="230" t="s">
        <v>150</v>
      </c>
      <c r="AT169" s="230" t="s">
        <v>145</v>
      </c>
      <c r="AU169" s="230" t="s">
        <v>87</v>
      </c>
      <c r="AY169" s="17" t="s">
        <v>143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7" t="s">
        <v>85</v>
      </c>
      <c r="BK169" s="231">
        <f>ROUND(I169*H169,2)</f>
        <v>0</v>
      </c>
      <c r="BL169" s="17" t="s">
        <v>150</v>
      </c>
      <c r="BM169" s="230" t="s">
        <v>592</v>
      </c>
    </row>
    <row r="170" s="1" customFormat="1">
      <c r="B170" s="38"/>
      <c r="C170" s="39"/>
      <c r="D170" s="232" t="s">
        <v>152</v>
      </c>
      <c r="E170" s="39"/>
      <c r="F170" s="233" t="s">
        <v>552</v>
      </c>
      <c r="G170" s="39"/>
      <c r="H170" s="39"/>
      <c r="I170" s="145"/>
      <c r="J170" s="39"/>
      <c r="K170" s="39"/>
      <c r="L170" s="43"/>
      <c r="M170" s="234"/>
      <c r="N170" s="83"/>
      <c r="O170" s="83"/>
      <c r="P170" s="83"/>
      <c r="Q170" s="83"/>
      <c r="R170" s="83"/>
      <c r="S170" s="83"/>
      <c r="T170" s="84"/>
      <c r="AT170" s="17" t="s">
        <v>152</v>
      </c>
      <c r="AU170" s="17" t="s">
        <v>87</v>
      </c>
    </row>
    <row r="171" s="12" customFormat="1">
      <c r="B171" s="235"/>
      <c r="C171" s="236"/>
      <c r="D171" s="232" t="s">
        <v>154</v>
      </c>
      <c r="E171" s="237" t="s">
        <v>21</v>
      </c>
      <c r="F171" s="238" t="s">
        <v>593</v>
      </c>
      <c r="G171" s="236"/>
      <c r="H171" s="239">
        <v>19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AT171" s="245" t="s">
        <v>154</v>
      </c>
      <c r="AU171" s="245" t="s">
        <v>87</v>
      </c>
      <c r="AV171" s="12" t="s">
        <v>87</v>
      </c>
      <c r="AW171" s="12" t="s">
        <v>38</v>
      </c>
      <c r="AX171" s="12" t="s">
        <v>85</v>
      </c>
      <c r="AY171" s="245" t="s">
        <v>143</v>
      </c>
    </row>
    <row r="172" s="1" customFormat="1" ht="16.5" customHeight="1">
      <c r="B172" s="38"/>
      <c r="C172" s="219" t="s">
        <v>285</v>
      </c>
      <c r="D172" s="219" t="s">
        <v>145</v>
      </c>
      <c r="E172" s="220" t="s">
        <v>594</v>
      </c>
      <c r="F172" s="221" t="s">
        <v>595</v>
      </c>
      <c r="G172" s="222" t="s">
        <v>258</v>
      </c>
      <c r="H172" s="223">
        <v>16</v>
      </c>
      <c r="I172" s="224"/>
      <c r="J172" s="225">
        <f>ROUND(I172*H172,2)</f>
        <v>0</v>
      </c>
      <c r="K172" s="221" t="s">
        <v>149</v>
      </c>
      <c r="L172" s="43"/>
      <c r="M172" s="226" t="s">
        <v>21</v>
      </c>
      <c r="N172" s="227" t="s">
        <v>48</v>
      </c>
      <c r="O172" s="83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AR172" s="230" t="s">
        <v>150</v>
      </c>
      <c r="AT172" s="230" t="s">
        <v>145</v>
      </c>
      <c r="AU172" s="230" t="s">
        <v>87</v>
      </c>
      <c r="AY172" s="17" t="s">
        <v>143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7" t="s">
        <v>85</v>
      </c>
      <c r="BK172" s="231">
        <f>ROUND(I172*H172,2)</f>
        <v>0</v>
      </c>
      <c r="BL172" s="17" t="s">
        <v>150</v>
      </c>
      <c r="BM172" s="230" t="s">
        <v>596</v>
      </c>
    </row>
    <row r="173" s="1" customFormat="1">
      <c r="B173" s="38"/>
      <c r="C173" s="39"/>
      <c r="D173" s="232" t="s">
        <v>152</v>
      </c>
      <c r="E173" s="39"/>
      <c r="F173" s="233" t="s">
        <v>552</v>
      </c>
      <c r="G173" s="39"/>
      <c r="H173" s="39"/>
      <c r="I173" s="145"/>
      <c r="J173" s="39"/>
      <c r="K173" s="39"/>
      <c r="L173" s="43"/>
      <c r="M173" s="234"/>
      <c r="N173" s="83"/>
      <c r="O173" s="83"/>
      <c r="P173" s="83"/>
      <c r="Q173" s="83"/>
      <c r="R173" s="83"/>
      <c r="S173" s="83"/>
      <c r="T173" s="84"/>
      <c r="AT173" s="17" t="s">
        <v>152</v>
      </c>
      <c r="AU173" s="17" t="s">
        <v>87</v>
      </c>
    </row>
    <row r="174" s="12" customFormat="1">
      <c r="B174" s="235"/>
      <c r="C174" s="236"/>
      <c r="D174" s="232" t="s">
        <v>154</v>
      </c>
      <c r="E174" s="237" t="s">
        <v>21</v>
      </c>
      <c r="F174" s="238" t="s">
        <v>597</v>
      </c>
      <c r="G174" s="236"/>
      <c r="H174" s="239">
        <v>16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AT174" s="245" t="s">
        <v>154</v>
      </c>
      <c r="AU174" s="245" t="s">
        <v>87</v>
      </c>
      <c r="AV174" s="12" t="s">
        <v>87</v>
      </c>
      <c r="AW174" s="12" t="s">
        <v>38</v>
      </c>
      <c r="AX174" s="12" t="s">
        <v>85</v>
      </c>
      <c r="AY174" s="245" t="s">
        <v>143</v>
      </c>
    </row>
    <row r="175" s="1" customFormat="1" ht="16.5" customHeight="1">
      <c r="B175" s="38"/>
      <c r="C175" s="219" t="s">
        <v>293</v>
      </c>
      <c r="D175" s="219" t="s">
        <v>145</v>
      </c>
      <c r="E175" s="220" t="s">
        <v>598</v>
      </c>
      <c r="F175" s="221" t="s">
        <v>599</v>
      </c>
      <c r="G175" s="222" t="s">
        <v>258</v>
      </c>
      <c r="H175" s="223">
        <v>9</v>
      </c>
      <c r="I175" s="224"/>
      <c r="J175" s="225">
        <f>ROUND(I175*H175,2)</f>
        <v>0</v>
      </c>
      <c r="K175" s="221" t="s">
        <v>149</v>
      </c>
      <c r="L175" s="43"/>
      <c r="M175" s="226" t="s">
        <v>21</v>
      </c>
      <c r="N175" s="227" t="s">
        <v>48</v>
      </c>
      <c r="O175" s="83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AR175" s="230" t="s">
        <v>150</v>
      </c>
      <c r="AT175" s="230" t="s">
        <v>145</v>
      </c>
      <c r="AU175" s="230" t="s">
        <v>87</v>
      </c>
      <c r="AY175" s="17" t="s">
        <v>143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7" t="s">
        <v>85</v>
      </c>
      <c r="BK175" s="231">
        <f>ROUND(I175*H175,2)</f>
        <v>0</v>
      </c>
      <c r="BL175" s="17" t="s">
        <v>150</v>
      </c>
      <c r="BM175" s="230" t="s">
        <v>600</v>
      </c>
    </row>
    <row r="176" s="1" customFormat="1">
      <c r="B176" s="38"/>
      <c r="C176" s="39"/>
      <c r="D176" s="232" t="s">
        <v>152</v>
      </c>
      <c r="E176" s="39"/>
      <c r="F176" s="233" t="s">
        <v>552</v>
      </c>
      <c r="G176" s="39"/>
      <c r="H176" s="39"/>
      <c r="I176" s="145"/>
      <c r="J176" s="39"/>
      <c r="K176" s="39"/>
      <c r="L176" s="43"/>
      <c r="M176" s="234"/>
      <c r="N176" s="83"/>
      <c r="O176" s="83"/>
      <c r="P176" s="83"/>
      <c r="Q176" s="83"/>
      <c r="R176" s="83"/>
      <c r="S176" s="83"/>
      <c r="T176" s="84"/>
      <c r="AT176" s="17" t="s">
        <v>152</v>
      </c>
      <c r="AU176" s="17" t="s">
        <v>87</v>
      </c>
    </row>
    <row r="177" s="12" customFormat="1">
      <c r="B177" s="235"/>
      <c r="C177" s="236"/>
      <c r="D177" s="232" t="s">
        <v>154</v>
      </c>
      <c r="E177" s="237" t="s">
        <v>21</v>
      </c>
      <c r="F177" s="238" t="s">
        <v>601</v>
      </c>
      <c r="G177" s="236"/>
      <c r="H177" s="239">
        <v>9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AT177" s="245" t="s">
        <v>154</v>
      </c>
      <c r="AU177" s="245" t="s">
        <v>87</v>
      </c>
      <c r="AV177" s="12" t="s">
        <v>87</v>
      </c>
      <c r="AW177" s="12" t="s">
        <v>38</v>
      </c>
      <c r="AX177" s="12" t="s">
        <v>85</v>
      </c>
      <c r="AY177" s="245" t="s">
        <v>143</v>
      </c>
    </row>
    <row r="178" s="1" customFormat="1" ht="16.5" customHeight="1">
      <c r="B178" s="38"/>
      <c r="C178" s="219" t="s">
        <v>297</v>
      </c>
      <c r="D178" s="219" t="s">
        <v>145</v>
      </c>
      <c r="E178" s="220" t="s">
        <v>602</v>
      </c>
      <c r="F178" s="221" t="s">
        <v>603</v>
      </c>
      <c r="G178" s="222" t="s">
        <v>258</v>
      </c>
      <c r="H178" s="223">
        <v>28</v>
      </c>
      <c r="I178" s="224"/>
      <c r="J178" s="225">
        <f>ROUND(I178*H178,2)</f>
        <v>0</v>
      </c>
      <c r="K178" s="221" t="s">
        <v>149</v>
      </c>
      <c r="L178" s="43"/>
      <c r="M178" s="226" t="s">
        <v>21</v>
      </c>
      <c r="N178" s="227" t="s">
        <v>48</v>
      </c>
      <c r="O178" s="83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AR178" s="230" t="s">
        <v>150</v>
      </c>
      <c r="AT178" s="230" t="s">
        <v>145</v>
      </c>
      <c r="AU178" s="230" t="s">
        <v>87</v>
      </c>
      <c r="AY178" s="17" t="s">
        <v>143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7" t="s">
        <v>85</v>
      </c>
      <c r="BK178" s="231">
        <f>ROUND(I178*H178,2)</f>
        <v>0</v>
      </c>
      <c r="BL178" s="17" t="s">
        <v>150</v>
      </c>
      <c r="BM178" s="230" t="s">
        <v>604</v>
      </c>
    </row>
    <row r="179" s="1" customFormat="1">
      <c r="B179" s="38"/>
      <c r="C179" s="39"/>
      <c r="D179" s="232" t="s">
        <v>152</v>
      </c>
      <c r="E179" s="39"/>
      <c r="F179" s="233" t="s">
        <v>552</v>
      </c>
      <c r="G179" s="39"/>
      <c r="H179" s="39"/>
      <c r="I179" s="145"/>
      <c r="J179" s="39"/>
      <c r="K179" s="39"/>
      <c r="L179" s="43"/>
      <c r="M179" s="234"/>
      <c r="N179" s="83"/>
      <c r="O179" s="83"/>
      <c r="P179" s="83"/>
      <c r="Q179" s="83"/>
      <c r="R179" s="83"/>
      <c r="S179" s="83"/>
      <c r="T179" s="84"/>
      <c r="AT179" s="17" t="s">
        <v>152</v>
      </c>
      <c r="AU179" s="17" t="s">
        <v>87</v>
      </c>
    </row>
    <row r="180" s="12" customFormat="1">
      <c r="B180" s="235"/>
      <c r="C180" s="236"/>
      <c r="D180" s="232" t="s">
        <v>154</v>
      </c>
      <c r="E180" s="237" t="s">
        <v>21</v>
      </c>
      <c r="F180" s="238" t="s">
        <v>605</v>
      </c>
      <c r="G180" s="236"/>
      <c r="H180" s="239">
        <v>28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AT180" s="245" t="s">
        <v>154</v>
      </c>
      <c r="AU180" s="245" t="s">
        <v>87</v>
      </c>
      <c r="AV180" s="12" t="s">
        <v>87</v>
      </c>
      <c r="AW180" s="12" t="s">
        <v>38</v>
      </c>
      <c r="AX180" s="12" t="s">
        <v>85</v>
      </c>
      <c r="AY180" s="245" t="s">
        <v>143</v>
      </c>
    </row>
    <row r="181" s="1" customFormat="1" ht="16.5" customHeight="1">
      <c r="B181" s="38"/>
      <c r="C181" s="219" t="s">
        <v>303</v>
      </c>
      <c r="D181" s="219" t="s">
        <v>145</v>
      </c>
      <c r="E181" s="220" t="s">
        <v>606</v>
      </c>
      <c r="F181" s="221" t="s">
        <v>607</v>
      </c>
      <c r="G181" s="222" t="s">
        <v>258</v>
      </c>
      <c r="H181" s="223">
        <v>67</v>
      </c>
      <c r="I181" s="224"/>
      <c r="J181" s="225">
        <f>ROUND(I181*H181,2)</f>
        <v>0</v>
      </c>
      <c r="K181" s="221" t="s">
        <v>149</v>
      </c>
      <c r="L181" s="43"/>
      <c r="M181" s="226" t="s">
        <v>21</v>
      </c>
      <c r="N181" s="227" t="s">
        <v>48</v>
      </c>
      <c r="O181" s="83"/>
      <c r="P181" s="228">
        <f>O181*H181</f>
        <v>0</v>
      </c>
      <c r="Q181" s="228">
        <v>0.00027</v>
      </c>
      <c r="R181" s="228">
        <f>Q181*H181</f>
        <v>0.018090000000000002</v>
      </c>
      <c r="S181" s="228">
        <v>0</v>
      </c>
      <c r="T181" s="229">
        <f>S181*H181</f>
        <v>0</v>
      </c>
      <c r="AR181" s="230" t="s">
        <v>150</v>
      </c>
      <c r="AT181" s="230" t="s">
        <v>145</v>
      </c>
      <c r="AU181" s="230" t="s">
        <v>87</v>
      </c>
      <c r="AY181" s="17" t="s">
        <v>143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7" t="s">
        <v>85</v>
      </c>
      <c r="BK181" s="231">
        <f>ROUND(I181*H181,2)</f>
        <v>0</v>
      </c>
      <c r="BL181" s="17" t="s">
        <v>150</v>
      </c>
      <c r="BM181" s="230" t="s">
        <v>608</v>
      </c>
    </row>
    <row r="182" s="1" customFormat="1">
      <c r="B182" s="38"/>
      <c r="C182" s="39"/>
      <c r="D182" s="232" t="s">
        <v>152</v>
      </c>
      <c r="E182" s="39"/>
      <c r="F182" s="233" t="s">
        <v>609</v>
      </c>
      <c r="G182" s="39"/>
      <c r="H182" s="39"/>
      <c r="I182" s="145"/>
      <c r="J182" s="39"/>
      <c r="K182" s="39"/>
      <c r="L182" s="43"/>
      <c r="M182" s="234"/>
      <c r="N182" s="83"/>
      <c r="O182" s="83"/>
      <c r="P182" s="83"/>
      <c r="Q182" s="83"/>
      <c r="R182" s="83"/>
      <c r="S182" s="83"/>
      <c r="T182" s="84"/>
      <c r="AT182" s="17" t="s">
        <v>152</v>
      </c>
      <c r="AU182" s="17" t="s">
        <v>87</v>
      </c>
    </row>
    <row r="183" s="12" customFormat="1">
      <c r="B183" s="235"/>
      <c r="C183" s="236"/>
      <c r="D183" s="232" t="s">
        <v>154</v>
      </c>
      <c r="E183" s="237" t="s">
        <v>21</v>
      </c>
      <c r="F183" s="238" t="s">
        <v>553</v>
      </c>
      <c r="G183" s="236"/>
      <c r="H183" s="239">
        <v>38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AT183" s="245" t="s">
        <v>154</v>
      </c>
      <c r="AU183" s="245" t="s">
        <v>87</v>
      </c>
      <c r="AV183" s="12" t="s">
        <v>87</v>
      </c>
      <c r="AW183" s="12" t="s">
        <v>38</v>
      </c>
      <c r="AX183" s="12" t="s">
        <v>77</v>
      </c>
      <c r="AY183" s="245" t="s">
        <v>143</v>
      </c>
    </row>
    <row r="184" s="12" customFormat="1">
      <c r="B184" s="235"/>
      <c r="C184" s="236"/>
      <c r="D184" s="232" t="s">
        <v>154</v>
      </c>
      <c r="E184" s="237" t="s">
        <v>21</v>
      </c>
      <c r="F184" s="238" t="s">
        <v>557</v>
      </c>
      <c r="G184" s="236"/>
      <c r="H184" s="239">
        <v>29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AT184" s="245" t="s">
        <v>154</v>
      </c>
      <c r="AU184" s="245" t="s">
        <v>87</v>
      </c>
      <c r="AV184" s="12" t="s">
        <v>87</v>
      </c>
      <c r="AW184" s="12" t="s">
        <v>38</v>
      </c>
      <c r="AX184" s="12" t="s">
        <v>77</v>
      </c>
      <c r="AY184" s="245" t="s">
        <v>143</v>
      </c>
    </row>
    <row r="185" s="13" customFormat="1">
      <c r="B185" s="246"/>
      <c r="C185" s="247"/>
      <c r="D185" s="232" t="s">
        <v>154</v>
      </c>
      <c r="E185" s="248" t="s">
        <v>21</v>
      </c>
      <c r="F185" s="249" t="s">
        <v>168</v>
      </c>
      <c r="G185" s="247"/>
      <c r="H185" s="250">
        <v>67</v>
      </c>
      <c r="I185" s="251"/>
      <c r="J185" s="247"/>
      <c r="K185" s="247"/>
      <c r="L185" s="252"/>
      <c r="M185" s="253"/>
      <c r="N185" s="254"/>
      <c r="O185" s="254"/>
      <c r="P185" s="254"/>
      <c r="Q185" s="254"/>
      <c r="R185" s="254"/>
      <c r="S185" s="254"/>
      <c r="T185" s="255"/>
      <c r="AT185" s="256" t="s">
        <v>154</v>
      </c>
      <c r="AU185" s="256" t="s">
        <v>87</v>
      </c>
      <c r="AV185" s="13" t="s">
        <v>150</v>
      </c>
      <c r="AW185" s="13" t="s">
        <v>38</v>
      </c>
      <c r="AX185" s="13" t="s">
        <v>85</v>
      </c>
      <c r="AY185" s="256" t="s">
        <v>143</v>
      </c>
    </row>
    <row r="186" s="1" customFormat="1" ht="16.5" customHeight="1">
      <c r="B186" s="38"/>
      <c r="C186" s="219" t="s">
        <v>401</v>
      </c>
      <c r="D186" s="219" t="s">
        <v>145</v>
      </c>
      <c r="E186" s="220" t="s">
        <v>610</v>
      </c>
      <c r="F186" s="221" t="s">
        <v>611</v>
      </c>
      <c r="G186" s="222" t="s">
        <v>258</v>
      </c>
      <c r="H186" s="223">
        <v>81</v>
      </c>
      <c r="I186" s="224"/>
      <c r="J186" s="225">
        <f>ROUND(I186*H186,2)</f>
        <v>0</v>
      </c>
      <c r="K186" s="221" t="s">
        <v>149</v>
      </c>
      <c r="L186" s="43"/>
      <c r="M186" s="226" t="s">
        <v>21</v>
      </c>
      <c r="N186" s="227" t="s">
        <v>48</v>
      </c>
      <c r="O186" s="83"/>
      <c r="P186" s="228">
        <f>O186*H186</f>
        <v>0</v>
      </c>
      <c r="Q186" s="228">
        <v>0.00053459999999999998</v>
      </c>
      <c r="R186" s="228">
        <f>Q186*H186</f>
        <v>0.043302599999999997</v>
      </c>
      <c r="S186" s="228">
        <v>0</v>
      </c>
      <c r="T186" s="229">
        <f>S186*H186</f>
        <v>0</v>
      </c>
      <c r="AR186" s="230" t="s">
        <v>150</v>
      </c>
      <c r="AT186" s="230" t="s">
        <v>145</v>
      </c>
      <c r="AU186" s="230" t="s">
        <v>87</v>
      </c>
      <c r="AY186" s="17" t="s">
        <v>143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7" t="s">
        <v>85</v>
      </c>
      <c r="BK186" s="231">
        <f>ROUND(I186*H186,2)</f>
        <v>0</v>
      </c>
      <c r="BL186" s="17" t="s">
        <v>150</v>
      </c>
      <c r="BM186" s="230" t="s">
        <v>612</v>
      </c>
    </row>
    <row r="187" s="1" customFormat="1">
      <c r="B187" s="38"/>
      <c r="C187" s="39"/>
      <c r="D187" s="232" t="s">
        <v>152</v>
      </c>
      <c r="E187" s="39"/>
      <c r="F187" s="233" t="s">
        <v>609</v>
      </c>
      <c r="G187" s="39"/>
      <c r="H187" s="39"/>
      <c r="I187" s="145"/>
      <c r="J187" s="39"/>
      <c r="K187" s="39"/>
      <c r="L187" s="43"/>
      <c r="M187" s="234"/>
      <c r="N187" s="83"/>
      <c r="O187" s="83"/>
      <c r="P187" s="83"/>
      <c r="Q187" s="83"/>
      <c r="R187" s="83"/>
      <c r="S187" s="83"/>
      <c r="T187" s="84"/>
      <c r="AT187" s="17" t="s">
        <v>152</v>
      </c>
      <c r="AU187" s="17" t="s">
        <v>87</v>
      </c>
    </row>
    <row r="188" s="12" customFormat="1">
      <c r="B188" s="235"/>
      <c r="C188" s="236"/>
      <c r="D188" s="232" t="s">
        <v>154</v>
      </c>
      <c r="E188" s="237" t="s">
        <v>21</v>
      </c>
      <c r="F188" s="238" t="s">
        <v>561</v>
      </c>
      <c r="G188" s="236"/>
      <c r="H188" s="239">
        <v>35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AT188" s="245" t="s">
        <v>154</v>
      </c>
      <c r="AU188" s="245" t="s">
        <v>87</v>
      </c>
      <c r="AV188" s="12" t="s">
        <v>87</v>
      </c>
      <c r="AW188" s="12" t="s">
        <v>38</v>
      </c>
      <c r="AX188" s="12" t="s">
        <v>77</v>
      </c>
      <c r="AY188" s="245" t="s">
        <v>143</v>
      </c>
    </row>
    <row r="189" s="12" customFormat="1">
      <c r="B189" s="235"/>
      <c r="C189" s="236"/>
      <c r="D189" s="232" t="s">
        <v>154</v>
      </c>
      <c r="E189" s="237" t="s">
        <v>21</v>
      </c>
      <c r="F189" s="238" t="s">
        <v>565</v>
      </c>
      <c r="G189" s="236"/>
      <c r="H189" s="239">
        <v>46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AT189" s="245" t="s">
        <v>154</v>
      </c>
      <c r="AU189" s="245" t="s">
        <v>87</v>
      </c>
      <c r="AV189" s="12" t="s">
        <v>87</v>
      </c>
      <c r="AW189" s="12" t="s">
        <v>38</v>
      </c>
      <c r="AX189" s="12" t="s">
        <v>77</v>
      </c>
      <c r="AY189" s="245" t="s">
        <v>143</v>
      </c>
    </row>
    <row r="190" s="13" customFormat="1">
      <c r="B190" s="246"/>
      <c r="C190" s="247"/>
      <c r="D190" s="232" t="s">
        <v>154</v>
      </c>
      <c r="E190" s="248" t="s">
        <v>21</v>
      </c>
      <c r="F190" s="249" t="s">
        <v>168</v>
      </c>
      <c r="G190" s="247"/>
      <c r="H190" s="250">
        <v>81</v>
      </c>
      <c r="I190" s="251"/>
      <c r="J190" s="247"/>
      <c r="K190" s="247"/>
      <c r="L190" s="252"/>
      <c r="M190" s="253"/>
      <c r="N190" s="254"/>
      <c r="O190" s="254"/>
      <c r="P190" s="254"/>
      <c r="Q190" s="254"/>
      <c r="R190" s="254"/>
      <c r="S190" s="254"/>
      <c r="T190" s="255"/>
      <c r="AT190" s="256" t="s">
        <v>154</v>
      </c>
      <c r="AU190" s="256" t="s">
        <v>87</v>
      </c>
      <c r="AV190" s="13" t="s">
        <v>150</v>
      </c>
      <c r="AW190" s="13" t="s">
        <v>38</v>
      </c>
      <c r="AX190" s="13" t="s">
        <v>85</v>
      </c>
      <c r="AY190" s="256" t="s">
        <v>143</v>
      </c>
    </row>
    <row r="191" s="1" customFormat="1" ht="16.5" customHeight="1">
      <c r="B191" s="38"/>
      <c r="C191" s="219" t="s">
        <v>404</v>
      </c>
      <c r="D191" s="219" t="s">
        <v>145</v>
      </c>
      <c r="E191" s="220" t="s">
        <v>613</v>
      </c>
      <c r="F191" s="221" t="s">
        <v>614</v>
      </c>
      <c r="G191" s="222" t="s">
        <v>258</v>
      </c>
      <c r="H191" s="223">
        <v>161</v>
      </c>
      <c r="I191" s="224"/>
      <c r="J191" s="225">
        <f>ROUND(I191*H191,2)</f>
        <v>0</v>
      </c>
      <c r="K191" s="221" t="s">
        <v>149</v>
      </c>
      <c r="L191" s="43"/>
      <c r="M191" s="226" t="s">
        <v>21</v>
      </c>
      <c r="N191" s="227" t="s">
        <v>48</v>
      </c>
      <c r="O191" s="83"/>
      <c r="P191" s="228">
        <f>O191*H191</f>
        <v>0</v>
      </c>
      <c r="Q191" s="228">
        <v>0.0010692</v>
      </c>
      <c r="R191" s="228">
        <f>Q191*H191</f>
        <v>0.17214119999999999</v>
      </c>
      <c r="S191" s="228">
        <v>0</v>
      </c>
      <c r="T191" s="229">
        <f>S191*H191</f>
        <v>0</v>
      </c>
      <c r="AR191" s="230" t="s">
        <v>150</v>
      </c>
      <c r="AT191" s="230" t="s">
        <v>145</v>
      </c>
      <c r="AU191" s="230" t="s">
        <v>87</v>
      </c>
      <c r="AY191" s="17" t="s">
        <v>143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7" t="s">
        <v>85</v>
      </c>
      <c r="BK191" s="231">
        <f>ROUND(I191*H191,2)</f>
        <v>0</v>
      </c>
      <c r="BL191" s="17" t="s">
        <v>150</v>
      </c>
      <c r="BM191" s="230" t="s">
        <v>615</v>
      </c>
    </row>
    <row r="192" s="1" customFormat="1">
      <c r="B192" s="38"/>
      <c r="C192" s="39"/>
      <c r="D192" s="232" t="s">
        <v>152</v>
      </c>
      <c r="E192" s="39"/>
      <c r="F192" s="233" t="s">
        <v>609</v>
      </c>
      <c r="G192" s="39"/>
      <c r="H192" s="39"/>
      <c r="I192" s="145"/>
      <c r="J192" s="39"/>
      <c r="K192" s="39"/>
      <c r="L192" s="43"/>
      <c r="M192" s="234"/>
      <c r="N192" s="83"/>
      <c r="O192" s="83"/>
      <c r="P192" s="83"/>
      <c r="Q192" s="83"/>
      <c r="R192" s="83"/>
      <c r="S192" s="83"/>
      <c r="T192" s="84"/>
      <c r="AT192" s="17" t="s">
        <v>152</v>
      </c>
      <c r="AU192" s="17" t="s">
        <v>87</v>
      </c>
    </row>
    <row r="193" s="12" customFormat="1">
      <c r="B193" s="235"/>
      <c r="C193" s="236"/>
      <c r="D193" s="232" t="s">
        <v>154</v>
      </c>
      <c r="E193" s="237" t="s">
        <v>21</v>
      </c>
      <c r="F193" s="238" t="s">
        <v>569</v>
      </c>
      <c r="G193" s="236"/>
      <c r="H193" s="239">
        <v>43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AT193" s="245" t="s">
        <v>154</v>
      </c>
      <c r="AU193" s="245" t="s">
        <v>87</v>
      </c>
      <c r="AV193" s="12" t="s">
        <v>87</v>
      </c>
      <c r="AW193" s="12" t="s">
        <v>38</v>
      </c>
      <c r="AX193" s="12" t="s">
        <v>77</v>
      </c>
      <c r="AY193" s="245" t="s">
        <v>143</v>
      </c>
    </row>
    <row r="194" s="12" customFormat="1">
      <c r="B194" s="235"/>
      <c r="C194" s="236"/>
      <c r="D194" s="232" t="s">
        <v>154</v>
      </c>
      <c r="E194" s="237" t="s">
        <v>21</v>
      </c>
      <c r="F194" s="238" t="s">
        <v>573</v>
      </c>
      <c r="G194" s="236"/>
      <c r="H194" s="239">
        <v>30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AT194" s="245" t="s">
        <v>154</v>
      </c>
      <c r="AU194" s="245" t="s">
        <v>87</v>
      </c>
      <c r="AV194" s="12" t="s">
        <v>87</v>
      </c>
      <c r="AW194" s="12" t="s">
        <v>38</v>
      </c>
      <c r="AX194" s="12" t="s">
        <v>77</v>
      </c>
      <c r="AY194" s="245" t="s">
        <v>143</v>
      </c>
    </row>
    <row r="195" s="12" customFormat="1">
      <c r="B195" s="235"/>
      <c r="C195" s="236"/>
      <c r="D195" s="232" t="s">
        <v>154</v>
      </c>
      <c r="E195" s="237" t="s">
        <v>21</v>
      </c>
      <c r="F195" s="238" t="s">
        <v>577</v>
      </c>
      <c r="G195" s="236"/>
      <c r="H195" s="239">
        <v>32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AT195" s="245" t="s">
        <v>154</v>
      </c>
      <c r="AU195" s="245" t="s">
        <v>87</v>
      </c>
      <c r="AV195" s="12" t="s">
        <v>87</v>
      </c>
      <c r="AW195" s="12" t="s">
        <v>38</v>
      </c>
      <c r="AX195" s="12" t="s">
        <v>77</v>
      </c>
      <c r="AY195" s="245" t="s">
        <v>143</v>
      </c>
    </row>
    <row r="196" s="12" customFormat="1">
      <c r="B196" s="235"/>
      <c r="C196" s="236"/>
      <c r="D196" s="232" t="s">
        <v>154</v>
      </c>
      <c r="E196" s="237" t="s">
        <v>21</v>
      </c>
      <c r="F196" s="238" t="s">
        <v>581</v>
      </c>
      <c r="G196" s="236"/>
      <c r="H196" s="239">
        <v>29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AT196" s="245" t="s">
        <v>154</v>
      </c>
      <c r="AU196" s="245" t="s">
        <v>87</v>
      </c>
      <c r="AV196" s="12" t="s">
        <v>87</v>
      </c>
      <c r="AW196" s="12" t="s">
        <v>38</v>
      </c>
      <c r="AX196" s="12" t="s">
        <v>77</v>
      </c>
      <c r="AY196" s="245" t="s">
        <v>143</v>
      </c>
    </row>
    <row r="197" s="12" customFormat="1">
      <c r="B197" s="235"/>
      <c r="C197" s="236"/>
      <c r="D197" s="232" t="s">
        <v>154</v>
      </c>
      <c r="E197" s="237" t="s">
        <v>21</v>
      </c>
      <c r="F197" s="238" t="s">
        <v>585</v>
      </c>
      <c r="G197" s="236"/>
      <c r="H197" s="239">
        <v>27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AT197" s="245" t="s">
        <v>154</v>
      </c>
      <c r="AU197" s="245" t="s">
        <v>87</v>
      </c>
      <c r="AV197" s="12" t="s">
        <v>87</v>
      </c>
      <c r="AW197" s="12" t="s">
        <v>38</v>
      </c>
      <c r="AX197" s="12" t="s">
        <v>77</v>
      </c>
      <c r="AY197" s="245" t="s">
        <v>143</v>
      </c>
    </row>
    <row r="198" s="13" customFormat="1">
      <c r="B198" s="246"/>
      <c r="C198" s="247"/>
      <c r="D198" s="232" t="s">
        <v>154</v>
      </c>
      <c r="E198" s="248" t="s">
        <v>21</v>
      </c>
      <c r="F198" s="249" t="s">
        <v>168</v>
      </c>
      <c r="G198" s="247"/>
      <c r="H198" s="250">
        <v>161</v>
      </c>
      <c r="I198" s="251"/>
      <c r="J198" s="247"/>
      <c r="K198" s="247"/>
      <c r="L198" s="252"/>
      <c r="M198" s="253"/>
      <c r="N198" s="254"/>
      <c r="O198" s="254"/>
      <c r="P198" s="254"/>
      <c r="Q198" s="254"/>
      <c r="R198" s="254"/>
      <c r="S198" s="254"/>
      <c r="T198" s="255"/>
      <c r="AT198" s="256" t="s">
        <v>154</v>
      </c>
      <c r="AU198" s="256" t="s">
        <v>87</v>
      </c>
      <c r="AV198" s="13" t="s">
        <v>150</v>
      </c>
      <c r="AW198" s="13" t="s">
        <v>38</v>
      </c>
      <c r="AX198" s="13" t="s">
        <v>85</v>
      </c>
      <c r="AY198" s="256" t="s">
        <v>143</v>
      </c>
    </row>
    <row r="199" s="1" customFormat="1" ht="16.5" customHeight="1">
      <c r="B199" s="38"/>
      <c r="C199" s="219" t="s">
        <v>616</v>
      </c>
      <c r="D199" s="219" t="s">
        <v>145</v>
      </c>
      <c r="E199" s="220" t="s">
        <v>617</v>
      </c>
      <c r="F199" s="221" t="s">
        <v>618</v>
      </c>
      <c r="G199" s="222" t="s">
        <v>258</v>
      </c>
      <c r="H199" s="223">
        <v>90</v>
      </c>
      <c r="I199" s="224"/>
      <c r="J199" s="225">
        <f>ROUND(I199*H199,2)</f>
        <v>0</v>
      </c>
      <c r="K199" s="221" t="s">
        <v>149</v>
      </c>
      <c r="L199" s="43"/>
      <c r="M199" s="226" t="s">
        <v>21</v>
      </c>
      <c r="N199" s="227" t="s">
        <v>48</v>
      </c>
      <c r="O199" s="83"/>
      <c r="P199" s="228">
        <f>O199*H199</f>
        <v>0</v>
      </c>
      <c r="Q199" s="228">
        <v>0.0016019999999999999</v>
      </c>
      <c r="R199" s="228">
        <f>Q199*H199</f>
        <v>0.14418</v>
      </c>
      <c r="S199" s="228">
        <v>0</v>
      </c>
      <c r="T199" s="229">
        <f>S199*H199</f>
        <v>0</v>
      </c>
      <c r="AR199" s="230" t="s">
        <v>150</v>
      </c>
      <c r="AT199" s="230" t="s">
        <v>145</v>
      </c>
      <c r="AU199" s="230" t="s">
        <v>87</v>
      </c>
      <c r="AY199" s="17" t="s">
        <v>143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7" t="s">
        <v>85</v>
      </c>
      <c r="BK199" s="231">
        <f>ROUND(I199*H199,2)</f>
        <v>0</v>
      </c>
      <c r="BL199" s="17" t="s">
        <v>150</v>
      </c>
      <c r="BM199" s="230" t="s">
        <v>619</v>
      </c>
    </row>
    <row r="200" s="1" customFormat="1">
      <c r="B200" s="38"/>
      <c r="C200" s="39"/>
      <c r="D200" s="232" t="s">
        <v>152</v>
      </c>
      <c r="E200" s="39"/>
      <c r="F200" s="233" t="s">
        <v>609</v>
      </c>
      <c r="G200" s="39"/>
      <c r="H200" s="39"/>
      <c r="I200" s="145"/>
      <c r="J200" s="39"/>
      <c r="K200" s="39"/>
      <c r="L200" s="43"/>
      <c r="M200" s="234"/>
      <c r="N200" s="83"/>
      <c r="O200" s="83"/>
      <c r="P200" s="83"/>
      <c r="Q200" s="83"/>
      <c r="R200" s="83"/>
      <c r="S200" s="83"/>
      <c r="T200" s="84"/>
      <c r="AT200" s="17" t="s">
        <v>152</v>
      </c>
      <c r="AU200" s="17" t="s">
        <v>87</v>
      </c>
    </row>
    <row r="201" s="12" customFormat="1">
      <c r="B201" s="235"/>
      <c r="C201" s="236"/>
      <c r="D201" s="232" t="s">
        <v>154</v>
      </c>
      <c r="E201" s="237" t="s">
        <v>21</v>
      </c>
      <c r="F201" s="238" t="s">
        <v>589</v>
      </c>
      <c r="G201" s="236"/>
      <c r="H201" s="239">
        <v>18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AT201" s="245" t="s">
        <v>154</v>
      </c>
      <c r="AU201" s="245" t="s">
        <v>87</v>
      </c>
      <c r="AV201" s="12" t="s">
        <v>87</v>
      </c>
      <c r="AW201" s="12" t="s">
        <v>38</v>
      </c>
      <c r="AX201" s="12" t="s">
        <v>77</v>
      </c>
      <c r="AY201" s="245" t="s">
        <v>143</v>
      </c>
    </row>
    <row r="202" s="12" customFormat="1">
      <c r="B202" s="235"/>
      <c r="C202" s="236"/>
      <c r="D202" s="232" t="s">
        <v>154</v>
      </c>
      <c r="E202" s="237" t="s">
        <v>21</v>
      </c>
      <c r="F202" s="238" t="s">
        <v>593</v>
      </c>
      <c r="G202" s="236"/>
      <c r="H202" s="239">
        <v>19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AT202" s="245" t="s">
        <v>154</v>
      </c>
      <c r="AU202" s="245" t="s">
        <v>87</v>
      </c>
      <c r="AV202" s="12" t="s">
        <v>87</v>
      </c>
      <c r="AW202" s="12" t="s">
        <v>38</v>
      </c>
      <c r="AX202" s="12" t="s">
        <v>77</v>
      </c>
      <c r="AY202" s="245" t="s">
        <v>143</v>
      </c>
    </row>
    <row r="203" s="12" customFormat="1">
      <c r="B203" s="235"/>
      <c r="C203" s="236"/>
      <c r="D203" s="232" t="s">
        <v>154</v>
      </c>
      <c r="E203" s="237" t="s">
        <v>21</v>
      </c>
      <c r="F203" s="238" t="s">
        <v>597</v>
      </c>
      <c r="G203" s="236"/>
      <c r="H203" s="239">
        <v>16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AT203" s="245" t="s">
        <v>154</v>
      </c>
      <c r="AU203" s="245" t="s">
        <v>87</v>
      </c>
      <c r="AV203" s="12" t="s">
        <v>87</v>
      </c>
      <c r="AW203" s="12" t="s">
        <v>38</v>
      </c>
      <c r="AX203" s="12" t="s">
        <v>77</v>
      </c>
      <c r="AY203" s="245" t="s">
        <v>143</v>
      </c>
    </row>
    <row r="204" s="12" customFormat="1">
      <c r="B204" s="235"/>
      <c r="C204" s="236"/>
      <c r="D204" s="232" t="s">
        <v>154</v>
      </c>
      <c r="E204" s="237" t="s">
        <v>21</v>
      </c>
      <c r="F204" s="238" t="s">
        <v>601</v>
      </c>
      <c r="G204" s="236"/>
      <c r="H204" s="239">
        <v>9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AT204" s="245" t="s">
        <v>154</v>
      </c>
      <c r="AU204" s="245" t="s">
        <v>87</v>
      </c>
      <c r="AV204" s="12" t="s">
        <v>87</v>
      </c>
      <c r="AW204" s="12" t="s">
        <v>38</v>
      </c>
      <c r="AX204" s="12" t="s">
        <v>77</v>
      </c>
      <c r="AY204" s="245" t="s">
        <v>143</v>
      </c>
    </row>
    <row r="205" s="12" customFormat="1">
      <c r="B205" s="235"/>
      <c r="C205" s="236"/>
      <c r="D205" s="232" t="s">
        <v>154</v>
      </c>
      <c r="E205" s="237" t="s">
        <v>21</v>
      </c>
      <c r="F205" s="238" t="s">
        <v>605</v>
      </c>
      <c r="G205" s="236"/>
      <c r="H205" s="239">
        <v>28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AT205" s="245" t="s">
        <v>154</v>
      </c>
      <c r="AU205" s="245" t="s">
        <v>87</v>
      </c>
      <c r="AV205" s="12" t="s">
        <v>87</v>
      </c>
      <c r="AW205" s="12" t="s">
        <v>38</v>
      </c>
      <c r="AX205" s="12" t="s">
        <v>77</v>
      </c>
      <c r="AY205" s="245" t="s">
        <v>143</v>
      </c>
    </row>
    <row r="206" s="13" customFormat="1">
      <c r="B206" s="246"/>
      <c r="C206" s="247"/>
      <c r="D206" s="232" t="s">
        <v>154</v>
      </c>
      <c r="E206" s="248" t="s">
        <v>21</v>
      </c>
      <c r="F206" s="249" t="s">
        <v>168</v>
      </c>
      <c r="G206" s="247"/>
      <c r="H206" s="250">
        <v>90</v>
      </c>
      <c r="I206" s="251"/>
      <c r="J206" s="247"/>
      <c r="K206" s="247"/>
      <c r="L206" s="252"/>
      <c r="M206" s="253"/>
      <c r="N206" s="254"/>
      <c r="O206" s="254"/>
      <c r="P206" s="254"/>
      <c r="Q206" s="254"/>
      <c r="R206" s="254"/>
      <c r="S206" s="254"/>
      <c r="T206" s="255"/>
      <c r="AT206" s="256" t="s">
        <v>154</v>
      </c>
      <c r="AU206" s="256" t="s">
        <v>87</v>
      </c>
      <c r="AV206" s="13" t="s">
        <v>150</v>
      </c>
      <c r="AW206" s="13" t="s">
        <v>38</v>
      </c>
      <c r="AX206" s="13" t="s">
        <v>85</v>
      </c>
      <c r="AY206" s="256" t="s">
        <v>143</v>
      </c>
    </row>
    <row r="207" s="1" customFormat="1" ht="24" customHeight="1">
      <c r="B207" s="38"/>
      <c r="C207" s="219" t="s">
        <v>620</v>
      </c>
      <c r="D207" s="219" t="s">
        <v>145</v>
      </c>
      <c r="E207" s="220" t="s">
        <v>621</v>
      </c>
      <c r="F207" s="221" t="s">
        <v>622</v>
      </c>
      <c r="G207" s="222" t="s">
        <v>258</v>
      </c>
      <c r="H207" s="223">
        <v>483</v>
      </c>
      <c r="I207" s="224"/>
      <c r="J207" s="225">
        <f>ROUND(I207*H207,2)</f>
        <v>0</v>
      </c>
      <c r="K207" s="221" t="s">
        <v>149</v>
      </c>
      <c r="L207" s="43"/>
      <c r="M207" s="226" t="s">
        <v>21</v>
      </c>
      <c r="N207" s="227" t="s">
        <v>48</v>
      </c>
      <c r="O207" s="83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AR207" s="230" t="s">
        <v>150</v>
      </c>
      <c r="AT207" s="230" t="s">
        <v>145</v>
      </c>
      <c r="AU207" s="230" t="s">
        <v>87</v>
      </c>
      <c r="AY207" s="17" t="s">
        <v>143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7" t="s">
        <v>85</v>
      </c>
      <c r="BK207" s="231">
        <f>ROUND(I207*H207,2)</f>
        <v>0</v>
      </c>
      <c r="BL207" s="17" t="s">
        <v>150</v>
      </c>
      <c r="BM207" s="230" t="s">
        <v>623</v>
      </c>
    </row>
    <row r="208" s="1" customFormat="1">
      <c r="B208" s="38"/>
      <c r="C208" s="39"/>
      <c r="D208" s="232" t="s">
        <v>152</v>
      </c>
      <c r="E208" s="39"/>
      <c r="F208" s="233" t="s">
        <v>624</v>
      </c>
      <c r="G208" s="39"/>
      <c r="H208" s="39"/>
      <c r="I208" s="145"/>
      <c r="J208" s="39"/>
      <c r="K208" s="39"/>
      <c r="L208" s="43"/>
      <c r="M208" s="234"/>
      <c r="N208" s="83"/>
      <c r="O208" s="83"/>
      <c r="P208" s="83"/>
      <c r="Q208" s="83"/>
      <c r="R208" s="83"/>
      <c r="S208" s="83"/>
      <c r="T208" s="84"/>
      <c r="AT208" s="17" t="s">
        <v>152</v>
      </c>
      <c r="AU208" s="17" t="s">
        <v>87</v>
      </c>
    </row>
    <row r="209" s="12" customFormat="1">
      <c r="B209" s="235"/>
      <c r="C209" s="236"/>
      <c r="D209" s="232" t="s">
        <v>154</v>
      </c>
      <c r="E209" s="237" t="s">
        <v>21</v>
      </c>
      <c r="F209" s="238" t="s">
        <v>625</v>
      </c>
      <c r="G209" s="236"/>
      <c r="H209" s="239">
        <v>91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AT209" s="245" t="s">
        <v>154</v>
      </c>
      <c r="AU209" s="245" t="s">
        <v>87</v>
      </c>
      <c r="AV209" s="12" t="s">
        <v>87</v>
      </c>
      <c r="AW209" s="12" t="s">
        <v>38</v>
      </c>
      <c r="AX209" s="12" t="s">
        <v>77</v>
      </c>
      <c r="AY209" s="245" t="s">
        <v>143</v>
      </c>
    </row>
    <row r="210" s="12" customFormat="1">
      <c r="B210" s="235"/>
      <c r="C210" s="236"/>
      <c r="D210" s="232" t="s">
        <v>154</v>
      </c>
      <c r="E210" s="237" t="s">
        <v>21</v>
      </c>
      <c r="F210" s="238" t="s">
        <v>626</v>
      </c>
      <c r="G210" s="236"/>
      <c r="H210" s="239">
        <v>392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AT210" s="245" t="s">
        <v>154</v>
      </c>
      <c r="AU210" s="245" t="s">
        <v>87</v>
      </c>
      <c r="AV210" s="12" t="s">
        <v>87</v>
      </c>
      <c r="AW210" s="12" t="s">
        <v>38</v>
      </c>
      <c r="AX210" s="12" t="s">
        <v>77</v>
      </c>
      <c r="AY210" s="245" t="s">
        <v>143</v>
      </c>
    </row>
    <row r="211" s="13" customFormat="1">
      <c r="B211" s="246"/>
      <c r="C211" s="247"/>
      <c r="D211" s="232" t="s">
        <v>154</v>
      </c>
      <c r="E211" s="248" t="s">
        <v>21</v>
      </c>
      <c r="F211" s="249" t="s">
        <v>168</v>
      </c>
      <c r="G211" s="247"/>
      <c r="H211" s="250">
        <v>483</v>
      </c>
      <c r="I211" s="251"/>
      <c r="J211" s="247"/>
      <c r="K211" s="247"/>
      <c r="L211" s="252"/>
      <c r="M211" s="253"/>
      <c r="N211" s="254"/>
      <c r="O211" s="254"/>
      <c r="P211" s="254"/>
      <c r="Q211" s="254"/>
      <c r="R211" s="254"/>
      <c r="S211" s="254"/>
      <c r="T211" s="255"/>
      <c r="AT211" s="256" t="s">
        <v>154</v>
      </c>
      <c r="AU211" s="256" t="s">
        <v>87</v>
      </c>
      <c r="AV211" s="13" t="s">
        <v>150</v>
      </c>
      <c r="AW211" s="13" t="s">
        <v>38</v>
      </c>
      <c r="AX211" s="13" t="s">
        <v>85</v>
      </c>
      <c r="AY211" s="256" t="s">
        <v>143</v>
      </c>
    </row>
    <row r="212" s="1" customFormat="1" ht="24" customHeight="1">
      <c r="B212" s="38"/>
      <c r="C212" s="219" t="s">
        <v>627</v>
      </c>
      <c r="D212" s="219" t="s">
        <v>145</v>
      </c>
      <c r="E212" s="220" t="s">
        <v>628</v>
      </c>
      <c r="F212" s="221" t="s">
        <v>629</v>
      </c>
      <c r="G212" s="222" t="s">
        <v>258</v>
      </c>
      <c r="H212" s="223">
        <v>766</v>
      </c>
      <c r="I212" s="224"/>
      <c r="J212" s="225">
        <f>ROUND(I212*H212,2)</f>
        <v>0</v>
      </c>
      <c r="K212" s="221" t="s">
        <v>149</v>
      </c>
      <c r="L212" s="43"/>
      <c r="M212" s="226" t="s">
        <v>21</v>
      </c>
      <c r="N212" s="227" t="s">
        <v>48</v>
      </c>
      <c r="O212" s="83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AR212" s="230" t="s">
        <v>150</v>
      </c>
      <c r="AT212" s="230" t="s">
        <v>145</v>
      </c>
      <c r="AU212" s="230" t="s">
        <v>87</v>
      </c>
      <c r="AY212" s="17" t="s">
        <v>143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7" t="s">
        <v>85</v>
      </c>
      <c r="BK212" s="231">
        <f>ROUND(I212*H212,2)</f>
        <v>0</v>
      </c>
      <c r="BL212" s="17" t="s">
        <v>150</v>
      </c>
      <c r="BM212" s="230" t="s">
        <v>630</v>
      </c>
    </row>
    <row r="213" s="1" customFormat="1">
      <c r="B213" s="38"/>
      <c r="C213" s="39"/>
      <c r="D213" s="232" t="s">
        <v>152</v>
      </c>
      <c r="E213" s="39"/>
      <c r="F213" s="233" t="s">
        <v>624</v>
      </c>
      <c r="G213" s="39"/>
      <c r="H213" s="39"/>
      <c r="I213" s="145"/>
      <c r="J213" s="39"/>
      <c r="K213" s="39"/>
      <c r="L213" s="43"/>
      <c r="M213" s="234"/>
      <c r="N213" s="83"/>
      <c r="O213" s="83"/>
      <c r="P213" s="83"/>
      <c r="Q213" s="83"/>
      <c r="R213" s="83"/>
      <c r="S213" s="83"/>
      <c r="T213" s="84"/>
      <c r="AT213" s="17" t="s">
        <v>152</v>
      </c>
      <c r="AU213" s="17" t="s">
        <v>87</v>
      </c>
    </row>
    <row r="214" s="12" customFormat="1">
      <c r="B214" s="235"/>
      <c r="C214" s="236"/>
      <c r="D214" s="232" t="s">
        <v>154</v>
      </c>
      <c r="E214" s="237" t="s">
        <v>21</v>
      </c>
      <c r="F214" s="238" t="s">
        <v>631</v>
      </c>
      <c r="G214" s="236"/>
      <c r="H214" s="239">
        <v>443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AT214" s="245" t="s">
        <v>154</v>
      </c>
      <c r="AU214" s="245" t="s">
        <v>87</v>
      </c>
      <c r="AV214" s="12" t="s">
        <v>87</v>
      </c>
      <c r="AW214" s="12" t="s">
        <v>38</v>
      </c>
      <c r="AX214" s="12" t="s">
        <v>77</v>
      </c>
      <c r="AY214" s="245" t="s">
        <v>143</v>
      </c>
    </row>
    <row r="215" s="12" customFormat="1">
      <c r="B215" s="235"/>
      <c r="C215" s="236"/>
      <c r="D215" s="232" t="s">
        <v>154</v>
      </c>
      <c r="E215" s="237" t="s">
        <v>21</v>
      </c>
      <c r="F215" s="238" t="s">
        <v>632</v>
      </c>
      <c r="G215" s="236"/>
      <c r="H215" s="239">
        <v>273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AT215" s="245" t="s">
        <v>154</v>
      </c>
      <c r="AU215" s="245" t="s">
        <v>87</v>
      </c>
      <c r="AV215" s="12" t="s">
        <v>87</v>
      </c>
      <c r="AW215" s="12" t="s">
        <v>38</v>
      </c>
      <c r="AX215" s="12" t="s">
        <v>77</v>
      </c>
      <c r="AY215" s="245" t="s">
        <v>143</v>
      </c>
    </row>
    <row r="216" s="12" customFormat="1">
      <c r="B216" s="235"/>
      <c r="C216" s="236"/>
      <c r="D216" s="232" t="s">
        <v>154</v>
      </c>
      <c r="E216" s="237" t="s">
        <v>21</v>
      </c>
      <c r="F216" s="238" t="s">
        <v>633</v>
      </c>
      <c r="G216" s="236"/>
      <c r="H216" s="239">
        <v>50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AT216" s="245" t="s">
        <v>154</v>
      </c>
      <c r="AU216" s="245" t="s">
        <v>87</v>
      </c>
      <c r="AV216" s="12" t="s">
        <v>87</v>
      </c>
      <c r="AW216" s="12" t="s">
        <v>38</v>
      </c>
      <c r="AX216" s="12" t="s">
        <v>77</v>
      </c>
      <c r="AY216" s="245" t="s">
        <v>143</v>
      </c>
    </row>
    <row r="217" s="13" customFormat="1">
      <c r="B217" s="246"/>
      <c r="C217" s="247"/>
      <c r="D217" s="232" t="s">
        <v>154</v>
      </c>
      <c r="E217" s="248" t="s">
        <v>21</v>
      </c>
      <c r="F217" s="249" t="s">
        <v>168</v>
      </c>
      <c r="G217" s="247"/>
      <c r="H217" s="250">
        <v>766</v>
      </c>
      <c r="I217" s="251"/>
      <c r="J217" s="247"/>
      <c r="K217" s="247"/>
      <c r="L217" s="252"/>
      <c r="M217" s="253"/>
      <c r="N217" s="254"/>
      <c r="O217" s="254"/>
      <c r="P217" s="254"/>
      <c r="Q217" s="254"/>
      <c r="R217" s="254"/>
      <c r="S217" s="254"/>
      <c r="T217" s="255"/>
      <c r="AT217" s="256" t="s">
        <v>154</v>
      </c>
      <c r="AU217" s="256" t="s">
        <v>87</v>
      </c>
      <c r="AV217" s="13" t="s">
        <v>150</v>
      </c>
      <c r="AW217" s="13" t="s">
        <v>38</v>
      </c>
      <c r="AX217" s="13" t="s">
        <v>85</v>
      </c>
      <c r="AY217" s="256" t="s">
        <v>143</v>
      </c>
    </row>
    <row r="218" s="1" customFormat="1" ht="24" customHeight="1">
      <c r="B218" s="38"/>
      <c r="C218" s="219" t="s">
        <v>634</v>
      </c>
      <c r="D218" s="219" t="s">
        <v>145</v>
      </c>
      <c r="E218" s="220" t="s">
        <v>635</v>
      </c>
      <c r="F218" s="221" t="s">
        <v>636</v>
      </c>
      <c r="G218" s="222" t="s">
        <v>258</v>
      </c>
      <c r="H218" s="223">
        <v>247</v>
      </c>
      <c r="I218" s="224"/>
      <c r="J218" s="225">
        <f>ROUND(I218*H218,2)</f>
        <v>0</v>
      </c>
      <c r="K218" s="221" t="s">
        <v>149</v>
      </c>
      <c r="L218" s="43"/>
      <c r="M218" s="226" t="s">
        <v>21</v>
      </c>
      <c r="N218" s="227" t="s">
        <v>48</v>
      </c>
      <c r="O218" s="83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AR218" s="230" t="s">
        <v>150</v>
      </c>
      <c r="AT218" s="230" t="s">
        <v>145</v>
      </c>
      <c r="AU218" s="230" t="s">
        <v>87</v>
      </c>
      <c r="AY218" s="17" t="s">
        <v>143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7" t="s">
        <v>85</v>
      </c>
      <c r="BK218" s="231">
        <f>ROUND(I218*H218,2)</f>
        <v>0</v>
      </c>
      <c r="BL218" s="17" t="s">
        <v>150</v>
      </c>
      <c r="BM218" s="230" t="s">
        <v>637</v>
      </c>
    </row>
    <row r="219" s="1" customFormat="1">
      <c r="B219" s="38"/>
      <c r="C219" s="39"/>
      <c r="D219" s="232" t="s">
        <v>152</v>
      </c>
      <c r="E219" s="39"/>
      <c r="F219" s="233" t="s">
        <v>624</v>
      </c>
      <c r="G219" s="39"/>
      <c r="H219" s="39"/>
      <c r="I219" s="145"/>
      <c r="J219" s="39"/>
      <c r="K219" s="39"/>
      <c r="L219" s="43"/>
      <c r="M219" s="234"/>
      <c r="N219" s="83"/>
      <c r="O219" s="83"/>
      <c r="P219" s="83"/>
      <c r="Q219" s="83"/>
      <c r="R219" s="83"/>
      <c r="S219" s="83"/>
      <c r="T219" s="84"/>
      <c r="AT219" s="17" t="s">
        <v>152</v>
      </c>
      <c r="AU219" s="17" t="s">
        <v>87</v>
      </c>
    </row>
    <row r="220" s="12" customFormat="1">
      <c r="B220" s="235"/>
      <c r="C220" s="236"/>
      <c r="D220" s="232" t="s">
        <v>154</v>
      </c>
      <c r="E220" s="237" t="s">
        <v>21</v>
      </c>
      <c r="F220" s="238" t="s">
        <v>638</v>
      </c>
      <c r="G220" s="236"/>
      <c r="H220" s="239">
        <v>170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AT220" s="245" t="s">
        <v>154</v>
      </c>
      <c r="AU220" s="245" t="s">
        <v>87</v>
      </c>
      <c r="AV220" s="12" t="s">
        <v>87</v>
      </c>
      <c r="AW220" s="12" t="s">
        <v>38</v>
      </c>
      <c r="AX220" s="12" t="s">
        <v>77</v>
      </c>
      <c r="AY220" s="245" t="s">
        <v>143</v>
      </c>
    </row>
    <row r="221" s="12" customFormat="1">
      <c r="B221" s="235"/>
      <c r="C221" s="236"/>
      <c r="D221" s="232" t="s">
        <v>154</v>
      </c>
      <c r="E221" s="237" t="s">
        <v>21</v>
      </c>
      <c r="F221" s="238" t="s">
        <v>639</v>
      </c>
      <c r="G221" s="236"/>
      <c r="H221" s="239">
        <v>77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AT221" s="245" t="s">
        <v>154</v>
      </c>
      <c r="AU221" s="245" t="s">
        <v>87</v>
      </c>
      <c r="AV221" s="12" t="s">
        <v>87</v>
      </c>
      <c r="AW221" s="12" t="s">
        <v>38</v>
      </c>
      <c r="AX221" s="12" t="s">
        <v>77</v>
      </c>
      <c r="AY221" s="245" t="s">
        <v>143</v>
      </c>
    </row>
    <row r="222" s="13" customFormat="1">
      <c r="B222" s="246"/>
      <c r="C222" s="247"/>
      <c r="D222" s="232" t="s">
        <v>154</v>
      </c>
      <c r="E222" s="248" t="s">
        <v>21</v>
      </c>
      <c r="F222" s="249" t="s">
        <v>168</v>
      </c>
      <c r="G222" s="247"/>
      <c r="H222" s="250">
        <v>247</v>
      </c>
      <c r="I222" s="251"/>
      <c r="J222" s="247"/>
      <c r="K222" s="247"/>
      <c r="L222" s="252"/>
      <c r="M222" s="253"/>
      <c r="N222" s="254"/>
      <c r="O222" s="254"/>
      <c r="P222" s="254"/>
      <c r="Q222" s="254"/>
      <c r="R222" s="254"/>
      <c r="S222" s="254"/>
      <c r="T222" s="255"/>
      <c r="AT222" s="256" t="s">
        <v>154</v>
      </c>
      <c r="AU222" s="256" t="s">
        <v>87</v>
      </c>
      <c r="AV222" s="13" t="s">
        <v>150</v>
      </c>
      <c r="AW222" s="13" t="s">
        <v>38</v>
      </c>
      <c r="AX222" s="13" t="s">
        <v>85</v>
      </c>
      <c r="AY222" s="256" t="s">
        <v>143</v>
      </c>
    </row>
    <row r="223" s="1" customFormat="1" ht="24" customHeight="1">
      <c r="B223" s="38"/>
      <c r="C223" s="219" t="s">
        <v>640</v>
      </c>
      <c r="D223" s="219" t="s">
        <v>145</v>
      </c>
      <c r="E223" s="220" t="s">
        <v>641</v>
      </c>
      <c r="F223" s="221" t="s">
        <v>642</v>
      </c>
      <c r="G223" s="222" t="s">
        <v>258</v>
      </c>
      <c r="H223" s="223">
        <v>44</v>
      </c>
      <c r="I223" s="224"/>
      <c r="J223" s="225">
        <f>ROUND(I223*H223,2)</f>
        <v>0</v>
      </c>
      <c r="K223" s="221" t="s">
        <v>149</v>
      </c>
      <c r="L223" s="43"/>
      <c r="M223" s="226" t="s">
        <v>21</v>
      </c>
      <c r="N223" s="227" t="s">
        <v>48</v>
      </c>
      <c r="O223" s="83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AR223" s="230" t="s">
        <v>150</v>
      </c>
      <c r="AT223" s="230" t="s">
        <v>145</v>
      </c>
      <c r="AU223" s="230" t="s">
        <v>87</v>
      </c>
      <c r="AY223" s="17" t="s">
        <v>143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7" t="s">
        <v>85</v>
      </c>
      <c r="BK223" s="231">
        <f>ROUND(I223*H223,2)</f>
        <v>0</v>
      </c>
      <c r="BL223" s="17" t="s">
        <v>150</v>
      </c>
      <c r="BM223" s="230" t="s">
        <v>643</v>
      </c>
    </row>
    <row r="224" s="1" customFormat="1">
      <c r="B224" s="38"/>
      <c r="C224" s="39"/>
      <c r="D224" s="232" t="s">
        <v>152</v>
      </c>
      <c r="E224" s="39"/>
      <c r="F224" s="233" t="s">
        <v>624</v>
      </c>
      <c r="G224" s="39"/>
      <c r="H224" s="39"/>
      <c r="I224" s="145"/>
      <c r="J224" s="39"/>
      <c r="K224" s="39"/>
      <c r="L224" s="43"/>
      <c r="M224" s="234"/>
      <c r="N224" s="83"/>
      <c r="O224" s="83"/>
      <c r="P224" s="83"/>
      <c r="Q224" s="83"/>
      <c r="R224" s="83"/>
      <c r="S224" s="83"/>
      <c r="T224" s="84"/>
      <c r="AT224" s="17" t="s">
        <v>152</v>
      </c>
      <c r="AU224" s="17" t="s">
        <v>87</v>
      </c>
    </row>
    <row r="225" s="12" customFormat="1">
      <c r="B225" s="235"/>
      <c r="C225" s="236"/>
      <c r="D225" s="232" t="s">
        <v>154</v>
      </c>
      <c r="E225" s="237" t="s">
        <v>21</v>
      </c>
      <c r="F225" s="238" t="s">
        <v>510</v>
      </c>
      <c r="G225" s="236"/>
      <c r="H225" s="239">
        <v>35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AT225" s="245" t="s">
        <v>154</v>
      </c>
      <c r="AU225" s="245" t="s">
        <v>87</v>
      </c>
      <c r="AV225" s="12" t="s">
        <v>87</v>
      </c>
      <c r="AW225" s="12" t="s">
        <v>38</v>
      </c>
      <c r="AX225" s="12" t="s">
        <v>77</v>
      </c>
      <c r="AY225" s="245" t="s">
        <v>143</v>
      </c>
    </row>
    <row r="226" s="12" customFormat="1">
      <c r="B226" s="235"/>
      <c r="C226" s="236"/>
      <c r="D226" s="232" t="s">
        <v>154</v>
      </c>
      <c r="E226" s="237" t="s">
        <v>21</v>
      </c>
      <c r="F226" s="238" t="s">
        <v>511</v>
      </c>
      <c r="G226" s="236"/>
      <c r="H226" s="239">
        <v>9</v>
      </c>
      <c r="I226" s="240"/>
      <c r="J226" s="236"/>
      <c r="K226" s="236"/>
      <c r="L226" s="241"/>
      <c r="M226" s="242"/>
      <c r="N226" s="243"/>
      <c r="O226" s="243"/>
      <c r="P226" s="243"/>
      <c r="Q226" s="243"/>
      <c r="R226" s="243"/>
      <c r="S226" s="243"/>
      <c r="T226" s="244"/>
      <c r="AT226" s="245" t="s">
        <v>154</v>
      </c>
      <c r="AU226" s="245" t="s">
        <v>87</v>
      </c>
      <c r="AV226" s="12" t="s">
        <v>87</v>
      </c>
      <c r="AW226" s="12" t="s">
        <v>38</v>
      </c>
      <c r="AX226" s="12" t="s">
        <v>77</v>
      </c>
      <c r="AY226" s="245" t="s">
        <v>143</v>
      </c>
    </row>
    <row r="227" s="13" customFormat="1">
      <c r="B227" s="246"/>
      <c r="C227" s="247"/>
      <c r="D227" s="232" t="s">
        <v>154</v>
      </c>
      <c r="E227" s="248" t="s">
        <v>21</v>
      </c>
      <c r="F227" s="249" t="s">
        <v>168</v>
      </c>
      <c r="G227" s="247"/>
      <c r="H227" s="250">
        <v>44</v>
      </c>
      <c r="I227" s="251"/>
      <c r="J227" s="247"/>
      <c r="K227" s="247"/>
      <c r="L227" s="252"/>
      <c r="M227" s="253"/>
      <c r="N227" s="254"/>
      <c r="O227" s="254"/>
      <c r="P227" s="254"/>
      <c r="Q227" s="254"/>
      <c r="R227" s="254"/>
      <c r="S227" s="254"/>
      <c r="T227" s="255"/>
      <c r="AT227" s="256" t="s">
        <v>154</v>
      </c>
      <c r="AU227" s="256" t="s">
        <v>87</v>
      </c>
      <c r="AV227" s="13" t="s">
        <v>150</v>
      </c>
      <c r="AW227" s="13" t="s">
        <v>38</v>
      </c>
      <c r="AX227" s="13" t="s">
        <v>85</v>
      </c>
      <c r="AY227" s="256" t="s">
        <v>143</v>
      </c>
    </row>
    <row r="228" s="1" customFormat="1" ht="16.5" customHeight="1">
      <c r="B228" s="38"/>
      <c r="C228" s="219" t="s">
        <v>644</v>
      </c>
      <c r="D228" s="219" t="s">
        <v>145</v>
      </c>
      <c r="E228" s="220" t="s">
        <v>645</v>
      </c>
      <c r="F228" s="221" t="s">
        <v>646</v>
      </c>
      <c r="G228" s="222" t="s">
        <v>258</v>
      </c>
      <c r="H228" s="223">
        <v>50</v>
      </c>
      <c r="I228" s="224"/>
      <c r="J228" s="225">
        <f>ROUND(I228*H228,2)</f>
        <v>0</v>
      </c>
      <c r="K228" s="221" t="s">
        <v>21</v>
      </c>
      <c r="L228" s="43"/>
      <c r="M228" s="226" t="s">
        <v>21</v>
      </c>
      <c r="N228" s="227" t="s">
        <v>48</v>
      </c>
      <c r="O228" s="83"/>
      <c r="P228" s="228">
        <f>O228*H228</f>
        <v>0</v>
      </c>
      <c r="Q228" s="228">
        <v>0</v>
      </c>
      <c r="R228" s="228">
        <f>Q228*H228</f>
        <v>0</v>
      </c>
      <c r="S228" s="228">
        <v>0</v>
      </c>
      <c r="T228" s="229">
        <f>S228*H228</f>
        <v>0</v>
      </c>
      <c r="AR228" s="230" t="s">
        <v>150</v>
      </c>
      <c r="AT228" s="230" t="s">
        <v>145</v>
      </c>
      <c r="AU228" s="230" t="s">
        <v>87</v>
      </c>
      <c r="AY228" s="17" t="s">
        <v>143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7" t="s">
        <v>85</v>
      </c>
      <c r="BK228" s="231">
        <f>ROUND(I228*H228,2)</f>
        <v>0</v>
      </c>
      <c r="BL228" s="17" t="s">
        <v>150</v>
      </c>
      <c r="BM228" s="230" t="s">
        <v>647</v>
      </c>
    </row>
    <row r="229" s="1" customFormat="1">
      <c r="B229" s="38"/>
      <c r="C229" s="39"/>
      <c r="D229" s="232" t="s">
        <v>152</v>
      </c>
      <c r="E229" s="39"/>
      <c r="F229" s="233" t="s">
        <v>648</v>
      </c>
      <c r="G229" s="39"/>
      <c r="H229" s="39"/>
      <c r="I229" s="145"/>
      <c r="J229" s="39"/>
      <c r="K229" s="39"/>
      <c r="L229" s="43"/>
      <c r="M229" s="234"/>
      <c r="N229" s="83"/>
      <c r="O229" s="83"/>
      <c r="P229" s="83"/>
      <c r="Q229" s="83"/>
      <c r="R229" s="83"/>
      <c r="S229" s="83"/>
      <c r="T229" s="84"/>
      <c r="AT229" s="17" t="s">
        <v>152</v>
      </c>
      <c r="AU229" s="17" t="s">
        <v>87</v>
      </c>
    </row>
    <row r="230" s="1" customFormat="1">
      <c r="B230" s="38"/>
      <c r="C230" s="39"/>
      <c r="D230" s="232" t="s">
        <v>271</v>
      </c>
      <c r="E230" s="39"/>
      <c r="F230" s="233" t="s">
        <v>649</v>
      </c>
      <c r="G230" s="39"/>
      <c r="H230" s="39"/>
      <c r="I230" s="145"/>
      <c r="J230" s="39"/>
      <c r="K230" s="39"/>
      <c r="L230" s="43"/>
      <c r="M230" s="234"/>
      <c r="N230" s="83"/>
      <c r="O230" s="83"/>
      <c r="P230" s="83"/>
      <c r="Q230" s="83"/>
      <c r="R230" s="83"/>
      <c r="S230" s="83"/>
      <c r="T230" s="84"/>
      <c r="AT230" s="17" t="s">
        <v>271</v>
      </c>
      <c r="AU230" s="17" t="s">
        <v>87</v>
      </c>
    </row>
    <row r="231" s="12" customFormat="1">
      <c r="B231" s="235"/>
      <c r="C231" s="236"/>
      <c r="D231" s="232" t="s">
        <v>154</v>
      </c>
      <c r="E231" s="237" t="s">
        <v>21</v>
      </c>
      <c r="F231" s="238" t="s">
        <v>650</v>
      </c>
      <c r="G231" s="236"/>
      <c r="H231" s="239">
        <v>50</v>
      </c>
      <c r="I231" s="240"/>
      <c r="J231" s="236"/>
      <c r="K231" s="236"/>
      <c r="L231" s="241"/>
      <c r="M231" s="242"/>
      <c r="N231" s="243"/>
      <c r="O231" s="243"/>
      <c r="P231" s="243"/>
      <c r="Q231" s="243"/>
      <c r="R231" s="243"/>
      <c r="S231" s="243"/>
      <c r="T231" s="244"/>
      <c r="AT231" s="245" t="s">
        <v>154</v>
      </c>
      <c r="AU231" s="245" t="s">
        <v>87</v>
      </c>
      <c r="AV231" s="12" t="s">
        <v>87</v>
      </c>
      <c r="AW231" s="12" t="s">
        <v>38</v>
      </c>
      <c r="AX231" s="12" t="s">
        <v>85</v>
      </c>
      <c r="AY231" s="245" t="s">
        <v>143</v>
      </c>
    </row>
    <row r="232" s="1" customFormat="1" ht="16.5" customHeight="1">
      <c r="B232" s="38"/>
      <c r="C232" s="271" t="s">
        <v>651</v>
      </c>
      <c r="D232" s="271" t="s">
        <v>386</v>
      </c>
      <c r="E232" s="272" t="s">
        <v>652</v>
      </c>
      <c r="F232" s="273" t="s">
        <v>653</v>
      </c>
      <c r="G232" s="274" t="s">
        <v>258</v>
      </c>
      <c r="H232" s="275">
        <v>50</v>
      </c>
      <c r="I232" s="276"/>
      <c r="J232" s="277">
        <f>ROUND(I232*H232,2)</f>
        <v>0</v>
      </c>
      <c r="K232" s="273" t="s">
        <v>21</v>
      </c>
      <c r="L232" s="278"/>
      <c r="M232" s="279" t="s">
        <v>21</v>
      </c>
      <c r="N232" s="280" t="s">
        <v>48</v>
      </c>
      <c r="O232" s="83"/>
      <c r="P232" s="228">
        <f>O232*H232</f>
        <v>0</v>
      </c>
      <c r="Q232" s="228">
        <v>0</v>
      </c>
      <c r="R232" s="228">
        <f>Q232*H232</f>
        <v>0</v>
      </c>
      <c r="S232" s="228">
        <v>0</v>
      </c>
      <c r="T232" s="229">
        <f>S232*H232</f>
        <v>0</v>
      </c>
      <c r="AR232" s="230" t="s">
        <v>193</v>
      </c>
      <c r="AT232" s="230" t="s">
        <v>386</v>
      </c>
      <c r="AU232" s="230" t="s">
        <v>87</v>
      </c>
      <c r="AY232" s="17" t="s">
        <v>143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7" t="s">
        <v>85</v>
      </c>
      <c r="BK232" s="231">
        <f>ROUND(I232*H232,2)</f>
        <v>0</v>
      </c>
      <c r="BL232" s="17" t="s">
        <v>150</v>
      </c>
      <c r="BM232" s="230" t="s">
        <v>654</v>
      </c>
    </row>
    <row r="233" s="1" customFormat="1" ht="24" customHeight="1">
      <c r="B233" s="38"/>
      <c r="C233" s="219" t="s">
        <v>655</v>
      </c>
      <c r="D233" s="219" t="s">
        <v>145</v>
      </c>
      <c r="E233" s="220" t="s">
        <v>656</v>
      </c>
      <c r="F233" s="221" t="s">
        <v>657</v>
      </c>
      <c r="G233" s="222" t="s">
        <v>258</v>
      </c>
      <c r="H233" s="223">
        <v>14</v>
      </c>
      <c r="I233" s="224"/>
      <c r="J233" s="225">
        <f>ROUND(I233*H233,2)</f>
        <v>0</v>
      </c>
      <c r="K233" s="221" t="s">
        <v>21</v>
      </c>
      <c r="L233" s="43"/>
      <c r="M233" s="226" t="s">
        <v>21</v>
      </c>
      <c r="N233" s="227" t="s">
        <v>48</v>
      </c>
      <c r="O233" s="83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AR233" s="230" t="s">
        <v>150</v>
      </c>
      <c r="AT233" s="230" t="s">
        <v>145</v>
      </c>
      <c r="AU233" s="230" t="s">
        <v>87</v>
      </c>
      <c r="AY233" s="17" t="s">
        <v>143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7" t="s">
        <v>85</v>
      </c>
      <c r="BK233" s="231">
        <f>ROUND(I233*H233,2)</f>
        <v>0</v>
      </c>
      <c r="BL233" s="17" t="s">
        <v>150</v>
      </c>
      <c r="BM233" s="230" t="s">
        <v>658</v>
      </c>
    </row>
    <row r="234" s="12" customFormat="1">
      <c r="B234" s="235"/>
      <c r="C234" s="236"/>
      <c r="D234" s="232" t="s">
        <v>154</v>
      </c>
      <c r="E234" s="237" t="s">
        <v>21</v>
      </c>
      <c r="F234" s="238" t="s">
        <v>659</v>
      </c>
      <c r="G234" s="236"/>
      <c r="H234" s="239">
        <v>8</v>
      </c>
      <c r="I234" s="240"/>
      <c r="J234" s="236"/>
      <c r="K234" s="236"/>
      <c r="L234" s="241"/>
      <c r="M234" s="242"/>
      <c r="N234" s="243"/>
      <c r="O234" s="243"/>
      <c r="P234" s="243"/>
      <c r="Q234" s="243"/>
      <c r="R234" s="243"/>
      <c r="S234" s="243"/>
      <c r="T234" s="244"/>
      <c r="AT234" s="245" t="s">
        <v>154</v>
      </c>
      <c r="AU234" s="245" t="s">
        <v>87</v>
      </c>
      <c r="AV234" s="12" t="s">
        <v>87</v>
      </c>
      <c r="AW234" s="12" t="s">
        <v>38</v>
      </c>
      <c r="AX234" s="12" t="s">
        <v>77</v>
      </c>
      <c r="AY234" s="245" t="s">
        <v>143</v>
      </c>
    </row>
    <row r="235" s="12" customFormat="1">
      <c r="B235" s="235"/>
      <c r="C235" s="236"/>
      <c r="D235" s="232" t="s">
        <v>154</v>
      </c>
      <c r="E235" s="237" t="s">
        <v>21</v>
      </c>
      <c r="F235" s="238" t="s">
        <v>660</v>
      </c>
      <c r="G235" s="236"/>
      <c r="H235" s="239">
        <v>3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AT235" s="245" t="s">
        <v>154</v>
      </c>
      <c r="AU235" s="245" t="s">
        <v>87</v>
      </c>
      <c r="AV235" s="12" t="s">
        <v>87</v>
      </c>
      <c r="AW235" s="12" t="s">
        <v>38</v>
      </c>
      <c r="AX235" s="12" t="s">
        <v>77</v>
      </c>
      <c r="AY235" s="245" t="s">
        <v>143</v>
      </c>
    </row>
    <row r="236" s="12" customFormat="1">
      <c r="B236" s="235"/>
      <c r="C236" s="236"/>
      <c r="D236" s="232" t="s">
        <v>154</v>
      </c>
      <c r="E236" s="237" t="s">
        <v>21</v>
      </c>
      <c r="F236" s="238" t="s">
        <v>661</v>
      </c>
      <c r="G236" s="236"/>
      <c r="H236" s="239">
        <v>3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AT236" s="245" t="s">
        <v>154</v>
      </c>
      <c r="AU236" s="245" t="s">
        <v>87</v>
      </c>
      <c r="AV236" s="12" t="s">
        <v>87</v>
      </c>
      <c r="AW236" s="12" t="s">
        <v>38</v>
      </c>
      <c r="AX236" s="12" t="s">
        <v>77</v>
      </c>
      <c r="AY236" s="245" t="s">
        <v>143</v>
      </c>
    </row>
    <row r="237" s="13" customFormat="1">
      <c r="B237" s="246"/>
      <c r="C237" s="247"/>
      <c r="D237" s="232" t="s">
        <v>154</v>
      </c>
      <c r="E237" s="248" t="s">
        <v>21</v>
      </c>
      <c r="F237" s="249" t="s">
        <v>168</v>
      </c>
      <c r="G237" s="247"/>
      <c r="H237" s="250">
        <v>14</v>
      </c>
      <c r="I237" s="251"/>
      <c r="J237" s="247"/>
      <c r="K237" s="247"/>
      <c r="L237" s="252"/>
      <c r="M237" s="253"/>
      <c r="N237" s="254"/>
      <c r="O237" s="254"/>
      <c r="P237" s="254"/>
      <c r="Q237" s="254"/>
      <c r="R237" s="254"/>
      <c r="S237" s="254"/>
      <c r="T237" s="255"/>
      <c r="AT237" s="256" t="s">
        <v>154</v>
      </c>
      <c r="AU237" s="256" t="s">
        <v>87</v>
      </c>
      <c r="AV237" s="13" t="s">
        <v>150</v>
      </c>
      <c r="AW237" s="13" t="s">
        <v>38</v>
      </c>
      <c r="AX237" s="13" t="s">
        <v>85</v>
      </c>
      <c r="AY237" s="256" t="s">
        <v>143</v>
      </c>
    </row>
    <row r="238" s="11" customFormat="1" ht="22.8" customHeight="1">
      <c r="B238" s="203"/>
      <c r="C238" s="204"/>
      <c r="D238" s="205" t="s">
        <v>76</v>
      </c>
      <c r="E238" s="217" t="s">
        <v>197</v>
      </c>
      <c r="F238" s="217" t="s">
        <v>292</v>
      </c>
      <c r="G238" s="204"/>
      <c r="H238" s="204"/>
      <c r="I238" s="207"/>
      <c r="J238" s="218">
        <f>BK238</f>
        <v>0</v>
      </c>
      <c r="K238" s="204"/>
      <c r="L238" s="209"/>
      <c r="M238" s="210"/>
      <c r="N238" s="211"/>
      <c r="O238" s="211"/>
      <c r="P238" s="212">
        <f>SUM(P239:P240)</f>
        <v>0</v>
      </c>
      <c r="Q238" s="211"/>
      <c r="R238" s="212">
        <f>SUM(R239:R240)</f>
        <v>0</v>
      </c>
      <c r="S238" s="211"/>
      <c r="T238" s="213">
        <f>SUM(T239:T240)</f>
        <v>0</v>
      </c>
      <c r="AR238" s="214" t="s">
        <v>85</v>
      </c>
      <c r="AT238" s="215" t="s">
        <v>76</v>
      </c>
      <c r="AU238" s="215" t="s">
        <v>85</v>
      </c>
      <c r="AY238" s="214" t="s">
        <v>143</v>
      </c>
      <c r="BK238" s="216">
        <f>SUM(BK239:BK240)</f>
        <v>0</v>
      </c>
    </row>
    <row r="239" s="1" customFormat="1" ht="16.5" customHeight="1">
      <c r="B239" s="38"/>
      <c r="C239" s="219" t="s">
        <v>662</v>
      </c>
      <c r="D239" s="219" t="s">
        <v>145</v>
      </c>
      <c r="E239" s="220" t="s">
        <v>663</v>
      </c>
      <c r="F239" s="221" t="s">
        <v>664</v>
      </c>
      <c r="G239" s="222" t="s">
        <v>269</v>
      </c>
      <c r="H239" s="223">
        <v>-1</v>
      </c>
      <c r="I239" s="224"/>
      <c r="J239" s="225">
        <f>ROUND(I239*H239,2)</f>
        <v>0</v>
      </c>
      <c r="K239" s="221" t="s">
        <v>21</v>
      </c>
      <c r="L239" s="43"/>
      <c r="M239" s="226" t="s">
        <v>21</v>
      </c>
      <c r="N239" s="227" t="s">
        <v>48</v>
      </c>
      <c r="O239" s="83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AR239" s="230" t="s">
        <v>150</v>
      </c>
      <c r="AT239" s="230" t="s">
        <v>145</v>
      </c>
      <c r="AU239" s="230" t="s">
        <v>87</v>
      </c>
      <c r="AY239" s="17" t="s">
        <v>143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7" t="s">
        <v>85</v>
      </c>
      <c r="BK239" s="231">
        <f>ROUND(I239*H239,2)</f>
        <v>0</v>
      </c>
      <c r="BL239" s="17" t="s">
        <v>150</v>
      </c>
      <c r="BM239" s="230" t="s">
        <v>665</v>
      </c>
    </row>
    <row r="240" s="1" customFormat="1">
      <c r="B240" s="38"/>
      <c r="C240" s="39"/>
      <c r="D240" s="232" t="s">
        <v>271</v>
      </c>
      <c r="E240" s="39"/>
      <c r="F240" s="233" t="s">
        <v>666</v>
      </c>
      <c r="G240" s="39"/>
      <c r="H240" s="39"/>
      <c r="I240" s="145"/>
      <c r="J240" s="39"/>
      <c r="K240" s="39"/>
      <c r="L240" s="43"/>
      <c r="M240" s="234"/>
      <c r="N240" s="83"/>
      <c r="O240" s="83"/>
      <c r="P240" s="83"/>
      <c r="Q240" s="83"/>
      <c r="R240" s="83"/>
      <c r="S240" s="83"/>
      <c r="T240" s="84"/>
      <c r="AT240" s="17" t="s">
        <v>271</v>
      </c>
      <c r="AU240" s="17" t="s">
        <v>87</v>
      </c>
    </row>
    <row r="241" s="11" customFormat="1" ht="22.8" customHeight="1">
      <c r="B241" s="203"/>
      <c r="C241" s="204"/>
      <c r="D241" s="205" t="s">
        <v>76</v>
      </c>
      <c r="E241" s="217" t="s">
        <v>301</v>
      </c>
      <c r="F241" s="217" t="s">
        <v>302</v>
      </c>
      <c r="G241" s="204"/>
      <c r="H241" s="204"/>
      <c r="I241" s="207"/>
      <c r="J241" s="218">
        <f>BK241</f>
        <v>0</v>
      </c>
      <c r="K241" s="204"/>
      <c r="L241" s="209"/>
      <c r="M241" s="210"/>
      <c r="N241" s="211"/>
      <c r="O241" s="211"/>
      <c r="P241" s="212">
        <f>P242</f>
        <v>0</v>
      </c>
      <c r="Q241" s="211"/>
      <c r="R241" s="212">
        <f>R242</f>
        <v>0</v>
      </c>
      <c r="S241" s="211"/>
      <c r="T241" s="213">
        <f>T242</f>
        <v>0</v>
      </c>
      <c r="AR241" s="214" t="s">
        <v>85</v>
      </c>
      <c r="AT241" s="215" t="s">
        <v>76</v>
      </c>
      <c r="AU241" s="215" t="s">
        <v>85</v>
      </c>
      <c r="AY241" s="214" t="s">
        <v>143</v>
      </c>
      <c r="BK241" s="216">
        <f>BK242</f>
        <v>0</v>
      </c>
    </row>
    <row r="242" s="1" customFormat="1" ht="16.5" customHeight="1">
      <c r="B242" s="38"/>
      <c r="C242" s="219" t="s">
        <v>667</v>
      </c>
      <c r="D242" s="219" t="s">
        <v>145</v>
      </c>
      <c r="E242" s="220" t="s">
        <v>496</v>
      </c>
      <c r="F242" s="221" t="s">
        <v>497</v>
      </c>
      <c r="G242" s="222" t="s">
        <v>306</v>
      </c>
      <c r="H242" s="223">
        <v>0.378</v>
      </c>
      <c r="I242" s="224"/>
      <c r="J242" s="225">
        <f>ROUND(I242*H242,2)</f>
        <v>0</v>
      </c>
      <c r="K242" s="221" t="s">
        <v>149</v>
      </c>
      <c r="L242" s="43"/>
      <c r="M242" s="281" t="s">
        <v>21</v>
      </c>
      <c r="N242" s="282" t="s">
        <v>48</v>
      </c>
      <c r="O242" s="269"/>
      <c r="P242" s="283">
        <f>O242*H242</f>
        <v>0</v>
      </c>
      <c r="Q242" s="283">
        <v>0</v>
      </c>
      <c r="R242" s="283">
        <f>Q242*H242</f>
        <v>0</v>
      </c>
      <c r="S242" s="283">
        <v>0</v>
      </c>
      <c r="T242" s="284">
        <f>S242*H242</f>
        <v>0</v>
      </c>
      <c r="AR242" s="230" t="s">
        <v>150</v>
      </c>
      <c r="AT242" s="230" t="s">
        <v>145</v>
      </c>
      <c r="AU242" s="230" t="s">
        <v>87</v>
      </c>
      <c r="AY242" s="17" t="s">
        <v>143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7" t="s">
        <v>85</v>
      </c>
      <c r="BK242" s="231">
        <f>ROUND(I242*H242,2)</f>
        <v>0</v>
      </c>
      <c r="BL242" s="17" t="s">
        <v>150</v>
      </c>
      <c r="BM242" s="230" t="s">
        <v>668</v>
      </c>
    </row>
    <row r="243" s="1" customFormat="1" ht="6.96" customHeight="1">
      <c r="B243" s="58"/>
      <c r="C243" s="59"/>
      <c r="D243" s="59"/>
      <c r="E243" s="59"/>
      <c r="F243" s="59"/>
      <c r="G243" s="59"/>
      <c r="H243" s="59"/>
      <c r="I243" s="170"/>
      <c r="J243" s="59"/>
      <c r="K243" s="59"/>
      <c r="L243" s="43"/>
    </row>
  </sheetData>
  <sheetProtection sheet="1" autoFilter="0" formatColumns="0" formatRows="0" objects="1" scenarios="1" spinCount="100000" saltValue="J/6LGtvgWayf4XTe+5AZ2lsZpQ7xK8bCRKxf9uBAHFdb3sLQ5sc/Bipx8CaR0OnHN8ARr7BjiH8wIy89kQar4g==" hashValue="ht1BwNs8CTMzo5nc4DRG8R2WX22hb4S3tJ7J7mvJRftIBDw4MhTF8GHRs6EO/vbjqtCh4qmPVaePsxA3RLmiVQ==" algorithmName="SHA-512" password="CC35"/>
  <autoFilter ref="C88:K24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7" customWidth="1"/>
    <col min="8" max="8" width="11.5" customWidth="1"/>
    <col min="9" max="9" width="20.17" style="13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109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87</v>
      </c>
    </row>
    <row r="4" ht="24.96" customHeight="1">
      <c r="B4" s="20"/>
      <c r="D4" s="141" t="s">
        <v>116</v>
      </c>
      <c r="L4" s="20"/>
      <c r="M4" s="14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43" t="s">
        <v>16</v>
      </c>
      <c r="L6" s="20"/>
    </row>
    <row r="7" ht="16.5" customHeight="1">
      <c r="B7" s="20"/>
      <c r="E7" s="144" t="str">
        <f>'Rekapitulace stavby'!K6</f>
        <v>Bečva, km 42,480-44,135 - revitalizace toku, Černotín, DPS</v>
      </c>
      <c r="F7" s="143"/>
      <c r="G7" s="143"/>
      <c r="H7" s="143"/>
      <c r="L7" s="20"/>
    </row>
    <row r="8" ht="12" customHeight="1">
      <c r="B8" s="20"/>
      <c r="D8" s="143" t="s">
        <v>117</v>
      </c>
      <c r="L8" s="20"/>
    </row>
    <row r="9" s="1" customFormat="1" ht="16.5" customHeight="1">
      <c r="B9" s="43"/>
      <c r="E9" s="144" t="s">
        <v>467</v>
      </c>
      <c r="F9" s="1"/>
      <c r="G9" s="1"/>
      <c r="H9" s="1"/>
      <c r="I9" s="145"/>
      <c r="L9" s="43"/>
    </row>
    <row r="10" s="1" customFormat="1" ht="12" customHeight="1">
      <c r="B10" s="43"/>
      <c r="D10" s="143" t="s">
        <v>468</v>
      </c>
      <c r="I10" s="145"/>
      <c r="L10" s="43"/>
    </row>
    <row r="11" s="1" customFormat="1" ht="36.96" customHeight="1">
      <c r="B11" s="43"/>
      <c r="E11" s="146" t="s">
        <v>669</v>
      </c>
      <c r="F11" s="1"/>
      <c r="G11" s="1"/>
      <c r="H11" s="1"/>
      <c r="I11" s="145"/>
      <c r="L11" s="43"/>
    </row>
    <row r="12" s="1" customFormat="1">
      <c r="B12" s="43"/>
      <c r="I12" s="145"/>
      <c r="L12" s="43"/>
    </row>
    <row r="13" s="1" customFormat="1" ht="12" customHeight="1">
      <c r="B13" s="43"/>
      <c r="D13" s="143" t="s">
        <v>18</v>
      </c>
      <c r="F13" s="132" t="s">
        <v>19</v>
      </c>
      <c r="I13" s="147" t="s">
        <v>20</v>
      </c>
      <c r="J13" s="132" t="s">
        <v>21</v>
      </c>
      <c r="L13" s="43"/>
    </row>
    <row r="14" s="1" customFormat="1" ht="12" customHeight="1">
      <c r="B14" s="43"/>
      <c r="D14" s="143" t="s">
        <v>22</v>
      </c>
      <c r="F14" s="132" t="s">
        <v>23</v>
      </c>
      <c r="I14" s="147" t="s">
        <v>24</v>
      </c>
      <c r="J14" s="148" t="str">
        <f>'Rekapitulace stavby'!AN8</f>
        <v>31. 7. 2018</v>
      </c>
      <c r="L14" s="43"/>
    </row>
    <row r="15" s="1" customFormat="1" ht="10.8" customHeight="1">
      <c r="B15" s="43"/>
      <c r="I15" s="145"/>
      <c r="L15" s="43"/>
    </row>
    <row r="16" s="1" customFormat="1" ht="12" customHeight="1">
      <c r="B16" s="43"/>
      <c r="D16" s="143" t="s">
        <v>26</v>
      </c>
      <c r="I16" s="147" t="s">
        <v>27</v>
      </c>
      <c r="J16" s="132" t="s">
        <v>28</v>
      </c>
      <c r="L16" s="43"/>
    </row>
    <row r="17" s="1" customFormat="1" ht="18" customHeight="1">
      <c r="B17" s="43"/>
      <c r="E17" s="132" t="s">
        <v>29</v>
      </c>
      <c r="I17" s="147" t="s">
        <v>30</v>
      </c>
      <c r="J17" s="132" t="s">
        <v>31</v>
      </c>
      <c r="L17" s="43"/>
    </row>
    <row r="18" s="1" customFormat="1" ht="6.96" customHeight="1">
      <c r="B18" s="43"/>
      <c r="I18" s="145"/>
      <c r="L18" s="43"/>
    </row>
    <row r="19" s="1" customFormat="1" ht="12" customHeight="1">
      <c r="B19" s="43"/>
      <c r="D19" s="143" t="s">
        <v>32</v>
      </c>
      <c r="I19" s="147" t="s">
        <v>27</v>
      </c>
      <c r="J19" s="33" t="str">
        <f>'Rekapitulace stavby'!AN13</f>
        <v>Vyplň údaj</v>
      </c>
      <c r="L19" s="43"/>
    </row>
    <row r="20" s="1" customFormat="1" ht="18" customHeight="1">
      <c r="B20" s="43"/>
      <c r="E20" s="33" t="str">
        <f>'Rekapitulace stavby'!E14</f>
        <v>Vyplň údaj</v>
      </c>
      <c r="F20" s="132"/>
      <c r="G20" s="132"/>
      <c r="H20" s="132"/>
      <c r="I20" s="147" t="s">
        <v>30</v>
      </c>
      <c r="J20" s="33" t="str">
        <f>'Rekapitulace stavby'!AN14</f>
        <v>Vyplň údaj</v>
      </c>
      <c r="L20" s="43"/>
    </row>
    <row r="21" s="1" customFormat="1" ht="6.96" customHeight="1">
      <c r="B21" s="43"/>
      <c r="I21" s="145"/>
      <c r="L21" s="43"/>
    </row>
    <row r="22" s="1" customFormat="1" ht="12" customHeight="1">
      <c r="B22" s="43"/>
      <c r="D22" s="143" t="s">
        <v>34</v>
      </c>
      <c r="I22" s="147" t="s">
        <v>27</v>
      </c>
      <c r="J22" s="132" t="s">
        <v>35</v>
      </c>
      <c r="L22" s="43"/>
    </row>
    <row r="23" s="1" customFormat="1" ht="18" customHeight="1">
      <c r="B23" s="43"/>
      <c r="E23" s="132" t="s">
        <v>36</v>
      </c>
      <c r="I23" s="147" t="s">
        <v>30</v>
      </c>
      <c r="J23" s="132" t="s">
        <v>37</v>
      </c>
      <c r="L23" s="43"/>
    </row>
    <row r="24" s="1" customFormat="1" ht="6.96" customHeight="1">
      <c r="B24" s="43"/>
      <c r="I24" s="145"/>
      <c r="L24" s="43"/>
    </row>
    <row r="25" s="1" customFormat="1" ht="12" customHeight="1">
      <c r="B25" s="43"/>
      <c r="D25" s="143" t="s">
        <v>39</v>
      </c>
      <c r="I25" s="147" t="s">
        <v>27</v>
      </c>
      <c r="J25" s="132" t="str">
        <f>IF('Rekapitulace stavby'!AN19="","",'Rekapitulace stavby'!AN19)</f>
        <v/>
      </c>
      <c r="L25" s="43"/>
    </row>
    <row r="26" s="1" customFormat="1" ht="18" customHeight="1">
      <c r="B26" s="43"/>
      <c r="E26" s="132" t="str">
        <f>IF('Rekapitulace stavby'!E20="","",'Rekapitulace stavby'!E20)</f>
        <v xml:space="preserve"> </v>
      </c>
      <c r="I26" s="147" t="s">
        <v>30</v>
      </c>
      <c r="J26" s="132" t="str">
        <f>IF('Rekapitulace stavby'!AN20="","",'Rekapitulace stavby'!AN20)</f>
        <v/>
      </c>
      <c r="L26" s="43"/>
    </row>
    <row r="27" s="1" customFormat="1" ht="6.96" customHeight="1">
      <c r="B27" s="43"/>
      <c r="I27" s="145"/>
      <c r="L27" s="43"/>
    </row>
    <row r="28" s="1" customFormat="1" ht="12" customHeight="1">
      <c r="B28" s="43"/>
      <c r="D28" s="143" t="s">
        <v>41</v>
      </c>
      <c r="I28" s="145"/>
      <c r="L28" s="43"/>
    </row>
    <row r="29" s="7" customFormat="1" ht="16.5" customHeight="1">
      <c r="B29" s="149"/>
      <c r="E29" s="150" t="s">
        <v>21</v>
      </c>
      <c r="F29" s="150"/>
      <c r="G29" s="150"/>
      <c r="H29" s="150"/>
      <c r="I29" s="151"/>
      <c r="L29" s="149"/>
    </row>
    <row r="30" s="1" customFormat="1" ht="6.96" customHeight="1">
      <c r="B30" s="43"/>
      <c r="I30" s="145"/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52"/>
      <c r="J31" s="75"/>
      <c r="K31" s="75"/>
      <c r="L31" s="43"/>
    </row>
    <row r="32" s="1" customFormat="1" ht="25.44" customHeight="1">
      <c r="B32" s="43"/>
      <c r="D32" s="153" t="s">
        <v>43</v>
      </c>
      <c r="I32" s="145"/>
      <c r="J32" s="154">
        <f>ROUND(J87, 2)</f>
        <v>0</v>
      </c>
      <c r="L32" s="43"/>
    </row>
    <row r="33" s="1" customFormat="1" ht="6.96" customHeight="1">
      <c r="B33" s="43"/>
      <c r="D33" s="75"/>
      <c r="E33" s="75"/>
      <c r="F33" s="75"/>
      <c r="G33" s="75"/>
      <c r="H33" s="75"/>
      <c r="I33" s="152"/>
      <c r="J33" s="75"/>
      <c r="K33" s="75"/>
      <c r="L33" s="43"/>
    </row>
    <row r="34" s="1" customFormat="1" ht="14.4" customHeight="1">
      <c r="B34" s="43"/>
      <c r="F34" s="155" t="s">
        <v>45</v>
      </c>
      <c r="I34" s="156" t="s">
        <v>44</v>
      </c>
      <c r="J34" s="155" t="s">
        <v>46</v>
      </c>
      <c r="L34" s="43"/>
    </row>
    <row r="35" s="1" customFormat="1" ht="14.4" customHeight="1">
      <c r="B35" s="43"/>
      <c r="D35" s="157" t="s">
        <v>47</v>
      </c>
      <c r="E35" s="143" t="s">
        <v>48</v>
      </c>
      <c r="F35" s="158">
        <f>ROUND((SUM(BE87:BE111)),  2)</f>
        <v>0</v>
      </c>
      <c r="I35" s="159">
        <v>0.20999999999999999</v>
      </c>
      <c r="J35" s="158">
        <f>ROUND(((SUM(BE87:BE111))*I35),  2)</f>
        <v>0</v>
      </c>
      <c r="L35" s="43"/>
    </row>
    <row r="36" s="1" customFormat="1" ht="14.4" customHeight="1">
      <c r="B36" s="43"/>
      <c r="E36" s="143" t="s">
        <v>49</v>
      </c>
      <c r="F36" s="158">
        <f>ROUND((SUM(BF87:BF111)),  2)</f>
        <v>0</v>
      </c>
      <c r="I36" s="159">
        <v>0.14999999999999999</v>
      </c>
      <c r="J36" s="158">
        <f>ROUND(((SUM(BF87:BF111))*I36),  2)</f>
        <v>0</v>
      </c>
      <c r="L36" s="43"/>
    </row>
    <row r="37" hidden="1" s="1" customFormat="1" ht="14.4" customHeight="1">
      <c r="B37" s="43"/>
      <c r="E37" s="143" t="s">
        <v>50</v>
      </c>
      <c r="F37" s="158">
        <f>ROUND((SUM(BG87:BG111)),  2)</f>
        <v>0</v>
      </c>
      <c r="I37" s="159">
        <v>0.20999999999999999</v>
      </c>
      <c r="J37" s="158">
        <f>0</f>
        <v>0</v>
      </c>
      <c r="L37" s="43"/>
    </row>
    <row r="38" hidden="1" s="1" customFormat="1" ht="14.4" customHeight="1">
      <c r="B38" s="43"/>
      <c r="E38" s="143" t="s">
        <v>51</v>
      </c>
      <c r="F38" s="158">
        <f>ROUND((SUM(BH87:BH111)),  2)</f>
        <v>0</v>
      </c>
      <c r="I38" s="159">
        <v>0.14999999999999999</v>
      </c>
      <c r="J38" s="158">
        <f>0</f>
        <v>0</v>
      </c>
      <c r="L38" s="43"/>
    </row>
    <row r="39" hidden="1" s="1" customFormat="1" ht="14.4" customHeight="1">
      <c r="B39" s="43"/>
      <c r="E39" s="143" t="s">
        <v>52</v>
      </c>
      <c r="F39" s="158">
        <f>ROUND((SUM(BI87:BI111)),  2)</f>
        <v>0</v>
      </c>
      <c r="I39" s="159">
        <v>0</v>
      </c>
      <c r="J39" s="158">
        <f>0</f>
        <v>0</v>
      </c>
      <c r="L39" s="43"/>
    </row>
    <row r="40" s="1" customFormat="1" ht="6.96" customHeight="1">
      <c r="B40" s="43"/>
      <c r="I40" s="145"/>
      <c r="L40" s="43"/>
    </row>
    <row r="41" s="1" customFormat="1" ht="25.44" customHeight="1">
      <c r="B41" s="43"/>
      <c r="C41" s="160"/>
      <c r="D41" s="161" t="s">
        <v>53</v>
      </c>
      <c r="E41" s="162"/>
      <c r="F41" s="162"/>
      <c r="G41" s="163" t="s">
        <v>54</v>
      </c>
      <c r="H41" s="164" t="s">
        <v>55</v>
      </c>
      <c r="I41" s="165"/>
      <c r="J41" s="166">
        <f>SUM(J32:J39)</f>
        <v>0</v>
      </c>
      <c r="K41" s="167"/>
      <c r="L41" s="43"/>
    </row>
    <row r="42" s="1" customFormat="1" ht="14.4" customHeight="1">
      <c r="B42" s="168"/>
      <c r="C42" s="169"/>
      <c r="D42" s="169"/>
      <c r="E42" s="169"/>
      <c r="F42" s="169"/>
      <c r="G42" s="169"/>
      <c r="H42" s="169"/>
      <c r="I42" s="170"/>
      <c r="J42" s="169"/>
      <c r="K42" s="169"/>
      <c r="L42" s="43"/>
    </row>
    <row r="46" s="1" customFormat="1" ht="6.96" customHeight="1">
      <c r="B46" s="171"/>
      <c r="C46" s="172"/>
      <c r="D46" s="172"/>
      <c r="E46" s="172"/>
      <c r="F46" s="172"/>
      <c r="G46" s="172"/>
      <c r="H46" s="172"/>
      <c r="I46" s="173"/>
      <c r="J46" s="172"/>
      <c r="K46" s="172"/>
      <c r="L46" s="43"/>
    </row>
    <row r="47" s="1" customFormat="1" ht="24.96" customHeight="1">
      <c r="B47" s="38"/>
      <c r="C47" s="23" t="s">
        <v>119</v>
      </c>
      <c r="D47" s="39"/>
      <c r="E47" s="39"/>
      <c r="F47" s="39"/>
      <c r="G47" s="39"/>
      <c r="H47" s="39"/>
      <c r="I47" s="145"/>
      <c r="J47" s="39"/>
      <c r="K47" s="39"/>
      <c r="L47" s="43"/>
    </row>
    <row r="48" s="1" customFormat="1" ht="6.96" customHeight="1">
      <c r="B48" s="38"/>
      <c r="C48" s="39"/>
      <c r="D48" s="39"/>
      <c r="E48" s="39"/>
      <c r="F48" s="39"/>
      <c r="G48" s="39"/>
      <c r="H48" s="39"/>
      <c r="I48" s="145"/>
      <c r="J48" s="39"/>
      <c r="K48" s="39"/>
      <c r="L48" s="43"/>
    </row>
    <row r="49" s="1" customFormat="1" ht="12" customHeight="1">
      <c r="B49" s="38"/>
      <c r="C49" s="32" t="s">
        <v>16</v>
      </c>
      <c r="D49" s="39"/>
      <c r="E49" s="39"/>
      <c r="F49" s="39"/>
      <c r="G49" s="39"/>
      <c r="H49" s="39"/>
      <c r="I49" s="145"/>
      <c r="J49" s="39"/>
      <c r="K49" s="39"/>
      <c r="L49" s="43"/>
    </row>
    <row r="50" s="1" customFormat="1" ht="16.5" customHeight="1">
      <c r="B50" s="38"/>
      <c r="C50" s="39"/>
      <c r="D50" s="39"/>
      <c r="E50" s="174" t="str">
        <f>E7</f>
        <v>Bečva, km 42,480-44,135 - revitalizace toku, Černotín, DPS</v>
      </c>
      <c r="F50" s="32"/>
      <c r="G50" s="32"/>
      <c r="H50" s="32"/>
      <c r="I50" s="145"/>
      <c r="J50" s="39"/>
      <c r="K50" s="39"/>
      <c r="L50" s="43"/>
    </row>
    <row r="51" ht="12" customHeight="1">
      <c r="B51" s="21"/>
      <c r="C51" s="32" t="s">
        <v>117</v>
      </c>
      <c r="D51" s="22"/>
      <c r="E51" s="22"/>
      <c r="F51" s="22"/>
      <c r="G51" s="22"/>
      <c r="H51" s="22"/>
      <c r="I51" s="137"/>
      <c r="J51" s="22"/>
      <c r="K51" s="22"/>
      <c r="L51" s="20"/>
    </row>
    <row r="52" s="1" customFormat="1" ht="16.5" customHeight="1">
      <c r="B52" s="38"/>
      <c r="C52" s="39"/>
      <c r="D52" s="39"/>
      <c r="E52" s="174" t="s">
        <v>467</v>
      </c>
      <c r="F52" s="39"/>
      <c r="G52" s="39"/>
      <c r="H52" s="39"/>
      <c r="I52" s="145"/>
      <c r="J52" s="39"/>
      <c r="K52" s="39"/>
      <c r="L52" s="43"/>
    </row>
    <row r="53" s="1" customFormat="1" ht="12" customHeight="1">
      <c r="B53" s="38"/>
      <c r="C53" s="32" t="s">
        <v>468</v>
      </c>
      <c r="D53" s="39"/>
      <c r="E53" s="39"/>
      <c r="F53" s="39"/>
      <c r="G53" s="39"/>
      <c r="H53" s="39"/>
      <c r="I53" s="145"/>
      <c r="J53" s="39"/>
      <c r="K53" s="39"/>
      <c r="L53" s="43"/>
    </row>
    <row r="54" s="1" customFormat="1" ht="16.5" customHeight="1">
      <c r="B54" s="38"/>
      <c r="C54" s="39"/>
      <c r="D54" s="39"/>
      <c r="E54" s="68" t="str">
        <f>E11</f>
        <v>SO 05.03 - Kácení a likvidace stromů v rámci PUPFL</v>
      </c>
      <c r="F54" s="39"/>
      <c r="G54" s="39"/>
      <c r="H54" s="39"/>
      <c r="I54" s="145"/>
      <c r="J54" s="39"/>
      <c r="K54" s="39"/>
      <c r="L54" s="43"/>
    </row>
    <row r="55" s="1" customFormat="1" ht="6.96" customHeight="1">
      <c r="B55" s="38"/>
      <c r="C55" s="39"/>
      <c r="D55" s="39"/>
      <c r="E55" s="39"/>
      <c r="F55" s="39"/>
      <c r="G55" s="39"/>
      <c r="H55" s="39"/>
      <c r="I55" s="145"/>
      <c r="J55" s="39"/>
      <c r="K55" s="39"/>
      <c r="L55" s="43"/>
    </row>
    <row r="56" s="1" customFormat="1" ht="12" customHeight="1">
      <c r="B56" s="38"/>
      <c r="C56" s="32" t="s">
        <v>22</v>
      </c>
      <c r="D56" s="39"/>
      <c r="E56" s="39"/>
      <c r="F56" s="27" t="str">
        <f>F14</f>
        <v>Černotín</v>
      </c>
      <c r="G56" s="39"/>
      <c r="H56" s="39"/>
      <c r="I56" s="147" t="s">
        <v>24</v>
      </c>
      <c r="J56" s="71" t="str">
        <f>IF(J14="","",J14)</f>
        <v>31. 7. 2018</v>
      </c>
      <c r="K56" s="39"/>
      <c r="L56" s="43"/>
    </row>
    <row r="57" s="1" customFormat="1" ht="6.96" customHeight="1">
      <c r="B57" s="38"/>
      <c r="C57" s="39"/>
      <c r="D57" s="39"/>
      <c r="E57" s="39"/>
      <c r="F57" s="39"/>
      <c r="G57" s="39"/>
      <c r="H57" s="39"/>
      <c r="I57" s="145"/>
      <c r="J57" s="39"/>
      <c r="K57" s="39"/>
      <c r="L57" s="43"/>
    </row>
    <row r="58" s="1" customFormat="1" ht="15.15" customHeight="1">
      <c r="B58" s="38"/>
      <c r="C58" s="32" t="s">
        <v>26</v>
      </c>
      <c r="D58" s="39"/>
      <c r="E58" s="39"/>
      <c r="F58" s="27" t="str">
        <f>E17</f>
        <v>Povodí Moravy, státní podnik</v>
      </c>
      <c r="G58" s="39"/>
      <c r="H58" s="39"/>
      <c r="I58" s="147" t="s">
        <v>34</v>
      </c>
      <c r="J58" s="36" t="str">
        <f>E23</f>
        <v>HG Partner, s.r.o.</v>
      </c>
      <c r="K58" s="39"/>
      <c r="L58" s="43"/>
    </row>
    <row r="59" s="1" customFormat="1" ht="15.15" customHeight="1">
      <c r="B59" s="38"/>
      <c r="C59" s="32" t="s">
        <v>32</v>
      </c>
      <c r="D59" s="39"/>
      <c r="E59" s="39"/>
      <c r="F59" s="27" t="str">
        <f>IF(E20="","",E20)</f>
        <v>Vyplň údaj</v>
      </c>
      <c r="G59" s="39"/>
      <c r="H59" s="39"/>
      <c r="I59" s="147" t="s">
        <v>39</v>
      </c>
      <c r="J59" s="36" t="str">
        <f>E26</f>
        <v xml:space="preserve"> </v>
      </c>
      <c r="K59" s="39"/>
      <c r="L59" s="43"/>
    </row>
    <row r="60" s="1" customFormat="1" ht="10.32" customHeight="1">
      <c r="B60" s="38"/>
      <c r="C60" s="39"/>
      <c r="D60" s="39"/>
      <c r="E60" s="39"/>
      <c r="F60" s="39"/>
      <c r="G60" s="39"/>
      <c r="H60" s="39"/>
      <c r="I60" s="145"/>
      <c r="J60" s="39"/>
      <c r="K60" s="39"/>
      <c r="L60" s="43"/>
    </row>
    <row r="61" s="1" customFormat="1" ht="29.28" customHeight="1">
      <c r="B61" s="38"/>
      <c r="C61" s="175" t="s">
        <v>120</v>
      </c>
      <c r="D61" s="176"/>
      <c r="E61" s="176"/>
      <c r="F61" s="176"/>
      <c r="G61" s="176"/>
      <c r="H61" s="176"/>
      <c r="I61" s="177"/>
      <c r="J61" s="178" t="s">
        <v>121</v>
      </c>
      <c r="K61" s="176"/>
      <c r="L61" s="43"/>
    </row>
    <row r="62" s="1" customFormat="1" ht="10.32" customHeight="1">
      <c r="B62" s="38"/>
      <c r="C62" s="39"/>
      <c r="D62" s="39"/>
      <c r="E62" s="39"/>
      <c r="F62" s="39"/>
      <c r="G62" s="39"/>
      <c r="H62" s="39"/>
      <c r="I62" s="145"/>
      <c r="J62" s="39"/>
      <c r="K62" s="39"/>
      <c r="L62" s="43"/>
    </row>
    <row r="63" s="1" customFormat="1" ht="22.8" customHeight="1">
      <c r="B63" s="38"/>
      <c r="C63" s="179" t="s">
        <v>75</v>
      </c>
      <c r="D63" s="39"/>
      <c r="E63" s="39"/>
      <c r="F63" s="39"/>
      <c r="G63" s="39"/>
      <c r="H63" s="39"/>
      <c r="I63" s="145"/>
      <c r="J63" s="101">
        <f>J87</f>
        <v>0</v>
      </c>
      <c r="K63" s="39"/>
      <c r="L63" s="43"/>
      <c r="AU63" s="17" t="s">
        <v>122</v>
      </c>
    </row>
    <row r="64" s="8" customFormat="1" ht="24.96" customHeight="1">
      <c r="B64" s="180"/>
      <c r="C64" s="181"/>
      <c r="D64" s="182" t="s">
        <v>123</v>
      </c>
      <c r="E64" s="183"/>
      <c r="F64" s="183"/>
      <c r="G64" s="183"/>
      <c r="H64" s="183"/>
      <c r="I64" s="184"/>
      <c r="J64" s="185">
        <f>J88</f>
        <v>0</v>
      </c>
      <c r="K64" s="181"/>
      <c r="L64" s="186"/>
    </row>
    <row r="65" s="9" customFormat="1" ht="19.92" customHeight="1">
      <c r="B65" s="187"/>
      <c r="C65" s="124"/>
      <c r="D65" s="188" t="s">
        <v>124</v>
      </c>
      <c r="E65" s="189"/>
      <c r="F65" s="189"/>
      <c r="G65" s="189"/>
      <c r="H65" s="189"/>
      <c r="I65" s="190"/>
      <c r="J65" s="191">
        <f>J89</f>
        <v>0</v>
      </c>
      <c r="K65" s="124"/>
      <c r="L65" s="192"/>
    </row>
    <row r="66" s="1" customFormat="1" ht="21.84" customHeight="1">
      <c r="B66" s="38"/>
      <c r="C66" s="39"/>
      <c r="D66" s="39"/>
      <c r="E66" s="39"/>
      <c r="F66" s="39"/>
      <c r="G66" s="39"/>
      <c r="H66" s="39"/>
      <c r="I66" s="145"/>
      <c r="J66" s="39"/>
      <c r="K66" s="39"/>
      <c r="L66" s="43"/>
    </row>
    <row r="67" s="1" customFormat="1" ht="6.96" customHeight="1">
      <c r="B67" s="58"/>
      <c r="C67" s="59"/>
      <c r="D67" s="59"/>
      <c r="E67" s="59"/>
      <c r="F67" s="59"/>
      <c r="G67" s="59"/>
      <c r="H67" s="59"/>
      <c r="I67" s="170"/>
      <c r="J67" s="59"/>
      <c r="K67" s="59"/>
      <c r="L67" s="43"/>
    </row>
    <row r="71" s="1" customFormat="1" ht="6.96" customHeight="1">
      <c r="B71" s="60"/>
      <c r="C71" s="61"/>
      <c r="D71" s="61"/>
      <c r="E71" s="61"/>
      <c r="F71" s="61"/>
      <c r="G71" s="61"/>
      <c r="H71" s="61"/>
      <c r="I71" s="173"/>
      <c r="J71" s="61"/>
      <c r="K71" s="61"/>
      <c r="L71" s="43"/>
    </row>
    <row r="72" s="1" customFormat="1" ht="24.96" customHeight="1">
      <c r="B72" s="38"/>
      <c r="C72" s="23" t="s">
        <v>128</v>
      </c>
      <c r="D72" s="39"/>
      <c r="E72" s="39"/>
      <c r="F72" s="39"/>
      <c r="G72" s="39"/>
      <c r="H72" s="39"/>
      <c r="I72" s="145"/>
      <c r="J72" s="39"/>
      <c r="K72" s="39"/>
      <c r="L72" s="43"/>
    </row>
    <row r="73" s="1" customFormat="1" ht="6.96" customHeight="1">
      <c r="B73" s="38"/>
      <c r="C73" s="39"/>
      <c r="D73" s="39"/>
      <c r="E73" s="39"/>
      <c r="F73" s="39"/>
      <c r="G73" s="39"/>
      <c r="H73" s="39"/>
      <c r="I73" s="145"/>
      <c r="J73" s="39"/>
      <c r="K73" s="39"/>
      <c r="L73" s="43"/>
    </row>
    <row r="74" s="1" customFormat="1" ht="12" customHeight="1">
      <c r="B74" s="38"/>
      <c r="C74" s="32" t="s">
        <v>16</v>
      </c>
      <c r="D74" s="39"/>
      <c r="E74" s="39"/>
      <c r="F74" s="39"/>
      <c r="G74" s="39"/>
      <c r="H74" s="39"/>
      <c r="I74" s="145"/>
      <c r="J74" s="39"/>
      <c r="K74" s="39"/>
      <c r="L74" s="43"/>
    </row>
    <row r="75" s="1" customFormat="1" ht="16.5" customHeight="1">
      <c r="B75" s="38"/>
      <c r="C75" s="39"/>
      <c r="D75" s="39"/>
      <c r="E75" s="174" t="str">
        <f>E7</f>
        <v>Bečva, km 42,480-44,135 - revitalizace toku, Černotín, DPS</v>
      </c>
      <c r="F75" s="32"/>
      <c r="G75" s="32"/>
      <c r="H75" s="32"/>
      <c r="I75" s="145"/>
      <c r="J75" s="39"/>
      <c r="K75" s="39"/>
      <c r="L75" s="43"/>
    </row>
    <row r="76" ht="12" customHeight="1">
      <c r="B76" s="21"/>
      <c r="C76" s="32" t="s">
        <v>117</v>
      </c>
      <c r="D76" s="22"/>
      <c r="E76" s="22"/>
      <c r="F76" s="22"/>
      <c r="G76" s="22"/>
      <c r="H76" s="22"/>
      <c r="I76" s="137"/>
      <c r="J76" s="22"/>
      <c r="K76" s="22"/>
      <c r="L76" s="20"/>
    </row>
    <row r="77" s="1" customFormat="1" ht="16.5" customHeight="1">
      <c r="B77" s="38"/>
      <c r="C77" s="39"/>
      <c r="D77" s="39"/>
      <c r="E77" s="174" t="s">
        <v>467</v>
      </c>
      <c r="F77" s="39"/>
      <c r="G77" s="39"/>
      <c r="H77" s="39"/>
      <c r="I77" s="145"/>
      <c r="J77" s="39"/>
      <c r="K77" s="39"/>
      <c r="L77" s="43"/>
    </row>
    <row r="78" s="1" customFormat="1" ht="12" customHeight="1">
      <c r="B78" s="38"/>
      <c r="C78" s="32" t="s">
        <v>468</v>
      </c>
      <c r="D78" s="39"/>
      <c r="E78" s="39"/>
      <c r="F78" s="39"/>
      <c r="G78" s="39"/>
      <c r="H78" s="39"/>
      <c r="I78" s="145"/>
      <c r="J78" s="39"/>
      <c r="K78" s="39"/>
      <c r="L78" s="43"/>
    </row>
    <row r="79" s="1" customFormat="1" ht="16.5" customHeight="1">
      <c r="B79" s="38"/>
      <c r="C79" s="39"/>
      <c r="D79" s="39"/>
      <c r="E79" s="68" t="str">
        <f>E11</f>
        <v>SO 05.03 - Kácení a likvidace stromů v rámci PUPFL</v>
      </c>
      <c r="F79" s="39"/>
      <c r="G79" s="39"/>
      <c r="H79" s="39"/>
      <c r="I79" s="145"/>
      <c r="J79" s="39"/>
      <c r="K79" s="39"/>
      <c r="L79" s="43"/>
    </row>
    <row r="80" s="1" customFormat="1" ht="6.96" customHeight="1">
      <c r="B80" s="38"/>
      <c r="C80" s="39"/>
      <c r="D80" s="39"/>
      <c r="E80" s="39"/>
      <c r="F80" s="39"/>
      <c r="G80" s="39"/>
      <c r="H80" s="39"/>
      <c r="I80" s="145"/>
      <c r="J80" s="39"/>
      <c r="K80" s="39"/>
      <c r="L80" s="43"/>
    </row>
    <row r="81" s="1" customFormat="1" ht="12" customHeight="1">
      <c r="B81" s="38"/>
      <c r="C81" s="32" t="s">
        <v>22</v>
      </c>
      <c r="D81" s="39"/>
      <c r="E81" s="39"/>
      <c r="F81" s="27" t="str">
        <f>F14</f>
        <v>Černotín</v>
      </c>
      <c r="G81" s="39"/>
      <c r="H81" s="39"/>
      <c r="I81" s="147" t="s">
        <v>24</v>
      </c>
      <c r="J81" s="71" t="str">
        <f>IF(J14="","",J14)</f>
        <v>31. 7. 2018</v>
      </c>
      <c r="K81" s="39"/>
      <c r="L81" s="43"/>
    </row>
    <row r="82" s="1" customFormat="1" ht="6.96" customHeight="1">
      <c r="B82" s="38"/>
      <c r="C82" s="39"/>
      <c r="D82" s="39"/>
      <c r="E82" s="39"/>
      <c r="F82" s="39"/>
      <c r="G82" s="39"/>
      <c r="H82" s="39"/>
      <c r="I82" s="145"/>
      <c r="J82" s="39"/>
      <c r="K82" s="39"/>
      <c r="L82" s="43"/>
    </row>
    <row r="83" s="1" customFormat="1" ht="15.15" customHeight="1">
      <c r="B83" s="38"/>
      <c r="C83" s="32" t="s">
        <v>26</v>
      </c>
      <c r="D83" s="39"/>
      <c r="E83" s="39"/>
      <c r="F83" s="27" t="str">
        <f>E17</f>
        <v>Povodí Moravy, státní podnik</v>
      </c>
      <c r="G83" s="39"/>
      <c r="H83" s="39"/>
      <c r="I83" s="147" t="s">
        <v>34</v>
      </c>
      <c r="J83" s="36" t="str">
        <f>E23</f>
        <v>HG Partner, s.r.o.</v>
      </c>
      <c r="K83" s="39"/>
      <c r="L83" s="43"/>
    </row>
    <row r="84" s="1" customFormat="1" ht="15.15" customHeight="1">
      <c r="B84" s="38"/>
      <c r="C84" s="32" t="s">
        <v>32</v>
      </c>
      <c r="D84" s="39"/>
      <c r="E84" s="39"/>
      <c r="F84" s="27" t="str">
        <f>IF(E20="","",E20)</f>
        <v>Vyplň údaj</v>
      </c>
      <c r="G84" s="39"/>
      <c r="H84" s="39"/>
      <c r="I84" s="147" t="s">
        <v>39</v>
      </c>
      <c r="J84" s="36" t="str">
        <f>E26</f>
        <v xml:space="preserve"> </v>
      </c>
      <c r="K84" s="39"/>
      <c r="L84" s="43"/>
    </row>
    <row r="85" s="1" customFormat="1" ht="10.32" customHeight="1">
      <c r="B85" s="38"/>
      <c r="C85" s="39"/>
      <c r="D85" s="39"/>
      <c r="E85" s="39"/>
      <c r="F85" s="39"/>
      <c r="G85" s="39"/>
      <c r="H85" s="39"/>
      <c r="I85" s="145"/>
      <c r="J85" s="39"/>
      <c r="K85" s="39"/>
      <c r="L85" s="43"/>
    </row>
    <row r="86" s="10" customFormat="1" ht="29.28" customHeight="1">
      <c r="B86" s="193"/>
      <c r="C86" s="194" t="s">
        <v>129</v>
      </c>
      <c r="D86" s="195" t="s">
        <v>62</v>
      </c>
      <c r="E86" s="195" t="s">
        <v>58</v>
      </c>
      <c r="F86" s="195" t="s">
        <v>59</v>
      </c>
      <c r="G86" s="195" t="s">
        <v>130</v>
      </c>
      <c r="H86" s="195" t="s">
        <v>131</v>
      </c>
      <c r="I86" s="196" t="s">
        <v>132</v>
      </c>
      <c r="J86" s="195" t="s">
        <v>121</v>
      </c>
      <c r="K86" s="197" t="s">
        <v>133</v>
      </c>
      <c r="L86" s="198"/>
      <c r="M86" s="91" t="s">
        <v>21</v>
      </c>
      <c r="N86" s="92" t="s">
        <v>47</v>
      </c>
      <c r="O86" s="92" t="s">
        <v>134</v>
      </c>
      <c r="P86" s="92" t="s">
        <v>135</v>
      </c>
      <c r="Q86" s="92" t="s">
        <v>136</v>
      </c>
      <c r="R86" s="92" t="s">
        <v>137</v>
      </c>
      <c r="S86" s="92" t="s">
        <v>138</v>
      </c>
      <c r="T86" s="93" t="s">
        <v>139</v>
      </c>
    </row>
    <row r="87" s="1" customFormat="1" ht="22.8" customHeight="1">
      <c r="B87" s="38"/>
      <c r="C87" s="98" t="s">
        <v>140</v>
      </c>
      <c r="D87" s="39"/>
      <c r="E87" s="39"/>
      <c r="F87" s="39"/>
      <c r="G87" s="39"/>
      <c r="H87" s="39"/>
      <c r="I87" s="145"/>
      <c r="J87" s="199">
        <f>BK87</f>
        <v>0</v>
      </c>
      <c r="K87" s="39"/>
      <c r="L87" s="43"/>
      <c r="M87" s="94"/>
      <c r="N87" s="95"/>
      <c r="O87" s="95"/>
      <c r="P87" s="200">
        <f>P88</f>
        <v>0</v>
      </c>
      <c r="Q87" s="95"/>
      <c r="R87" s="200">
        <f>R88</f>
        <v>0</v>
      </c>
      <c r="S87" s="95"/>
      <c r="T87" s="201">
        <f>T88</f>
        <v>0</v>
      </c>
      <c r="AT87" s="17" t="s">
        <v>76</v>
      </c>
      <c r="AU87" s="17" t="s">
        <v>122</v>
      </c>
      <c r="BK87" s="202">
        <f>BK88</f>
        <v>0</v>
      </c>
    </row>
    <row r="88" s="11" customFormat="1" ht="25.92" customHeight="1">
      <c r="B88" s="203"/>
      <c r="C88" s="204"/>
      <c r="D88" s="205" t="s">
        <v>76</v>
      </c>
      <c r="E88" s="206" t="s">
        <v>141</v>
      </c>
      <c r="F88" s="206" t="s">
        <v>142</v>
      </c>
      <c r="G88" s="204"/>
      <c r="H88" s="204"/>
      <c r="I88" s="207"/>
      <c r="J88" s="208">
        <f>BK88</f>
        <v>0</v>
      </c>
      <c r="K88" s="204"/>
      <c r="L88" s="209"/>
      <c r="M88" s="210"/>
      <c r="N88" s="211"/>
      <c r="O88" s="211"/>
      <c r="P88" s="212">
        <f>P89</f>
        <v>0</v>
      </c>
      <c r="Q88" s="211"/>
      <c r="R88" s="212">
        <f>R89</f>
        <v>0</v>
      </c>
      <c r="S88" s="211"/>
      <c r="T88" s="213">
        <f>T89</f>
        <v>0</v>
      </c>
      <c r="AR88" s="214" t="s">
        <v>85</v>
      </c>
      <c r="AT88" s="215" t="s">
        <v>76</v>
      </c>
      <c r="AU88" s="215" t="s">
        <v>77</v>
      </c>
      <c r="AY88" s="214" t="s">
        <v>143</v>
      </c>
      <c r="BK88" s="216">
        <f>BK89</f>
        <v>0</v>
      </c>
    </row>
    <row r="89" s="11" customFormat="1" ht="22.8" customHeight="1">
      <c r="B89" s="203"/>
      <c r="C89" s="204"/>
      <c r="D89" s="205" t="s">
        <v>76</v>
      </c>
      <c r="E89" s="217" t="s">
        <v>85</v>
      </c>
      <c r="F89" s="217" t="s">
        <v>144</v>
      </c>
      <c r="G89" s="204"/>
      <c r="H89" s="204"/>
      <c r="I89" s="207"/>
      <c r="J89" s="218">
        <f>BK89</f>
        <v>0</v>
      </c>
      <c r="K89" s="204"/>
      <c r="L89" s="209"/>
      <c r="M89" s="210"/>
      <c r="N89" s="211"/>
      <c r="O89" s="211"/>
      <c r="P89" s="212">
        <f>SUM(P90:P111)</f>
        <v>0</v>
      </c>
      <c r="Q89" s="211"/>
      <c r="R89" s="212">
        <f>SUM(R90:R111)</f>
        <v>0</v>
      </c>
      <c r="S89" s="211"/>
      <c r="T89" s="213">
        <f>SUM(T90:T111)</f>
        <v>0</v>
      </c>
      <c r="AR89" s="214" t="s">
        <v>85</v>
      </c>
      <c r="AT89" s="215" t="s">
        <v>76</v>
      </c>
      <c r="AU89" s="215" t="s">
        <v>85</v>
      </c>
      <c r="AY89" s="214" t="s">
        <v>143</v>
      </c>
      <c r="BK89" s="216">
        <f>SUM(BK90:BK111)</f>
        <v>0</v>
      </c>
    </row>
    <row r="90" s="1" customFormat="1" ht="36" customHeight="1">
      <c r="B90" s="38"/>
      <c r="C90" s="219" t="s">
        <v>85</v>
      </c>
      <c r="D90" s="219" t="s">
        <v>145</v>
      </c>
      <c r="E90" s="220" t="s">
        <v>670</v>
      </c>
      <c r="F90" s="221" t="s">
        <v>671</v>
      </c>
      <c r="G90" s="222" t="s">
        <v>148</v>
      </c>
      <c r="H90" s="223">
        <v>21.361999999999998</v>
      </c>
      <c r="I90" s="224"/>
      <c r="J90" s="225">
        <f>ROUND(I90*H90,2)</f>
        <v>0</v>
      </c>
      <c r="K90" s="221" t="s">
        <v>149</v>
      </c>
      <c r="L90" s="43"/>
      <c r="M90" s="226" t="s">
        <v>21</v>
      </c>
      <c r="N90" s="227" t="s">
        <v>48</v>
      </c>
      <c r="O90" s="83"/>
      <c r="P90" s="228">
        <f>O90*H90</f>
        <v>0</v>
      </c>
      <c r="Q90" s="228">
        <v>0</v>
      </c>
      <c r="R90" s="228">
        <f>Q90*H90</f>
        <v>0</v>
      </c>
      <c r="S90" s="228">
        <v>0</v>
      </c>
      <c r="T90" s="229">
        <f>S90*H90</f>
        <v>0</v>
      </c>
      <c r="AR90" s="230" t="s">
        <v>150</v>
      </c>
      <c r="AT90" s="230" t="s">
        <v>145</v>
      </c>
      <c r="AU90" s="230" t="s">
        <v>87</v>
      </c>
      <c r="AY90" s="17" t="s">
        <v>143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17" t="s">
        <v>85</v>
      </c>
      <c r="BK90" s="231">
        <f>ROUND(I90*H90,2)</f>
        <v>0</v>
      </c>
      <c r="BL90" s="17" t="s">
        <v>150</v>
      </c>
      <c r="BM90" s="230" t="s">
        <v>672</v>
      </c>
    </row>
    <row r="91" s="12" customFormat="1">
      <c r="B91" s="235"/>
      <c r="C91" s="236"/>
      <c r="D91" s="232" t="s">
        <v>154</v>
      </c>
      <c r="E91" s="237" t="s">
        <v>21</v>
      </c>
      <c r="F91" s="238" t="s">
        <v>673</v>
      </c>
      <c r="G91" s="236"/>
      <c r="H91" s="239">
        <v>21.361999999999998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AT91" s="245" t="s">
        <v>154</v>
      </c>
      <c r="AU91" s="245" t="s">
        <v>87</v>
      </c>
      <c r="AV91" s="12" t="s">
        <v>87</v>
      </c>
      <c r="AW91" s="12" t="s">
        <v>38</v>
      </c>
      <c r="AX91" s="12" t="s">
        <v>85</v>
      </c>
      <c r="AY91" s="245" t="s">
        <v>143</v>
      </c>
    </row>
    <row r="92" s="1" customFormat="1" ht="36" customHeight="1">
      <c r="B92" s="38"/>
      <c r="C92" s="219" t="s">
        <v>87</v>
      </c>
      <c r="D92" s="219" t="s">
        <v>145</v>
      </c>
      <c r="E92" s="220" t="s">
        <v>674</v>
      </c>
      <c r="F92" s="221" t="s">
        <v>675</v>
      </c>
      <c r="G92" s="222" t="s">
        <v>148</v>
      </c>
      <c r="H92" s="223">
        <v>0.60199999999999998</v>
      </c>
      <c r="I92" s="224"/>
      <c r="J92" s="225">
        <f>ROUND(I92*H92,2)</f>
        <v>0</v>
      </c>
      <c r="K92" s="221" t="s">
        <v>149</v>
      </c>
      <c r="L92" s="43"/>
      <c r="M92" s="226" t="s">
        <v>21</v>
      </c>
      <c r="N92" s="227" t="s">
        <v>48</v>
      </c>
      <c r="O92" s="83"/>
      <c r="P92" s="228">
        <f>O92*H92</f>
        <v>0</v>
      </c>
      <c r="Q92" s="228">
        <v>0</v>
      </c>
      <c r="R92" s="228">
        <f>Q92*H92</f>
        <v>0</v>
      </c>
      <c r="S92" s="228">
        <v>0</v>
      </c>
      <c r="T92" s="229">
        <f>S92*H92</f>
        <v>0</v>
      </c>
      <c r="AR92" s="230" t="s">
        <v>150</v>
      </c>
      <c r="AT92" s="230" t="s">
        <v>145</v>
      </c>
      <c r="AU92" s="230" t="s">
        <v>87</v>
      </c>
      <c r="AY92" s="17" t="s">
        <v>143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17" t="s">
        <v>85</v>
      </c>
      <c r="BK92" s="231">
        <f>ROUND(I92*H92,2)</f>
        <v>0</v>
      </c>
      <c r="BL92" s="17" t="s">
        <v>150</v>
      </c>
      <c r="BM92" s="230" t="s">
        <v>676</v>
      </c>
    </row>
    <row r="93" s="12" customFormat="1">
      <c r="B93" s="235"/>
      <c r="C93" s="236"/>
      <c r="D93" s="232" t="s">
        <v>154</v>
      </c>
      <c r="E93" s="237" t="s">
        <v>21</v>
      </c>
      <c r="F93" s="238" t="s">
        <v>677</v>
      </c>
      <c r="G93" s="236"/>
      <c r="H93" s="239">
        <v>0.60199999999999998</v>
      </c>
      <c r="I93" s="240"/>
      <c r="J93" s="236"/>
      <c r="K93" s="236"/>
      <c r="L93" s="241"/>
      <c r="M93" s="242"/>
      <c r="N93" s="243"/>
      <c r="O93" s="243"/>
      <c r="P93" s="243"/>
      <c r="Q93" s="243"/>
      <c r="R93" s="243"/>
      <c r="S93" s="243"/>
      <c r="T93" s="244"/>
      <c r="AT93" s="245" t="s">
        <v>154</v>
      </c>
      <c r="AU93" s="245" t="s">
        <v>87</v>
      </c>
      <c r="AV93" s="12" t="s">
        <v>87</v>
      </c>
      <c r="AW93" s="12" t="s">
        <v>38</v>
      </c>
      <c r="AX93" s="12" t="s">
        <v>85</v>
      </c>
      <c r="AY93" s="245" t="s">
        <v>143</v>
      </c>
    </row>
    <row r="94" s="1" customFormat="1" ht="24" customHeight="1">
      <c r="B94" s="38"/>
      <c r="C94" s="219" t="s">
        <v>161</v>
      </c>
      <c r="D94" s="219" t="s">
        <v>145</v>
      </c>
      <c r="E94" s="220" t="s">
        <v>678</v>
      </c>
      <c r="F94" s="221" t="s">
        <v>679</v>
      </c>
      <c r="G94" s="222" t="s">
        <v>148</v>
      </c>
      <c r="H94" s="223">
        <v>10.186</v>
      </c>
      <c r="I94" s="224"/>
      <c r="J94" s="225">
        <f>ROUND(I94*H94,2)</f>
        <v>0</v>
      </c>
      <c r="K94" s="221" t="s">
        <v>149</v>
      </c>
      <c r="L94" s="43"/>
      <c r="M94" s="226" t="s">
        <v>21</v>
      </c>
      <c r="N94" s="227" t="s">
        <v>48</v>
      </c>
      <c r="O94" s="83"/>
      <c r="P94" s="228">
        <f>O94*H94</f>
        <v>0</v>
      </c>
      <c r="Q94" s="228">
        <v>0</v>
      </c>
      <c r="R94" s="228">
        <f>Q94*H94</f>
        <v>0</v>
      </c>
      <c r="S94" s="228">
        <v>0</v>
      </c>
      <c r="T94" s="229">
        <f>S94*H94</f>
        <v>0</v>
      </c>
      <c r="AR94" s="230" t="s">
        <v>150</v>
      </c>
      <c r="AT94" s="230" t="s">
        <v>145</v>
      </c>
      <c r="AU94" s="230" t="s">
        <v>87</v>
      </c>
      <c r="AY94" s="17" t="s">
        <v>143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17" t="s">
        <v>85</v>
      </c>
      <c r="BK94" s="231">
        <f>ROUND(I94*H94,2)</f>
        <v>0</v>
      </c>
      <c r="BL94" s="17" t="s">
        <v>150</v>
      </c>
      <c r="BM94" s="230" t="s">
        <v>680</v>
      </c>
    </row>
    <row r="95" s="12" customFormat="1">
      <c r="B95" s="235"/>
      <c r="C95" s="236"/>
      <c r="D95" s="232" t="s">
        <v>154</v>
      </c>
      <c r="E95" s="237" t="s">
        <v>21</v>
      </c>
      <c r="F95" s="238" t="s">
        <v>681</v>
      </c>
      <c r="G95" s="236"/>
      <c r="H95" s="239">
        <v>10.186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AT95" s="245" t="s">
        <v>154</v>
      </c>
      <c r="AU95" s="245" t="s">
        <v>87</v>
      </c>
      <c r="AV95" s="12" t="s">
        <v>87</v>
      </c>
      <c r="AW95" s="12" t="s">
        <v>38</v>
      </c>
      <c r="AX95" s="12" t="s">
        <v>85</v>
      </c>
      <c r="AY95" s="245" t="s">
        <v>143</v>
      </c>
    </row>
    <row r="96" s="1" customFormat="1" ht="24" customHeight="1">
      <c r="B96" s="38"/>
      <c r="C96" s="219" t="s">
        <v>150</v>
      </c>
      <c r="D96" s="219" t="s">
        <v>145</v>
      </c>
      <c r="E96" s="220" t="s">
        <v>682</v>
      </c>
      <c r="F96" s="221" t="s">
        <v>683</v>
      </c>
      <c r="G96" s="222" t="s">
        <v>148</v>
      </c>
      <c r="H96" s="223">
        <v>0.75700000000000001</v>
      </c>
      <c r="I96" s="224"/>
      <c r="J96" s="225">
        <f>ROUND(I96*H96,2)</f>
        <v>0</v>
      </c>
      <c r="K96" s="221" t="s">
        <v>149</v>
      </c>
      <c r="L96" s="43"/>
      <c r="M96" s="226" t="s">
        <v>21</v>
      </c>
      <c r="N96" s="227" t="s">
        <v>48</v>
      </c>
      <c r="O96" s="83"/>
      <c r="P96" s="228">
        <f>O96*H96</f>
        <v>0</v>
      </c>
      <c r="Q96" s="228">
        <v>0</v>
      </c>
      <c r="R96" s="228">
        <f>Q96*H96</f>
        <v>0</v>
      </c>
      <c r="S96" s="228">
        <v>0</v>
      </c>
      <c r="T96" s="229">
        <f>S96*H96</f>
        <v>0</v>
      </c>
      <c r="AR96" s="230" t="s">
        <v>150</v>
      </c>
      <c r="AT96" s="230" t="s">
        <v>145</v>
      </c>
      <c r="AU96" s="230" t="s">
        <v>87</v>
      </c>
      <c r="AY96" s="17" t="s">
        <v>143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17" t="s">
        <v>85</v>
      </c>
      <c r="BK96" s="231">
        <f>ROUND(I96*H96,2)</f>
        <v>0</v>
      </c>
      <c r="BL96" s="17" t="s">
        <v>150</v>
      </c>
      <c r="BM96" s="230" t="s">
        <v>684</v>
      </c>
    </row>
    <row r="97" s="12" customFormat="1">
      <c r="B97" s="235"/>
      <c r="C97" s="236"/>
      <c r="D97" s="232" t="s">
        <v>154</v>
      </c>
      <c r="E97" s="237" t="s">
        <v>21</v>
      </c>
      <c r="F97" s="238" t="s">
        <v>685</v>
      </c>
      <c r="G97" s="236"/>
      <c r="H97" s="239">
        <v>0.75700000000000001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AT97" s="245" t="s">
        <v>154</v>
      </c>
      <c r="AU97" s="245" t="s">
        <v>87</v>
      </c>
      <c r="AV97" s="12" t="s">
        <v>87</v>
      </c>
      <c r="AW97" s="12" t="s">
        <v>38</v>
      </c>
      <c r="AX97" s="12" t="s">
        <v>85</v>
      </c>
      <c r="AY97" s="245" t="s">
        <v>143</v>
      </c>
    </row>
    <row r="98" s="1" customFormat="1" ht="36" customHeight="1">
      <c r="B98" s="38"/>
      <c r="C98" s="219" t="s">
        <v>175</v>
      </c>
      <c r="D98" s="219" t="s">
        <v>145</v>
      </c>
      <c r="E98" s="220" t="s">
        <v>686</v>
      </c>
      <c r="F98" s="221" t="s">
        <v>687</v>
      </c>
      <c r="G98" s="222" t="s">
        <v>148</v>
      </c>
      <c r="H98" s="223">
        <v>57.515999999999998</v>
      </c>
      <c r="I98" s="224"/>
      <c r="J98" s="225">
        <f>ROUND(I98*H98,2)</f>
        <v>0</v>
      </c>
      <c r="K98" s="221" t="s">
        <v>149</v>
      </c>
      <c r="L98" s="43"/>
      <c r="M98" s="226" t="s">
        <v>21</v>
      </c>
      <c r="N98" s="227" t="s">
        <v>48</v>
      </c>
      <c r="O98" s="83"/>
      <c r="P98" s="228">
        <f>O98*H98</f>
        <v>0</v>
      </c>
      <c r="Q98" s="228">
        <v>0</v>
      </c>
      <c r="R98" s="228">
        <f>Q98*H98</f>
        <v>0</v>
      </c>
      <c r="S98" s="228">
        <v>0</v>
      </c>
      <c r="T98" s="229">
        <f>S98*H98</f>
        <v>0</v>
      </c>
      <c r="AR98" s="230" t="s">
        <v>150</v>
      </c>
      <c r="AT98" s="230" t="s">
        <v>145</v>
      </c>
      <c r="AU98" s="230" t="s">
        <v>87</v>
      </c>
      <c r="AY98" s="17" t="s">
        <v>143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17" t="s">
        <v>85</v>
      </c>
      <c r="BK98" s="231">
        <f>ROUND(I98*H98,2)</f>
        <v>0</v>
      </c>
      <c r="BL98" s="17" t="s">
        <v>150</v>
      </c>
      <c r="BM98" s="230" t="s">
        <v>688</v>
      </c>
    </row>
    <row r="99" s="12" customFormat="1">
      <c r="B99" s="235"/>
      <c r="C99" s="236"/>
      <c r="D99" s="232" t="s">
        <v>154</v>
      </c>
      <c r="E99" s="237" t="s">
        <v>21</v>
      </c>
      <c r="F99" s="238" t="s">
        <v>689</v>
      </c>
      <c r="G99" s="236"/>
      <c r="H99" s="239">
        <v>57.515999999999998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AT99" s="245" t="s">
        <v>154</v>
      </c>
      <c r="AU99" s="245" t="s">
        <v>87</v>
      </c>
      <c r="AV99" s="12" t="s">
        <v>87</v>
      </c>
      <c r="AW99" s="12" t="s">
        <v>38</v>
      </c>
      <c r="AX99" s="12" t="s">
        <v>85</v>
      </c>
      <c r="AY99" s="245" t="s">
        <v>143</v>
      </c>
    </row>
    <row r="100" s="1" customFormat="1" ht="36" customHeight="1">
      <c r="B100" s="38"/>
      <c r="C100" s="219" t="s">
        <v>181</v>
      </c>
      <c r="D100" s="219" t="s">
        <v>145</v>
      </c>
      <c r="E100" s="220" t="s">
        <v>690</v>
      </c>
      <c r="F100" s="221" t="s">
        <v>691</v>
      </c>
      <c r="G100" s="222" t="s">
        <v>148</v>
      </c>
      <c r="H100" s="223">
        <v>0.70399999999999996</v>
      </c>
      <c r="I100" s="224"/>
      <c r="J100" s="225">
        <f>ROUND(I100*H100,2)</f>
        <v>0</v>
      </c>
      <c r="K100" s="221" t="s">
        <v>149</v>
      </c>
      <c r="L100" s="43"/>
      <c r="M100" s="226" t="s">
        <v>21</v>
      </c>
      <c r="N100" s="227" t="s">
        <v>48</v>
      </c>
      <c r="O100" s="83"/>
      <c r="P100" s="228">
        <f>O100*H100</f>
        <v>0</v>
      </c>
      <c r="Q100" s="228">
        <v>0</v>
      </c>
      <c r="R100" s="228">
        <f>Q100*H100</f>
        <v>0</v>
      </c>
      <c r="S100" s="228">
        <v>0</v>
      </c>
      <c r="T100" s="229">
        <f>S100*H100</f>
        <v>0</v>
      </c>
      <c r="AR100" s="230" t="s">
        <v>150</v>
      </c>
      <c r="AT100" s="230" t="s">
        <v>145</v>
      </c>
      <c r="AU100" s="230" t="s">
        <v>87</v>
      </c>
      <c r="AY100" s="17" t="s">
        <v>143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17" t="s">
        <v>85</v>
      </c>
      <c r="BK100" s="231">
        <f>ROUND(I100*H100,2)</f>
        <v>0</v>
      </c>
      <c r="BL100" s="17" t="s">
        <v>150</v>
      </c>
      <c r="BM100" s="230" t="s">
        <v>692</v>
      </c>
    </row>
    <row r="101" s="12" customFormat="1">
      <c r="B101" s="235"/>
      <c r="C101" s="236"/>
      <c r="D101" s="232" t="s">
        <v>154</v>
      </c>
      <c r="E101" s="237" t="s">
        <v>21</v>
      </c>
      <c r="F101" s="238" t="s">
        <v>693</v>
      </c>
      <c r="G101" s="236"/>
      <c r="H101" s="239">
        <v>0.70399999999999996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AT101" s="245" t="s">
        <v>154</v>
      </c>
      <c r="AU101" s="245" t="s">
        <v>87</v>
      </c>
      <c r="AV101" s="12" t="s">
        <v>87</v>
      </c>
      <c r="AW101" s="12" t="s">
        <v>38</v>
      </c>
      <c r="AX101" s="12" t="s">
        <v>85</v>
      </c>
      <c r="AY101" s="245" t="s">
        <v>143</v>
      </c>
    </row>
    <row r="102" s="1" customFormat="1" ht="36" customHeight="1">
      <c r="B102" s="38"/>
      <c r="C102" s="219" t="s">
        <v>187</v>
      </c>
      <c r="D102" s="219" t="s">
        <v>145</v>
      </c>
      <c r="E102" s="220" t="s">
        <v>694</v>
      </c>
      <c r="F102" s="221" t="s">
        <v>695</v>
      </c>
      <c r="G102" s="222" t="s">
        <v>148</v>
      </c>
      <c r="H102" s="223">
        <v>22.352</v>
      </c>
      <c r="I102" s="224"/>
      <c r="J102" s="225">
        <f>ROUND(I102*H102,2)</f>
        <v>0</v>
      </c>
      <c r="K102" s="221" t="s">
        <v>149</v>
      </c>
      <c r="L102" s="43"/>
      <c r="M102" s="226" t="s">
        <v>21</v>
      </c>
      <c r="N102" s="227" t="s">
        <v>48</v>
      </c>
      <c r="O102" s="83"/>
      <c r="P102" s="228">
        <f>O102*H102</f>
        <v>0</v>
      </c>
      <c r="Q102" s="228">
        <v>0</v>
      </c>
      <c r="R102" s="228">
        <f>Q102*H102</f>
        <v>0</v>
      </c>
      <c r="S102" s="228">
        <v>0</v>
      </c>
      <c r="T102" s="229">
        <f>S102*H102</f>
        <v>0</v>
      </c>
      <c r="AR102" s="230" t="s">
        <v>150</v>
      </c>
      <c r="AT102" s="230" t="s">
        <v>145</v>
      </c>
      <c r="AU102" s="230" t="s">
        <v>87</v>
      </c>
      <c r="AY102" s="17" t="s">
        <v>143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17" t="s">
        <v>85</v>
      </c>
      <c r="BK102" s="231">
        <f>ROUND(I102*H102,2)</f>
        <v>0</v>
      </c>
      <c r="BL102" s="17" t="s">
        <v>150</v>
      </c>
      <c r="BM102" s="230" t="s">
        <v>696</v>
      </c>
    </row>
    <row r="103" s="12" customFormat="1">
      <c r="B103" s="235"/>
      <c r="C103" s="236"/>
      <c r="D103" s="232" t="s">
        <v>154</v>
      </c>
      <c r="E103" s="237" t="s">
        <v>21</v>
      </c>
      <c r="F103" s="238" t="s">
        <v>697</v>
      </c>
      <c r="G103" s="236"/>
      <c r="H103" s="239">
        <v>22.352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AT103" s="245" t="s">
        <v>154</v>
      </c>
      <c r="AU103" s="245" t="s">
        <v>87</v>
      </c>
      <c r="AV103" s="12" t="s">
        <v>87</v>
      </c>
      <c r="AW103" s="12" t="s">
        <v>38</v>
      </c>
      <c r="AX103" s="12" t="s">
        <v>85</v>
      </c>
      <c r="AY103" s="245" t="s">
        <v>143</v>
      </c>
    </row>
    <row r="104" s="1" customFormat="1" ht="36" customHeight="1">
      <c r="B104" s="38"/>
      <c r="C104" s="219" t="s">
        <v>193</v>
      </c>
      <c r="D104" s="219" t="s">
        <v>145</v>
      </c>
      <c r="E104" s="220" t="s">
        <v>698</v>
      </c>
      <c r="F104" s="221" t="s">
        <v>699</v>
      </c>
      <c r="G104" s="222" t="s">
        <v>148</v>
      </c>
      <c r="H104" s="223">
        <v>70.462000000000003</v>
      </c>
      <c r="I104" s="224"/>
      <c r="J104" s="225">
        <f>ROUND(I104*H104,2)</f>
        <v>0</v>
      </c>
      <c r="K104" s="221" t="s">
        <v>149</v>
      </c>
      <c r="L104" s="43"/>
      <c r="M104" s="226" t="s">
        <v>21</v>
      </c>
      <c r="N104" s="227" t="s">
        <v>48</v>
      </c>
      <c r="O104" s="83"/>
      <c r="P104" s="228">
        <f>O104*H104</f>
        <v>0</v>
      </c>
      <c r="Q104" s="228">
        <v>0</v>
      </c>
      <c r="R104" s="228">
        <f>Q104*H104</f>
        <v>0</v>
      </c>
      <c r="S104" s="228">
        <v>0</v>
      </c>
      <c r="T104" s="229">
        <f>S104*H104</f>
        <v>0</v>
      </c>
      <c r="AR104" s="230" t="s">
        <v>150</v>
      </c>
      <c r="AT104" s="230" t="s">
        <v>145</v>
      </c>
      <c r="AU104" s="230" t="s">
        <v>87</v>
      </c>
      <c r="AY104" s="17" t="s">
        <v>143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17" t="s">
        <v>85</v>
      </c>
      <c r="BK104" s="231">
        <f>ROUND(I104*H104,2)</f>
        <v>0</v>
      </c>
      <c r="BL104" s="17" t="s">
        <v>150</v>
      </c>
      <c r="BM104" s="230" t="s">
        <v>700</v>
      </c>
    </row>
    <row r="105" s="12" customFormat="1">
      <c r="B105" s="235"/>
      <c r="C105" s="236"/>
      <c r="D105" s="232" t="s">
        <v>154</v>
      </c>
      <c r="E105" s="237" t="s">
        <v>21</v>
      </c>
      <c r="F105" s="238" t="s">
        <v>701</v>
      </c>
      <c r="G105" s="236"/>
      <c r="H105" s="239">
        <v>70.462000000000003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AT105" s="245" t="s">
        <v>154</v>
      </c>
      <c r="AU105" s="245" t="s">
        <v>87</v>
      </c>
      <c r="AV105" s="12" t="s">
        <v>87</v>
      </c>
      <c r="AW105" s="12" t="s">
        <v>38</v>
      </c>
      <c r="AX105" s="12" t="s">
        <v>85</v>
      </c>
      <c r="AY105" s="245" t="s">
        <v>143</v>
      </c>
    </row>
    <row r="106" s="1" customFormat="1" ht="36" customHeight="1">
      <c r="B106" s="38"/>
      <c r="C106" s="219" t="s">
        <v>197</v>
      </c>
      <c r="D106" s="219" t="s">
        <v>145</v>
      </c>
      <c r="E106" s="220" t="s">
        <v>702</v>
      </c>
      <c r="F106" s="221" t="s">
        <v>703</v>
      </c>
      <c r="G106" s="222" t="s">
        <v>148</v>
      </c>
      <c r="H106" s="223">
        <v>60.749000000000002</v>
      </c>
      <c r="I106" s="224"/>
      <c r="J106" s="225">
        <f>ROUND(I106*H106,2)</f>
        <v>0</v>
      </c>
      <c r="K106" s="221" t="s">
        <v>149</v>
      </c>
      <c r="L106" s="43"/>
      <c r="M106" s="226" t="s">
        <v>21</v>
      </c>
      <c r="N106" s="227" t="s">
        <v>48</v>
      </c>
      <c r="O106" s="83"/>
      <c r="P106" s="228">
        <f>O106*H106</f>
        <v>0</v>
      </c>
      <c r="Q106" s="228">
        <v>0</v>
      </c>
      <c r="R106" s="228">
        <f>Q106*H106</f>
        <v>0</v>
      </c>
      <c r="S106" s="228">
        <v>0</v>
      </c>
      <c r="T106" s="229">
        <f>S106*H106</f>
        <v>0</v>
      </c>
      <c r="AR106" s="230" t="s">
        <v>150</v>
      </c>
      <c r="AT106" s="230" t="s">
        <v>145</v>
      </c>
      <c r="AU106" s="230" t="s">
        <v>87</v>
      </c>
      <c r="AY106" s="17" t="s">
        <v>143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17" t="s">
        <v>85</v>
      </c>
      <c r="BK106" s="231">
        <f>ROUND(I106*H106,2)</f>
        <v>0</v>
      </c>
      <c r="BL106" s="17" t="s">
        <v>150</v>
      </c>
      <c r="BM106" s="230" t="s">
        <v>704</v>
      </c>
    </row>
    <row r="107" s="12" customFormat="1">
      <c r="B107" s="235"/>
      <c r="C107" s="236"/>
      <c r="D107" s="232" t="s">
        <v>154</v>
      </c>
      <c r="E107" s="237" t="s">
        <v>21</v>
      </c>
      <c r="F107" s="238" t="s">
        <v>705</v>
      </c>
      <c r="G107" s="236"/>
      <c r="H107" s="239">
        <v>60.749000000000002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AT107" s="245" t="s">
        <v>154</v>
      </c>
      <c r="AU107" s="245" t="s">
        <v>87</v>
      </c>
      <c r="AV107" s="12" t="s">
        <v>87</v>
      </c>
      <c r="AW107" s="12" t="s">
        <v>38</v>
      </c>
      <c r="AX107" s="12" t="s">
        <v>85</v>
      </c>
      <c r="AY107" s="245" t="s">
        <v>143</v>
      </c>
    </row>
    <row r="108" s="1" customFormat="1" ht="24" customHeight="1">
      <c r="B108" s="38"/>
      <c r="C108" s="219" t="s">
        <v>202</v>
      </c>
      <c r="D108" s="219" t="s">
        <v>145</v>
      </c>
      <c r="E108" s="220" t="s">
        <v>706</v>
      </c>
      <c r="F108" s="221" t="s">
        <v>707</v>
      </c>
      <c r="G108" s="222" t="s">
        <v>148</v>
      </c>
      <c r="H108" s="223">
        <v>476.678</v>
      </c>
      <c r="I108" s="224"/>
      <c r="J108" s="225">
        <f>ROUND(I108*H108,2)</f>
        <v>0</v>
      </c>
      <c r="K108" s="221" t="s">
        <v>149</v>
      </c>
      <c r="L108" s="43"/>
      <c r="M108" s="226" t="s">
        <v>21</v>
      </c>
      <c r="N108" s="227" t="s">
        <v>48</v>
      </c>
      <c r="O108" s="83"/>
      <c r="P108" s="228">
        <f>O108*H108</f>
        <v>0</v>
      </c>
      <c r="Q108" s="228">
        <v>0</v>
      </c>
      <c r="R108" s="228">
        <f>Q108*H108</f>
        <v>0</v>
      </c>
      <c r="S108" s="228">
        <v>0</v>
      </c>
      <c r="T108" s="229">
        <f>S108*H108</f>
        <v>0</v>
      </c>
      <c r="AR108" s="230" t="s">
        <v>150</v>
      </c>
      <c r="AT108" s="230" t="s">
        <v>145</v>
      </c>
      <c r="AU108" s="230" t="s">
        <v>87</v>
      </c>
      <c r="AY108" s="17" t="s">
        <v>143</v>
      </c>
      <c r="BE108" s="231">
        <f>IF(N108="základní",J108,0)</f>
        <v>0</v>
      </c>
      <c r="BF108" s="231">
        <f>IF(N108="snížená",J108,0)</f>
        <v>0</v>
      </c>
      <c r="BG108" s="231">
        <f>IF(N108="zákl. přenesená",J108,0)</f>
        <v>0</v>
      </c>
      <c r="BH108" s="231">
        <f>IF(N108="sníž. přenesená",J108,0)</f>
        <v>0</v>
      </c>
      <c r="BI108" s="231">
        <f>IF(N108="nulová",J108,0)</f>
        <v>0</v>
      </c>
      <c r="BJ108" s="17" t="s">
        <v>85</v>
      </c>
      <c r="BK108" s="231">
        <f>ROUND(I108*H108,2)</f>
        <v>0</v>
      </c>
      <c r="BL108" s="17" t="s">
        <v>150</v>
      </c>
      <c r="BM108" s="230" t="s">
        <v>708</v>
      </c>
    </row>
    <row r="109" s="12" customFormat="1">
      <c r="B109" s="235"/>
      <c r="C109" s="236"/>
      <c r="D109" s="232" t="s">
        <v>154</v>
      </c>
      <c r="E109" s="237" t="s">
        <v>21</v>
      </c>
      <c r="F109" s="238" t="s">
        <v>709</v>
      </c>
      <c r="G109" s="236"/>
      <c r="H109" s="239">
        <v>476.678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AT109" s="245" t="s">
        <v>154</v>
      </c>
      <c r="AU109" s="245" t="s">
        <v>87</v>
      </c>
      <c r="AV109" s="12" t="s">
        <v>87</v>
      </c>
      <c r="AW109" s="12" t="s">
        <v>38</v>
      </c>
      <c r="AX109" s="12" t="s">
        <v>85</v>
      </c>
      <c r="AY109" s="245" t="s">
        <v>143</v>
      </c>
    </row>
    <row r="110" s="1" customFormat="1" ht="16.5" customHeight="1">
      <c r="B110" s="38"/>
      <c r="C110" s="219" t="s">
        <v>206</v>
      </c>
      <c r="D110" s="219" t="s">
        <v>145</v>
      </c>
      <c r="E110" s="220" t="s">
        <v>710</v>
      </c>
      <c r="F110" s="221" t="s">
        <v>711</v>
      </c>
      <c r="G110" s="222" t="s">
        <v>148</v>
      </c>
      <c r="H110" s="223">
        <v>-721.36800000000005</v>
      </c>
      <c r="I110" s="224"/>
      <c r="J110" s="225">
        <f>ROUND(I110*H110,2)</f>
        <v>0</v>
      </c>
      <c r="K110" s="221" t="s">
        <v>21</v>
      </c>
      <c r="L110" s="43"/>
      <c r="M110" s="226" t="s">
        <v>21</v>
      </c>
      <c r="N110" s="227" t="s">
        <v>48</v>
      </c>
      <c r="O110" s="83"/>
      <c r="P110" s="228">
        <f>O110*H110</f>
        <v>0</v>
      </c>
      <c r="Q110" s="228">
        <v>0</v>
      </c>
      <c r="R110" s="228">
        <f>Q110*H110</f>
        <v>0</v>
      </c>
      <c r="S110" s="228">
        <v>0</v>
      </c>
      <c r="T110" s="229">
        <f>S110*H110</f>
        <v>0</v>
      </c>
      <c r="AR110" s="230" t="s">
        <v>150</v>
      </c>
      <c r="AT110" s="230" t="s">
        <v>145</v>
      </c>
      <c r="AU110" s="230" t="s">
        <v>87</v>
      </c>
      <c r="AY110" s="17" t="s">
        <v>143</v>
      </c>
      <c r="BE110" s="231">
        <f>IF(N110="základní",J110,0)</f>
        <v>0</v>
      </c>
      <c r="BF110" s="231">
        <f>IF(N110="snížená",J110,0)</f>
        <v>0</v>
      </c>
      <c r="BG110" s="231">
        <f>IF(N110="zákl. přenesená",J110,0)</f>
        <v>0</v>
      </c>
      <c r="BH110" s="231">
        <f>IF(N110="sníž. přenesená",J110,0)</f>
        <v>0</v>
      </c>
      <c r="BI110" s="231">
        <f>IF(N110="nulová",J110,0)</f>
        <v>0</v>
      </c>
      <c r="BJ110" s="17" t="s">
        <v>85</v>
      </c>
      <c r="BK110" s="231">
        <f>ROUND(I110*H110,2)</f>
        <v>0</v>
      </c>
      <c r="BL110" s="17" t="s">
        <v>150</v>
      </c>
      <c r="BM110" s="230" t="s">
        <v>712</v>
      </c>
    </row>
    <row r="111" s="12" customFormat="1">
      <c r="B111" s="235"/>
      <c r="C111" s="236"/>
      <c r="D111" s="232" t="s">
        <v>154</v>
      </c>
      <c r="E111" s="237" t="s">
        <v>21</v>
      </c>
      <c r="F111" s="238" t="s">
        <v>713</v>
      </c>
      <c r="G111" s="236"/>
      <c r="H111" s="239">
        <v>-721.36800000000005</v>
      </c>
      <c r="I111" s="240"/>
      <c r="J111" s="236"/>
      <c r="K111" s="236"/>
      <c r="L111" s="241"/>
      <c r="M111" s="285"/>
      <c r="N111" s="286"/>
      <c r="O111" s="286"/>
      <c r="P111" s="286"/>
      <c r="Q111" s="286"/>
      <c r="R111" s="286"/>
      <c r="S111" s="286"/>
      <c r="T111" s="287"/>
      <c r="AT111" s="245" t="s">
        <v>154</v>
      </c>
      <c r="AU111" s="245" t="s">
        <v>87</v>
      </c>
      <c r="AV111" s="12" t="s">
        <v>87</v>
      </c>
      <c r="AW111" s="12" t="s">
        <v>38</v>
      </c>
      <c r="AX111" s="12" t="s">
        <v>85</v>
      </c>
      <c r="AY111" s="245" t="s">
        <v>143</v>
      </c>
    </row>
    <row r="112" s="1" customFormat="1" ht="6.96" customHeight="1">
      <c r="B112" s="58"/>
      <c r="C112" s="59"/>
      <c r="D112" s="59"/>
      <c r="E112" s="59"/>
      <c r="F112" s="59"/>
      <c r="G112" s="59"/>
      <c r="H112" s="59"/>
      <c r="I112" s="170"/>
      <c r="J112" s="59"/>
      <c r="K112" s="59"/>
      <c r="L112" s="43"/>
    </row>
  </sheetData>
  <sheetProtection sheet="1" autoFilter="0" formatColumns="0" formatRows="0" objects="1" scenarios="1" spinCount="100000" saltValue="Pyz2gn/XkdYkCAJm0OZM5zVKCdvXX0Xj+bkfnL8r1dfyjdKVbge2cdpsJEw62bgw6Lmbu4RL84L1G8IeKqgErA==" hashValue="sn50FqMZX/L3OAEOUanWtlsACEeWkZoneJ8DtHHdkyU5/berOQxuy3IenEF2OYtGebcX15V8lu5sLuqk3c4pEA==" algorithmName="SHA-512" password="CC35"/>
  <autoFilter ref="C86:K11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7" customWidth="1"/>
    <col min="8" max="8" width="11.5" customWidth="1"/>
    <col min="9" max="9" width="20.17" style="13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112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87</v>
      </c>
    </row>
    <row r="4" ht="24.96" customHeight="1">
      <c r="B4" s="20"/>
      <c r="D4" s="141" t="s">
        <v>116</v>
      </c>
      <c r="L4" s="20"/>
      <c r="M4" s="14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43" t="s">
        <v>16</v>
      </c>
      <c r="L6" s="20"/>
    </row>
    <row r="7" ht="16.5" customHeight="1">
      <c r="B7" s="20"/>
      <c r="E7" s="144" t="str">
        <f>'Rekapitulace stavby'!K6</f>
        <v>Bečva, km 42,480-44,135 - revitalizace toku, Černotín, DPS</v>
      </c>
      <c r="F7" s="143"/>
      <c r="G7" s="143"/>
      <c r="H7" s="143"/>
      <c r="L7" s="20"/>
    </row>
    <row r="8" ht="12" customHeight="1">
      <c r="B8" s="20"/>
      <c r="D8" s="143" t="s">
        <v>117</v>
      </c>
      <c r="L8" s="20"/>
    </row>
    <row r="9" s="1" customFormat="1" ht="16.5" customHeight="1">
      <c r="B9" s="43"/>
      <c r="E9" s="144" t="s">
        <v>467</v>
      </c>
      <c r="F9" s="1"/>
      <c r="G9" s="1"/>
      <c r="H9" s="1"/>
      <c r="I9" s="145"/>
      <c r="L9" s="43"/>
    </row>
    <row r="10" s="1" customFormat="1" ht="12" customHeight="1">
      <c r="B10" s="43"/>
      <c r="D10" s="143" t="s">
        <v>468</v>
      </c>
      <c r="I10" s="145"/>
      <c r="L10" s="43"/>
    </row>
    <row r="11" s="1" customFormat="1" ht="36.96" customHeight="1">
      <c r="B11" s="43"/>
      <c r="E11" s="146" t="s">
        <v>714</v>
      </c>
      <c r="F11" s="1"/>
      <c r="G11" s="1"/>
      <c r="H11" s="1"/>
      <c r="I11" s="145"/>
      <c r="L11" s="43"/>
    </row>
    <row r="12" s="1" customFormat="1">
      <c r="B12" s="43"/>
      <c r="I12" s="145"/>
      <c r="L12" s="43"/>
    </row>
    <row r="13" s="1" customFormat="1" ht="12" customHeight="1">
      <c r="B13" s="43"/>
      <c r="D13" s="143" t="s">
        <v>18</v>
      </c>
      <c r="F13" s="132" t="s">
        <v>19</v>
      </c>
      <c r="I13" s="147" t="s">
        <v>20</v>
      </c>
      <c r="J13" s="132" t="s">
        <v>21</v>
      </c>
      <c r="L13" s="43"/>
    </row>
    <row r="14" s="1" customFormat="1" ht="12" customHeight="1">
      <c r="B14" s="43"/>
      <c r="D14" s="143" t="s">
        <v>22</v>
      </c>
      <c r="F14" s="132" t="s">
        <v>23</v>
      </c>
      <c r="I14" s="147" t="s">
        <v>24</v>
      </c>
      <c r="J14" s="148" t="str">
        <f>'Rekapitulace stavby'!AN8</f>
        <v>31. 7. 2018</v>
      </c>
      <c r="L14" s="43"/>
    </row>
    <row r="15" s="1" customFormat="1" ht="10.8" customHeight="1">
      <c r="B15" s="43"/>
      <c r="I15" s="145"/>
      <c r="L15" s="43"/>
    </row>
    <row r="16" s="1" customFormat="1" ht="12" customHeight="1">
      <c r="B16" s="43"/>
      <c r="D16" s="143" t="s">
        <v>26</v>
      </c>
      <c r="I16" s="147" t="s">
        <v>27</v>
      </c>
      <c r="J16" s="132" t="s">
        <v>28</v>
      </c>
      <c r="L16" s="43"/>
    </row>
    <row r="17" s="1" customFormat="1" ht="18" customHeight="1">
      <c r="B17" s="43"/>
      <c r="E17" s="132" t="s">
        <v>29</v>
      </c>
      <c r="I17" s="147" t="s">
        <v>30</v>
      </c>
      <c r="J17" s="132" t="s">
        <v>31</v>
      </c>
      <c r="L17" s="43"/>
    </row>
    <row r="18" s="1" customFormat="1" ht="6.96" customHeight="1">
      <c r="B18" s="43"/>
      <c r="I18" s="145"/>
      <c r="L18" s="43"/>
    </row>
    <row r="19" s="1" customFormat="1" ht="12" customHeight="1">
      <c r="B19" s="43"/>
      <c r="D19" s="143" t="s">
        <v>32</v>
      </c>
      <c r="I19" s="147" t="s">
        <v>27</v>
      </c>
      <c r="J19" s="33" t="str">
        <f>'Rekapitulace stavby'!AN13</f>
        <v>Vyplň údaj</v>
      </c>
      <c r="L19" s="43"/>
    </row>
    <row r="20" s="1" customFormat="1" ht="18" customHeight="1">
      <c r="B20" s="43"/>
      <c r="E20" s="33" t="str">
        <f>'Rekapitulace stavby'!E14</f>
        <v>Vyplň údaj</v>
      </c>
      <c r="F20" s="132"/>
      <c r="G20" s="132"/>
      <c r="H20" s="132"/>
      <c r="I20" s="147" t="s">
        <v>30</v>
      </c>
      <c r="J20" s="33" t="str">
        <f>'Rekapitulace stavby'!AN14</f>
        <v>Vyplň údaj</v>
      </c>
      <c r="L20" s="43"/>
    </row>
    <row r="21" s="1" customFormat="1" ht="6.96" customHeight="1">
      <c r="B21" s="43"/>
      <c r="I21" s="145"/>
      <c r="L21" s="43"/>
    </row>
    <row r="22" s="1" customFormat="1" ht="12" customHeight="1">
      <c r="B22" s="43"/>
      <c r="D22" s="143" t="s">
        <v>34</v>
      </c>
      <c r="I22" s="147" t="s">
        <v>27</v>
      </c>
      <c r="J22" s="132" t="s">
        <v>35</v>
      </c>
      <c r="L22" s="43"/>
    </row>
    <row r="23" s="1" customFormat="1" ht="18" customHeight="1">
      <c r="B23" s="43"/>
      <c r="E23" s="132" t="s">
        <v>36</v>
      </c>
      <c r="I23" s="147" t="s">
        <v>30</v>
      </c>
      <c r="J23" s="132" t="s">
        <v>37</v>
      </c>
      <c r="L23" s="43"/>
    </row>
    <row r="24" s="1" customFormat="1" ht="6.96" customHeight="1">
      <c r="B24" s="43"/>
      <c r="I24" s="145"/>
      <c r="L24" s="43"/>
    </row>
    <row r="25" s="1" customFormat="1" ht="12" customHeight="1">
      <c r="B25" s="43"/>
      <c r="D25" s="143" t="s">
        <v>39</v>
      </c>
      <c r="I25" s="147" t="s">
        <v>27</v>
      </c>
      <c r="J25" s="132" t="str">
        <f>IF('Rekapitulace stavby'!AN19="","",'Rekapitulace stavby'!AN19)</f>
        <v/>
      </c>
      <c r="L25" s="43"/>
    </row>
    <row r="26" s="1" customFormat="1" ht="18" customHeight="1">
      <c r="B26" s="43"/>
      <c r="E26" s="132" t="str">
        <f>IF('Rekapitulace stavby'!E20="","",'Rekapitulace stavby'!E20)</f>
        <v xml:space="preserve"> </v>
      </c>
      <c r="I26" s="147" t="s">
        <v>30</v>
      </c>
      <c r="J26" s="132" t="str">
        <f>IF('Rekapitulace stavby'!AN20="","",'Rekapitulace stavby'!AN20)</f>
        <v/>
      </c>
      <c r="L26" s="43"/>
    </row>
    <row r="27" s="1" customFormat="1" ht="6.96" customHeight="1">
      <c r="B27" s="43"/>
      <c r="I27" s="145"/>
      <c r="L27" s="43"/>
    </row>
    <row r="28" s="1" customFormat="1" ht="12" customHeight="1">
      <c r="B28" s="43"/>
      <c r="D28" s="143" t="s">
        <v>41</v>
      </c>
      <c r="I28" s="145"/>
      <c r="L28" s="43"/>
    </row>
    <row r="29" s="7" customFormat="1" ht="16.5" customHeight="1">
      <c r="B29" s="149"/>
      <c r="E29" s="150" t="s">
        <v>21</v>
      </c>
      <c r="F29" s="150"/>
      <c r="G29" s="150"/>
      <c r="H29" s="150"/>
      <c r="I29" s="151"/>
      <c r="L29" s="149"/>
    </row>
    <row r="30" s="1" customFormat="1" ht="6.96" customHeight="1">
      <c r="B30" s="43"/>
      <c r="I30" s="145"/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52"/>
      <c r="J31" s="75"/>
      <c r="K31" s="75"/>
      <c r="L31" s="43"/>
    </row>
    <row r="32" s="1" customFormat="1" ht="25.44" customHeight="1">
      <c r="B32" s="43"/>
      <c r="D32" s="153" t="s">
        <v>43</v>
      </c>
      <c r="I32" s="145"/>
      <c r="J32" s="154">
        <f>ROUND(J88, 2)</f>
        <v>0</v>
      </c>
      <c r="L32" s="43"/>
    </row>
    <row r="33" s="1" customFormat="1" ht="6.96" customHeight="1">
      <c r="B33" s="43"/>
      <c r="D33" s="75"/>
      <c r="E33" s="75"/>
      <c r="F33" s="75"/>
      <c r="G33" s="75"/>
      <c r="H33" s="75"/>
      <c r="I33" s="152"/>
      <c r="J33" s="75"/>
      <c r="K33" s="75"/>
      <c r="L33" s="43"/>
    </row>
    <row r="34" s="1" customFormat="1" ht="14.4" customHeight="1">
      <c r="B34" s="43"/>
      <c r="F34" s="155" t="s">
        <v>45</v>
      </c>
      <c r="I34" s="156" t="s">
        <v>44</v>
      </c>
      <c r="J34" s="155" t="s">
        <v>46</v>
      </c>
      <c r="L34" s="43"/>
    </row>
    <row r="35" s="1" customFormat="1" ht="14.4" customHeight="1">
      <c r="B35" s="43"/>
      <c r="D35" s="157" t="s">
        <v>47</v>
      </c>
      <c r="E35" s="143" t="s">
        <v>48</v>
      </c>
      <c r="F35" s="158">
        <f>ROUND((SUM(BE88:BE245)),  2)</f>
        <v>0</v>
      </c>
      <c r="I35" s="159">
        <v>0.20999999999999999</v>
      </c>
      <c r="J35" s="158">
        <f>ROUND(((SUM(BE88:BE245))*I35),  2)</f>
        <v>0</v>
      </c>
      <c r="L35" s="43"/>
    </row>
    <row r="36" s="1" customFormat="1" ht="14.4" customHeight="1">
      <c r="B36" s="43"/>
      <c r="E36" s="143" t="s">
        <v>49</v>
      </c>
      <c r="F36" s="158">
        <f>ROUND((SUM(BF88:BF245)),  2)</f>
        <v>0</v>
      </c>
      <c r="I36" s="159">
        <v>0.14999999999999999</v>
      </c>
      <c r="J36" s="158">
        <f>ROUND(((SUM(BF88:BF245))*I36),  2)</f>
        <v>0</v>
      </c>
      <c r="L36" s="43"/>
    </row>
    <row r="37" hidden="1" s="1" customFormat="1" ht="14.4" customHeight="1">
      <c r="B37" s="43"/>
      <c r="E37" s="143" t="s">
        <v>50</v>
      </c>
      <c r="F37" s="158">
        <f>ROUND((SUM(BG88:BG245)),  2)</f>
        <v>0</v>
      </c>
      <c r="I37" s="159">
        <v>0.20999999999999999</v>
      </c>
      <c r="J37" s="158">
        <f>0</f>
        <v>0</v>
      </c>
      <c r="L37" s="43"/>
    </row>
    <row r="38" hidden="1" s="1" customFormat="1" ht="14.4" customHeight="1">
      <c r="B38" s="43"/>
      <c r="E38" s="143" t="s">
        <v>51</v>
      </c>
      <c r="F38" s="158">
        <f>ROUND((SUM(BH88:BH245)),  2)</f>
        <v>0</v>
      </c>
      <c r="I38" s="159">
        <v>0.14999999999999999</v>
      </c>
      <c r="J38" s="158">
        <f>0</f>
        <v>0</v>
      </c>
      <c r="L38" s="43"/>
    </row>
    <row r="39" hidden="1" s="1" customFormat="1" ht="14.4" customHeight="1">
      <c r="B39" s="43"/>
      <c r="E39" s="143" t="s">
        <v>52</v>
      </c>
      <c r="F39" s="158">
        <f>ROUND((SUM(BI88:BI245)),  2)</f>
        <v>0</v>
      </c>
      <c r="I39" s="159">
        <v>0</v>
      </c>
      <c r="J39" s="158">
        <f>0</f>
        <v>0</v>
      </c>
      <c r="L39" s="43"/>
    </row>
    <row r="40" s="1" customFormat="1" ht="6.96" customHeight="1">
      <c r="B40" s="43"/>
      <c r="I40" s="145"/>
      <c r="L40" s="43"/>
    </row>
    <row r="41" s="1" customFormat="1" ht="25.44" customHeight="1">
      <c r="B41" s="43"/>
      <c r="C41" s="160"/>
      <c r="D41" s="161" t="s">
        <v>53</v>
      </c>
      <c r="E41" s="162"/>
      <c r="F41" s="162"/>
      <c r="G41" s="163" t="s">
        <v>54</v>
      </c>
      <c r="H41" s="164" t="s">
        <v>55</v>
      </c>
      <c r="I41" s="165"/>
      <c r="J41" s="166">
        <f>SUM(J32:J39)</f>
        <v>0</v>
      </c>
      <c r="K41" s="167"/>
      <c r="L41" s="43"/>
    </row>
    <row r="42" s="1" customFormat="1" ht="14.4" customHeight="1">
      <c r="B42" s="168"/>
      <c r="C42" s="169"/>
      <c r="D42" s="169"/>
      <c r="E42" s="169"/>
      <c r="F42" s="169"/>
      <c r="G42" s="169"/>
      <c r="H42" s="169"/>
      <c r="I42" s="170"/>
      <c r="J42" s="169"/>
      <c r="K42" s="169"/>
      <c r="L42" s="43"/>
    </row>
    <row r="46" s="1" customFormat="1" ht="6.96" customHeight="1">
      <c r="B46" s="171"/>
      <c r="C46" s="172"/>
      <c r="D46" s="172"/>
      <c r="E46" s="172"/>
      <c r="F46" s="172"/>
      <c r="G46" s="172"/>
      <c r="H46" s="172"/>
      <c r="I46" s="173"/>
      <c r="J46" s="172"/>
      <c r="K46" s="172"/>
      <c r="L46" s="43"/>
    </row>
    <row r="47" s="1" customFormat="1" ht="24.96" customHeight="1">
      <c r="B47" s="38"/>
      <c r="C47" s="23" t="s">
        <v>119</v>
      </c>
      <c r="D47" s="39"/>
      <c r="E47" s="39"/>
      <c r="F47" s="39"/>
      <c r="G47" s="39"/>
      <c r="H47" s="39"/>
      <c r="I47" s="145"/>
      <c r="J47" s="39"/>
      <c r="K47" s="39"/>
      <c r="L47" s="43"/>
    </row>
    <row r="48" s="1" customFormat="1" ht="6.96" customHeight="1">
      <c r="B48" s="38"/>
      <c r="C48" s="39"/>
      <c r="D48" s="39"/>
      <c r="E48" s="39"/>
      <c r="F48" s="39"/>
      <c r="G48" s="39"/>
      <c r="H48" s="39"/>
      <c r="I48" s="145"/>
      <c r="J48" s="39"/>
      <c r="K48" s="39"/>
      <c r="L48" s="43"/>
    </row>
    <row r="49" s="1" customFormat="1" ht="12" customHeight="1">
      <c r="B49" s="38"/>
      <c r="C49" s="32" t="s">
        <v>16</v>
      </c>
      <c r="D49" s="39"/>
      <c r="E49" s="39"/>
      <c r="F49" s="39"/>
      <c r="G49" s="39"/>
      <c r="H49" s="39"/>
      <c r="I49" s="145"/>
      <c r="J49" s="39"/>
      <c r="K49" s="39"/>
      <c r="L49" s="43"/>
    </row>
    <row r="50" s="1" customFormat="1" ht="16.5" customHeight="1">
      <c r="B50" s="38"/>
      <c r="C50" s="39"/>
      <c r="D50" s="39"/>
      <c r="E50" s="174" t="str">
        <f>E7</f>
        <v>Bečva, km 42,480-44,135 - revitalizace toku, Černotín, DPS</v>
      </c>
      <c r="F50" s="32"/>
      <c r="G50" s="32"/>
      <c r="H50" s="32"/>
      <c r="I50" s="145"/>
      <c r="J50" s="39"/>
      <c r="K50" s="39"/>
      <c r="L50" s="43"/>
    </row>
    <row r="51" ht="12" customHeight="1">
      <c r="B51" s="21"/>
      <c r="C51" s="32" t="s">
        <v>117</v>
      </c>
      <c r="D51" s="22"/>
      <c r="E51" s="22"/>
      <c r="F51" s="22"/>
      <c r="G51" s="22"/>
      <c r="H51" s="22"/>
      <c r="I51" s="137"/>
      <c r="J51" s="22"/>
      <c r="K51" s="22"/>
      <c r="L51" s="20"/>
    </row>
    <row r="52" s="1" customFormat="1" ht="16.5" customHeight="1">
      <c r="B52" s="38"/>
      <c r="C52" s="39"/>
      <c r="D52" s="39"/>
      <c r="E52" s="174" t="s">
        <v>467</v>
      </c>
      <c r="F52" s="39"/>
      <c r="G52" s="39"/>
      <c r="H52" s="39"/>
      <c r="I52" s="145"/>
      <c r="J52" s="39"/>
      <c r="K52" s="39"/>
      <c r="L52" s="43"/>
    </row>
    <row r="53" s="1" customFormat="1" ht="12" customHeight="1">
      <c r="B53" s="38"/>
      <c r="C53" s="32" t="s">
        <v>468</v>
      </c>
      <c r="D53" s="39"/>
      <c r="E53" s="39"/>
      <c r="F53" s="39"/>
      <c r="G53" s="39"/>
      <c r="H53" s="39"/>
      <c r="I53" s="145"/>
      <c r="J53" s="39"/>
      <c r="K53" s="39"/>
      <c r="L53" s="43"/>
    </row>
    <row r="54" s="1" customFormat="1" ht="16.5" customHeight="1">
      <c r="B54" s="38"/>
      <c r="C54" s="39"/>
      <c r="D54" s="39"/>
      <c r="E54" s="68" t="str">
        <f>E11</f>
        <v>SO 05.04 - Náhradní výsadba</v>
      </c>
      <c r="F54" s="39"/>
      <c r="G54" s="39"/>
      <c r="H54" s="39"/>
      <c r="I54" s="145"/>
      <c r="J54" s="39"/>
      <c r="K54" s="39"/>
      <c r="L54" s="43"/>
    </row>
    <row r="55" s="1" customFormat="1" ht="6.96" customHeight="1">
      <c r="B55" s="38"/>
      <c r="C55" s="39"/>
      <c r="D55" s="39"/>
      <c r="E55" s="39"/>
      <c r="F55" s="39"/>
      <c r="G55" s="39"/>
      <c r="H55" s="39"/>
      <c r="I55" s="145"/>
      <c r="J55" s="39"/>
      <c r="K55" s="39"/>
      <c r="L55" s="43"/>
    </row>
    <row r="56" s="1" customFormat="1" ht="12" customHeight="1">
      <c r="B56" s="38"/>
      <c r="C56" s="32" t="s">
        <v>22</v>
      </c>
      <c r="D56" s="39"/>
      <c r="E56" s="39"/>
      <c r="F56" s="27" t="str">
        <f>F14</f>
        <v>Černotín</v>
      </c>
      <c r="G56" s="39"/>
      <c r="H56" s="39"/>
      <c r="I56" s="147" t="s">
        <v>24</v>
      </c>
      <c r="J56" s="71" t="str">
        <f>IF(J14="","",J14)</f>
        <v>31. 7. 2018</v>
      </c>
      <c r="K56" s="39"/>
      <c r="L56" s="43"/>
    </row>
    <row r="57" s="1" customFormat="1" ht="6.96" customHeight="1">
      <c r="B57" s="38"/>
      <c r="C57" s="39"/>
      <c r="D57" s="39"/>
      <c r="E57" s="39"/>
      <c r="F57" s="39"/>
      <c r="G57" s="39"/>
      <c r="H57" s="39"/>
      <c r="I57" s="145"/>
      <c r="J57" s="39"/>
      <c r="K57" s="39"/>
      <c r="L57" s="43"/>
    </row>
    <row r="58" s="1" customFormat="1" ht="15.15" customHeight="1">
      <c r="B58" s="38"/>
      <c r="C58" s="32" t="s">
        <v>26</v>
      </c>
      <c r="D58" s="39"/>
      <c r="E58" s="39"/>
      <c r="F58" s="27" t="str">
        <f>E17</f>
        <v>Povodí Moravy, státní podnik</v>
      </c>
      <c r="G58" s="39"/>
      <c r="H58" s="39"/>
      <c r="I58" s="147" t="s">
        <v>34</v>
      </c>
      <c r="J58" s="36" t="str">
        <f>E23</f>
        <v>HG Partner, s.r.o.</v>
      </c>
      <c r="K58" s="39"/>
      <c r="L58" s="43"/>
    </row>
    <row r="59" s="1" customFormat="1" ht="15.15" customHeight="1">
      <c r="B59" s="38"/>
      <c r="C59" s="32" t="s">
        <v>32</v>
      </c>
      <c r="D59" s="39"/>
      <c r="E59" s="39"/>
      <c r="F59" s="27" t="str">
        <f>IF(E20="","",E20)</f>
        <v>Vyplň údaj</v>
      </c>
      <c r="G59" s="39"/>
      <c r="H59" s="39"/>
      <c r="I59" s="147" t="s">
        <v>39</v>
      </c>
      <c r="J59" s="36" t="str">
        <f>E26</f>
        <v xml:space="preserve"> </v>
      </c>
      <c r="K59" s="39"/>
      <c r="L59" s="43"/>
    </row>
    <row r="60" s="1" customFormat="1" ht="10.32" customHeight="1">
      <c r="B60" s="38"/>
      <c r="C60" s="39"/>
      <c r="D60" s="39"/>
      <c r="E60" s="39"/>
      <c r="F60" s="39"/>
      <c r="G60" s="39"/>
      <c r="H60" s="39"/>
      <c r="I60" s="145"/>
      <c r="J60" s="39"/>
      <c r="K60" s="39"/>
      <c r="L60" s="43"/>
    </row>
    <row r="61" s="1" customFormat="1" ht="29.28" customHeight="1">
      <c r="B61" s="38"/>
      <c r="C61" s="175" t="s">
        <v>120</v>
      </c>
      <c r="D61" s="176"/>
      <c r="E61" s="176"/>
      <c r="F61" s="176"/>
      <c r="G61" s="176"/>
      <c r="H61" s="176"/>
      <c r="I61" s="177"/>
      <c r="J61" s="178" t="s">
        <v>121</v>
      </c>
      <c r="K61" s="176"/>
      <c r="L61" s="43"/>
    </row>
    <row r="62" s="1" customFormat="1" ht="10.32" customHeight="1">
      <c r="B62" s="38"/>
      <c r="C62" s="39"/>
      <c r="D62" s="39"/>
      <c r="E62" s="39"/>
      <c r="F62" s="39"/>
      <c r="G62" s="39"/>
      <c r="H62" s="39"/>
      <c r="I62" s="145"/>
      <c r="J62" s="39"/>
      <c r="K62" s="39"/>
      <c r="L62" s="43"/>
    </row>
    <row r="63" s="1" customFormat="1" ht="22.8" customHeight="1">
      <c r="B63" s="38"/>
      <c r="C63" s="179" t="s">
        <v>75</v>
      </c>
      <c r="D63" s="39"/>
      <c r="E63" s="39"/>
      <c r="F63" s="39"/>
      <c r="G63" s="39"/>
      <c r="H63" s="39"/>
      <c r="I63" s="145"/>
      <c r="J63" s="101">
        <f>J88</f>
        <v>0</v>
      </c>
      <c r="K63" s="39"/>
      <c r="L63" s="43"/>
      <c r="AU63" s="17" t="s">
        <v>122</v>
      </c>
    </row>
    <row r="64" s="8" customFormat="1" ht="24.96" customHeight="1">
      <c r="B64" s="180"/>
      <c r="C64" s="181"/>
      <c r="D64" s="182" t="s">
        <v>123</v>
      </c>
      <c r="E64" s="183"/>
      <c r="F64" s="183"/>
      <c r="G64" s="183"/>
      <c r="H64" s="183"/>
      <c r="I64" s="184"/>
      <c r="J64" s="185">
        <f>J89</f>
        <v>0</v>
      </c>
      <c r="K64" s="181"/>
      <c r="L64" s="186"/>
    </row>
    <row r="65" s="9" customFormat="1" ht="19.92" customHeight="1">
      <c r="B65" s="187"/>
      <c r="C65" s="124"/>
      <c r="D65" s="188" t="s">
        <v>124</v>
      </c>
      <c r="E65" s="189"/>
      <c r="F65" s="189"/>
      <c r="G65" s="189"/>
      <c r="H65" s="189"/>
      <c r="I65" s="190"/>
      <c r="J65" s="191">
        <f>J90</f>
        <v>0</v>
      </c>
      <c r="K65" s="124"/>
      <c r="L65" s="192"/>
    </row>
    <row r="66" s="9" customFormat="1" ht="19.92" customHeight="1">
      <c r="B66" s="187"/>
      <c r="C66" s="124"/>
      <c r="D66" s="188" t="s">
        <v>127</v>
      </c>
      <c r="E66" s="189"/>
      <c r="F66" s="189"/>
      <c r="G66" s="189"/>
      <c r="H66" s="189"/>
      <c r="I66" s="190"/>
      <c r="J66" s="191">
        <f>J244</f>
        <v>0</v>
      </c>
      <c r="K66" s="124"/>
      <c r="L66" s="192"/>
    </row>
    <row r="67" s="1" customFormat="1" ht="21.84" customHeight="1">
      <c r="B67" s="38"/>
      <c r="C67" s="39"/>
      <c r="D67" s="39"/>
      <c r="E67" s="39"/>
      <c r="F67" s="39"/>
      <c r="G67" s="39"/>
      <c r="H67" s="39"/>
      <c r="I67" s="145"/>
      <c r="J67" s="39"/>
      <c r="K67" s="39"/>
      <c r="L67" s="43"/>
    </row>
    <row r="68" s="1" customFormat="1" ht="6.96" customHeight="1">
      <c r="B68" s="58"/>
      <c r="C68" s="59"/>
      <c r="D68" s="59"/>
      <c r="E68" s="59"/>
      <c r="F68" s="59"/>
      <c r="G68" s="59"/>
      <c r="H68" s="59"/>
      <c r="I68" s="170"/>
      <c r="J68" s="59"/>
      <c r="K68" s="59"/>
      <c r="L68" s="43"/>
    </row>
    <row r="72" s="1" customFormat="1" ht="6.96" customHeight="1">
      <c r="B72" s="60"/>
      <c r="C72" s="61"/>
      <c r="D72" s="61"/>
      <c r="E72" s="61"/>
      <c r="F72" s="61"/>
      <c r="G72" s="61"/>
      <c r="H72" s="61"/>
      <c r="I72" s="173"/>
      <c r="J72" s="61"/>
      <c r="K72" s="61"/>
      <c r="L72" s="43"/>
    </row>
    <row r="73" s="1" customFormat="1" ht="24.96" customHeight="1">
      <c r="B73" s="38"/>
      <c r="C73" s="23" t="s">
        <v>128</v>
      </c>
      <c r="D73" s="39"/>
      <c r="E73" s="39"/>
      <c r="F73" s="39"/>
      <c r="G73" s="39"/>
      <c r="H73" s="39"/>
      <c r="I73" s="145"/>
      <c r="J73" s="39"/>
      <c r="K73" s="39"/>
      <c r="L73" s="43"/>
    </row>
    <row r="74" s="1" customFormat="1" ht="6.96" customHeight="1">
      <c r="B74" s="38"/>
      <c r="C74" s="39"/>
      <c r="D74" s="39"/>
      <c r="E74" s="39"/>
      <c r="F74" s="39"/>
      <c r="G74" s="39"/>
      <c r="H74" s="39"/>
      <c r="I74" s="145"/>
      <c r="J74" s="39"/>
      <c r="K74" s="39"/>
      <c r="L74" s="43"/>
    </row>
    <row r="75" s="1" customFormat="1" ht="12" customHeight="1">
      <c r="B75" s="38"/>
      <c r="C75" s="32" t="s">
        <v>16</v>
      </c>
      <c r="D75" s="39"/>
      <c r="E75" s="39"/>
      <c r="F75" s="39"/>
      <c r="G75" s="39"/>
      <c r="H75" s="39"/>
      <c r="I75" s="145"/>
      <c r="J75" s="39"/>
      <c r="K75" s="39"/>
      <c r="L75" s="43"/>
    </row>
    <row r="76" s="1" customFormat="1" ht="16.5" customHeight="1">
      <c r="B76" s="38"/>
      <c r="C76" s="39"/>
      <c r="D76" s="39"/>
      <c r="E76" s="174" t="str">
        <f>E7</f>
        <v>Bečva, km 42,480-44,135 - revitalizace toku, Černotín, DPS</v>
      </c>
      <c r="F76" s="32"/>
      <c r="G76" s="32"/>
      <c r="H76" s="32"/>
      <c r="I76" s="145"/>
      <c r="J76" s="39"/>
      <c r="K76" s="39"/>
      <c r="L76" s="43"/>
    </row>
    <row r="77" ht="12" customHeight="1">
      <c r="B77" s="21"/>
      <c r="C77" s="32" t="s">
        <v>117</v>
      </c>
      <c r="D77" s="22"/>
      <c r="E77" s="22"/>
      <c r="F77" s="22"/>
      <c r="G77" s="22"/>
      <c r="H77" s="22"/>
      <c r="I77" s="137"/>
      <c r="J77" s="22"/>
      <c r="K77" s="22"/>
      <c r="L77" s="20"/>
    </row>
    <row r="78" s="1" customFormat="1" ht="16.5" customHeight="1">
      <c r="B78" s="38"/>
      <c r="C78" s="39"/>
      <c r="D78" s="39"/>
      <c r="E78" s="174" t="s">
        <v>467</v>
      </c>
      <c r="F78" s="39"/>
      <c r="G78" s="39"/>
      <c r="H78" s="39"/>
      <c r="I78" s="145"/>
      <c r="J78" s="39"/>
      <c r="K78" s="39"/>
      <c r="L78" s="43"/>
    </row>
    <row r="79" s="1" customFormat="1" ht="12" customHeight="1">
      <c r="B79" s="38"/>
      <c r="C79" s="32" t="s">
        <v>468</v>
      </c>
      <c r="D79" s="39"/>
      <c r="E79" s="39"/>
      <c r="F79" s="39"/>
      <c r="G79" s="39"/>
      <c r="H79" s="39"/>
      <c r="I79" s="145"/>
      <c r="J79" s="39"/>
      <c r="K79" s="39"/>
      <c r="L79" s="43"/>
    </row>
    <row r="80" s="1" customFormat="1" ht="16.5" customHeight="1">
      <c r="B80" s="38"/>
      <c r="C80" s="39"/>
      <c r="D80" s="39"/>
      <c r="E80" s="68" t="str">
        <f>E11</f>
        <v>SO 05.04 - Náhradní výsadba</v>
      </c>
      <c r="F80" s="39"/>
      <c r="G80" s="39"/>
      <c r="H80" s="39"/>
      <c r="I80" s="145"/>
      <c r="J80" s="39"/>
      <c r="K80" s="39"/>
      <c r="L80" s="43"/>
    </row>
    <row r="81" s="1" customFormat="1" ht="6.96" customHeight="1">
      <c r="B81" s="38"/>
      <c r="C81" s="39"/>
      <c r="D81" s="39"/>
      <c r="E81" s="39"/>
      <c r="F81" s="39"/>
      <c r="G81" s="39"/>
      <c r="H81" s="39"/>
      <c r="I81" s="145"/>
      <c r="J81" s="39"/>
      <c r="K81" s="39"/>
      <c r="L81" s="43"/>
    </row>
    <row r="82" s="1" customFormat="1" ht="12" customHeight="1">
      <c r="B82" s="38"/>
      <c r="C82" s="32" t="s">
        <v>22</v>
      </c>
      <c r="D82" s="39"/>
      <c r="E82" s="39"/>
      <c r="F82" s="27" t="str">
        <f>F14</f>
        <v>Černotín</v>
      </c>
      <c r="G82" s="39"/>
      <c r="H82" s="39"/>
      <c r="I82" s="147" t="s">
        <v>24</v>
      </c>
      <c r="J82" s="71" t="str">
        <f>IF(J14="","",J14)</f>
        <v>31. 7. 2018</v>
      </c>
      <c r="K82" s="39"/>
      <c r="L82" s="43"/>
    </row>
    <row r="83" s="1" customFormat="1" ht="6.96" customHeight="1">
      <c r="B83" s="38"/>
      <c r="C83" s="39"/>
      <c r="D83" s="39"/>
      <c r="E83" s="39"/>
      <c r="F83" s="39"/>
      <c r="G83" s="39"/>
      <c r="H83" s="39"/>
      <c r="I83" s="145"/>
      <c r="J83" s="39"/>
      <c r="K83" s="39"/>
      <c r="L83" s="43"/>
    </row>
    <row r="84" s="1" customFormat="1" ht="15.15" customHeight="1">
      <c r="B84" s="38"/>
      <c r="C84" s="32" t="s">
        <v>26</v>
      </c>
      <c r="D84" s="39"/>
      <c r="E84" s="39"/>
      <c r="F84" s="27" t="str">
        <f>E17</f>
        <v>Povodí Moravy, státní podnik</v>
      </c>
      <c r="G84" s="39"/>
      <c r="H84" s="39"/>
      <c r="I84" s="147" t="s">
        <v>34</v>
      </c>
      <c r="J84" s="36" t="str">
        <f>E23</f>
        <v>HG Partner, s.r.o.</v>
      </c>
      <c r="K84" s="39"/>
      <c r="L84" s="43"/>
    </row>
    <row r="85" s="1" customFormat="1" ht="15.15" customHeight="1">
      <c r="B85" s="38"/>
      <c r="C85" s="32" t="s">
        <v>32</v>
      </c>
      <c r="D85" s="39"/>
      <c r="E85" s="39"/>
      <c r="F85" s="27" t="str">
        <f>IF(E20="","",E20)</f>
        <v>Vyplň údaj</v>
      </c>
      <c r="G85" s="39"/>
      <c r="H85" s="39"/>
      <c r="I85" s="147" t="s">
        <v>39</v>
      </c>
      <c r="J85" s="36" t="str">
        <f>E26</f>
        <v xml:space="preserve"> </v>
      </c>
      <c r="K85" s="39"/>
      <c r="L85" s="43"/>
    </row>
    <row r="86" s="1" customFormat="1" ht="10.32" customHeight="1">
      <c r="B86" s="38"/>
      <c r="C86" s="39"/>
      <c r="D86" s="39"/>
      <c r="E86" s="39"/>
      <c r="F86" s="39"/>
      <c r="G86" s="39"/>
      <c r="H86" s="39"/>
      <c r="I86" s="145"/>
      <c r="J86" s="39"/>
      <c r="K86" s="39"/>
      <c r="L86" s="43"/>
    </row>
    <row r="87" s="10" customFormat="1" ht="29.28" customHeight="1">
      <c r="B87" s="193"/>
      <c r="C87" s="194" t="s">
        <v>129</v>
      </c>
      <c r="D87" s="195" t="s">
        <v>62</v>
      </c>
      <c r="E87" s="195" t="s">
        <v>58</v>
      </c>
      <c r="F87" s="195" t="s">
        <v>59</v>
      </c>
      <c r="G87" s="195" t="s">
        <v>130</v>
      </c>
      <c r="H87" s="195" t="s">
        <v>131</v>
      </c>
      <c r="I87" s="196" t="s">
        <v>132</v>
      </c>
      <c r="J87" s="195" t="s">
        <v>121</v>
      </c>
      <c r="K87" s="197" t="s">
        <v>133</v>
      </c>
      <c r="L87" s="198"/>
      <c r="M87" s="91" t="s">
        <v>21</v>
      </c>
      <c r="N87" s="92" t="s">
        <v>47</v>
      </c>
      <c r="O87" s="92" t="s">
        <v>134</v>
      </c>
      <c r="P87" s="92" t="s">
        <v>135</v>
      </c>
      <c r="Q87" s="92" t="s">
        <v>136</v>
      </c>
      <c r="R87" s="92" t="s">
        <v>137</v>
      </c>
      <c r="S87" s="92" t="s">
        <v>138</v>
      </c>
      <c r="T87" s="93" t="s">
        <v>139</v>
      </c>
    </row>
    <row r="88" s="1" customFormat="1" ht="22.8" customHeight="1">
      <c r="B88" s="38"/>
      <c r="C88" s="98" t="s">
        <v>140</v>
      </c>
      <c r="D88" s="39"/>
      <c r="E88" s="39"/>
      <c r="F88" s="39"/>
      <c r="G88" s="39"/>
      <c r="H88" s="39"/>
      <c r="I88" s="145"/>
      <c r="J88" s="199">
        <f>BK88</f>
        <v>0</v>
      </c>
      <c r="K88" s="39"/>
      <c r="L88" s="43"/>
      <c r="M88" s="94"/>
      <c r="N88" s="95"/>
      <c r="O88" s="95"/>
      <c r="P88" s="200">
        <f>P89</f>
        <v>0</v>
      </c>
      <c r="Q88" s="95"/>
      <c r="R88" s="200">
        <f>R89</f>
        <v>337.16633619999993</v>
      </c>
      <c r="S88" s="95"/>
      <c r="T88" s="201">
        <f>T89</f>
        <v>0</v>
      </c>
      <c r="AT88" s="17" t="s">
        <v>76</v>
      </c>
      <c r="AU88" s="17" t="s">
        <v>122</v>
      </c>
      <c r="BK88" s="202">
        <f>BK89</f>
        <v>0</v>
      </c>
    </row>
    <row r="89" s="11" customFormat="1" ht="25.92" customHeight="1">
      <c r="B89" s="203"/>
      <c r="C89" s="204"/>
      <c r="D89" s="205" t="s">
        <v>76</v>
      </c>
      <c r="E89" s="206" t="s">
        <v>141</v>
      </c>
      <c r="F89" s="206" t="s">
        <v>142</v>
      </c>
      <c r="G89" s="204"/>
      <c r="H89" s="204"/>
      <c r="I89" s="207"/>
      <c r="J89" s="208">
        <f>BK89</f>
        <v>0</v>
      </c>
      <c r="K89" s="204"/>
      <c r="L89" s="209"/>
      <c r="M89" s="210"/>
      <c r="N89" s="211"/>
      <c r="O89" s="211"/>
      <c r="P89" s="212">
        <f>P90+P244</f>
        <v>0</v>
      </c>
      <c r="Q89" s="211"/>
      <c r="R89" s="212">
        <f>R90+R244</f>
        <v>337.16633619999993</v>
      </c>
      <c r="S89" s="211"/>
      <c r="T89" s="213">
        <f>T90+T244</f>
        <v>0</v>
      </c>
      <c r="AR89" s="214" t="s">
        <v>85</v>
      </c>
      <c r="AT89" s="215" t="s">
        <v>76</v>
      </c>
      <c r="AU89" s="215" t="s">
        <v>77</v>
      </c>
      <c r="AY89" s="214" t="s">
        <v>143</v>
      </c>
      <c r="BK89" s="216">
        <f>BK90+BK244</f>
        <v>0</v>
      </c>
    </row>
    <row r="90" s="11" customFormat="1" ht="22.8" customHeight="1">
      <c r="B90" s="203"/>
      <c r="C90" s="204"/>
      <c r="D90" s="205" t="s">
        <v>76</v>
      </c>
      <c r="E90" s="217" t="s">
        <v>85</v>
      </c>
      <c r="F90" s="217" t="s">
        <v>144</v>
      </c>
      <c r="G90" s="204"/>
      <c r="H90" s="204"/>
      <c r="I90" s="207"/>
      <c r="J90" s="218">
        <f>BK90</f>
        <v>0</v>
      </c>
      <c r="K90" s="204"/>
      <c r="L90" s="209"/>
      <c r="M90" s="210"/>
      <c r="N90" s="211"/>
      <c r="O90" s="211"/>
      <c r="P90" s="212">
        <f>SUM(P91:P243)</f>
        <v>0</v>
      </c>
      <c r="Q90" s="211"/>
      <c r="R90" s="212">
        <f>SUM(R91:R243)</f>
        <v>337.16633619999993</v>
      </c>
      <c r="S90" s="211"/>
      <c r="T90" s="213">
        <f>SUM(T91:T243)</f>
        <v>0</v>
      </c>
      <c r="AR90" s="214" t="s">
        <v>85</v>
      </c>
      <c r="AT90" s="215" t="s">
        <v>76</v>
      </c>
      <c r="AU90" s="215" t="s">
        <v>85</v>
      </c>
      <c r="AY90" s="214" t="s">
        <v>143</v>
      </c>
      <c r="BK90" s="216">
        <f>SUM(BK91:BK243)</f>
        <v>0</v>
      </c>
    </row>
    <row r="91" s="1" customFormat="1" ht="16.5" customHeight="1">
      <c r="B91" s="38"/>
      <c r="C91" s="219" t="s">
        <v>85</v>
      </c>
      <c r="D91" s="219" t="s">
        <v>145</v>
      </c>
      <c r="E91" s="220" t="s">
        <v>715</v>
      </c>
      <c r="F91" s="221" t="s">
        <v>716</v>
      </c>
      <c r="G91" s="222" t="s">
        <v>239</v>
      </c>
      <c r="H91" s="223">
        <v>152453.00099999999</v>
      </c>
      <c r="I91" s="224"/>
      <c r="J91" s="225">
        <f>ROUND(I91*H91,2)</f>
        <v>0</v>
      </c>
      <c r="K91" s="221" t="s">
        <v>149</v>
      </c>
      <c r="L91" s="43"/>
      <c r="M91" s="226" t="s">
        <v>21</v>
      </c>
      <c r="N91" s="227" t="s">
        <v>48</v>
      </c>
      <c r="O91" s="83"/>
      <c r="P91" s="228">
        <f>O91*H91</f>
        <v>0</v>
      </c>
      <c r="Q91" s="228">
        <v>0</v>
      </c>
      <c r="R91" s="228">
        <f>Q91*H91</f>
        <v>0</v>
      </c>
      <c r="S91" s="228">
        <v>0</v>
      </c>
      <c r="T91" s="229">
        <f>S91*H91</f>
        <v>0</v>
      </c>
      <c r="AR91" s="230" t="s">
        <v>150</v>
      </c>
      <c r="AT91" s="230" t="s">
        <v>145</v>
      </c>
      <c r="AU91" s="230" t="s">
        <v>87</v>
      </c>
      <c r="AY91" s="17" t="s">
        <v>143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17" t="s">
        <v>85</v>
      </c>
      <c r="BK91" s="231">
        <f>ROUND(I91*H91,2)</f>
        <v>0</v>
      </c>
      <c r="BL91" s="17" t="s">
        <v>150</v>
      </c>
      <c r="BM91" s="230" t="s">
        <v>717</v>
      </c>
    </row>
    <row r="92" s="1" customFormat="1">
      <c r="B92" s="38"/>
      <c r="C92" s="39"/>
      <c r="D92" s="232" t="s">
        <v>152</v>
      </c>
      <c r="E92" s="39"/>
      <c r="F92" s="233" t="s">
        <v>718</v>
      </c>
      <c r="G92" s="39"/>
      <c r="H92" s="39"/>
      <c r="I92" s="145"/>
      <c r="J92" s="39"/>
      <c r="K92" s="39"/>
      <c r="L92" s="43"/>
      <c r="M92" s="234"/>
      <c r="N92" s="83"/>
      <c r="O92" s="83"/>
      <c r="P92" s="83"/>
      <c r="Q92" s="83"/>
      <c r="R92" s="83"/>
      <c r="S92" s="83"/>
      <c r="T92" s="84"/>
      <c r="AT92" s="17" t="s">
        <v>152</v>
      </c>
      <c r="AU92" s="17" t="s">
        <v>87</v>
      </c>
    </row>
    <row r="93" s="12" customFormat="1">
      <c r="B93" s="235"/>
      <c r="C93" s="236"/>
      <c r="D93" s="232" t="s">
        <v>154</v>
      </c>
      <c r="E93" s="237" t="s">
        <v>21</v>
      </c>
      <c r="F93" s="238" t="s">
        <v>719</v>
      </c>
      <c r="G93" s="236"/>
      <c r="H93" s="239">
        <v>9600</v>
      </c>
      <c r="I93" s="240"/>
      <c r="J93" s="236"/>
      <c r="K93" s="236"/>
      <c r="L93" s="241"/>
      <c r="M93" s="242"/>
      <c r="N93" s="243"/>
      <c r="O93" s="243"/>
      <c r="P93" s="243"/>
      <c r="Q93" s="243"/>
      <c r="R93" s="243"/>
      <c r="S93" s="243"/>
      <c r="T93" s="244"/>
      <c r="AT93" s="245" t="s">
        <v>154</v>
      </c>
      <c r="AU93" s="245" t="s">
        <v>87</v>
      </c>
      <c r="AV93" s="12" t="s">
        <v>87</v>
      </c>
      <c r="AW93" s="12" t="s">
        <v>38</v>
      </c>
      <c r="AX93" s="12" t="s">
        <v>77</v>
      </c>
      <c r="AY93" s="245" t="s">
        <v>143</v>
      </c>
    </row>
    <row r="94" s="14" customFormat="1">
      <c r="B94" s="257"/>
      <c r="C94" s="258"/>
      <c r="D94" s="232" t="s">
        <v>154</v>
      </c>
      <c r="E94" s="259" t="s">
        <v>21</v>
      </c>
      <c r="F94" s="260" t="s">
        <v>265</v>
      </c>
      <c r="G94" s="258"/>
      <c r="H94" s="261">
        <v>9600</v>
      </c>
      <c r="I94" s="262"/>
      <c r="J94" s="258"/>
      <c r="K94" s="258"/>
      <c r="L94" s="263"/>
      <c r="M94" s="264"/>
      <c r="N94" s="265"/>
      <c r="O94" s="265"/>
      <c r="P94" s="265"/>
      <c r="Q94" s="265"/>
      <c r="R94" s="265"/>
      <c r="S94" s="265"/>
      <c r="T94" s="266"/>
      <c r="AT94" s="267" t="s">
        <v>154</v>
      </c>
      <c r="AU94" s="267" t="s">
        <v>87</v>
      </c>
      <c r="AV94" s="14" t="s">
        <v>161</v>
      </c>
      <c r="AW94" s="14" t="s">
        <v>38</v>
      </c>
      <c r="AX94" s="14" t="s">
        <v>77</v>
      </c>
      <c r="AY94" s="267" t="s">
        <v>143</v>
      </c>
    </row>
    <row r="95" s="12" customFormat="1">
      <c r="B95" s="235"/>
      <c r="C95" s="236"/>
      <c r="D95" s="232" t="s">
        <v>154</v>
      </c>
      <c r="E95" s="237" t="s">
        <v>21</v>
      </c>
      <c r="F95" s="238" t="s">
        <v>720</v>
      </c>
      <c r="G95" s="236"/>
      <c r="H95" s="239">
        <v>62036.364000000001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AT95" s="245" t="s">
        <v>154</v>
      </c>
      <c r="AU95" s="245" t="s">
        <v>87</v>
      </c>
      <c r="AV95" s="12" t="s">
        <v>87</v>
      </c>
      <c r="AW95" s="12" t="s">
        <v>38</v>
      </c>
      <c r="AX95" s="12" t="s">
        <v>77</v>
      </c>
      <c r="AY95" s="245" t="s">
        <v>143</v>
      </c>
    </row>
    <row r="96" s="12" customFormat="1">
      <c r="B96" s="235"/>
      <c r="C96" s="236"/>
      <c r="D96" s="232" t="s">
        <v>154</v>
      </c>
      <c r="E96" s="237" t="s">
        <v>21</v>
      </c>
      <c r="F96" s="238" t="s">
        <v>721</v>
      </c>
      <c r="G96" s="236"/>
      <c r="H96" s="239">
        <v>17320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AT96" s="245" t="s">
        <v>154</v>
      </c>
      <c r="AU96" s="245" t="s">
        <v>87</v>
      </c>
      <c r="AV96" s="12" t="s">
        <v>87</v>
      </c>
      <c r="AW96" s="12" t="s">
        <v>38</v>
      </c>
      <c r="AX96" s="12" t="s">
        <v>77</v>
      </c>
      <c r="AY96" s="245" t="s">
        <v>143</v>
      </c>
    </row>
    <row r="97" s="12" customFormat="1">
      <c r="B97" s="235"/>
      <c r="C97" s="236"/>
      <c r="D97" s="232" t="s">
        <v>154</v>
      </c>
      <c r="E97" s="237" t="s">
        <v>21</v>
      </c>
      <c r="F97" s="238" t="s">
        <v>722</v>
      </c>
      <c r="G97" s="236"/>
      <c r="H97" s="239">
        <v>2167.2730000000001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AT97" s="245" t="s">
        <v>154</v>
      </c>
      <c r="AU97" s="245" t="s">
        <v>87</v>
      </c>
      <c r="AV97" s="12" t="s">
        <v>87</v>
      </c>
      <c r="AW97" s="12" t="s">
        <v>38</v>
      </c>
      <c r="AX97" s="12" t="s">
        <v>77</v>
      </c>
      <c r="AY97" s="245" t="s">
        <v>143</v>
      </c>
    </row>
    <row r="98" s="12" customFormat="1">
      <c r="B98" s="235"/>
      <c r="C98" s="236"/>
      <c r="D98" s="232" t="s">
        <v>154</v>
      </c>
      <c r="E98" s="237" t="s">
        <v>21</v>
      </c>
      <c r="F98" s="238" t="s">
        <v>723</v>
      </c>
      <c r="G98" s="236"/>
      <c r="H98" s="239">
        <v>9625.4549999999999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AT98" s="245" t="s">
        <v>154</v>
      </c>
      <c r="AU98" s="245" t="s">
        <v>87</v>
      </c>
      <c r="AV98" s="12" t="s">
        <v>87</v>
      </c>
      <c r="AW98" s="12" t="s">
        <v>38</v>
      </c>
      <c r="AX98" s="12" t="s">
        <v>77</v>
      </c>
      <c r="AY98" s="245" t="s">
        <v>143</v>
      </c>
    </row>
    <row r="99" s="14" customFormat="1">
      <c r="B99" s="257"/>
      <c r="C99" s="258"/>
      <c r="D99" s="232" t="s">
        <v>154</v>
      </c>
      <c r="E99" s="259" t="s">
        <v>21</v>
      </c>
      <c r="F99" s="260" t="s">
        <v>265</v>
      </c>
      <c r="G99" s="258"/>
      <c r="H99" s="261">
        <v>91149.092000000004</v>
      </c>
      <c r="I99" s="262"/>
      <c r="J99" s="258"/>
      <c r="K99" s="258"/>
      <c r="L99" s="263"/>
      <c r="M99" s="264"/>
      <c r="N99" s="265"/>
      <c r="O99" s="265"/>
      <c r="P99" s="265"/>
      <c r="Q99" s="265"/>
      <c r="R99" s="265"/>
      <c r="S99" s="265"/>
      <c r="T99" s="266"/>
      <c r="AT99" s="267" t="s">
        <v>154</v>
      </c>
      <c r="AU99" s="267" t="s">
        <v>87</v>
      </c>
      <c r="AV99" s="14" t="s">
        <v>161</v>
      </c>
      <c r="AW99" s="14" t="s">
        <v>38</v>
      </c>
      <c r="AX99" s="14" t="s">
        <v>77</v>
      </c>
      <c r="AY99" s="267" t="s">
        <v>143</v>
      </c>
    </row>
    <row r="100" s="12" customFormat="1">
      <c r="B100" s="235"/>
      <c r="C100" s="236"/>
      <c r="D100" s="232" t="s">
        <v>154</v>
      </c>
      <c r="E100" s="237" t="s">
        <v>21</v>
      </c>
      <c r="F100" s="238" t="s">
        <v>724</v>
      </c>
      <c r="G100" s="236"/>
      <c r="H100" s="239">
        <v>51703.909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AT100" s="245" t="s">
        <v>154</v>
      </c>
      <c r="AU100" s="245" t="s">
        <v>87</v>
      </c>
      <c r="AV100" s="12" t="s">
        <v>87</v>
      </c>
      <c r="AW100" s="12" t="s">
        <v>38</v>
      </c>
      <c r="AX100" s="12" t="s">
        <v>77</v>
      </c>
      <c r="AY100" s="245" t="s">
        <v>143</v>
      </c>
    </row>
    <row r="101" s="13" customFormat="1">
      <c r="B101" s="246"/>
      <c r="C101" s="247"/>
      <c r="D101" s="232" t="s">
        <v>154</v>
      </c>
      <c r="E101" s="248" t="s">
        <v>21</v>
      </c>
      <c r="F101" s="249" t="s">
        <v>168</v>
      </c>
      <c r="G101" s="247"/>
      <c r="H101" s="250">
        <v>152453.00099999999</v>
      </c>
      <c r="I101" s="251"/>
      <c r="J101" s="247"/>
      <c r="K101" s="247"/>
      <c r="L101" s="252"/>
      <c r="M101" s="253"/>
      <c r="N101" s="254"/>
      <c r="O101" s="254"/>
      <c r="P101" s="254"/>
      <c r="Q101" s="254"/>
      <c r="R101" s="254"/>
      <c r="S101" s="254"/>
      <c r="T101" s="255"/>
      <c r="AT101" s="256" t="s">
        <v>154</v>
      </c>
      <c r="AU101" s="256" t="s">
        <v>87</v>
      </c>
      <c r="AV101" s="13" t="s">
        <v>150</v>
      </c>
      <c r="AW101" s="13" t="s">
        <v>38</v>
      </c>
      <c r="AX101" s="13" t="s">
        <v>85</v>
      </c>
      <c r="AY101" s="256" t="s">
        <v>143</v>
      </c>
    </row>
    <row r="102" s="1" customFormat="1" ht="16.5" customHeight="1">
      <c r="B102" s="38"/>
      <c r="C102" s="219" t="s">
        <v>87</v>
      </c>
      <c r="D102" s="219" t="s">
        <v>145</v>
      </c>
      <c r="E102" s="220" t="s">
        <v>725</v>
      </c>
      <c r="F102" s="221" t="s">
        <v>726</v>
      </c>
      <c r="G102" s="222" t="s">
        <v>239</v>
      </c>
      <c r="H102" s="223">
        <v>25408.832999999999</v>
      </c>
      <c r="I102" s="224"/>
      <c r="J102" s="225">
        <f>ROUND(I102*H102,2)</f>
        <v>0</v>
      </c>
      <c r="K102" s="221" t="s">
        <v>149</v>
      </c>
      <c r="L102" s="43"/>
      <c r="M102" s="226" t="s">
        <v>21</v>
      </c>
      <c r="N102" s="227" t="s">
        <v>48</v>
      </c>
      <c r="O102" s="83"/>
      <c r="P102" s="228">
        <f>O102*H102</f>
        <v>0</v>
      </c>
      <c r="Q102" s="228">
        <v>0</v>
      </c>
      <c r="R102" s="228">
        <f>Q102*H102</f>
        <v>0</v>
      </c>
      <c r="S102" s="228">
        <v>0</v>
      </c>
      <c r="T102" s="229">
        <f>S102*H102</f>
        <v>0</v>
      </c>
      <c r="AR102" s="230" t="s">
        <v>150</v>
      </c>
      <c r="AT102" s="230" t="s">
        <v>145</v>
      </c>
      <c r="AU102" s="230" t="s">
        <v>87</v>
      </c>
      <c r="AY102" s="17" t="s">
        <v>143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17" t="s">
        <v>85</v>
      </c>
      <c r="BK102" s="231">
        <f>ROUND(I102*H102,2)</f>
        <v>0</v>
      </c>
      <c r="BL102" s="17" t="s">
        <v>150</v>
      </c>
      <c r="BM102" s="230" t="s">
        <v>727</v>
      </c>
    </row>
    <row r="103" s="1" customFormat="1">
      <c r="B103" s="38"/>
      <c r="C103" s="39"/>
      <c r="D103" s="232" t="s">
        <v>152</v>
      </c>
      <c r="E103" s="39"/>
      <c r="F103" s="233" t="s">
        <v>728</v>
      </c>
      <c r="G103" s="39"/>
      <c r="H103" s="39"/>
      <c r="I103" s="145"/>
      <c r="J103" s="39"/>
      <c r="K103" s="39"/>
      <c r="L103" s="43"/>
      <c r="M103" s="234"/>
      <c r="N103" s="83"/>
      <c r="O103" s="83"/>
      <c r="P103" s="83"/>
      <c r="Q103" s="83"/>
      <c r="R103" s="83"/>
      <c r="S103" s="83"/>
      <c r="T103" s="84"/>
      <c r="AT103" s="17" t="s">
        <v>152</v>
      </c>
      <c r="AU103" s="17" t="s">
        <v>87</v>
      </c>
    </row>
    <row r="104" s="12" customFormat="1">
      <c r="B104" s="235"/>
      <c r="C104" s="236"/>
      <c r="D104" s="232" t="s">
        <v>154</v>
      </c>
      <c r="E104" s="237" t="s">
        <v>21</v>
      </c>
      <c r="F104" s="238" t="s">
        <v>729</v>
      </c>
      <c r="G104" s="236"/>
      <c r="H104" s="239">
        <v>1600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AT104" s="245" t="s">
        <v>154</v>
      </c>
      <c r="AU104" s="245" t="s">
        <v>87</v>
      </c>
      <c r="AV104" s="12" t="s">
        <v>87</v>
      </c>
      <c r="AW104" s="12" t="s">
        <v>38</v>
      </c>
      <c r="AX104" s="12" t="s">
        <v>77</v>
      </c>
      <c r="AY104" s="245" t="s">
        <v>143</v>
      </c>
    </row>
    <row r="105" s="14" customFormat="1">
      <c r="B105" s="257"/>
      <c r="C105" s="258"/>
      <c r="D105" s="232" t="s">
        <v>154</v>
      </c>
      <c r="E105" s="259" t="s">
        <v>21</v>
      </c>
      <c r="F105" s="260" t="s">
        <v>265</v>
      </c>
      <c r="G105" s="258"/>
      <c r="H105" s="261">
        <v>1600</v>
      </c>
      <c r="I105" s="262"/>
      <c r="J105" s="258"/>
      <c r="K105" s="258"/>
      <c r="L105" s="263"/>
      <c r="M105" s="264"/>
      <c r="N105" s="265"/>
      <c r="O105" s="265"/>
      <c r="P105" s="265"/>
      <c r="Q105" s="265"/>
      <c r="R105" s="265"/>
      <c r="S105" s="265"/>
      <c r="T105" s="266"/>
      <c r="AT105" s="267" t="s">
        <v>154</v>
      </c>
      <c r="AU105" s="267" t="s">
        <v>87</v>
      </c>
      <c r="AV105" s="14" t="s">
        <v>161</v>
      </c>
      <c r="AW105" s="14" t="s">
        <v>38</v>
      </c>
      <c r="AX105" s="14" t="s">
        <v>77</v>
      </c>
      <c r="AY105" s="267" t="s">
        <v>143</v>
      </c>
    </row>
    <row r="106" s="12" customFormat="1">
      <c r="B106" s="235"/>
      <c r="C106" s="236"/>
      <c r="D106" s="232" t="s">
        <v>154</v>
      </c>
      <c r="E106" s="237" t="s">
        <v>21</v>
      </c>
      <c r="F106" s="238" t="s">
        <v>730</v>
      </c>
      <c r="G106" s="236"/>
      <c r="H106" s="239">
        <v>10339.394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AT106" s="245" t="s">
        <v>154</v>
      </c>
      <c r="AU106" s="245" t="s">
        <v>87</v>
      </c>
      <c r="AV106" s="12" t="s">
        <v>87</v>
      </c>
      <c r="AW106" s="12" t="s">
        <v>38</v>
      </c>
      <c r="AX106" s="12" t="s">
        <v>77</v>
      </c>
      <c r="AY106" s="245" t="s">
        <v>143</v>
      </c>
    </row>
    <row r="107" s="12" customFormat="1">
      <c r="B107" s="235"/>
      <c r="C107" s="236"/>
      <c r="D107" s="232" t="s">
        <v>154</v>
      </c>
      <c r="E107" s="237" t="s">
        <v>21</v>
      </c>
      <c r="F107" s="238" t="s">
        <v>731</v>
      </c>
      <c r="G107" s="236"/>
      <c r="H107" s="239">
        <v>2886.6669999999999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AT107" s="245" t="s">
        <v>154</v>
      </c>
      <c r="AU107" s="245" t="s">
        <v>87</v>
      </c>
      <c r="AV107" s="12" t="s">
        <v>87</v>
      </c>
      <c r="AW107" s="12" t="s">
        <v>38</v>
      </c>
      <c r="AX107" s="12" t="s">
        <v>77</v>
      </c>
      <c r="AY107" s="245" t="s">
        <v>143</v>
      </c>
    </row>
    <row r="108" s="12" customFormat="1">
      <c r="B108" s="235"/>
      <c r="C108" s="236"/>
      <c r="D108" s="232" t="s">
        <v>154</v>
      </c>
      <c r="E108" s="237" t="s">
        <v>21</v>
      </c>
      <c r="F108" s="238" t="s">
        <v>732</v>
      </c>
      <c r="G108" s="236"/>
      <c r="H108" s="239">
        <v>361.21199999999999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AT108" s="245" t="s">
        <v>154</v>
      </c>
      <c r="AU108" s="245" t="s">
        <v>87</v>
      </c>
      <c r="AV108" s="12" t="s">
        <v>87</v>
      </c>
      <c r="AW108" s="12" t="s">
        <v>38</v>
      </c>
      <c r="AX108" s="12" t="s">
        <v>77</v>
      </c>
      <c r="AY108" s="245" t="s">
        <v>143</v>
      </c>
    </row>
    <row r="109" s="12" customFormat="1">
      <c r="B109" s="235"/>
      <c r="C109" s="236"/>
      <c r="D109" s="232" t="s">
        <v>154</v>
      </c>
      <c r="E109" s="237" t="s">
        <v>21</v>
      </c>
      <c r="F109" s="238" t="s">
        <v>733</v>
      </c>
      <c r="G109" s="236"/>
      <c r="H109" s="239">
        <v>1604.242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AT109" s="245" t="s">
        <v>154</v>
      </c>
      <c r="AU109" s="245" t="s">
        <v>87</v>
      </c>
      <c r="AV109" s="12" t="s">
        <v>87</v>
      </c>
      <c r="AW109" s="12" t="s">
        <v>38</v>
      </c>
      <c r="AX109" s="12" t="s">
        <v>77</v>
      </c>
      <c r="AY109" s="245" t="s">
        <v>143</v>
      </c>
    </row>
    <row r="110" s="14" customFormat="1">
      <c r="B110" s="257"/>
      <c r="C110" s="258"/>
      <c r="D110" s="232" t="s">
        <v>154</v>
      </c>
      <c r="E110" s="259" t="s">
        <v>21</v>
      </c>
      <c r="F110" s="260" t="s">
        <v>265</v>
      </c>
      <c r="G110" s="258"/>
      <c r="H110" s="261">
        <v>15191.514999999999</v>
      </c>
      <c r="I110" s="262"/>
      <c r="J110" s="258"/>
      <c r="K110" s="258"/>
      <c r="L110" s="263"/>
      <c r="M110" s="264"/>
      <c r="N110" s="265"/>
      <c r="O110" s="265"/>
      <c r="P110" s="265"/>
      <c r="Q110" s="265"/>
      <c r="R110" s="265"/>
      <c r="S110" s="265"/>
      <c r="T110" s="266"/>
      <c r="AT110" s="267" t="s">
        <v>154</v>
      </c>
      <c r="AU110" s="267" t="s">
        <v>87</v>
      </c>
      <c r="AV110" s="14" t="s">
        <v>161</v>
      </c>
      <c r="AW110" s="14" t="s">
        <v>38</v>
      </c>
      <c r="AX110" s="14" t="s">
        <v>77</v>
      </c>
      <c r="AY110" s="267" t="s">
        <v>143</v>
      </c>
    </row>
    <row r="111" s="12" customFormat="1">
      <c r="B111" s="235"/>
      <c r="C111" s="236"/>
      <c r="D111" s="232" t="s">
        <v>154</v>
      </c>
      <c r="E111" s="237" t="s">
        <v>21</v>
      </c>
      <c r="F111" s="238" t="s">
        <v>734</v>
      </c>
      <c r="G111" s="236"/>
      <c r="H111" s="239">
        <v>8617.3179999999993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AT111" s="245" t="s">
        <v>154</v>
      </c>
      <c r="AU111" s="245" t="s">
        <v>87</v>
      </c>
      <c r="AV111" s="12" t="s">
        <v>87</v>
      </c>
      <c r="AW111" s="12" t="s">
        <v>38</v>
      </c>
      <c r="AX111" s="12" t="s">
        <v>77</v>
      </c>
      <c r="AY111" s="245" t="s">
        <v>143</v>
      </c>
    </row>
    <row r="112" s="13" customFormat="1">
      <c r="B112" s="246"/>
      <c r="C112" s="247"/>
      <c r="D112" s="232" t="s">
        <v>154</v>
      </c>
      <c r="E112" s="248" t="s">
        <v>21</v>
      </c>
      <c r="F112" s="249" t="s">
        <v>168</v>
      </c>
      <c r="G112" s="247"/>
      <c r="H112" s="250">
        <v>25408.832999999999</v>
      </c>
      <c r="I112" s="251"/>
      <c r="J112" s="247"/>
      <c r="K112" s="247"/>
      <c r="L112" s="252"/>
      <c r="M112" s="253"/>
      <c r="N112" s="254"/>
      <c r="O112" s="254"/>
      <c r="P112" s="254"/>
      <c r="Q112" s="254"/>
      <c r="R112" s="254"/>
      <c r="S112" s="254"/>
      <c r="T112" s="255"/>
      <c r="AT112" s="256" t="s">
        <v>154</v>
      </c>
      <c r="AU112" s="256" t="s">
        <v>87</v>
      </c>
      <c r="AV112" s="13" t="s">
        <v>150</v>
      </c>
      <c r="AW112" s="13" t="s">
        <v>38</v>
      </c>
      <c r="AX112" s="13" t="s">
        <v>85</v>
      </c>
      <c r="AY112" s="256" t="s">
        <v>143</v>
      </c>
    </row>
    <row r="113" s="1" customFormat="1" ht="16.5" customHeight="1">
      <c r="B113" s="38"/>
      <c r="C113" s="271" t="s">
        <v>161</v>
      </c>
      <c r="D113" s="271" t="s">
        <v>386</v>
      </c>
      <c r="E113" s="272" t="s">
        <v>735</v>
      </c>
      <c r="F113" s="273" t="s">
        <v>736</v>
      </c>
      <c r="G113" s="274" t="s">
        <v>737</v>
      </c>
      <c r="H113" s="275">
        <v>635.221</v>
      </c>
      <c r="I113" s="276"/>
      <c r="J113" s="277">
        <f>ROUND(I113*H113,2)</f>
        <v>0</v>
      </c>
      <c r="K113" s="273" t="s">
        <v>149</v>
      </c>
      <c r="L113" s="278"/>
      <c r="M113" s="279" t="s">
        <v>21</v>
      </c>
      <c r="N113" s="280" t="s">
        <v>48</v>
      </c>
      <c r="O113" s="83"/>
      <c r="P113" s="228">
        <f>O113*H113</f>
        <v>0</v>
      </c>
      <c r="Q113" s="228">
        <v>0.001</v>
      </c>
      <c r="R113" s="228">
        <f>Q113*H113</f>
        <v>0.63522100000000004</v>
      </c>
      <c r="S113" s="228">
        <v>0</v>
      </c>
      <c r="T113" s="229">
        <f>S113*H113</f>
        <v>0</v>
      </c>
      <c r="AR113" s="230" t="s">
        <v>193</v>
      </c>
      <c r="AT113" s="230" t="s">
        <v>386</v>
      </c>
      <c r="AU113" s="230" t="s">
        <v>87</v>
      </c>
      <c r="AY113" s="17" t="s">
        <v>143</v>
      </c>
      <c r="BE113" s="231">
        <f>IF(N113="základní",J113,0)</f>
        <v>0</v>
      </c>
      <c r="BF113" s="231">
        <f>IF(N113="snížená",J113,0)</f>
        <v>0</v>
      </c>
      <c r="BG113" s="231">
        <f>IF(N113="zákl. přenesená",J113,0)</f>
        <v>0</v>
      </c>
      <c r="BH113" s="231">
        <f>IF(N113="sníž. přenesená",J113,0)</f>
        <v>0</v>
      </c>
      <c r="BI113" s="231">
        <f>IF(N113="nulová",J113,0)</f>
        <v>0</v>
      </c>
      <c r="BJ113" s="17" t="s">
        <v>85</v>
      </c>
      <c r="BK113" s="231">
        <f>ROUND(I113*H113,2)</f>
        <v>0</v>
      </c>
      <c r="BL113" s="17" t="s">
        <v>150</v>
      </c>
      <c r="BM113" s="230" t="s">
        <v>738</v>
      </c>
    </row>
    <row r="114" s="12" customFormat="1">
      <c r="B114" s="235"/>
      <c r="C114" s="236"/>
      <c r="D114" s="232" t="s">
        <v>154</v>
      </c>
      <c r="E114" s="236"/>
      <c r="F114" s="238" t="s">
        <v>739</v>
      </c>
      <c r="G114" s="236"/>
      <c r="H114" s="239">
        <v>635.221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AT114" s="245" t="s">
        <v>154</v>
      </c>
      <c r="AU114" s="245" t="s">
        <v>87</v>
      </c>
      <c r="AV114" s="12" t="s">
        <v>87</v>
      </c>
      <c r="AW114" s="12" t="s">
        <v>4</v>
      </c>
      <c r="AX114" s="12" t="s">
        <v>85</v>
      </c>
      <c r="AY114" s="245" t="s">
        <v>143</v>
      </c>
    </row>
    <row r="115" s="1" customFormat="1" ht="24" customHeight="1">
      <c r="B115" s="38"/>
      <c r="C115" s="219" t="s">
        <v>150</v>
      </c>
      <c r="D115" s="219" t="s">
        <v>145</v>
      </c>
      <c r="E115" s="220" t="s">
        <v>740</v>
      </c>
      <c r="F115" s="221" t="s">
        <v>741</v>
      </c>
      <c r="G115" s="222" t="s">
        <v>258</v>
      </c>
      <c r="H115" s="223">
        <v>363</v>
      </c>
      <c r="I115" s="224"/>
      <c r="J115" s="225">
        <f>ROUND(I115*H115,2)</f>
        <v>0</v>
      </c>
      <c r="K115" s="221" t="s">
        <v>149</v>
      </c>
      <c r="L115" s="43"/>
      <c r="M115" s="226" t="s">
        <v>21</v>
      </c>
      <c r="N115" s="227" t="s">
        <v>48</v>
      </c>
      <c r="O115" s="83"/>
      <c r="P115" s="228">
        <f>O115*H115</f>
        <v>0</v>
      </c>
      <c r="Q115" s="228">
        <v>0</v>
      </c>
      <c r="R115" s="228">
        <f>Q115*H115</f>
        <v>0</v>
      </c>
      <c r="S115" s="228">
        <v>0</v>
      </c>
      <c r="T115" s="229">
        <f>S115*H115</f>
        <v>0</v>
      </c>
      <c r="AR115" s="230" t="s">
        <v>150</v>
      </c>
      <c r="AT115" s="230" t="s">
        <v>145</v>
      </c>
      <c r="AU115" s="230" t="s">
        <v>87</v>
      </c>
      <c r="AY115" s="17" t="s">
        <v>143</v>
      </c>
      <c r="BE115" s="231">
        <f>IF(N115="základní",J115,0)</f>
        <v>0</v>
      </c>
      <c r="BF115" s="231">
        <f>IF(N115="snížená",J115,0)</f>
        <v>0</v>
      </c>
      <c r="BG115" s="231">
        <f>IF(N115="zákl. přenesená",J115,0)</f>
        <v>0</v>
      </c>
      <c r="BH115" s="231">
        <f>IF(N115="sníž. přenesená",J115,0)</f>
        <v>0</v>
      </c>
      <c r="BI115" s="231">
        <f>IF(N115="nulová",J115,0)</f>
        <v>0</v>
      </c>
      <c r="BJ115" s="17" t="s">
        <v>85</v>
      </c>
      <c r="BK115" s="231">
        <f>ROUND(I115*H115,2)</f>
        <v>0</v>
      </c>
      <c r="BL115" s="17" t="s">
        <v>150</v>
      </c>
      <c r="BM115" s="230" t="s">
        <v>742</v>
      </c>
    </row>
    <row r="116" s="1" customFormat="1">
      <c r="B116" s="38"/>
      <c r="C116" s="39"/>
      <c r="D116" s="232" t="s">
        <v>152</v>
      </c>
      <c r="E116" s="39"/>
      <c r="F116" s="233" t="s">
        <v>743</v>
      </c>
      <c r="G116" s="39"/>
      <c r="H116" s="39"/>
      <c r="I116" s="145"/>
      <c r="J116" s="39"/>
      <c r="K116" s="39"/>
      <c r="L116" s="43"/>
      <c r="M116" s="234"/>
      <c r="N116" s="83"/>
      <c r="O116" s="83"/>
      <c r="P116" s="83"/>
      <c r="Q116" s="83"/>
      <c r="R116" s="83"/>
      <c r="S116" s="83"/>
      <c r="T116" s="84"/>
      <c r="AT116" s="17" t="s">
        <v>152</v>
      </c>
      <c r="AU116" s="17" t="s">
        <v>87</v>
      </c>
    </row>
    <row r="117" s="12" customFormat="1">
      <c r="B117" s="235"/>
      <c r="C117" s="236"/>
      <c r="D117" s="232" t="s">
        <v>154</v>
      </c>
      <c r="E117" s="237" t="s">
        <v>21</v>
      </c>
      <c r="F117" s="238" t="s">
        <v>744</v>
      </c>
      <c r="G117" s="236"/>
      <c r="H117" s="239">
        <v>1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AT117" s="245" t="s">
        <v>154</v>
      </c>
      <c r="AU117" s="245" t="s">
        <v>87</v>
      </c>
      <c r="AV117" s="12" t="s">
        <v>87</v>
      </c>
      <c r="AW117" s="12" t="s">
        <v>38</v>
      </c>
      <c r="AX117" s="12" t="s">
        <v>77</v>
      </c>
      <c r="AY117" s="245" t="s">
        <v>143</v>
      </c>
    </row>
    <row r="118" s="12" customFormat="1">
      <c r="B118" s="235"/>
      <c r="C118" s="236"/>
      <c r="D118" s="232" t="s">
        <v>154</v>
      </c>
      <c r="E118" s="237" t="s">
        <v>21</v>
      </c>
      <c r="F118" s="238" t="s">
        <v>745</v>
      </c>
      <c r="G118" s="236"/>
      <c r="H118" s="239">
        <v>4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AT118" s="245" t="s">
        <v>154</v>
      </c>
      <c r="AU118" s="245" t="s">
        <v>87</v>
      </c>
      <c r="AV118" s="12" t="s">
        <v>87</v>
      </c>
      <c r="AW118" s="12" t="s">
        <v>38</v>
      </c>
      <c r="AX118" s="12" t="s">
        <v>77</v>
      </c>
      <c r="AY118" s="245" t="s">
        <v>143</v>
      </c>
    </row>
    <row r="119" s="12" customFormat="1">
      <c r="B119" s="235"/>
      <c r="C119" s="236"/>
      <c r="D119" s="232" t="s">
        <v>154</v>
      </c>
      <c r="E119" s="237" t="s">
        <v>21</v>
      </c>
      <c r="F119" s="238" t="s">
        <v>746</v>
      </c>
      <c r="G119" s="236"/>
      <c r="H119" s="239">
        <v>2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AT119" s="245" t="s">
        <v>154</v>
      </c>
      <c r="AU119" s="245" t="s">
        <v>87</v>
      </c>
      <c r="AV119" s="12" t="s">
        <v>87</v>
      </c>
      <c r="AW119" s="12" t="s">
        <v>38</v>
      </c>
      <c r="AX119" s="12" t="s">
        <v>77</v>
      </c>
      <c r="AY119" s="245" t="s">
        <v>143</v>
      </c>
    </row>
    <row r="120" s="12" customFormat="1">
      <c r="B120" s="235"/>
      <c r="C120" s="236"/>
      <c r="D120" s="232" t="s">
        <v>154</v>
      </c>
      <c r="E120" s="237" t="s">
        <v>21</v>
      </c>
      <c r="F120" s="238" t="s">
        <v>747</v>
      </c>
      <c r="G120" s="236"/>
      <c r="H120" s="239">
        <v>2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AT120" s="245" t="s">
        <v>154</v>
      </c>
      <c r="AU120" s="245" t="s">
        <v>87</v>
      </c>
      <c r="AV120" s="12" t="s">
        <v>87</v>
      </c>
      <c r="AW120" s="12" t="s">
        <v>38</v>
      </c>
      <c r="AX120" s="12" t="s">
        <v>77</v>
      </c>
      <c r="AY120" s="245" t="s">
        <v>143</v>
      </c>
    </row>
    <row r="121" s="12" customFormat="1">
      <c r="B121" s="235"/>
      <c r="C121" s="236"/>
      <c r="D121" s="232" t="s">
        <v>154</v>
      </c>
      <c r="E121" s="237" t="s">
        <v>21</v>
      </c>
      <c r="F121" s="238" t="s">
        <v>748</v>
      </c>
      <c r="G121" s="236"/>
      <c r="H121" s="239">
        <v>182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AT121" s="245" t="s">
        <v>154</v>
      </c>
      <c r="AU121" s="245" t="s">
        <v>87</v>
      </c>
      <c r="AV121" s="12" t="s">
        <v>87</v>
      </c>
      <c r="AW121" s="12" t="s">
        <v>38</v>
      </c>
      <c r="AX121" s="12" t="s">
        <v>77</v>
      </c>
      <c r="AY121" s="245" t="s">
        <v>143</v>
      </c>
    </row>
    <row r="122" s="12" customFormat="1">
      <c r="B122" s="235"/>
      <c r="C122" s="236"/>
      <c r="D122" s="232" t="s">
        <v>154</v>
      </c>
      <c r="E122" s="237" t="s">
        <v>21</v>
      </c>
      <c r="F122" s="238" t="s">
        <v>749</v>
      </c>
      <c r="G122" s="236"/>
      <c r="H122" s="239">
        <v>78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AT122" s="245" t="s">
        <v>154</v>
      </c>
      <c r="AU122" s="245" t="s">
        <v>87</v>
      </c>
      <c r="AV122" s="12" t="s">
        <v>87</v>
      </c>
      <c r="AW122" s="12" t="s">
        <v>38</v>
      </c>
      <c r="AX122" s="12" t="s">
        <v>77</v>
      </c>
      <c r="AY122" s="245" t="s">
        <v>143</v>
      </c>
    </row>
    <row r="123" s="12" customFormat="1">
      <c r="B123" s="235"/>
      <c r="C123" s="236"/>
      <c r="D123" s="232" t="s">
        <v>154</v>
      </c>
      <c r="E123" s="237" t="s">
        <v>21</v>
      </c>
      <c r="F123" s="238" t="s">
        <v>750</v>
      </c>
      <c r="G123" s="236"/>
      <c r="H123" s="239">
        <v>56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AT123" s="245" t="s">
        <v>154</v>
      </c>
      <c r="AU123" s="245" t="s">
        <v>87</v>
      </c>
      <c r="AV123" s="12" t="s">
        <v>87</v>
      </c>
      <c r="AW123" s="12" t="s">
        <v>38</v>
      </c>
      <c r="AX123" s="12" t="s">
        <v>77</v>
      </c>
      <c r="AY123" s="245" t="s">
        <v>143</v>
      </c>
    </row>
    <row r="124" s="14" customFormat="1">
      <c r="B124" s="257"/>
      <c r="C124" s="258"/>
      <c r="D124" s="232" t="s">
        <v>154</v>
      </c>
      <c r="E124" s="259" t="s">
        <v>21</v>
      </c>
      <c r="F124" s="260" t="s">
        <v>265</v>
      </c>
      <c r="G124" s="258"/>
      <c r="H124" s="261">
        <v>325</v>
      </c>
      <c r="I124" s="262"/>
      <c r="J124" s="258"/>
      <c r="K124" s="258"/>
      <c r="L124" s="263"/>
      <c r="M124" s="264"/>
      <c r="N124" s="265"/>
      <c r="O124" s="265"/>
      <c r="P124" s="265"/>
      <c r="Q124" s="265"/>
      <c r="R124" s="265"/>
      <c r="S124" s="265"/>
      <c r="T124" s="266"/>
      <c r="AT124" s="267" t="s">
        <v>154</v>
      </c>
      <c r="AU124" s="267" t="s">
        <v>87</v>
      </c>
      <c r="AV124" s="14" t="s">
        <v>161</v>
      </c>
      <c r="AW124" s="14" t="s">
        <v>38</v>
      </c>
      <c r="AX124" s="14" t="s">
        <v>77</v>
      </c>
      <c r="AY124" s="267" t="s">
        <v>143</v>
      </c>
    </row>
    <row r="125" s="12" customFormat="1">
      <c r="B125" s="235"/>
      <c r="C125" s="236"/>
      <c r="D125" s="232" t="s">
        <v>154</v>
      </c>
      <c r="E125" s="237" t="s">
        <v>21</v>
      </c>
      <c r="F125" s="238" t="s">
        <v>751</v>
      </c>
      <c r="G125" s="236"/>
      <c r="H125" s="239">
        <v>5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AT125" s="245" t="s">
        <v>154</v>
      </c>
      <c r="AU125" s="245" t="s">
        <v>87</v>
      </c>
      <c r="AV125" s="12" t="s">
        <v>87</v>
      </c>
      <c r="AW125" s="12" t="s">
        <v>38</v>
      </c>
      <c r="AX125" s="12" t="s">
        <v>77</v>
      </c>
      <c r="AY125" s="245" t="s">
        <v>143</v>
      </c>
    </row>
    <row r="126" s="12" customFormat="1">
      <c r="B126" s="235"/>
      <c r="C126" s="236"/>
      <c r="D126" s="232" t="s">
        <v>154</v>
      </c>
      <c r="E126" s="237" t="s">
        <v>21</v>
      </c>
      <c r="F126" s="238" t="s">
        <v>752</v>
      </c>
      <c r="G126" s="236"/>
      <c r="H126" s="239">
        <v>1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AT126" s="245" t="s">
        <v>154</v>
      </c>
      <c r="AU126" s="245" t="s">
        <v>87</v>
      </c>
      <c r="AV126" s="12" t="s">
        <v>87</v>
      </c>
      <c r="AW126" s="12" t="s">
        <v>38</v>
      </c>
      <c r="AX126" s="12" t="s">
        <v>77</v>
      </c>
      <c r="AY126" s="245" t="s">
        <v>143</v>
      </c>
    </row>
    <row r="127" s="12" customFormat="1">
      <c r="B127" s="235"/>
      <c r="C127" s="236"/>
      <c r="D127" s="232" t="s">
        <v>154</v>
      </c>
      <c r="E127" s="237" t="s">
        <v>21</v>
      </c>
      <c r="F127" s="238" t="s">
        <v>753</v>
      </c>
      <c r="G127" s="236"/>
      <c r="H127" s="239">
        <v>3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AT127" s="245" t="s">
        <v>154</v>
      </c>
      <c r="AU127" s="245" t="s">
        <v>87</v>
      </c>
      <c r="AV127" s="12" t="s">
        <v>87</v>
      </c>
      <c r="AW127" s="12" t="s">
        <v>38</v>
      </c>
      <c r="AX127" s="12" t="s">
        <v>77</v>
      </c>
      <c r="AY127" s="245" t="s">
        <v>143</v>
      </c>
    </row>
    <row r="128" s="12" customFormat="1">
      <c r="B128" s="235"/>
      <c r="C128" s="236"/>
      <c r="D128" s="232" t="s">
        <v>154</v>
      </c>
      <c r="E128" s="237" t="s">
        <v>21</v>
      </c>
      <c r="F128" s="238" t="s">
        <v>754</v>
      </c>
      <c r="G128" s="236"/>
      <c r="H128" s="239">
        <v>3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AT128" s="245" t="s">
        <v>154</v>
      </c>
      <c r="AU128" s="245" t="s">
        <v>87</v>
      </c>
      <c r="AV128" s="12" t="s">
        <v>87</v>
      </c>
      <c r="AW128" s="12" t="s">
        <v>38</v>
      </c>
      <c r="AX128" s="12" t="s">
        <v>77</v>
      </c>
      <c r="AY128" s="245" t="s">
        <v>143</v>
      </c>
    </row>
    <row r="129" s="12" customFormat="1">
      <c r="B129" s="235"/>
      <c r="C129" s="236"/>
      <c r="D129" s="232" t="s">
        <v>154</v>
      </c>
      <c r="E129" s="237" t="s">
        <v>21</v>
      </c>
      <c r="F129" s="238" t="s">
        <v>755</v>
      </c>
      <c r="G129" s="236"/>
      <c r="H129" s="239">
        <v>23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AT129" s="245" t="s">
        <v>154</v>
      </c>
      <c r="AU129" s="245" t="s">
        <v>87</v>
      </c>
      <c r="AV129" s="12" t="s">
        <v>87</v>
      </c>
      <c r="AW129" s="12" t="s">
        <v>38</v>
      </c>
      <c r="AX129" s="12" t="s">
        <v>77</v>
      </c>
      <c r="AY129" s="245" t="s">
        <v>143</v>
      </c>
    </row>
    <row r="130" s="12" customFormat="1">
      <c r="B130" s="235"/>
      <c r="C130" s="236"/>
      <c r="D130" s="232" t="s">
        <v>154</v>
      </c>
      <c r="E130" s="237" t="s">
        <v>21</v>
      </c>
      <c r="F130" s="238" t="s">
        <v>756</v>
      </c>
      <c r="G130" s="236"/>
      <c r="H130" s="239">
        <v>1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AT130" s="245" t="s">
        <v>154</v>
      </c>
      <c r="AU130" s="245" t="s">
        <v>87</v>
      </c>
      <c r="AV130" s="12" t="s">
        <v>87</v>
      </c>
      <c r="AW130" s="12" t="s">
        <v>38</v>
      </c>
      <c r="AX130" s="12" t="s">
        <v>77</v>
      </c>
      <c r="AY130" s="245" t="s">
        <v>143</v>
      </c>
    </row>
    <row r="131" s="12" customFormat="1">
      <c r="B131" s="235"/>
      <c r="C131" s="236"/>
      <c r="D131" s="232" t="s">
        <v>154</v>
      </c>
      <c r="E131" s="237" t="s">
        <v>21</v>
      </c>
      <c r="F131" s="238" t="s">
        <v>757</v>
      </c>
      <c r="G131" s="236"/>
      <c r="H131" s="239">
        <v>2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AT131" s="245" t="s">
        <v>154</v>
      </c>
      <c r="AU131" s="245" t="s">
        <v>87</v>
      </c>
      <c r="AV131" s="12" t="s">
        <v>87</v>
      </c>
      <c r="AW131" s="12" t="s">
        <v>38</v>
      </c>
      <c r="AX131" s="12" t="s">
        <v>77</v>
      </c>
      <c r="AY131" s="245" t="s">
        <v>143</v>
      </c>
    </row>
    <row r="132" s="13" customFormat="1">
      <c r="B132" s="246"/>
      <c r="C132" s="247"/>
      <c r="D132" s="232" t="s">
        <v>154</v>
      </c>
      <c r="E132" s="248" t="s">
        <v>21</v>
      </c>
      <c r="F132" s="249" t="s">
        <v>168</v>
      </c>
      <c r="G132" s="247"/>
      <c r="H132" s="250">
        <v>363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AT132" s="256" t="s">
        <v>154</v>
      </c>
      <c r="AU132" s="256" t="s">
        <v>87</v>
      </c>
      <c r="AV132" s="13" t="s">
        <v>150</v>
      </c>
      <c r="AW132" s="13" t="s">
        <v>38</v>
      </c>
      <c r="AX132" s="13" t="s">
        <v>85</v>
      </c>
      <c r="AY132" s="256" t="s">
        <v>143</v>
      </c>
    </row>
    <row r="133" s="1" customFormat="1" ht="24" customHeight="1">
      <c r="B133" s="38"/>
      <c r="C133" s="219" t="s">
        <v>175</v>
      </c>
      <c r="D133" s="219" t="s">
        <v>145</v>
      </c>
      <c r="E133" s="220" t="s">
        <v>758</v>
      </c>
      <c r="F133" s="221" t="s">
        <v>759</v>
      </c>
      <c r="G133" s="222" t="s">
        <v>258</v>
      </c>
      <c r="H133" s="223">
        <v>480</v>
      </c>
      <c r="I133" s="224"/>
      <c r="J133" s="225">
        <f>ROUND(I133*H133,2)</f>
        <v>0</v>
      </c>
      <c r="K133" s="221" t="s">
        <v>149</v>
      </c>
      <c r="L133" s="43"/>
      <c r="M133" s="226" t="s">
        <v>21</v>
      </c>
      <c r="N133" s="227" t="s">
        <v>48</v>
      </c>
      <c r="O133" s="83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AR133" s="230" t="s">
        <v>150</v>
      </c>
      <c r="AT133" s="230" t="s">
        <v>145</v>
      </c>
      <c r="AU133" s="230" t="s">
        <v>87</v>
      </c>
      <c r="AY133" s="17" t="s">
        <v>143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7" t="s">
        <v>85</v>
      </c>
      <c r="BK133" s="231">
        <f>ROUND(I133*H133,2)</f>
        <v>0</v>
      </c>
      <c r="BL133" s="17" t="s">
        <v>150</v>
      </c>
      <c r="BM133" s="230" t="s">
        <v>760</v>
      </c>
    </row>
    <row r="134" s="1" customFormat="1">
      <c r="B134" s="38"/>
      <c r="C134" s="39"/>
      <c r="D134" s="232" t="s">
        <v>152</v>
      </c>
      <c r="E134" s="39"/>
      <c r="F134" s="233" t="s">
        <v>743</v>
      </c>
      <c r="G134" s="39"/>
      <c r="H134" s="39"/>
      <c r="I134" s="145"/>
      <c r="J134" s="39"/>
      <c r="K134" s="39"/>
      <c r="L134" s="43"/>
      <c r="M134" s="234"/>
      <c r="N134" s="83"/>
      <c r="O134" s="83"/>
      <c r="P134" s="83"/>
      <c r="Q134" s="83"/>
      <c r="R134" s="83"/>
      <c r="S134" s="83"/>
      <c r="T134" s="84"/>
      <c r="AT134" s="17" t="s">
        <v>152</v>
      </c>
      <c r="AU134" s="17" t="s">
        <v>87</v>
      </c>
    </row>
    <row r="135" s="12" customFormat="1">
      <c r="B135" s="235"/>
      <c r="C135" s="236"/>
      <c r="D135" s="232" t="s">
        <v>154</v>
      </c>
      <c r="E135" s="237" t="s">
        <v>21</v>
      </c>
      <c r="F135" s="238" t="s">
        <v>761</v>
      </c>
      <c r="G135" s="236"/>
      <c r="H135" s="239">
        <v>11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AT135" s="245" t="s">
        <v>154</v>
      </c>
      <c r="AU135" s="245" t="s">
        <v>87</v>
      </c>
      <c r="AV135" s="12" t="s">
        <v>87</v>
      </c>
      <c r="AW135" s="12" t="s">
        <v>38</v>
      </c>
      <c r="AX135" s="12" t="s">
        <v>77</v>
      </c>
      <c r="AY135" s="245" t="s">
        <v>143</v>
      </c>
    </row>
    <row r="136" s="12" customFormat="1">
      <c r="B136" s="235"/>
      <c r="C136" s="236"/>
      <c r="D136" s="232" t="s">
        <v>154</v>
      </c>
      <c r="E136" s="237" t="s">
        <v>21</v>
      </c>
      <c r="F136" s="238" t="s">
        <v>762</v>
      </c>
      <c r="G136" s="236"/>
      <c r="H136" s="239">
        <v>15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AT136" s="245" t="s">
        <v>154</v>
      </c>
      <c r="AU136" s="245" t="s">
        <v>87</v>
      </c>
      <c r="AV136" s="12" t="s">
        <v>87</v>
      </c>
      <c r="AW136" s="12" t="s">
        <v>38</v>
      </c>
      <c r="AX136" s="12" t="s">
        <v>77</v>
      </c>
      <c r="AY136" s="245" t="s">
        <v>143</v>
      </c>
    </row>
    <row r="137" s="12" customFormat="1">
      <c r="B137" s="235"/>
      <c r="C137" s="236"/>
      <c r="D137" s="232" t="s">
        <v>154</v>
      </c>
      <c r="E137" s="237" t="s">
        <v>21</v>
      </c>
      <c r="F137" s="238" t="s">
        <v>763</v>
      </c>
      <c r="G137" s="236"/>
      <c r="H137" s="239">
        <v>18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AT137" s="245" t="s">
        <v>154</v>
      </c>
      <c r="AU137" s="245" t="s">
        <v>87</v>
      </c>
      <c r="AV137" s="12" t="s">
        <v>87</v>
      </c>
      <c r="AW137" s="12" t="s">
        <v>38</v>
      </c>
      <c r="AX137" s="12" t="s">
        <v>77</v>
      </c>
      <c r="AY137" s="245" t="s">
        <v>143</v>
      </c>
    </row>
    <row r="138" s="12" customFormat="1">
      <c r="B138" s="235"/>
      <c r="C138" s="236"/>
      <c r="D138" s="232" t="s">
        <v>154</v>
      </c>
      <c r="E138" s="237" t="s">
        <v>21</v>
      </c>
      <c r="F138" s="238" t="s">
        <v>764</v>
      </c>
      <c r="G138" s="236"/>
      <c r="H138" s="239">
        <v>6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AT138" s="245" t="s">
        <v>154</v>
      </c>
      <c r="AU138" s="245" t="s">
        <v>87</v>
      </c>
      <c r="AV138" s="12" t="s">
        <v>87</v>
      </c>
      <c r="AW138" s="12" t="s">
        <v>38</v>
      </c>
      <c r="AX138" s="12" t="s">
        <v>77</v>
      </c>
      <c r="AY138" s="245" t="s">
        <v>143</v>
      </c>
    </row>
    <row r="139" s="12" customFormat="1">
      <c r="B139" s="235"/>
      <c r="C139" s="236"/>
      <c r="D139" s="232" t="s">
        <v>154</v>
      </c>
      <c r="E139" s="237" t="s">
        <v>21</v>
      </c>
      <c r="F139" s="238" t="s">
        <v>765</v>
      </c>
      <c r="G139" s="236"/>
      <c r="H139" s="239">
        <v>36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AT139" s="245" t="s">
        <v>154</v>
      </c>
      <c r="AU139" s="245" t="s">
        <v>87</v>
      </c>
      <c r="AV139" s="12" t="s">
        <v>87</v>
      </c>
      <c r="AW139" s="12" t="s">
        <v>38</v>
      </c>
      <c r="AX139" s="12" t="s">
        <v>77</v>
      </c>
      <c r="AY139" s="245" t="s">
        <v>143</v>
      </c>
    </row>
    <row r="140" s="12" customFormat="1">
      <c r="B140" s="235"/>
      <c r="C140" s="236"/>
      <c r="D140" s="232" t="s">
        <v>154</v>
      </c>
      <c r="E140" s="237" t="s">
        <v>21</v>
      </c>
      <c r="F140" s="238" t="s">
        <v>766</v>
      </c>
      <c r="G140" s="236"/>
      <c r="H140" s="239">
        <v>145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AT140" s="245" t="s">
        <v>154</v>
      </c>
      <c r="AU140" s="245" t="s">
        <v>87</v>
      </c>
      <c r="AV140" s="12" t="s">
        <v>87</v>
      </c>
      <c r="AW140" s="12" t="s">
        <v>38</v>
      </c>
      <c r="AX140" s="12" t="s">
        <v>77</v>
      </c>
      <c r="AY140" s="245" t="s">
        <v>143</v>
      </c>
    </row>
    <row r="141" s="12" customFormat="1">
      <c r="B141" s="235"/>
      <c r="C141" s="236"/>
      <c r="D141" s="232" t="s">
        <v>154</v>
      </c>
      <c r="E141" s="237" t="s">
        <v>21</v>
      </c>
      <c r="F141" s="238" t="s">
        <v>767</v>
      </c>
      <c r="G141" s="236"/>
      <c r="H141" s="239">
        <v>249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AT141" s="245" t="s">
        <v>154</v>
      </c>
      <c r="AU141" s="245" t="s">
        <v>87</v>
      </c>
      <c r="AV141" s="12" t="s">
        <v>87</v>
      </c>
      <c r="AW141" s="12" t="s">
        <v>38</v>
      </c>
      <c r="AX141" s="12" t="s">
        <v>77</v>
      </c>
      <c r="AY141" s="245" t="s">
        <v>143</v>
      </c>
    </row>
    <row r="142" s="13" customFormat="1">
      <c r="B142" s="246"/>
      <c r="C142" s="247"/>
      <c r="D142" s="232" t="s">
        <v>154</v>
      </c>
      <c r="E142" s="248" t="s">
        <v>21</v>
      </c>
      <c r="F142" s="249" t="s">
        <v>168</v>
      </c>
      <c r="G142" s="247"/>
      <c r="H142" s="250">
        <v>480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AT142" s="256" t="s">
        <v>154</v>
      </c>
      <c r="AU142" s="256" t="s">
        <v>87</v>
      </c>
      <c r="AV142" s="13" t="s">
        <v>150</v>
      </c>
      <c r="AW142" s="13" t="s">
        <v>38</v>
      </c>
      <c r="AX142" s="13" t="s">
        <v>85</v>
      </c>
      <c r="AY142" s="256" t="s">
        <v>143</v>
      </c>
    </row>
    <row r="143" s="1" customFormat="1" ht="16.5" customHeight="1">
      <c r="B143" s="38"/>
      <c r="C143" s="271" t="s">
        <v>181</v>
      </c>
      <c r="D143" s="271" t="s">
        <v>386</v>
      </c>
      <c r="E143" s="272" t="s">
        <v>768</v>
      </c>
      <c r="F143" s="273" t="s">
        <v>769</v>
      </c>
      <c r="G143" s="274" t="s">
        <v>306</v>
      </c>
      <c r="H143" s="275">
        <v>213.63800000000001</v>
      </c>
      <c r="I143" s="276"/>
      <c r="J143" s="277">
        <f>ROUND(I143*H143,2)</f>
        <v>0</v>
      </c>
      <c r="K143" s="273" t="s">
        <v>149</v>
      </c>
      <c r="L143" s="278"/>
      <c r="M143" s="279" t="s">
        <v>21</v>
      </c>
      <c r="N143" s="280" t="s">
        <v>48</v>
      </c>
      <c r="O143" s="83"/>
      <c r="P143" s="228">
        <f>O143*H143</f>
        <v>0</v>
      </c>
      <c r="Q143" s="228">
        <v>1</v>
      </c>
      <c r="R143" s="228">
        <f>Q143*H143</f>
        <v>213.63800000000001</v>
      </c>
      <c r="S143" s="228">
        <v>0</v>
      </c>
      <c r="T143" s="229">
        <f>S143*H143</f>
        <v>0</v>
      </c>
      <c r="AR143" s="230" t="s">
        <v>193</v>
      </c>
      <c r="AT143" s="230" t="s">
        <v>386</v>
      </c>
      <c r="AU143" s="230" t="s">
        <v>87</v>
      </c>
      <c r="AY143" s="17" t="s">
        <v>143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7" t="s">
        <v>85</v>
      </c>
      <c r="BK143" s="231">
        <f>ROUND(I143*H143,2)</f>
        <v>0</v>
      </c>
      <c r="BL143" s="17" t="s">
        <v>150</v>
      </c>
      <c r="BM143" s="230" t="s">
        <v>770</v>
      </c>
    </row>
    <row r="144" s="1" customFormat="1">
      <c r="B144" s="38"/>
      <c r="C144" s="39"/>
      <c r="D144" s="232" t="s">
        <v>271</v>
      </c>
      <c r="E144" s="39"/>
      <c r="F144" s="233" t="s">
        <v>771</v>
      </c>
      <c r="G144" s="39"/>
      <c r="H144" s="39"/>
      <c r="I144" s="145"/>
      <c r="J144" s="39"/>
      <c r="K144" s="39"/>
      <c r="L144" s="43"/>
      <c r="M144" s="234"/>
      <c r="N144" s="83"/>
      <c r="O144" s="83"/>
      <c r="P144" s="83"/>
      <c r="Q144" s="83"/>
      <c r="R144" s="83"/>
      <c r="S144" s="83"/>
      <c r="T144" s="84"/>
      <c r="AT144" s="17" t="s">
        <v>271</v>
      </c>
      <c r="AU144" s="17" t="s">
        <v>87</v>
      </c>
    </row>
    <row r="145" s="12" customFormat="1">
      <c r="B145" s="235"/>
      <c r="C145" s="236"/>
      <c r="D145" s="232" t="s">
        <v>154</v>
      </c>
      <c r="E145" s="237" t="s">
        <v>21</v>
      </c>
      <c r="F145" s="238" t="s">
        <v>772</v>
      </c>
      <c r="G145" s="236"/>
      <c r="H145" s="239">
        <v>40.838000000000001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AT145" s="245" t="s">
        <v>154</v>
      </c>
      <c r="AU145" s="245" t="s">
        <v>87</v>
      </c>
      <c r="AV145" s="12" t="s">
        <v>87</v>
      </c>
      <c r="AW145" s="12" t="s">
        <v>38</v>
      </c>
      <c r="AX145" s="12" t="s">
        <v>77</v>
      </c>
      <c r="AY145" s="245" t="s">
        <v>143</v>
      </c>
    </row>
    <row r="146" s="12" customFormat="1">
      <c r="B146" s="235"/>
      <c r="C146" s="236"/>
      <c r="D146" s="232" t="s">
        <v>154</v>
      </c>
      <c r="E146" s="237" t="s">
        <v>21</v>
      </c>
      <c r="F146" s="238" t="s">
        <v>773</v>
      </c>
      <c r="G146" s="236"/>
      <c r="H146" s="239">
        <v>172.80000000000001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AT146" s="245" t="s">
        <v>154</v>
      </c>
      <c r="AU146" s="245" t="s">
        <v>87</v>
      </c>
      <c r="AV146" s="12" t="s">
        <v>87</v>
      </c>
      <c r="AW146" s="12" t="s">
        <v>38</v>
      </c>
      <c r="AX146" s="12" t="s">
        <v>77</v>
      </c>
      <c r="AY146" s="245" t="s">
        <v>143</v>
      </c>
    </row>
    <row r="147" s="13" customFormat="1">
      <c r="B147" s="246"/>
      <c r="C147" s="247"/>
      <c r="D147" s="232" t="s">
        <v>154</v>
      </c>
      <c r="E147" s="248" t="s">
        <v>21</v>
      </c>
      <c r="F147" s="249" t="s">
        <v>168</v>
      </c>
      <c r="G147" s="247"/>
      <c r="H147" s="250">
        <v>213.63800000000001</v>
      </c>
      <c r="I147" s="251"/>
      <c r="J147" s="247"/>
      <c r="K147" s="247"/>
      <c r="L147" s="252"/>
      <c r="M147" s="253"/>
      <c r="N147" s="254"/>
      <c r="O147" s="254"/>
      <c r="P147" s="254"/>
      <c r="Q147" s="254"/>
      <c r="R147" s="254"/>
      <c r="S147" s="254"/>
      <c r="T147" s="255"/>
      <c r="AT147" s="256" t="s">
        <v>154</v>
      </c>
      <c r="AU147" s="256" t="s">
        <v>87</v>
      </c>
      <c r="AV147" s="13" t="s">
        <v>150</v>
      </c>
      <c r="AW147" s="13" t="s">
        <v>38</v>
      </c>
      <c r="AX147" s="13" t="s">
        <v>85</v>
      </c>
      <c r="AY147" s="256" t="s">
        <v>143</v>
      </c>
    </row>
    <row r="148" s="1" customFormat="1" ht="16.5" customHeight="1">
      <c r="B148" s="38"/>
      <c r="C148" s="271" t="s">
        <v>187</v>
      </c>
      <c r="D148" s="271" t="s">
        <v>386</v>
      </c>
      <c r="E148" s="272" t="s">
        <v>774</v>
      </c>
      <c r="F148" s="273" t="s">
        <v>775</v>
      </c>
      <c r="G148" s="274" t="s">
        <v>148</v>
      </c>
      <c r="H148" s="275">
        <v>71.212999999999994</v>
      </c>
      <c r="I148" s="276"/>
      <c r="J148" s="277">
        <f>ROUND(I148*H148,2)</f>
        <v>0</v>
      </c>
      <c r="K148" s="273" t="s">
        <v>149</v>
      </c>
      <c r="L148" s="278"/>
      <c r="M148" s="279" t="s">
        <v>21</v>
      </c>
      <c r="N148" s="280" t="s">
        <v>48</v>
      </c>
      <c r="O148" s="83"/>
      <c r="P148" s="228">
        <f>O148*H148</f>
        <v>0</v>
      </c>
      <c r="Q148" s="228">
        <v>0.22</v>
      </c>
      <c r="R148" s="228">
        <f>Q148*H148</f>
        <v>15.666859999999998</v>
      </c>
      <c r="S148" s="228">
        <v>0</v>
      </c>
      <c r="T148" s="229">
        <f>S148*H148</f>
        <v>0</v>
      </c>
      <c r="AR148" s="230" t="s">
        <v>193</v>
      </c>
      <c r="AT148" s="230" t="s">
        <v>386</v>
      </c>
      <c r="AU148" s="230" t="s">
        <v>87</v>
      </c>
      <c r="AY148" s="17" t="s">
        <v>143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7" t="s">
        <v>85</v>
      </c>
      <c r="BK148" s="231">
        <f>ROUND(I148*H148,2)</f>
        <v>0</v>
      </c>
      <c r="BL148" s="17" t="s">
        <v>150</v>
      </c>
      <c r="BM148" s="230" t="s">
        <v>776</v>
      </c>
    </row>
    <row r="149" s="1" customFormat="1">
      <c r="B149" s="38"/>
      <c r="C149" s="39"/>
      <c r="D149" s="232" t="s">
        <v>271</v>
      </c>
      <c r="E149" s="39"/>
      <c r="F149" s="233" t="s">
        <v>777</v>
      </c>
      <c r="G149" s="39"/>
      <c r="H149" s="39"/>
      <c r="I149" s="145"/>
      <c r="J149" s="39"/>
      <c r="K149" s="39"/>
      <c r="L149" s="43"/>
      <c r="M149" s="234"/>
      <c r="N149" s="83"/>
      <c r="O149" s="83"/>
      <c r="P149" s="83"/>
      <c r="Q149" s="83"/>
      <c r="R149" s="83"/>
      <c r="S149" s="83"/>
      <c r="T149" s="84"/>
      <c r="AT149" s="17" t="s">
        <v>271</v>
      </c>
      <c r="AU149" s="17" t="s">
        <v>87</v>
      </c>
    </row>
    <row r="150" s="12" customFormat="1">
      <c r="B150" s="235"/>
      <c r="C150" s="236"/>
      <c r="D150" s="232" t="s">
        <v>154</v>
      </c>
      <c r="E150" s="237" t="s">
        <v>21</v>
      </c>
      <c r="F150" s="238" t="s">
        <v>778</v>
      </c>
      <c r="G150" s="236"/>
      <c r="H150" s="239">
        <v>13.613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AT150" s="245" t="s">
        <v>154</v>
      </c>
      <c r="AU150" s="245" t="s">
        <v>87</v>
      </c>
      <c r="AV150" s="12" t="s">
        <v>87</v>
      </c>
      <c r="AW150" s="12" t="s">
        <v>38</v>
      </c>
      <c r="AX150" s="12" t="s">
        <v>77</v>
      </c>
      <c r="AY150" s="245" t="s">
        <v>143</v>
      </c>
    </row>
    <row r="151" s="12" customFormat="1">
      <c r="B151" s="235"/>
      <c r="C151" s="236"/>
      <c r="D151" s="232" t="s">
        <v>154</v>
      </c>
      <c r="E151" s="237" t="s">
        <v>21</v>
      </c>
      <c r="F151" s="238" t="s">
        <v>779</v>
      </c>
      <c r="G151" s="236"/>
      <c r="H151" s="239">
        <v>57.600000000000001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AT151" s="245" t="s">
        <v>154</v>
      </c>
      <c r="AU151" s="245" t="s">
        <v>87</v>
      </c>
      <c r="AV151" s="12" t="s">
        <v>87</v>
      </c>
      <c r="AW151" s="12" t="s">
        <v>38</v>
      </c>
      <c r="AX151" s="12" t="s">
        <v>77</v>
      </c>
      <c r="AY151" s="245" t="s">
        <v>143</v>
      </c>
    </row>
    <row r="152" s="13" customFormat="1">
      <c r="B152" s="246"/>
      <c r="C152" s="247"/>
      <c r="D152" s="232" t="s">
        <v>154</v>
      </c>
      <c r="E152" s="248" t="s">
        <v>21</v>
      </c>
      <c r="F152" s="249" t="s">
        <v>168</v>
      </c>
      <c r="G152" s="247"/>
      <c r="H152" s="250">
        <v>71.212999999999994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AT152" s="256" t="s">
        <v>154</v>
      </c>
      <c r="AU152" s="256" t="s">
        <v>87</v>
      </c>
      <c r="AV152" s="13" t="s">
        <v>150</v>
      </c>
      <c r="AW152" s="13" t="s">
        <v>38</v>
      </c>
      <c r="AX152" s="13" t="s">
        <v>85</v>
      </c>
      <c r="AY152" s="256" t="s">
        <v>143</v>
      </c>
    </row>
    <row r="153" s="1" customFormat="1" ht="16.5" customHeight="1">
      <c r="B153" s="38"/>
      <c r="C153" s="271" t="s">
        <v>193</v>
      </c>
      <c r="D153" s="271" t="s">
        <v>386</v>
      </c>
      <c r="E153" s="272" t="s">
        <v>780</v>
      </c>
      <c r="F153" s="273" t="s">
        <v>781</v>
      </c>
      <c r="G153" s="274" t="s">
        <v>306</v>
      </c>
      <c r="H153" s="275">
        <v>85.454999999999998</v>
      </c>
      <c r="I153" s="276"/>
      <c r="J153" s="277">
        <f>ROUND(I153*H153,2)</f>
        <v>0</v>
      </c>
      <c r="K153" s="273" t="s">
        <v>149</v>
      </c>
      <c r="L153" s="278"/>
      <c r="M153" s="279" t="s">
        <v>21</v>
      </c>
      <c r="N153" s="280" t="s">
        <v>48</v>
      </c>
      <c r="O153" s="83"/>
      <c r="P153" s="228">
        <f>O153*H153</f>
        <v>0</v>
      </c>
      <c r="Q153" s="228">
        <v>1</v>
      </c>
      <c r="R153" s="228">
        <f>Q153*H153</f>
        <v>85.454999999999998</v>
      </c>
      <c r="S153" s="228">
        <v>0</v>
      </c>
      <c r="T153" s="229">
        <f>S153*H153</f>
        <v>0</v>
      </c>
      <c r="AR153" s="230" t="s">
        <v>193</v>
      </c>
      <c r="AT153" s="230" t="s">
        <v>386</v>
      </c>
      <c r="AU153" s="230" t="s">
        <v>87</v>
      </c>
      <c r="AY153" s="17" t="s">
        <v>143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7" t="s">
        <v>85</v>
      </c>
      <c r="BK153" s="231">
        <f>ROUND(I153*H153,2)</f>
        <v>0</v>
      </c>
      <c r="BL153" s="17" t="s">
        <v>150</v>
      </c>
      <c r="BM153" s="230" t="s">
        <v>782</v>
      </c>
    </row>
    <row r="154" s="1" customFormat="1">
      <c r="B154" s="38"/>
      <c r="C154" s="39"/>
      <c r="D154" s="232" t="s">
        <v>271</v>
      </c>
      <c r="E154" s="39"/>
      <c r="F154" s="233" t="s">
        <v>783</v>
      </c>
      <c r="G154" s="39"/>
      <c r="H154" s="39"/>
      <c r="I154" s="145"/>
      <c r="J154" s="39"/>
      <c r="K154" s="39"/>
      <c r="L154" s="43"/>
      <c r="M154" s="234"/>
      <c r="N154" s="83"/>
      <c r="O154" s="83"/>
      <c r="P154" s="83"/>
      <c r="Q154" s="83"/>
      <c r="R154" s="83"/>
      <c r="S154" s="83"/>
      <c r="T154" s="84"/>
      <c r="AT154" s="17" t="s">
        <v>271</v>
      </c>
      <c r="AU154" s="17" t="s">
        <v>87</v>
      </c>
    </row>
    <row r="155" s="12" customFormat="1">
      <c r="B155" s="235"/>
      <c r="C155" s="236"/>
      <c r="D155" s="232" t="s">
        <v>154</v>
      </c>
      <c r="E155" s="237" t="s">
        <v>21</v>
      </c>
      <c r="F155" s="238" t="s">
        <v>784</v>
      </c>
      <c r="G155" s="236"/>
      <c r="H155" s="239">
        <v>16.335000000000001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AT155" s="245" t="s">
        <v>154</v>
      </c>
      <c r="AU155" s="245" t="s">
        <v>87</v>
      </c>
      <c r="AV155" s="12" t="s">
        <v>87</v>
      </c>
      <c r="AW155" s="12" t="s">
        <v>38</v>
      </c>
      <c r="AX155" s="12" t="s">
        <v>77</v>
      </c>
      <c r="AY155" s="245" t="s">
        <v>143</v>
      </c>
    </row>
    <row r="156" s="12" customFormat="1">
      <c r="B156" s="235"/>
      <c r="C156" s="236"/>
      <c r="D156" s="232" t="s">
        <v>154</v>
      </c>
      <c r="E156" s="237" t="s">
        <v>21</v>
      </c>
      <c r="F156" s="238" t="s">
        <v>785</v>
      </c>
      <c r="G156" s="236"/>
      <c r="H156" s="239">
        <v>69.120000000000005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AT156" s="245" t="s">
        <v>154</v>
      </c>
      <c r="AU156" s="245" t="s">
        <v>87</v>
      </c>
      <c r="AV156" s="12" t="s">
        <v>87</v>
      </c>
      <c r="AW156" s="12" t="s">
        <v>38</v>
      </c>
      <c r="AX156" s="12" t="s">
        <v>77</v>
      </c>
      <c r="AY156" s="245" t="s">
        <v>143</v>
      </c>
    </row>
    <row r="157" s="13" customFormat="1">
      <c r="B157" s="246"/>
      <c r="C157" s="247"/>
      <c r="D157" s="232" t="s">
        <v>154</v>
      </c>
      <c r="E157" s="248" t="s">
        <v>21</v>
      </c>
      <c r="F157" s="249" t="s">
        <v>168</v>
      </c>
      <c r="G157" s="247"/>
      <c r="H157" s="250">
        <v>85.454999999999998</v>
      </c>
      <c r="I157" s="251"/>
      <c r="J157" s="247"/>
      <c r="K157" s="247"/>
      <c r="L157" s="252"/>
      <c r="M157" s="253"/>
      <c r="N157" s="254"/>
      <c r="O157" s="254"/>
      <c r="P157" s="254"/>
      <c r="Q157" s="254"/>
      <c r="R157" s="254"/>
      <c r="S157" s="254"/>
      <c r="T157" s="255"/>
      <c r="AT157" s="256" t="s">
        <v>154</v>
      </c>
      <c r="AU157" s="256" t="s">
        <v>87</v>
      </c>
      <c r="AV157" s="13" t="s">
        <v>150</v>
      </c>
      <c r="AW157" s="13" t="s">
        <v>38</v>
      </c>
      <c r="AX157" s="13" t="s">
        <v>85</v>
      </c>
      <c r="AY157" s="256" t="s">
        <v>143</v>
      </c>
    </row>
    <row r="158" s="1" customFormat="1" ht="24" customHeight="1">
      <c r="B158" s="38"/>
      <c r="C158" s="219" t="s">
        <v>197</v>
      </c>
      <c r="D158" s="219" t="s">
        <v>145</v>
      </c>
      <c r="E158" s="220" t="s">
        <v>786</v>
      </c>
      <c r="F158" s="221" t="s">
        <v>787</v>
      </c>
      <c r="G158" s="222" t="s">
        <v>258</v>
      </c>
      <c r="H158" s="223">
        <v>363</v>
      </c>
      <c r="I158" s="224"/>
      <c r="J158" s="225">
        <f>ROUND(I158*H158,2)</f>
        <v>0</v>
      </c>
      <c r="K158" s="221" t="s">
        <v>149</v>
      </c>
      <c r="L158" s="43"/>
      <c r="M158" s="226" t="s">
        <v>21</v>
      </c>
      <c r="N158" s="227" t="s">
        <v>48</v>
      </c>
      <c r="O158" s="83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AR158" s="230" t="s">
        <v>150</v>
      </c>
      <c r="AT158" s="230" t="s">
        <v>145</v>
      </c>
      <c r="AU158" s="230" t="s">
        <v>87</v>
      </c>
      <c r="AY158" s="17" t="s">
        <v>143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7" t="s">
        <v>85</v>
      </c>
      <c r="BK158" s="231">
        <f>ROUND(I158*H158,2)</f>
        <v>0</v>
      </c>
      <c r="BL158" s="17" t="s">
        <v>150</v>
      </c>
      <c r="BM158" s="230" t="s">
        <v>788</v>
      </c>
    </row>
    <row r="159" s="1" customFormat="1">
      <c r="B159" s="38"/>
      <c r="C159" s="39"/>
      <c r="D159" s="232" t="s">
        <v>152</v>
      </c>
      <c r="E159" s="39"/>
      <c r="F159" s="233" t="s">
        <v>789</v>
      </c>
      <c r="G159" s="39"/>
      <c r="H159" s="39"/>
      <c r="I159" s="145"/>
      <c r="J159" s="39"/>
      <c r="K159" s="39"/>
      <c r="L159" s="43"/>
      <c r="M159" s="234"/>
      <c r="N159" s="83"/>
      <c r="O159" s="83"/>
      <c r="P159" s="83"/>
      <c r="Q159" s="83"/>
      <c r="R159" s="83"/>
      <c r="S159" s="83"/>
      <c r="T159" s="84"/>
      <c r="AT159" s="17" t="s">
        <v>152</v>
      </c>
      <c r="AU159" s="17" t="s">
        <v>87</v>
      </c>
    </row>
    <row r="160" s="1" customFormat="1">
      <c r="B160" s="38"/>
      <c r="C160" s="39"/>
      <c r="D160" s="232" t="s">
        <v>271</v>
      </c>
      <c r="E160" s="39"/>
      <c r="F160" s="233" t="s">
        <v>790</v>
      </c>
      <c r="G160" s="39"/>
      <c r="H160" s="39"/>
      <c r="I160" s="145"/>
      <c r="J160" s="39"/>
      <c r="K160" s="39"/>
      <c r="L160" s="43"/>
      <c r="M160" s="234"/>
      <c r="N160" s="83"/>
      <c r="O160" s="83"/>
      <c r="P160" s="83"/>
      <c r="Q160" s="83"/>
      <c r="R160" s="83"/>
      <c r="S160" s="83"/>
      <c r="T160" s="84"/>
      <c r="AT160" s="17" t="s">
        <v>271</v>
      </c>
      <c r="AU160" s="17" t="s">
        <v>87</v>
      </c>
    </row>
    <row r="161" s="12" customFormat="1">
      <c r="B161" s="235"/>
      <c r="C161" s="236"/>
      <c r="D161" s="232" t="s">
        <v>154</v>
      </c>
      <c r="E161" s="237" t="s">
        <v>21</v>
      </c>
      <c r="F161" s="238" t="s">
        <v>791</v>
      </c>
      <c r="G161" s="236"/>
      <c r="H161" s="239">
        <v>1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AT161" s="245" t="s">
        <v>154</v>
      </c>
      <c r="AU161" s="245" t="s">
        <v>87</v>
      </c>
      <c r="AV161" s="12" t="s">
        <v>87</v>
      </c>
      <c r="AW161" s="12" t="s">
        <v>38</v>
      </c>
      <c r="AX161" s="12" t="s">
        <v>77</v>
      </c>
      <c r="AY161" s="245" t="s">
        <v>143</v>
      </c>
    </row>
    <row r="162" s="12" customFormat="1">
      <c r="B162" s="235"/>
      <c r="C162" s="236"/>
      <c r="D162" s="232" t="s">
        <v>154</v>
      </c>
      <c r="E162" s="237" t="s">
        <v>21</v>
      </c>
      <c r="F162" s="238" t="s">
        <v>792</v>
      </c>
      <c r="G162" s="236"/>
      <c r="H162" s="239">
        <v>4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AT162" s="245" t="s">
        <v>154</v>
      </c>
      <c r="AU162" s="245" t="s">
        <v>87</v>
      </c>
      <c r="AV162" s="12" t="s">
        <v>87</v>
      </c>
      <c r="AW162" s="12" t="s">
        <v>38</v>
      </c>
      <c r="AX162" s="12" t="s">
        <v>77</v>
      </c>
      <c r="AY162" s="245" t="s">
        <v>143</v>
      </c>
    </row>
    <row r="163" s="12" customFormat="1">
      <c r="B163" s="235"/>
      <c r="C163" s="236"/>
      <c r="D163" s="232" t="s">
        <v>154</v>
      </c>
      <c r="E163" s="237" t="s">
        <v>21</v>
      </c>
      <c r="F163" s="238" t="s">
        <v>793</v>
      </c>
      <c r="G163" s="236"/>
      <c r="H163" s="239">
        <v>2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AT163" s="245" t="s">
        <v>154</v>
      </c>
      <c r="AU163" s="245" t="s">
        <v>87</v>
      </c>
      <c r="AV163" s="12" t="s">
        <v>87</v>
      </c>
      <c r="AW163" s="12" t="s">
        <v>38</v>
      </c>
      <c r="AX163" s="12" t="s">
        <v>77</v>
      </c>
      <c r="AY163" s="245" t="s">
        <v>143</v>
      </c>
    </row>
    <row r="164" s="12" customFormat="1">
      <c r="B164" s="235"/>
      <c r="C164" s="236"/>
      <c r="D164" s="232" t="s">
        <v>154</v>
      </c>
      <c r="E164" s="237" t="s">
        <v>21</v>
      </c>
      <c r="F164" s="238" t="s">
        <v>794</v>
      </c>
      <c r="G164" s="236"/>
      <c r="H164" s="239">
        <v>2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AT164" s="245" t="s">
        <v>154</v>
      </c>
      <c r="AU164" s="245" t="s">
        <v>87</v>
      </c>
      <c r="AV164" s="12" t="s">
        <v>87</v>
      </c>
      <c r="AW164" s="12" t="s">
        <v>38</v>
      </c>
      <c r="AX164" s="12" t="s">
        <v>77</v>
      </c>
      <c r="AY164" s="245" t="s">
        <v>143</v>
      </c>
    </row>
    <row r="165" s="12" customFormat="1">
      <c r="B165" s="235"/>
      <c r="C165" s="236"/>
      <c r="D165" s="232" t="s">
        <v>154</v>
      </c>
      <c r="E165" s="237" t="s">
        <v>21</v>
      </c>
      <c r="F165" s="238" t="s">
        <v>795</v>
      </c>
      <c r="G165" s="236"/>
      <c r="H165" s="239">
        <v>182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AT165" s="245" t="s">
        <v>154</v>
      </c>
      <c r="AU165" s="245" t="s">
        <v>87</v>
      </c>
      <c r="AV165" s="12" t="s">
        <v>87</v>
      </c>
      <c r="AW165" s="12" t="s">
        <v>38</v>
      </c>
      <c r="AX165" s="12" t="s">
        <v>77</v>
      </c>
      <c r="AY165" s="245" t="s">
        <v>143</v>
      </c>
    </row>
    <row r="166" s="12" customFormat="1">
      <c r="B166" s="235"/>
      <c r="C166" s="236"/>
      <c r="D166" s="232" t="s">
        <v>154</v>
      </c>
      <c r="E166" s="237" t="s">
        <v>21</v>
      </c>
      <c r="F166" s="238" t="s">
        <v>796</v>
      </c>
      <c r="G166" s="236"/>
      <c r="H166" s="239">
        <v>78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AT166" s="245" t="s">
        <v>154</v>
      </c>
      <c r="AU166" s="245" t="s">
        <v>87</v>
      </c>
      <c r="AV166" s="12" t="s">
        <v>87</v>
      </c>
      <c r="AW166" s="12" t="s">
        <v>38</v>
      </c>
      <c r="AX166" s="12" t="s">
        <v>77</v>
      </c>
      <c r="AY166" s="245" t="s">
        <v>143</v>
      </c>
    </row>
    <row r="167" s="12" customFormat="1">
      <c r="B167" s="235"/>
      <c r="C167" s="236"/>
      <c r="D167" s="232" t="s">
        <v>154</v>
      </c>
      <c r="E167" s="237" t="s">
        <v>21</v>
      </c>
      <c r="F167" s="238" t="s">
        <v>797</v>
      </c>
      <c r="G167" s="236"/>
      <c r="H167" s="239">
        <v>56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AT167" s="245" t="s">
        <v>154</v>
      </c>
      <c r="AU167" s="245" t="s">
        <v>87</v>
      </c>
      <c r="AV167" s="12" t="s">
        <v>87</v>
      </c>
      <c r="AW167" s="12" t="s">
        <v>38</v>
      </c>
      <c r="AX167" s="12" t="s">
        <v>77</v>
      </c>
      <c r="AY167" s="245" t="s">
        <v>143</v>
      </c>
    </row>
    <row r="168" s="14" customFormat="1">
      <c r="B168" s="257"/>
      <c r="C168" s="258"/>
      <c r="D168" s="232" t="s">
        <v>154</v>
      </c>
      <c r="E168" s="259" t="s">
        <v>21</v>
      </c>
      <c r="F168" s="260" t="s">
        <v>265</v>
      </c>
      <c r="G168" s="258"/>
      <c r="H168" s="261">
        <v>325</v>
      </c>
      <c r="I168" s="262"/>
      <c r="J168" s="258"/>
      <c r="K168" s="258"/>
      <c r="L168" s="263"/>
      <c r="M168" s="264"/>
      <c r="N168" s="265"/>
      <c r="O168" s="265"/>
      <c r="P168" s="265"/>
      <c r="Q168" s="265"/>
      <c r="R168" s="265"/>
      <c r="S168" s="265"/>
      <c r="T168" s="266"/>
      <c r="AT168" s="267" t="s">
        <v>154</v>
      </c>
      <c r="AU168" s="267" t="s">
        <v>87</v>
      </c>
      <c r="AV168" s="14" t="s">
        <v>161</v>
      </c>
      <c r="AW168" s="14" t="s">
        <v>38</v>
      </c>
      <c r="AX168" s="14" t="s">
        <v>77</v>
      </c>
      <c r="AY168" s="267" t="s">
        <v>143</v>
      </c>
    </row>
    <row r="169" s="12" customFormat="1">
      <c r="B169" s="235"/>
      <c r="C169" s="236"/>
      <c r="D169" s="232" t="s">
        <v>154</v>
      </c>
      <c r="E169" s="237" t="s">
        <v>21</v>
      </c>
      <c r="F169" s="238" t="s">
        <v>751</v>
      </c>
      <c r="G169" s="236"/>
      <c r="H169" s="239">
        <v>5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AT169" s="245" t="s">
        <v>154</v>
      </c>
      <c r="AU169" s="245" t="s">
        <v>87</v>
      </c>
      <c r="AV169" s="12" t="s">
        <v>87</v>
      </c>
      <c r="AW169" s="12" t="s">
        <v>38</v>
      </c>
      <c r="AX169" s="12" t="s">
        <v>77</v>
      </c>
      <c r="AY169" s="245" t="s">
        <v>143</v>
      </c>
    </row>
    <row r="170" s="12" customFormat="1">
      <c r="B170" s="235"/>
      <c r="C170" s="236"/>
      <c r="D170" s="232" t="s">
        <v>154</v>
      </c>
      <c r="E170" s="237" t="s">
        <v>21</v>
      </c>
      <c r="F170" s="238" t="s">
        <v>752</v>
      </c>
      <c r="G170" s="236"/>
      <c r="H170" s="239">
        <v>1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AT170" s="245" t="s">
        <v>154</v>
      </c>
      <c r="AU170" s="245" t="s">
        <v>87</v>
      </c>
      <c r="AV170" s="12" t="s">
        <v>87</v>
      </c>
      <c r="AW170" s="12" t="s">
        <v>38</v>
      </c>
      <c r="AX170" s="12" t="s">
        <v>77</v>
      </c>
      <c r="AY170" s="245" t="s">
        <v>143</v>
      </c>
    </row>
    <row r="171" s="12" customFormat="1">
      <c r="B171" s="235"/>
      <c r="C171" s="236"/>
      <c r="D171" s="232" t="s">
        <v>154</v>
      </c>
      <c r="E171" s="237" t="s">
        <v>21</v>
      </c>
      <c r="F171" s="238" t="s">
        <v>753</v>
      </c>
      <c r="G171" s="236"/>
      <c r="H171" s="239">
        <v>3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AT171" s="245" t="s">
        <v>154</v>
      </c>
      <c r="AU171" s="245" t="s">
        <v>87</v>
      </c>
      <c r="AV171" s="12" t="s">
        <v>87</v>
      </c>
      <c r="AW171" s="12" t="s">
        <v>38</v>
      </c>
      <c r="AX171" s="12" t="s">
        <v>77</v>
      </c>
      <c r="AY171" s="245" t="s">
        <v>143</v>
      </c>
    </row>
    <row r="172" s="12" customFormat="1">
      <c r="B172" s="235"/>
      <c r="C172" s="236"/>
      <c r="D172" s="232" t="s">
        <v>154</v>
      </c>
      <c r="E172" s="237" t="s">
        <v>21</v>
      </c>
      <c r="F172" s="238" t="s">
        <v>754</v>
      </c>
      <c r="G172" s="236"/>
      <c r="H172" s="239">
        <v>3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AT172" s="245" t="s">
        <v>154</v>
      </c>
      <c r="AU172" s="245" t="s">
        <v>87</v>
      </c>
      <c r="AV172" s="12" t="s">
        <v>87</v>
      </c>
      <c r="AW172" s="12" t="s">
        <v>38</v>
      </c>
      <c r="AX172" s="12" t="s">
        <v>77</v>
      </c>
      <c r="AY172" s="245" t="s">
        <v>143</v>
      </c>
    </row>
    <row r="173" s="12" customFormat="1">
      <c r="B173" s="235"/>
      <c r="C173" s="236"/>
      <c r="D173" s="232" t="s">
        <v>154</v>
      </c>
      <c r="E173" s="237" t="s">
        <v>21</v>
      </c>
      <c r="F173" s="238" t="s">
        <v>755</v>
      </c>
      <c r="G173" s="236"/>
      <c r="H173" s="239">
        <v>23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AT173" s="245" t="s">
        <v>154</v>
      </c>
      <c r="AU173" s="245" t="s">
        <v>87</v>
      </c>
      <c r="AV173" s="12" t="s">
        <v>87</v>
      </c>
      <c r="AW173" s="12" t="s">
        <v>38</v>
      </c>
      <c r="AX173" s="12" t="s">
        <v>77</v>
      </c>
      <c r="AY173" s="245" t="s">
        <v>143</v>
      </c>
    </row>
    <row r="174" s="12" customFormat="1">
      <c r="B174" s="235"/>
      <c r="C174" s="236"/>
      <c r="D174" s="232" t="s">
        <v>154</v>
      </c>
      <c r="E174" s="237" t="s">
        <v>21</v>
      </c>
      <c r="F174" s="238" t="s">
        <v>756</v>
      </c>
      <c r="G174" s="236"/>
      <c r="H174" s="239">
        <v>1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AT174" s="245" t="s">
        <v>154</v>
      </c>
      <c r="AU174" s="245" t="s">
        <v>87</v>
      </c>
      <c r="AV174" s="12" t="s">
        <v>87</v>
      </c>
      <c r="AW174" s="12" t="s">
        <v>38</v>
      </c>
      <c r="AX174" s="12" t="s">
        <v>77</v>
      </c>
      <c r="AY174" s="245" t="s">
        <v>143</v>
      </c>
    </row>
    <row r="175" s="12" customFormat="1">
      <c r="B175" s="235"/>
      <c r="C175" s="236"/>
      <c r="D175" s="232" t="s">
        <v>154</v>
      </c>
      <c r="E175" s="237" t="s">
        <v>21</v>
      </c>
      <c r="F175" s="238" t="s">
        <v>757</v>
      </c>
      <c r="G175" s="236"/>
      <c r="H175" s="239">
        <v>2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AT175" s="245" t="s">
        <v>154</v>
      </c>
      <c r="AU175" s="245" t="s">
        <v>87</v>
      </c>
      <c r="AV175" s="12" t="s">
        <v>87</v>
      </c>
      <c r="AW175" s="12" t="s">
        <v>38</v>
      </c>
      <c r="AX175" s="12" t="s">
        <v>77</v>
      </c>
      <c r="AY175" s="245" t="s">
        <v>143</v>
      </c>
    </row>
    <row r="176" s="13" customFormat="1">
      <c r="B176" s="246"/>
      <c r="C176" s="247"/>
      <c r="D176" s="232" t="s">
        <v>154</v>
      </c>
      <c r="E176" s="248" t="s">
        <v>21</v>
      </c>
      <c r="F176" s="249" t="s">
        <v>168</v>
      </c>
      <c r="G176" s="247"/>
      <c r="H176" s="250">
        <v>363</v>
      </c>
      <c r="I176" s="251"/>
      <c r="J176" s="247"/>
      <c r="K176" s="247"/>
      <c r="L176" s="252"/>
      <c r="M176" s="253"/>
      <c r="N176" s="254"/>
      <c r="O176" s="254"/>
      <c r="P176" s="254"/>
      <c r="Q176" s="254"/>
      <c r="R176" s="254"/>
      <c r="S176" s="254"/>
      <c r="T176" s="255"/>
      <c r="AT176" s="256" t="s">
        <v>154</v>
      </c>
      <c r="AU176" s="256" t="s">
        <v>87</v>
      </c>
      <c r="AV176" s="13" t="s">
        <v>150</v>
      </c>
      <c r="AW176" s="13" t="s">
        <v>38</v>
      </c>
      <c r="AX176" s="13" t="s">
        <v>85</v>
      </c>
      <c r="AY176" s="256" t="s">
        <v>143</v>
      </c>
    </row>
    <row r="177" s="1" customFormat="1" ht="16.5" customHeight="1">
      <c r="B177" s="38"/>
      <c r="C177" s="271" t="s">
        <v>202</v>
      </c>
      <c r="D177" s="271" t="s">
        <v>386</v>
      </c>
      <c r="E177" s="272" t="s">
        <v>798</v>
      </c>
      <c r="F177" s="273" t="s">
        <v>799</v>
      </c>
      <c r="G177" s="274" t="s">
        <v>258</v>
      </c>
      <c r="H177" s="275">
        <v>363</v>
      </c>
      <c r="I177" s="276"/>
      <c r="J177" s="277">
        <f>ROUND(I177*H177,2)</f>
        <v>0</v>
      </c>
      <c r="K177" s="273" t="s">
        <v>21</v>
      </c>
      <c r="L177" s="278"/>
      <c r="M177" s="279" t="s">
        <v>21</v>
      </c>
      <c r="N177" s="280" t="s">
        <v>48</v>
      </c>
      <c r="O177" s="83"/>
      <c r="P177" s="228">
        <f>O177*H177</f>
        <v>0</v>
      </c>
      <c r="Q177" s="228">
        <v>0.0089999999999999993</v>
      </c>
      <c r="R177" s="228">
        <f>Q177*H177</f>
        <v>3.2669999999999999</v>
      </c>
      <c r="S177" s="228">
        <v>0</v>
      </c>
      <c r="T177" s="229">
        <f>S177*H177</f>
        <v>0</v>
      </c>
      <c r="AR177" s="230" t="s">
        <v>193</v>
      </c>
      <c r="AT177" s="230" t="s">
        <v>386</v>
      </c>
      <c r="AU177" s="230" t="s">
        <v>87</v>
      </c>
      <c r="AY177" s="17" t="s">
        <v>143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7" t="s">
        <v>85</v>
      </c>
      <c r="BK177" s="231">
        <f>ROUND(I177*H177,2)</f>
        <v>0</v>
      </c>
      <c r="BL177" s="17" t="s">
        <v>150</v>
      </c>
      <c r="BM177" s="230" t="s">
        <v>800</v>
      </c>
    </row>
    <row r="178" s="1" customFormat="1" ht="24" customHeight="1">
      <c r="B178" s="38"/>
      <c r="C178" s="219" t="s">
        <v>206</v>
      </c>
      <c r="D178" s="219" t="s">
        <v>145</v>
      </c>
      <c r="E178" s="220" t="s">
        <v>801</v>
      </c>
      <c r="F178" s="221" t="s">
        <v>802</v>
      </c>
      <c r="G178" s="222" t="s">
        <v>258</v>
      </c>
      <c r="H178" s="223">
        <v>480</v>
      </c>
      <c r="I178" s="224"/>
      <c r="J178" s="225">
        <f>ROUND(I178*H178,2)</f>
        <v>0</v>
      </c>
      <c r="K178" s="221" t="s">
        <v>149</v>
      </c>
      <c r="L178" s="43"/>
      <c r="M178" s="226" t="s">
        <v>21</v>
      </c>
      <c r="N178" s="227" t="s">
        <v>48</v>
      </c>
      <c r="O178" s="83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AR178" s="230" t="s">
        <v>150</v>
      </c>
      <c r="AT178" s="230" t="s">
        <v>145</v>
      </c>
      <c r="AU178" s="230" t="s">
        <v>87</v>
      </c>
      <c r="AY178" s="17" t="s">
        <v>143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7" t="s">
        <v>85</v>
      </c>
      <c r="BK178" s="231">
        <f>ROUND(I178*H178,2)</f>
        <v>0</v>
      </c>
      <c r="BL178" s="17" t="s">
        <v>150</v>
      </c>
      <c r="BM178" s="230" t="s">
        <v>803</v>
      </c>
    </row>
    <row r="179" s="1" customFormat="1">
      <c r="B179" s="38"/>
      <c r="C179" s="39"/>
      <c r="D179" s="232" t="s">
        <v>152</v>
      </c>
      <c r="E179" s="39"/>
      <c r="F179" s="233" t="s">
        <v>804</v>
      </c>
      <c r="G179" s="39"/>
      <c r="H179" s="39"/>
      <c r="I179" s="145"/>
      <c r="J179" s="39"/>
      <c r="K179" s="39"/>
      <c r="L179" s="43"/>
      <c r="M179" s="234"/>
      <c r="N179" s="83"/>
      <c r="O179" s="83"/>
      <c r="P179" s="83"/>
      <c r="Q179" s="83"/>
      <c r="R179" s="83"/>
      <c r="S179" s="83"/>
      <c r="T179" s="84"/>
      <c r="AT179" s="17" t="s">
        <v>152</v>
      </c>
      <c r="AU179" s="17" t="s">
        <v>87</v>
      </c>
    </row>
    <row r="180" s="12" customFormat="1">
      <c r="B180" s="235"/>
      <c r="C180" s="236"/>
      <c r="D180" s="232" t="s">
        <v>154</v>
      </c>
      <c r="E180" s="237" t="s">
        <v>21</v>
      </c>
      <c r="F180" s="238" t="s">
        <v>761</v>
      </c>
      <c r="G180" s="236"/>
      <c r="H180" s="239">
        <v>11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AT180" s="245" t="s">
        <v>154</v>
      </c>
      <c r="AU180" s="245" t="s">
        <v>87</v>
      </c>
      <c r="AV180" s="12" t="s">
        <v>87</v>
      </c>
      <c r="AW180" s="12" t="s">
        <v>38</v>
      </c>
      <c r="AX180" s="12" t="s">
        <v>77</v>
      </c>
      <c r="AY180" s="245" t="s">
        <v>143</v>
      </c>
    </row>
    <row r="181" s="12" customFormat="1">
      <c r="B181" s="235"/>
      <c r="C181" s="236"/>
      <c r="D181" s="232" t="s">
        <v>154</v>
      </c>
      <c r="E181" s="237" t="s">
        <v>21</v>
      </c>
      <c r="F181" s="238" t="s">
        <v>762</v>
      </c>
      <c r="G181" s="236"/>
      <c r="H181" s="239">
        <v>15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AT181" s="245" t="s">
        <v>154</v>
      </c>
      <c r="AU181" s="245" t="s">
        <v>87</v>
      </c>
      <c r="AV181" s="12" t="s">
        <v>87</v>
      </c>
      <c r="AW181" s="12" t="s">
        <v>38</v>
      </c>
      <c r="AX181" s="12" t="s">
        <v>77</v>
      </c>
      <c r="AY181" s="245" t="s">
        <v>143</v>
      </c>
    </row>
    <row r="182" s="12" customFormat="1">
      <c r="B182" s="235"/>
      <c r="C182" s="236"/>
      <c r="D182" s="232" t="s">
        <v>154</v>
      </c>
      <c r="E182" s="237" t="s">
        <v>21</v>
      </c>
      <c r="F182" s="238" t="s">
        <v>763</v>
      </c>
      <c r="G182" s="236"/>
      <c r="H182" s="239">
        <v>18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AT182" s="245" t="s">
        <v>154</v>
      </c>
      <c r="AU182" s="245" t="s">
        <v>87</v>
      </c>
      <c r="AV182" s="12" t="s">
        <v>87</v>
      </c>
      <c r="AW182" s="12" t="s">
        <v>38</v>
      </c>
      <c r="AX182" s="12" t="s">
        <v>77</v>
      </c>
      <c r="AY182" s="245" t="s">
        <v>143</v>
      </c>
    </row>
    <row r="183" s="12" customFormat="1">
      <c r="B183" s="235"/>
      <c r="C183" s="236"/>
      <c r="D183" s="232" t="s">
        <v>154</v>
      </c>
      <c r="E183" s="237" t="s">
        <v>21</v>
      </c>
      <c r="F183" s="238" t="s">
        <v>764</v>
      </c>
      <c r="G183" s="236"/>
      <c r="H183" s="239">
        <v>6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AT183" s="245" t="s">
        <v>154</v>
      </c>
      <c r="AU183" s="245" t="s">
        <v>87</v>
      </c>
      <c r="AV183" s="12" t="s">
        <v>87</v>
      </c>
      <c r="AW183" s="12" t="s">
        <v>38</v>
      </c>
      <c r="AX183" s="12" t="s">
        <v>77</v>
      </c>
      <c r="AY183" s="245" t="s">
        <v>143</v>
      </c>
    </row>
    <row r="184" s="12" customFormat="1">
      <c r="B184" s="235"/>
      <c r="C184" s="236"/>
      <c r="D184" s="232" t="s">
        <v>154</v>
      </c>
      <c r="E184" s="237" t="s">
        <v>21</v>
      </c>
      <c r="F184" s="238" t="s">
        <v>765</v>
      </c>
      <c r="G184" s="236"/>
      <c r="H184" s="239">
        <v>36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AT184" s="245" t="s">
        <v>154</v>
      </c>
      <c r="AU184" s="245" t="s">
        <v>87</v>
      </c>
      <c r="AV184" s="12" t="s">
        <v>87</v>
      </c>
      <c r="AW184" s="12" t="s">
        <v>38</v>
      </c>
      <c r="AX184" s="12" t="s">
        <v>77</v>
      </c>
      <c r="AY184" s="245" t="s">
        <v>143</v>
      </c>
    </row>
    <row r="185" s="12" customFormat="1">
      <c r="B185" s="235"/>
      <c r="C185" s="236"/>
      <c r="D185" s="232" t="s">
        <v>154</v>
      </c>
      <c r="E185" s="237" t="s">
        <v>21</v>
      </c>
      <c r="F185" s="238" t="s">
        <v>766</v>
      </c>
      <c r="G185" s="236"/>
      <c r="H185" s="239">
        <v>145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AT185" s="245" t="s">
        <v>154</v>
      </c>
      <c r="AU185" s="245" t="s">
        <v>87</v>
      </c>
      <c r="AV185" s="12" t="s">
        <v>87</v>
      </c>
      <c r="AW185" s="12" t="s">
        <v>38</v>
      </c>
      <c r="AX185" s="12" t="s">
        <v>77</v>
      </c>
      <c r="AY185" s="245" t="s">
        <v>143</v>
      </c>
    </row>
    <row r="186" s="12" customFormat="1">
      <c r="B186" s="235"/>
      <c r="C186" s="236"/>
      <c r="D186" s="232" t="s">
        <v>154</v>
      </c>
      <c r="E186" s="237" t="s">
        <v>21</v>
      </c>
      <c r="F186" s="238" t="s">
        <v>767</v>
      </c>
      <c r="G186" s="236"/>
      <c r="H186" s="239">
        <v>249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AT186" s="245" t="s">
        <v>154</v>
      </c>
      <c r="AU186" s="245" t="s">
        <v>87</v>
      </c>
      <c r="AV186" s="12" t="s">
        <v>87</v>
      </c>
      <c r="AW186" s="12" t="s">
        <v>38</v>
      </c>
      <c r="AX186" s="12" t="s">
        <v>77</v>
      </c>
      <c r="AY186" s="245" t="s">
        <v>143</v>
      </c>
    </row>
    <row r="187" s="13" customFormat="1">
      <c r="B187" s="246"/>
      <c r="C187" s="247"/>
      <c r="D187" s="232" t="s">
        <v>154</v>
      </c>
      <c r="E187" s="248" t="s">
        <v>21</v>
      </c>
      <c r="F187" s="249" t="s">
        <v>168</v>
      </c>
      <c r="G187" s="247"/>
      <c r="H187" s="250">
        <v>480</v>
      </c>
      <c r="I187" s="251"/>
      <c r="J187" s="247"/>
      <c r="K187" s="247"/>
      <c r="L187" s="252"/>
      <c r="M187" s="253"/>
      <c r="N187" s="254"/>
      <c r="O187" s="254"/>
      <c r="P187" s="254"/>
      <c r="Q187" s="254"/>
      <c r="R187" s="254"/>
      <c r="S187" s="254"/>
      <c r="T187" s="255"/>
      <c r="AT187" s="256" t="s">
        <v>154</v>
      </c>
      <c r="AU187" s="256" t="s">
        <v>87</v>
      </c>
      <c r="AV187" s="13" t="s">
        <v>150</v>
      </c>
      <c r="AW187" s="13" t="s">
        <v>38</v>
      </c>
      <c r="AX187" s="13" t="s">
        <v>85</v>
      </c>
      <c r="AY187" s="256" t="s">
        <v>143</v>
      </c>
    </row>
    <row r="188" s="1" customFormat="1" ht="16.5" customHeight="1">
      <c r="B188" s="38"/>
      <c r="C188" s="271" t="s">
        <v>213</v>
      </c>
      <c r="D188" s="271" t="s">
        <v>386</v>
      </c>
      <c r="E188" s="272" t="s">
        <v>805</v>
      </c>
      <c r="F188" s="273" t="s">
        <v>806</v>
      </c>
      <c r="G188" s="274" t="s">
        <v>258</v>
      </c>
      <c r="H188" s="275">
        <v>173</v>
      </c>
      <c r="I188" s="276"/>
      <c r="J188" s="277">
        <f>ROUND(I188*H188,2)</f>
        <v>0</v>
      </c>
      <c r="K188" s="273" t="s">
        <v>149</v>
      </c>
      <c r="L188" s="278"/>
      <c r="M188" s="279" t="s">
        <v>21</v>
      </c>
      <c r="N188" s="280" t="s">
        <v>48</v>
      </c>
      <c r="O188" s="83"/>
      <c r="P188" s="228">
        <f>O188*H188</f>
        <v>0</v>
      </c>
      <c r="Q188" s="228">
        <v>0.027</v>
      </c>
      <c r="R188" s="228">
        <f>Q188*H188</f>
        <v>4.6710000000000003</v>
      </c>
      <c r="S188" s="228">
        <v>0</v>
      </c>
      <c r="T188" s="229">
        <f>S188*H188</f>
        <v>0</v>
      </c>
      <c r="AR188" s="230" t="s">
        <v>193</v>
      </c>
      <c r="AT188" s="230" t="s">
        <v>386</v>
      </c>
      <c r="AU188" s="230" t="s">
        <v>87</v>
      </c>
      <c r="AY188" s="17" t="s">
        <v>143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7" t="s">
        <v>85</v>
      </c>
      <c r="BK188" s="231">
        <f>ROUND(I188*H188,2)</f>
        <v>0</v>
      </c>
      <c r="BL188" s="17" t="s">
        <v>150</v>
      </c>
      <c r="BM188" s="230" t="s">
        <v>807</v>
      </c>
    </row>
    <row r="189" s="12" customFormat="1">
      <c r="B189" s="235"/>
      <c r="C189" s="236"/>
      <c r="D189" s="232" t="s">
        <v>154</v>
      </c>
      <c r="E189" s="237" t="s">
        <v>21</v>
      </c>
      <c r="F189" s="238" t="s">
        <v>808</v>
      </c>
      <c r="G189" s="236"/>
      <c r="H189" s="239">
        <v>14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AT189" s="245" t="s">
        <v>154</v>
      </c>
      <c r="AU189" s="245" t="s">
        <v>87</v>
      </c>
      <c r="AV189" s="12" t="s">
        <v>87</v>
      </c>
      <c r="AW189" s="12" t="s">
        <v>38</v>
      </c>
      <c r="AX189" s="12" t="s">
        <v>77</v>
      </c>
      <c r="AY189" s="245" t="s">
        <v>143</v>
      </c>
    </row>
    <row r="190" s="12" customFormat="1">
      <c r="B190" s="235"/>
      <c r="C190" s="236"/>
      <c r="D190" s="232" t="s">
        <v>154</v>
      </c>
      <c r="E190" s="237" t="s">
        <v>21</v>
      </c>
      <c r="F190" s="238" t="s">
        <v>809</v>
      </c>
      <c r="G190" s="236"/>
      <c r="H190" s="239">
        <v>60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AT190" s="245" t="s">
        <v>154</v>
      </c>
      <c r="AU190" s="245" t="s">
        <v>87</v>
      </c>
      <c r="AV190" s="12" t="s">
        <v>87</v>
      </c>
      <c r="AW190" s="12" t="s">
        <v>38</v>
      </c>
      <c r="AX190" s="12" t="s">
        <v>77</v>
      </c>
      <c r="AY190" s="245" t="s">
        <v>143</v>
      </c>
    </row>
    <row r="191" s="12" customFormat="1">
      <c r="B191" s="235"/>
      <c r="C191" s="236"/>
      <c r="D191" s="232" t="s">
        <v>154</v>
      </c>
      <c r="E191" s="237" t="s">
        <v>21</v>
      </c>
      <c r="F191" s="238" t="s">
        <v>810</v>
      </c>
      <c r="G191" s="236"/>
      <c r="H191" s="239">
        <v>99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AT191" s="245" t="s">
        <v>154</v>
      </c>
      <c r="AU191" s="245" t="s">
        <v>87</v>
      </c>
      <c r="AV191" s="12" t="s">
        <v>87</v>
      </c>
      <c r="AW191" s="12" t="s">
        <v>38</v>
      </c>
      <c r="AX191" s="12" t="s">
        <v>77</v>
      </c>
      <c r="AY191" s="245" t="s">
        <v>143</v>
      </c>
    </row>
    <row r="192" s="13" customFormat="1">
      <c r="B192" s="246"/>
      <c r="C192" s="247"/>
      <c r="D192" s="232" t="s">
        <v>154</v>
      </c>
      <c r="E192" s="248" t="s">
        <v>21</v>
      </c>
      <c r="F192" s="249" t="s">
        <v>168</v>
      </c>
      <c r="G192" s="247"/>
      <c r="H192" s="250">
        <v>173</v>
      </c>
      <c r="I192" s="251"/>
      <c r="J192" s="247"/>
      <c r="K192" s="247"/>
      <c r="L192" s="252"/>
      <c r="M192" s="253"/>
      <c r="N192" s="254"/>
      <c r="O192" s="254"/>
      <c r="P192" s="254"/>
      <c r="Q192" s="254"/>
      <c r="R192" s="254"/>
      <c r="S192" s="254"/>
      <c r="T192" s="255"/>
      <c r="AT192" s="256" t="s">
        <v>154</v>
      </c>
      <c r="AU192" s="256" t="s">
        <v>87</v>
      </c>
      <c r="AV192" s="13" t="s">
        <v>150</v>
      </c>
      <c r="AW192" s="13" t="s">
        <v>38</v>
      </c>
      <c r="AX192" s="13" t="s">
        <v>85</v>
      </c>
      <c r="AY192" s="256" t="s">
        <v>143</v>
      </c>
    </row>
    <row r="193" s="1" customFormat="1" ht="16.5" customHeight="1">
      <c r="B193" s="38"/>
      <c r="C193" s="219" t="s">
        <v>220</v>
      </c>
      <c r="D193" s="219" t="s">
        <v>145</v>
      </c>
      <c r="E193" s="220" t="s">
        <v>811</v>
      </c>
      <c r="F193" s="221" t="s">
        <v>812</v>
      </c>
      <c r="G193" s="222" t="s">
        <v>258</v>
      </c>
      <c r="H193" s="223">
        <v>173</v>
      </c>
      <c r="I193" s="224"/>
      <c r="J193" s="225">
        <f>ROUND(I193*H193,2)</f>
        <v>0</v>
      </c>
      <c r="K193" s="221" t="s">
        <v>149</v>
      </c>
      <c r="L193" s="43"/>
      <c r="M193" s="226" t="s">
        <v>21</v>
      </c>
      <c r="N193" s="227" t="s">
        <v>48</v>
      </c>
      <c r="O193" s="83"/>
      <c r="P193" s="228">
        <f>O193*H193</f>
        <v>0</v>
      </c>
      <c r="Q193" s="228">
        <v>0.0020823999999999999</v>
      </c>
      <c r="R193" s="228">
        <f>Q193*H193</f>
        <v>0.3602552</v>
      </c>
      <c r="S193" s="228">
        <v>0</v>
      </c>
      <c r="T193" s="229">
        <f>S193*H193</f>
        <v>0</v>
      </c>
      <c r="AR193" s="230" t="s">
        <v>150</v>
      </c>
      <c r="AT193" s="230" t="s">
        <v>145</v>
      </c>
      <c r="AU193" s="230" t="s">
        <v>87</v>
      </c>
      <c r="AY193" s="17" t="s">
        <v>143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7" t="s">
        <v>85</v>
      </c>
      <c r="BK193" s="231">
        <f>ROUND(I193*H193,2)</f>
        <v>0</v>
      </c>
      <c r="BL193" s="17" t="s">
        <v>150</v>
      </c>
      <c r="BM193" s="230" t="s">
        <v>813</v>
      </c>
    </row>
    <row r="194" s="1" customFormat="1">
      <c r="B194" s="38"/>
      <c r="C194" s="39"/>
      <c r="D194" s="232" t="s">
        <v>152</v>
      </c>
      <c r="E194" s="39"/>
      <c r="F194" s="233" t="s">
        <v>814</v>
      </c>
      <c r="G194" s="39"/>
      <c r="H194" s="39"/>
      <c r="I194" s="145"/>
      <c r="J194" s="39"/>
      <c r="K194" s="39"/>
      <c r="L194" s="43"/>
      <c r="M194" s="234"/>
      <c r="N194" s="83"/>
      <c r="O194" s="83"/>
      <c r="P194" s="83"/>
      <c r="Q194" s="83"/>
      <c r="R194" s="83"/>
      <c r="S194" s="83"/>
      <c r="T194" s="84"/>
      <c r="AT194" s="17" t="s">
        <v>152</v>
      </c>
      <c r="AU194" s="17" t="s">
        <v>87</v>
      </c>
    </row>
    <row r="195" s="1" customFormat="1" ht="16.5" customHeight="1">
      <c r="B195" s="38"/>
      <c r="C195" s="271" t="s">
        <v>226</v>
      </c>
      <c r="D195" s="271" t="s">
        <v>386</v>
      </c>
      <c r="E195" s="272" t="s">
        <v>815</v>
      </c>
      <c r="F195" s="273" t="s">
        <v>816</v>
      </c>
      <c r="G195" s="274" t="s">
        <v>258</v>
      </c>
      <c r="H195" s="275">
        <v>17</v>
      </c>
      <c r="I195" s="276"/>
      <c r="J195" s="277">
        <f>ROUND(I195*H195,2)</f>
        <v>0</v>
      </c>
      <c r="K195" s="273" t="s">
        <v>149</v>
      </c>
      <c r="L195" s="278"/>
      <c r="M195" s="279" t="s">
        <v>21</v>
      </c>
      <c r="N195" s="280" t="s">
        <v>48</v>
      </c>
      <c r="O195" s="83"/>
      <c r="P195" s="228">
        <f>O195*H195</f>
        <v>0</v>
      </c>
      <c r="Q195" s="228">
        <v>0.027</v>
      </c>
      <c r="R195" s="228">
        <f>Q195*H195</f>
        <v>0.45900000000000002</v>
      </c>
      <c r="S195" s="228">
        <v>0</v>
      </c>
      <c r="T195" s="229">
        <f>S195*H195</f>
        <v>0</v>
      </c>
      <c r="AR195" s="230" t="s">
        <v>193</v>
      </c>
      <c r="AT195" s="230" t="s">
        <v>386</v>
      </c>
      <c r="AU195" s="230" t="s">
        <v>87</v>
      </c>
      <c r="AY195" s="17" t="s">
        <v>143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7" t="s">
        <v>85</v>
      </c>
      <c r="BK195" s="231">
        <f>ROUND(I195*H195,2)</f>
        <v>0</v>
      </c>
      <c r="BL195" s="17" t="s">
        <v>150</v>
      </c>
      <c r="BM195" s="230" t="s">
        <v>817</v>
      </c>
    </row>
    <row r="196" s="12" customFormat="1">
      <c r="B196" s="235"/>
      <c r="C196" s="236"/>
      <c r="D196" s="232" t="s">
        <v>154</v>
      </c>
      <c r="E196" s="237" t="s">
        <v>21</v>
      </c>
      <c r="F196" s="238" t="s">
        <v>818</v>
      </c>
      <c r="G196" s="236"/>
      <c r="H196" s="239">
        <v>2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AT196" s="245" t="s">
        <v>154</v>
      </c>
      <c r="AU196" s="245" t="s">
        <v>87</v>
      </c>
      <c r="AV196" s="12" t="s">
        <v>87</v>
      </c>
      <c r="AW196" s="12" t="s">
        <v>38</v>
      </c>
      <c r="AX196" s="12" t="s">
        <v>77</v>
      </c>
      <c r="AY196" s="245" t="s">
        <v>143</v>
      </c>
    </row>
    <row r="197" s="12" customFormat="1">
      <c r="B197" s="235"/>
      <c r="C197" s="236"/>
      <c r="D197" s="232" t="s">
        <v>154</v>
      </c>
      <c r="E197" s="237" t="s">
        <v>21</v>
      </c>
      <c r="F197" s="238" t="s">
        <v>819</v>
      </c>
      <c r="G197" s="236"/>
      <c r="H197" s="239">
        <v>2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AT197" s="245" t="s">
        <v>154</v>
      </c>
      <c r="AU197" s="245" t="s">
        <v>87</v>
      </c>
      <c r="AV197" s="12" t="s">
        <v>87</v>
      </c>
      <c r="AW197" s="12" t="s">
        <v>38</v>
      </c>
      <c r="AX197" s="12" t="s">
        <v>77</v>
      </c>
      <c r="AY197" s="245" t="s">
        <v>143</v>
      </c>
    </row>
    <row r="198" s="12" customFormat="1">
      <c r="B198" s="235"/>
      <c r="C198" s="236"/>
      <c r="D198" s="232" t="s">
        <v>154</v>
      </c>
      <c r="E198" s="237" t="s">
        <v>21</v>
      </c>
      <c r="F198" s="238" t="s">
        <v>820</v>
      </c>
      <c r="G198" s="236"/>
      <c r="H198" s="239">
        <v>13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AT198" s="245" t="s">
        <v>154</v>
      </c>
      <c r="AU198" s="245" t="s">
        <v>87</v>
      </c>
      <c r="AV198" s="12" t="s">
        <v>87</v>
      </c>
      <c r="AW198" s="12" t="s">
        <v>38</v>
      </c>
      <c r="AX198" s="12" t="s">
        <v>77</v>
      </c>
      <c r="AY198" s="245" t="s">
        <v>143</v>
      </c>
    </row>
    <row r="199" s="13" customFormat="1">
      <c r="B199" s="246"/>
      <c r="C199" s="247"/>
      <c r="D199" s="232" t="s">
        <v>154</v>
      </c>
      <c r="E199" s="248" t="s">
        <v>21</v>
      </c>
      <c r="F199" s="249" t="s">
        <v>168</v>
      </c>
      <c r="G199" s="247"/>
      <c r="H199" s="250">
        <v>17</v>
      </c>
      <c r="I199" s="251"/>
      <c r="J199" s="247"/>
      <c r="K199" s="247"/>
      <c r="L199" s="252"/>
      <c r="M199" s="253"/>
      <c r="N199" s="254"/>
      <c r="O199" s="254"/>
      <c r="P199" s="254"/>
      <c r="Q199" s="254"/>
      <c r="R199" s="254"/>
      <c r="S199" s="254"/>
      <c r="T199" s="255"/>
      <c r="AT199" s="256" t="s">
        <v>154</v>
      </c>
      <c r="AU199" s="256" t="s">
        <v>87</v>
      </c>
      <c r="AV199" s="13" t="s">
        <v>150</v>
      </c>
      <c r="AW199" s="13" t="s">
        <v>38</v>
      </c>
      <c r="AX199" s="13" t="s">
        <v>85</v>
      </c>
      <c r="AY199" s="256" t="s">
        <v>143</v>
      </c>
    </row>
    <row r="200" s="1" customFormat="1" ht="16.5" customHeight="1">
      <c r="B200" s="38"/>
      <c r="C200" s="271" t="s">
        <v>8</v>
      </c>
      <c r="D200" s="271" t="s">
        <v>386</v>
      </c>
      <c r="E200" s="272" t="s">
        <v>821</v>
      </c>
      <c r="F200" s="273" t="s">
        <v>822</v>
      </c>
      <c r="G200" s="274" t="s">
        <v>258</v>
      </c>
      <c r="H200" s="275">
        <v>13</v>
      </c>
      <c r="I200" s="276"/>
      <c r="J200" s="277">
        <f>ROUND(I200*H200,2)</f>
        <v>0</v>
      </c>
      <c r="K200" s="273" t="s">
        <v>21</v>
      </c>
      <c r="L200" s="278"/>
      <c r="M200" s="279" t="s">
        <v>21</v>
      </c>
      <c r="N200" s="280" t="s">
        <v>48</v>
      </c>
      <c r="O200" s="83"/>
      <c r="P200" s="228">
        <f>O200*H200</f>
        <v>0</v>
      </c>
      <c r="Q200" s="228">
        <v>0.027</v>
      </c>
      <c r="R200" s="228">
        <f>Q200*H200</f>
        <v>0.35099999999999998</v>
      </c>
      <c r="S200" s="228">
        <v>0</v>
      </c>
      <c r="T200" s="229">
        <f>S200*H200</f>
        <v>0</v>
      </c>
      <c r="AR200" s="230" t="s">
        <v>193</v>
      </c>
      <c r="AT200" s="230" t="s">
        <v>386</v>
      </c>
      <c r="AU200" s="230" t="s">
        <v>87</v>
      </c>
      <c r="AY200" s="17" t="s">
        <v>143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7" t="s">
        <v>85</v>
      </c>
      <c r="BK200" s="231">
        <f>ROUND(I200*H200,2)</f>
        <v>0</v>
      </c>
      <c r="BL200" s="17" t="s">
        <v>150</v>
      </c>
      <c r="BM200" s="230" t="s">
        <v>823</v>
      </c>
    </row>
    <row r="201" s="12" customFormat="1">
      <c r="B201" s="235"/>
      <c r="C201" s="236"/>
      <c r="D201" s="232" t="s">
        <v>154</v>
      </c>
      <c r="E201" s="237" t="s">
        <v>21</v>
      </c>
      <c r="F201" s="238" t="s">
        <v>824</v>
      </c>
      <c r="G201" s="236"/>
      <c r="H201" s="239">
        <v>3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AT201" s="245" t="s">
        <v>154</v>
      </c>
      <c r="AU201" s="245" t="s">
        <v>87</v>
      </c>
      <c r="AV201" s="12" t="s">
        <v>87</v>
      </c>
      <c r="AW201" s="12" t="s">
        <v>38</v>
      </c>
      <c r="AX201" s="12" t="s">
        <v>77</v>
      </c>
      <c r="AY201" s="245" t="s">
        <v>143</v>
      </c>
    </row>
    <row r="202" s="12" customFormat="1">
      <c r="B202" s="235"/>
      <c r="C202" s="236"/>
      <c r="D202" s="232" t="s">
        <v>154</v>
      </c>
      <c r="E202" s="237" t="s">
        <v>21</v>
      </c>
      <c r="F202" s="238" t="s">
        <v>825</v>
      </c>
      <c r="G202" s="236"/>
      <c r="H202" s="239">
        <v>3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AT202" s="245" t="s">
        <v>154</v>
      </c>
      <c r="AU202" s="245" t="s">
        <v>87</v>
      </c>
      <c r="AV202" s="12" t="s">
        <v>87</v>
      </c>
      <c r="AW202" s="12" t="s">
        <v>38</v>
      </c>
      <c r="AX202" s="12" t="s">
        <v>77</v>
      </c>
      <c r="AY202" s="245" t="s">
        <v>143</v>
      </c>
    </row>
    <row r="203" s="12" customFormat="1">
      <c r="B203" s="235"/>
      <c r="C203" s="236"/>
      <c r="D203" s="232" t="s">
        <v>154</v>
      </c>
      <c r="E203" s="237" t="s">
        <v>21</v>
      </c>
      <c r="F203" s="238" t="s">
        <v>826</v>
      </c>
      <c r="G203" s="236"/>
      <c r="H203" s="239">
        <v>5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AT203" s="245" t="s">
        <v>154</v>
      </c>
      <c r="AU203" s="245" t="s">
        <v>87</v>
      </c>
      <c r="AV203" s="12" t="s">
        <v>87</v>
      </c>
      <c r="AW203" s="12" t="s">
        <v>38</v>
      </c>
      <c r="AX203" s="12" t="s">
        <v>77</v>
      </c>
      <c r="AY203" s="245" t="s">
        <v>143</v>
      </c>
    </row>
    <row r="204" s="12" customFormat="1">
      <c r="B204" s="235"/>
      <c r="C204" s="236"/>
      <c r="D204" s="232" t="s">
        <v>154</v>
      </c>
      <c r="E204" s="237" t="s">
        <v>21</v>
      </c>
      <c r="F204" s="238" t="s">
        <v>827</v>
      </c>
      <c r="G204" s="236"/>
      <c r="H204" s="239">
        <v>2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AT204" s="245" t="s">
        <v>154</v>
      </c>
      <c r="AU204" s="245" t="s">
        <v>87</v>
      </c>
      <c r="AV204" s="12" t="s">
        <v>87</v>
      </c>
      <c r="AW204" s="12" t="s">
        <v>38</v>
      </c>
      <c r="AX204" s="12" t="s">
        <v>77</v>
      </c>
      <c r="AY204" s="245" t="s">
        <v>143</v>
      </c>
    </row>
    <row r="205" s="13" customFormat="1">
      <c r="B205" s="246"/>
      <c r="C205" s="247"/>
      <c r="D205" s="232" t="s">
        <v>154</v>
      </c>
      <c r="E205" s="248" t="s">
        <v>21</v>
      </c>
      <c r="F205" s="249" t="s">
        <v>168</v>
      </c>
      <c r="G205" s="247"/>
      <c r="H205" s="250">
        <v>13</v>
      </c>
      <c r="I205" s="251"/>
      <c r="J205" s="247"/>
      <c r="K205" s="247"/>
      <c r="L205" s="252"/>
      <c r="M205" s="253"/>
      <c r="N205" s="254"/>
      <c r="O205" s="254"/>
      <c r="P205" s="254"/>
      <c r="Q205" s="254"/>
      <c r="R205" s="254"/>
      <c r="S205" s="254"/>
      <c r="T205" s="255"/>
      <c r="AT205" s="256" t="s">
        <v>154</v>
      </c>
      <c r="AU205" s="256" t="s">
        <v>87</v>
      </c>
      <c r="AV205" s="13" t="s">
        <v>150</v>
      </c>
      <c r="AW205" s="13" t="s">
        <v>38</v>
      </c>
      <c r="AX205" s="13" t="s">
        <v>85</v>
      </c>
      <c r="AY205" s="256" t="s">
        <v>143</v>
      </c>
    </row>
    <row r="206" s="1" customFormat="1" ht="16.5" customHeight="1">
      <c r="B206" s="38"/>
      <c r="C206" s="271" t="s">
        <v>236</v>
      </c>
      <c r="D206" s="271" t="s">
        <v>386</v>
      </c>
      <c r="E206" s="272" t="s">
        <v>828</v>
      </c>
      <c r="F206" s="273" t="s">
        <v>829</v>
      </c>
      <c r="G206" s="274" t="s">
        <v>258</v>
      </c>
      <c r="H206" s="275">
        <v>88</v>
      </c>
      <c r="I206" s="276"/>
      <c r="J206" s="277">
        <f>ROUND(I206*H206,2)</f>
        <v>0</v>
      </c>
      <c r="K206" s="273" t="s">
        <v>149</v>
      </c>
      <c r="L206" s="278"/>
      <c r="M206" s="279" t="s">
        <v>21</v>
      </c>
      <c r="N206" s="280" t="s">
        <v>48</v>
      </c>
      <c r="O206" s="83"/>
      <c r="P206" s="228">
        <f>O206*H206</f>
        <v>0</v>
      </c>
      <c r="Q206" s="228">
        <v>0.027</v>
      </c>
      <c r="R206" s="228">
        <f>Q206*H206</f>
        <v>2.3759999999999999</v>
      </c>
      <c r="S206" s="228">
        <v>0</v>
      </c>
      <c r="T206" s="229">
        <f>S206*H206</f>
        <v>0</v>
      </c>
      <c r="AR206" s="230" t="s">
        <v>193</v>
      </c>
      <c r="AT206" s="230" t="s">
        <v>386</v>
      </c>
      <c r="AU206" s="230" t="s">
        <v>87</v>
      </c>
      <c r="AY206" s="17" t="s">
        <v>143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7" t="s">
        <v>85</v>
      </c>
      <c r="BK206" s="231">
        <f>ROUND(I206*H206,2)</f>
        <v>0</v>
      </c>
      <c r="BL206" s="17" t="s">
        <v>150</v>
      </c>
      <c r="BM206" s="230" t="s">
        <v>830</v>
      </c>
    </row>
    <row r="207" s="12" customFormat="1">
      <c r="B207" s="235"/>
      <c r="C207" s="236"/>
      <c r="D207" s="232" t="s">
        <v>154</v>
      </c>
      <c r="E207" s="237" t="s">
        <v>21</v>
      </c>
      <c r="F207" s="238" t="s">
        <v>831</v>
      </c>
      <c r="G207" s="236"/>
      <c r="H207" s="239">
        <v>7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AT207" s="245" t="s">
        <v>154</v>
      </c>
      <c r="AU207" s="245" t="s">
        <v>87</v>
      </c>
      <c r="AV207" s="12" t="s">
        <v>87</v>
      </c>
      <c r="AW207" s="12" t="s">
        <v>38</v>
      </c>
      <c r="AX207" s="12" t="s">
        <v>77</v>
      </c>
      <c r="AY207" s="245" t="s">
        <v>143</v>
      </c>
    </row>
    <row r="208" s="12" customFormat="1">
      <c r="B208" s="235"/>
      <c r="C208" s="236"/>
      <c r="D208" s="232" t="s">
        <v>154</v>
      </c>
      <c r="E208" s="237" t="s">
        <v>21</v>
      </c>
      <c r="F208" s="238" t="s">
        <v>832</v>
      </c>
      <c r="G208" s="236"/>
      <c r="H208" s="239">
        <v>31</v>
      </c>
      <c r="I208" s="240"/>
      <c r="J208" s="236"/>
      <c r="K208" s="236"/>
      <c r="L208" s="241"/>
      <c r="M208" s="242"/>
      <c r="N208" s="243"/>
      <c r="O208" s="243"/>
      <c r="P208" s="243"/>
      <c r="Q208" s="243"/>
      <c r="R208" s="243"/>
      <c r="S208" s="243"/>
      <c r="T208" s="244"/>
      <c r="AT208" s="245" t="s">
        <v>154</v>
      </c>
      <c r="AU208" s="245" t="s">
        <v>87</v>
      </c>
      <c r="AV208" s="12" t="s">
        <v>87</v>
      </c>
      <c r="AW208" s="12" t="s">
        <v>38</v>
      </c>
      <c r="AX208" s="12" t="s">
        <v>77</v>
      </c>
      <c r="AY208" s="245" t="s">
        <v>143</v>
      </c>
    </row>
    <row r="209" s="12" customFormat="1">
      <c r="B209" s="235"/>
      <c r="C209" s="236"/>
      <c r="D209" s="232" t="s">
        <v>154</v>
      </c>
      <c r="E209" s="237" t="s">
        <v>21</v>
      </c>
      <c r="F209" s="238" t="s">
        <v>833</v>
      </c>
      <c r="G209" s="236"/>
      <c r="H209" s="239">
        <v>50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AT209" s="245" t="s">
        <v>154</v>
      </c>
      <c r="AU209" s="245" t="s">
        <v>87</v>
      </c>
      <c r="AV209" s="12" t="s">
        <v>87</v>
      </c>
      <c r="AW209" s="12" t="s">
        <v>38</v>
      </c>
      <c r="AX209" s="12" t="s">
        <v>77</v>
      </c>
      <c r="AY209" s="245" t="s">
        <v>143</v>
      </c>
    </row>
    <row r="210" s="13" customFormat="1">
      <c r="B210" s="246"/>
      <c r="C210" s="247"/>
      <c r="D210" s="232" t="s">
        <v>154</v>
      </c>
      <c r="E210" s="248" t="s">
        <v>21</v>
      </c>
      <c r="F210" s="249" t="s">
        <v>168</v>
      </c>
      <c r="G210" s="247"/>
      <c r="H210" s="250">
        <v>88</v>
      </c>
      <c r="I210" s="251"/>
      <c r="J210" s="247"/>
      <c r="K210" s="247"/>
      <c r="L210" s="252"/>
      <c r="M210" s="253"/>
      <c r="N210" s="254"/>
      <c r="O210" s="254"/>
      <c r="P210" s="254"/>
      <c r="Q210" s="254"/>
      <c r="R210" s="254"/>
      <c r="S210" s="254"/>
      <c r="T210" s="255"/>
      <c r="AT210" s="256" t="s">
        <v>154</v>
      </c>
      <c r="AU210" s="256" t="s">
        <v>87</v>
      </c>
      <c r="AV210" s="13" t="s">
        <v>150</v>
      </c>
      <c r="AW210" s="13" t="s">
        <v>38</v>
      </c>
      <c r="AX210" s="13" t="s">
        <v>85</v>
      </c>
      <c r="AY210" s="256" t="s">
        <v>143</v>
      </c>
    </row>
    <row r="211" s="1" customFormat="1" ht="16.5" customHeight="1">
      <c r="B211" s="38"/>
      <c r="C211" s="271" t="s">
        <v>243</v>
      </c>
      <c r="D211" s="271" t="s">
        <v>386</v>
      </c>
      <c r="E211" s="272" t="s">
        <v>834</v>
      </c>
      <c r="F211" s="273" t="s">
        <v>835</v>
      </c>
      <c r="G211" s="274" t="s">
        <v>258</v>
      </c>
      <c r="H211" s="275">
        <v>45</v>
      </c>
      <c r="I211" s="276"/>
      <c r="J211" s="277">
        <f>ROUND(I211*H211,2)</f>
        <v>0</v>
      </c>
      <c r="K211" s="273" t="s">
        <v>21</v>
      </c>
      <c r="L211" s="278"/>
      <c r="M211" s="279" t="s">
        <v>21</v>
      </c>
      <c r="N211" s="280" t="s">
        <v>48</v>
      </c>
      <c r="O211" s="83"/>
      <c r="P211" s="228">
        <f>O211*H211</f>
        <v>0</v>
      </c>
      <c r="Q211" s="228">
        <v>0.027</v>
      </c>
      <c r="R211" s="228">
        <f>Q211*H211</f>
        <v>1.2150000000000001</v>
      </c>
      <c r="S211" s="228">
        <v>0</v>
      </c>
      <c r="T211" s="229">
        <f>S211*H211</f>
        <v>0</v>
      </c>
      <c r="AR211" s="230" t="s">
        <v>193</v>
      </c>
      <c r="AT211" s="230" t="s">
        <v>386</v>
      </c>
      <c r="AU211" s="230" t="s">
        <v>87</v>
      </c>
      <c r="AY211" s="17" t="s">
        <v>143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7" t="s">
        <v>85</v>
      </c>
      <c r="BK211" s="231">
        <f>ROUND(I211*H211,2)</f>
        <v>0</v>
      </c>
      <c r="BL211" s="17" t="s">
        <v>150</v>
      </c>
      <c r="BM211" s="230" t="s">
        <v>836</v>
      </c>
    </row>
    <row r="212" s="12" customFormat="1">
      <c r="B212" s="235"/>
      <c r="C212" s="236"/>
      <c r="D212" s="232" t="s">
        <v>154</v>
      </c>
      <c r="E212" s="237" t="s">
        <v>21</v>
      </c>
      <c r="F212" s="238" t="s">
        <v>837</v>
      </c>
      <c r="G212" s="236"/>
      <c r="H212" s="239">
        <v>4</v>
      </c>
      <c r="I212" s="240"/>
      <c r="J212" s="236"/>
      <c r="K212" s="236"/>
      <c r="L212" s="241"/>
      <c r="M212" s="242"/>
      <c r="N212" s="243"/>
      <c r="O212" s="243"/>
      <c r="P212" s="243"/>
      <c r="Q212" s="243"/>
      <c r="R212" s="243"/>
      <c r="S212" s="243"/>
      <c r="T212" s="244"/>
      <c r="AT212" s="245" t="s">
        <v>154</v>
      </c>
      <c r="AU212" s="245" t="s">
        <v>87</v>
      </c>
      <c r="AV212" s="12" t="s">
        <v>87</v>
      </c>
      <c r="AW212" s="12" t="s">
        <v>38</v>
      </c>
      <c r="AX212" s="12" t="s">
        <v>77</v>
      </c>
      <c r="AY212" s="245" t="s">
        <v>143</v>
      </c>
    </row>
    <row r="213" s="12" customFormat="1">
      <c r="B213" s="235"/>
      <c r="C213" s="236"/>
      <c r="D213" s="232" t="s">
        <v>154</v>
      </c>
      <c r="E213" s="237" t="s">
        <v>21</v>
      </c>
      <c r="F213" s="238" t="s">
        <v>838</v>
      </c>
      <c r="G213" s="236"/>
      <c r="H213" s="239">
        <v>16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AT213" s="245" t="s">
        <v>154</v>
      </c>
      <c r="AU213" s="245" t="s">
        <v>87</v>
      </c>
      <c r="AV213" s="12" t="s">
        <v>87</v>
      </c>
      <c r="AW213" s="12" t="s">
        <v>38</v>
      </c>
      <c r="AX213" s="12" t="s">
        <v>77</v>
      </c>
      <c r="AY213" s="245" t="s">
        <v>143</v>
      </c>
    </row>
    <row r="214" s="12" customFormat="1">
      <c r="B214" s="235"/>
      <c r="C214" s="236"/>
      <c r="D214" s="232" t="s">
        <v>154</v>
      </c>
      <c r="E214" s="237" t="s">
        <v>21</v>
      </c>
      <c r="F214" s="238" t="s">
        <v>839</v>
      </c>
      <c r="G214" s="236"/>
      <c r="H214" s="239">
        <v>25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AT214" s="245" t="s">
        <v>154</v>
      </c>
      <c r="AU214" s="245" t="s">
        <v>87</v>
      </c>
      <c r="AV214" s="12" t="s">
        <v>87</v>
      </c>
      <c r="AW214" s="12" t="s">
        <v>38</v>
      </c>
      <c r="AX214" s="12" t="s">
        <v>77</v>
      </c>
      <c r="AY214" s="245" t="s">
        <v>143</v>
      </c>
    </row>
    <row r="215" s="13" customFormat="1">
      <c r="B215" s="246"/>
      <c r="C215" s="247"/>
      <c r="D215" s="232" t="s">
        <v>154</v>
      </c>
      <c r="E215" s="248" t="s">
        <v>21</v>
      </c>
      <c r="F215" s="249" t="s">
        <v>168</v>
      </c>
      <c r="G215" s="247"/>
      <c r="H215" s="250">
        <v>45</v>
      </c>
      <c r="I215" s="251"/>
      <c r="J215" s="247"/>
      <c r="K215" s="247"/>
      <c r="L215" s="252"/>
      <c r="M215" s="253"/>
      <c r="N215" s="254"/>
      <c r="O215" s="254"/>
      <c r="P215" s="254"/>
      <c r="Q215" s="254"/>
      <c r="R215" s="254"/>
      <c r="S215" s="254"/>
      <c r="T215" s="255"/>
      <c r="AT215" s="256" t="s">
        <v>154</v>
      </c>
      <c r="AU215" s="256" t="s">
        <v>87</v>
      </c>
      <c r="AV215" s="13" t="s">
        <v>150</v>
      </c>
      <c r="AW215" s="13" t="s">
        <v>38</v>
      </c>
      <c r="AX215" s="13" t="s">
        <v>85</v>
      </c>
      <c r="AY215" s="256" t="s">
        <v>143</v>
      </c>
    </row>
    <row r="216" s="1" customFormat="1" ht="16.5" customHeight="1">
      <c r="B216" s="38"/>
      <c r="C216" s="271" t="s">
        <v>248</v>
      </c>
      <c r="D216" s="271" t="s">
        <v>386</v>
      </c>
      <c r="E216" s="272" t="s">
        <v>840</v>
      </c>
      <c r="F216" s="273" t="s">
        <v>841</v>
      </c>
      <c r="G216" s="274" t="s">
        <v>258</v>
      </c>
      <c r="H216" s="275">
        <v>115</v>
      </c>
      <c r="I216" s="276"/>
      <c r="J216" s="277">
        <f>ROUND(I216*H216,2)</f>
        <v>0</v>
      </c>
      <c r="K216" s="273" t="s">
        <v>21</v>
      </c>
      <c r="L216" s="278"/>
      <c r="M216" s="279" t="s">
        <v>21</v>
      </c>
      <c r="N216" s="280" t="s">
        <v>48</v>
      </c>
      <c r="O216" s="83"/>
      <c r="P216" s="228">
        <f>O216*H216</f>
        <v>0</v>
      </c>
      <c r="Q216" s="228">
        <v>0.063</v>
      </c>
      <c r="R216" s="228">
        <f>Q216*H216</f>
        <v>7.2450000000000001</v>
      </c>
      <c r="S216" s="228">
        <v>0</v>
      </c>
      <c r="T216" s="229">
        <f>S216*H216</f>
        <v>0</v>
      </c>
      <c r="AR216" s="230" t="s">
        <v>193</v>
      </c>
      <c r="AT216" s="230" t="s">
        <v>386</v>
      </c>
      <c r="AU216" s="230" t="s">
        <v>87</v>
      </c>
      <c r="AY216" s="17" t="s">
        <v>143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7" t="s">
        <v>85</v>
      </c>
      <c r="BK216" s="231">
        <f>ROUND(I216*H216,2)</f>
        <v>0</v>
      </c>
      <c r="BL216" s="17" t="s">
        <v>150</v>
      </c>
      <c r="BM216" s="230" t="s">
        <v>842</v>
      </c>
    </row>
    <row r="217" s="12" customFormat="1">
      <c r="B217" s="235"/>
      <c r="C217" s="236"/>
      <c r="D217" s="232" t="s">
        <v>154</v>
      </c>
      <c r="E217" s="237" t="s">
        <v>21</v>
      </c>
      <c r="F217" s="238" t="s">
        <v>843</v>
      </c>
      <c r="G217" s="236"/>
      <c r="H217" s="239">
        <v>2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AT217" s="245" t="s">
        <v>154</v>
      </c>
      <c r="AU217" s="245" t="s">
        <v>87</v>
      </c>
      <c r="AV217" s="12" t="s">
        <v>87</v>
      </c>
      <c r="AW217" s="12" t="s">
        <v>38</v>
      </c>
      <c r="AX217" s="12" t="s">
        <v>77</v>
      </c>
      <c r="AY217" s="245" t="s">
        <v>143</v>
      </c>
    </row>
    <row r="218" s="12" customFormat="1">
      <c r="B218" s="235"/>
      <c r="C218" s="236"/>
      <c r="D218" s="232" t="s">
        <v>154</v>
      </c>
      <c r="E218" s="237" t="s">
        <v>21</v>
      </c>
      <c r="F218" s="238" t="s">
        <v>826</v>
      </c>
      <c r="G218" s="236"/>
      <c r="H218" s="239">
        <v>5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AT218" s="245" t="s">
        <v>154</v>
      </c>
      <c r="AU218" s="245" t="s">
        <v>87</v>
      </c>
      <c r="AV218" s="12" t="s">
        <v>87</v>
      </c>
      <c r="AW218" s="12" t="s">
        <v>38</v>
      </c>
      <c r="AX218" s="12" t="s">
        <v>77</v>
      </c>
      <c r="AY218" s="245" t="s">
        <v>143</v>
      </c>
    </row>
    <row r="219" s="12" customFormat="1">
      <c r="B219" s="235"/>
      <c r="C219" s="236"/>
      <c r="D219" s="232" t="s">
        <v>154</v>
      </c>
      <c r="E219" s="237" t="s">
        <v>21</v>
      </c>
      <c r="F219" s="238" t="s">
        <v>844</v>
      </c>
      <c r="G219" s="236"/>
      <c r="H219" s="239">
        <v>1</v>
      </c>
      <c r="I219" s="240"/>
      <c r="J219" s="236"/>
      <c r="K219" s="236"/>
      <c r="L219" s="241"/>
      <c r="M219" s="242"/>
      <c r="N219" s="243"/>
      <c r="O219" s="243"/>
      <c r="P219" s="243"/>
      <c r="Q219" s="243"/>
      <c r="R219" s="243"/>
      <c r="S219" s="243"/>
      <c r="T219" s="244"/>
      <c r="AT219" s="245" t="s">
        <v>154</v>
      </c>
      <c r="AU219" s="245" t="s">
        <v>87</v>
      </c>
      <c r="AV219" s="12" t="s">
        <v>87</v>
      </c>
      <c r="AW219" s="12" t="s">
        <v>38</v>
      </c>
      <c r="AX219" s="12" t="s">
        <v>77</v>
      </c>
      <c r="AY219" s="245" t="s">
        <v>143</v>
      </c>
    </row>
    <row r="220" s="12" customFormat="1">
      <c r="B220" s="235"/>
      <c r="C220" s="236"/>
      <c r="D220" s="232" t="s">
        <v>154</v>
      </c>
      <c r="E220" s="237" t="s">
        <v>21</v>
      </c>
      <c r="F220" s="238" t="s">
        <v>845</v>
      </c>
      <c r="G220" s="236"/>
      <c r="H220" s="239">
        <v>9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AT220" s="245" t="s">
        <v>154</v>
      </c>
      <c r="AU220" s="245" t="s">
        <v>87</v>
      </c>
      <c r="AV220" s="12" t="s">
        <v>87</v>
      </c>
      <c r="AW220" s="12" t="s">
        <v>38</v>
      </c>
      <c r="AX220" s="12" t="s">
        <v>77</v>
      </c>
      <c r="AY220" s="245" t="s">
        <v>143</v>
      </c>
    </row>
    <row r="221" s="12" customFormat="1">
      <c r="B221" s="235"/>
      <c r="C221" s="236"/>
      <c r="D221" s="232" t="s">
        <v>154</v>
      </c>
      <c r="E221" s="237" t="s">
        <v>21</v>
      </c>
      <c r="F221" s="238" t="s">
        <v>846</v>
      </c>
      <c r="G221" s="236"/>
      <c r="H221" s="239">
        <v>36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AT221" s="245" t="s">
        <v>154</v>
      </c>
      <c r="AU221" s="245" t="s">
        <v>87</v>
      </c>
      <c r="AV221" s="12" t="s">
        <v>87</v>
      </c>
      <c r="AW221" s="12" t="s">
        <v>38</v>
      </c>
      <c r="AX221" s="12" t="s">
        <v>77</v>
      </c>
      <c r="AY221" s="245" t="s">
        <v>143</v>
      </c>
    </row>
    <row r="222" s="12" customFormat="1">
      <c r="B222" s="235"/>
      <c r="C222" s="236"/>
      <c r="D222" s="232" t="s">
        <v>154</v>
      </c>
      <c r="E222" s="237" t="s">
        <v>21</v>
      </c>
      <c r="F222" s="238" t="s">
        <v>847</v>
      </c>
      <c r="G222" s="236"/>
      <c r="H222" s="239">
        <v>62</v>
      </c>
      <c r="I222" s="240"/>
      <c r="J222" s="236"/>
      <c r="K222" s="236"/>
      <c r="L222" s="241"/>
      <c r="M222" s="242"/>
      <c r="N222" s="243"/>
      <c r="O222" s="243"/>
      <c r="P222" s="243"/>
      <c r="Q222" s="243"/>
      <c r="R222" s="243"/>
      <c r="S222" s="243"/>
      <c r="T222" s="244"/>
      <c r="AT222" s="245" t="s">
        <v>154</v>
      </c>
      <c r="AU222" s="245" t="s">
        <v>87</v>
      </c>
      <c r="AV222" s="12" t="s">
        <v>87</v>
      </c>
      <c r="AW222" s="12" t="s">
        <v>38</v>
      </c>
      <c r="AX222" s="12" t="s">
        <v>77</v>
      </c>
      <c r="AY222" s="245" t="s">
        <v>143</v>
      </c>
    </row>
    <row r="223" s="13" customFormat="1">
      <c r="B223" s="246"/>
      <c r="C223" s="247"/>
      <c r="D223" s="232" t="s">
        <v>154</v>
      </c>
      <c r="E223" s="248" t="s">
        <v>21</v>
      </c>
      <c r="F223" s="249" t="s">
        <v>168</v>
      </c>
      <c r="G223" s="247"/>
      <c r="H223" s="250">
        <v>115</v>
      </c>
      <c r="I223" s="251"/>
      <c r="J223" s="247"/>
      <c r="K223" s="247"/>
      <c r="L223" s="252"/>
      <c r="M223" s="253"/>
      <c r="N223" s="254"/>
      <c r="O223" s="254"/>
      <c r="P223" s="254"/>
      <c r="Q223" s="254"/>
      <c r="R223" s="254"/>
      <c r="S223" s="254"/>
      <c r="T223" s="255"/>
      <c r="AT223" s="256" t="s">
        <v>154</v>
      </c>
      <c r="AU223" s="256" t="s">
        <v>87</v>
      </c>
      <c r="AV223" s="13" t="s">
        <v>150</v>
      </c>
      <c r="AW223" s="13" t="s">
        <v>38</v>
      </c>
      <c r="AX223" s="13" t="s">
        <v>85</v>
      </c>
      <c r="AY223" s="256" t="s">
        <v>143</v>
      </c>
    </row>
    <row r="224" s="1" customFormat="1" ht="16.5" customHeight="1">
      <c r="B224" s="38"/>
      <c r="C224" s="271" t="s">
        <v>255</v>
      </c>
      <c r="D224" s="271" t="s">
        <v>386</v>
      </c>
      <c r="E224" s="272" t="s">
        <v>848</v>
      </c>
      <c r="F224" s="273" t="s">
        <v>849</v>
      </c>
      <c r="G224" s="274" t="s">
        <v>258</v>
      </c>
      <c r="H224" s="275">
        <v>29</v>
      </c>
      <c r="I224" s="276"/>
      <c r="J224" s="277">
        <f>ROUND(I224*H224,2)</f>
        <v>0</v>
      </c>
      <c r="K224" s="273" t="s">
        <v>21</v>
      </c>
      <c r="L224" s="278"/>
      <c r="M224" s="279" t="s">
        <v>21</v>
      </c>
      <c r="N224" s="280" t="s">
        <v>48</v>
      </c>
      <c r="O224" s="83"/>
      <c r="P224" s="228">
        <f>O224*H224</f>
        <v>0</v>
      </c>
      <c r="Q224" s="228">
        <v>0.063</v>
      </c>
      <c r="R224" s="228">
        <f>Q224*H224</f>
        <v>1.827</v>
      </c>
      <c r="S224" s="228">
        <v>0</v>
      </c>
      <c r="T224" s="229">
        <f>S224*H224</f>
        <v>0</v>
      </c>
      <c r="AR224" s="230" t="s">
        <v>193</v>
      </c>
      <c r="AT224" s="230" t="s">
        <v>386</v>
      </c>
      <c r="AU224" s="230" t="s">
        <v>87</v>
      </c>
      <c r="AY224" s="17" t="s">
        <v>143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7" t="s">
        <v>85</v>
      </c>
      <c r="BK224" s="231">
        <f>ROUND(I224*H224,2)</f>
        <v>0</v>
      </c>
      <c r="BL224" s="17" t="s">
        <v>150</v>
      </c>
      <c r="BM224" s="230" t="s">
        <v>850</v>
      </c>
    </row>
    <row r="225" s="12" customFormat="1">
      <c r="B225" s="235"/>
      <c r="C225" s="236"/>
      <c r="D225" s="232" t="s">
        <v>154</v>
      </c>
      <c r="E225" s="237" t="s">
        <v>21</v>
      </c>
      <c r="F225" s="238" t="s">
        <v>851</v>
      </c>
      <c r="G225" s="236"/>
      <c r="H225" s="239">
        <v>8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AT225" s="245" t="s">
        <v>154</v>
      </c>
      <c r="AU225" s="245" t="s">
        <v>87</v>
      </c>
      <c r="AV225" s="12" t="s">
        <v>87</v>
      </c>
      <c r="AW225" s="12" t="s">
        <v>38</v>
      </c>
      <c r="AX225" s="12" t="s">
        <v>77</v>
      </c>
      <c r="AY225" s="245" t="s">
        <v>143</v>
      </c>
    </row>
    <row r="226" s="12" customFormat="1">
      <c r="B226" s="235"/>
      <c r="C226" s="236"/>
      <c r="D226" s="232" t="s">
        <v>154</v>
      </c>
      <c r="E226" s="237" t="s">
        <v>21</v>
      </c>
      <c r="F226" s="238" t="s">
        <v>852</v>
      </c>
      <c r="G226" s="236"/>
      <c r="H226" s="239">
        <v>10</v>
      </c>
      <c r="I226" s="240"/>
      <c r="J226" s="236"/>
      <c r="K226" s="236"/>
      <c r="L226" s="241"/>
      <c r="M226" s="242"/>
      <c r="N226" s="243"/>
      <c r="O226" s="243"/>
      <c r="P226" s="243"/>
      <c r="Q226" s="243"/>
      <c r="R226" s="243"/>
      <c r="S226" s="243"/>
      <c r="T226" s="244"/>
      <c r="AT226" s="245" t="s">
        <v>154</v>
      </c>
      <c r="AU226" s="245" t="s">
        <v>87</v>
      </c>
      <c r="AV226" s="12" t="s">
        <v>87</v>
      </c>
      <c r="AW226" s="12" t="s">
        <v>38</v>
      </c>
      <c r="AX226" s="12" t="s">
        <v>77</v>
      </c>
      <c r="AY226" s="245" t="s">
        <v>143</v>
      </c>
    </row>
    <row r="227" s="12" customFormat="1">
      <c r="B227" s="235"/>
      <c r="C227" s="236"/>
      <c r="D227" s="232" t="s">
        <v>154</v>
      </c>
      <c r="E227" s="237" t="s">
        <v>21</v>
      </c>
      <c r="F227" s="238" t="s">
        <v>853</v>
      </c>
      <c r="G227" s="236"/>
      <c r="H227" s="239">
        <v>8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AT227" s="245" t="s">
        <v>154</v>
      </c>
      <c r="AU227" s="245" t="s">
        <v>87</v>
      </c>
      <c r="AV227" s="12" t="s">
        <v>87</v>
      </c>
      <c r="AW227" s="12" t="s">
        <v>38</v>
      </c>
      <c r="AX227" s="12" t="s">
        <v>77</v>
      </c>
      <c r="AY227" s="245" t="s">
        <v>143</v>
      </c>
    </row>
    <row r="228" s="12" customFormat="1">
      <c r="B228" s="235"/>
      <c r="C228" s="236"/>
      <c r="D228" s="232" t="s">
        <v>154</v>
      </c>
      <c r="E228" s="237" t="s">
        <v>21</v>
      </c>
      <c r="F228" s="238" t="s">
        <v>854</v>
      </c>
      <c r="G228" s="236"/>
      <c r="H228" s="239">
        <v>3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AT228" s="245" t="s">
        <v>154</v>
      </c>
      <c r="AU228" s="245" t="s">
        <v>87</v>
      </c>
      <c r="AV228" s="12" t="s">
        <v>87</v>
      </c>
      <c r="AW228" s="12" t="s">
        <v>38</v>
      </c>
      <c r="AX228" s="12" t="s">
        <v>77</v>
      </c>
      <c r="AY228" s="245" t="s">
        <v>143</v>
      </c>
    </row>
    <row r="229" s="13" customFormat="1">
      <c r="B229" s="246"/>
      <c r="C229" s="247"/>
      <c r="D229" s="232" t="s">
        <v>154</v>
      </c>
      <c r="E229" s="248" t="s">
        <v>21</v>
      </c>
      <c r="F229" s="249" t="s">
        <v>168</v>
      </c>
      <c r="G229" s="247"/>
      <c r="H229" s="250">
        <v>29</v>
      </c>
      <c r="I229" s="251"/>
      <c r="J229" s="247"/>
      <c r="K229" s="247"/>
      <c r="L229" s="252"/>
      <c r="M229" s="253"/>
      <c r="N229" s="254"/>
      <c r="O229" s="254"/>
      <c r="P229" s="254"/>
      <c r="Q229" s="254"/>
      <c r="R229" s="254"/>
      <c r="S229" s="254"/>
      <c r="T229" s="255"/>
      <c r="AT229" s="256" t="s">
        <v>154</v>
      </c>
      <c r="AU229" s="256" t="s">
        <v>87</v>
      </c>
      <c r="AV229" s="13" t="s">
        <v>150</v>
      </c>
      <c r="AW229" s="13" t="s">
        <v>38</v>
      </c>
      <c r="AX229" s="13" t="s">
        <v>85</v>
      </c>
      <c r="AY229" s="256" t="s">
        <v>143</v>
      </c>
    </row>
    <row r="230" s="1" customFormat="1" ht="24" customHeight="1">
      <c r="B230" s="38"/>
      <c r="C230" s="219" t="s">
        <v>261</v>
      </c>
      <c r="D230" s="219" t="s">
        <v>145</v>
      </c>
      <c r="E230" s="220" t="s">
        <v>855</v>
      </c>
      <c r="F230" s="221" t="s">
        <v>856</v>
      </c>
      <c r="G230" s="222" t="s">
        <v>239</v>
      </c>
      <c r="H230" s="223">
        <v>25408.832999999999</v>
      </c>
      <c r="I230" s="224"/>
      <c r="J230" s="225">
        <f>ROUND(I230*H230,2)</f>
        <v>0</v>
      </c>
      <c r="K230" s="221" t="s">
        <v>21</v>
      </c>
      <c r="L230" s="43"/>
      <c r="M230" s="226" t="s">
        <v>21</v>
      </c>
      <c r="N230" s="227" t="s">
        <v>48</v>
      </c>
      <c r="O230" s="83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AR230" s="230" t="s">
        <v>150</v>
      </c>
      <c r="AT230" s="230" t="s">
        <v>145</v>
      </c>
      <c r="AU230" s="230" t="s">
        <v>87</v>
      </c>
      <c r="AY230" s="17" t="s">
        <v>143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7" t="s">
        <v>85</v>
      </c>
      <c r="BK230" s="231">
        <f>ROUND(I230*H230,2)</f>
        <v>0</v>
      </c>
      <c r="BL230" s="17" t="s">
        <v>150</v>
      </c>
      <c r="BM230" s="230" t="s">
        <v>857</v>
      </c>
    </row>
    <row r="231" s="12" customFormat="1">
      <c r="B231" s="235"/>
      <c r="C231" s="236"/>
      <c r="D231" s="232" t="s">
        <v>154</v>
      </c>
      <c r="E231" s="237" t="s">
        <v>21</v>
      </c>
      <c r="F231" s="238" t="s">
        <v>858</v>
      </c>
      <c r="G231" s="236"/>
      <c r="H231" s="239">
        <v>1600</v>
      </c>
      <c r="I231" s="240"/>
      <c r="J231" s="236"/>
      <c r="K231" s="236"/>
      <c r="L231" s="241"/>
      <c r="M231" s="242"/>
      <c r="N231" s="243"/>
      <c r="O231" s="243"/>
      <c r="P231" s="243"/>
      <c r="Q231" s="243"/>
      <c r="R231" s="243"/>
      <c r="S231" s="243"/>
      <c r="T231" s="244"/>
      <c r="AT231" s="245" t="s">
        <v>154</v>
      </c>
      <c r="AU231" s="245" t="s">
        <v>87</v>
      </c>
      <c r="AV231" s="12" t="s">
        <v>87</v>
      </c>
      <c r="AW231" s="12" t="s">
        <v>38</v>
      </c>
      <c r="AX231" s="12" t="s">
        <v>77</v>
      </c>
      <c r="AY231" s="245" t="s">
        <v>143</v>
      </c>
    </row>
    <row r="232" s="14" customFormat="1">
      <c r="B232" s="257"/>
      <c r="C232" s="258"/>
      <c r="D232" s="232" t="s">
        <v>154</v>
      </c>
      <c r="E232" s="259" t="s">
        <v>21</v>
      </c>
      <c r="F232" s="260" t="s">
        <v>265</v>
      </c>
      <c r="G232" s="258"/>
      <c r="H232" s="261">
        <v>1600</v>
      </c>
      <c r="I232" s="262"/>
      <c r="J232" s="258"/>
      <c r="K232" s="258"/>
      <c r="L232" s="263"/>
      <c r="M232" s="264"/>
      <c r="N232" s="265"/>
      <c r="O232" s="265"/>
      <c r="P232" s="265"/>
      <c r="Q232" s="265"/>
      <c r="R232" s="265"/>
      <c r="S232" s="265"/>
      <c r="T232" s="266"/>
      <c r="AT232" s="267" t="s">
        <v>154</v>
      </c>
      <c r="AU232" s="267" t="s">
        <v>87</v>
      </c>
      <c r="AV232" s="14" t="s">
        <v>161</v>
      </c>
      <c r="AW232" s="14" t="s">
        <v>38</v>
      </c>
      <c r="AX232" s="14" t="s">
        <v>77</v>
      </c>
      <c r="AY232" s="267" t="s">
        <v>143</v>
      </c>
    </row>
    <row r="233" s="12" customFormat="1">
      <c r="B233" s="235"/>
      <c r="C233" s="236"/>
      <c r="D233" s="232" t="s">
        <v>154</v>
      </c>
      <c r="E233" s="237" t="s">
        <v>21</v>
      </c>
      <c r="F233" s="238" t="s">
        <v>859</v>
      </c>
      <c r="G233" s="236"/>
      <c r="H233" s="239">
        <v>10339.394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AT233" s="245" t="s">
        <v>154</v>
      </c>
      <c r="AU233" s="245" t="s">
        <v>87</v>
      </c>
      <c r="AV233" s="12" t="s">
        <v>87</v>
      </c>
      <c r="AW233" s="12" t="s">
        <v>38</v>
      </c>
      <c r="AX233" s="12" t="s">
        <v>77</v>
      </c>
      <c r="AY233" s="245" t="s">
        <v>143</v>
      </c>
    </row>
    <row r="234" s="12" customFormat="1">
      <c r="B234" s="235"/>
      <c r="C234" s="236"/>
      <c r="D234" s="232" t="s">
        <v>154</v>
      </c>
      <c r="E234" s="237" t="s">
        <v>21</v>
      </c>
      <c r="F234" s="238" t="s">
        <v>860</v>
      </c>
      <c r="G234" s="236"/>
      <c r="H234" s="239">
        <v>2886.6669999999999</v>
      </c>
      <c r="I234" s="240"/>
      <c r="J234" s="236"/>
      <c r="K234" s="236"/>
      <c r="L234" s="241"/>
      <c r="M234" s="242"/>
      <c r="N234" s="243"/>
      <c r="O234" s="243"/>
      <c r="P234" s="243"/>
      <c r="Q234" s="243"/>
      <c r="R234" s="243"/>
      <c r="S234" s="243"/>
      <c r="T234" s="244"/>
      <c r="AT234" s="245" t="s">
        <v>154</v>
      </c>
      <c r="AU234" s="245" t="s">
        <v>87</v>
      </c>
      <c r="AV234" s="12" t="s">
        <v>87</v>
      </c>
      <c r="AW234" s="12" t="s">
        <v>38</v>
      </c>
      <c r="AX234" s="12" t="s">
        <v>77</v>
      </c>
      <c r="AY234" s="245" t="s">
        <v>143</v>
      </c>
    </row>
    <row r="235" s="12" customFormat="1">
      <c r="B235" s="235"/>
      <c r="C235" s="236"/>
      <c r="D235" s="232" t="s">
        <v>154</v>
      </c>
      <c r="E235" s="237" t="s">
        <v>21</v>
      </c>
      <c r="F235" s="238" t="s">
        <v>861</v>
      </c>
      <c r="G235" s="236"/>
      <c r="H235" s="239">
        <v>361.21199999999999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AT235" s="245" t="s">
        <v>154</v>
      </c>
      <c r="AU235" s="245" t="s">
        <v>87</v>
      </c>
      <c r="AV235" s="12" t="s">
        <v>87</v>
      </c>
      <c r="AW235" s="12" t="s">
        <v>38</v>
      </c>
      <c r="AX235" s="12" t="s">
        <v>77</v>
      </c>
      <c r="AY235" s="245" t="s">
        <v>143</v>
      </c>
    </row>
    <row r="236" s="12" customFormat="1">
      <c r="B236" s="235"/>
      <c r="C236" s="236"/>
      <c r="D236" s="232" t="s">
        <v>154</v>
      </c>
      <c r="E236" s="237" t="s">
        <v>21</v>
      </c>
      <c r="F236" s="238" t="s">
        <v>862</v>
      </c>
      <c r="G236" s="236"/>
      <c r="H236" s="239">
        <v>1604.242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AT236" s="245" t="s">
        <v>154</v>
      </c>
      <c r="AU236" s="245" t="s">
        <v>87</v>
      </c>
      <c r="AV236" s="12" t="s">
        <v>87</v>
      </c>
      <c r="AW236" s="12" t="s">
        <v>38</v>
      </c>
      <c r="AX236" s="12" t="s">
        <v>77</v>
      </c>
      <c r="AY236" s="245" t="s">
        <v>143</v>
      </c>
    </row>
    <row r="237" s="14" customFormat="1">
      <c r="B237" s="257"/>
      <c r="C237" s="258"/>
      <c r="D237" s="232" t="s">
        <v>154</v>
      </c>
      <c r="E237" s="259" t="s">
        <v>21</v>
      </c>
      <c r="F237" s="260" t="s">
        <v>265</v>
      </c>
      <c r="G237" s="258"/>
      <c r="H237" s="261">
        <v>15191.514999999999</v>
      </c>
      <c r="I237" s="262"/>
      <c r="J237" s="258"/>
      <c r="K237" s="258"/>
      <c r="L237" s="263"/>
      <c r="M237" s="264"/>
      <c r="N237" s="265"/>
      <c r="O237" s="265"/>
      <c r="P237" s="265"/>
      <c r="Q237" s="265"/>
      <c r="R237" s="265"/>
      <c r="S237" s="265"/>
      <c r="T237" s="266"/>
      <c r="AT237" s="267" t="s">
        <v>154</v>
      </c>
      <c r="AU237" s="267" t="s">
        <v>87</v>
      </c>
      <c r="AV237" s="14" t="s">
        <v>161</v>
      </c>
      <c r="AW237" s="14" t="s">
        <v>38</v>
      </c>
      <c r="AX237" s="14" t="s">
        <v>77</v>
      </c>
      <c r="AY237" s="267" t="s">
        <v>143</v>
      </c>
    </row>
    <row r="238" s="12" customFormat="1">
      <c r="B238" s="235"/>
      <c r="C238" s="236"/>
      <c r="D238" s="232" t="s">
        <v>154</v>
      </c>
      <c r="E238" s="237" t="s">
        <v>21</v>
      </c>
      <c r="F238" s="238" t="s">
        <v>863</v>
      </c>
      <c r="G238" s="236"/>
      <c r="H238" s="239">
        <v>8617.3179999999993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AT238" s="245" t="s">
        <v>154</v>
      </c>
      <c r="AU238" s="245" t="s">
        <v>87</v>
      </c>
      <c r="AV238" s="12" t="s">
        <v>87</v>
      </c>
      <c r="AW238" s="12" t="s">
        <v>38</v>
      </c>
      <c r="AX238" s="12" t="s">
        <v>77</v>
      </c>
      <c r="AY238" s="245" t="s">
        <v>143</v>
      </c>
    </row>
    <row r="239" s="13" customFormat="1">
      <c r="B239" s="246"/>
      <c r="C239" s="247"/>
      <c r="D239" s="232" t="s">
        <v>154</v>
      </c>
      <c r="E239" s="248" t="s">
        <v>21</v>
      </c>
      <c r="F239" s="249" t="s">
        <v>168</v>
      </c>
      <c r="G239" s="247"/>
      <c r="H239" s="250">
        <v>25408.832999999999</v>
      </c>
      <c r="I239" s="251"/>
      <c r="J239" s="247"/>
      <c r="K239" s="247"/>
      <c r="L239" s="252"/>
      <c r="M239" s="253"/>
      <c r="N239" s="254"/>
      <c r="O239" s="254"/>
      <c r="P239" s="254"/>
      <c r="Q239" s="254"/>
      <c r="R239" s="254"/>
      <c r="S239" s="254"/>
      <c r="T239" s="255"/>
      <c r="AT239" s="256" t="s">
        <v>154</v>
      </c>
      <c r="AU239" s="256" t="s">
        <v>87</v>
      </c>
      <c r="AV239" s="13" t="s">
        <v>150</v>
      </c>
      <c r="AW239" s="13" t="s">
        <v>38</v>
      </c>
      <c r="AX239" s="13" t="s">
        <v>85</v>
      </c>
      <c r="AY239" s="256" t="s">
        <v>143</v>
      </c>
    </row>
    <row r="240" s="1" customFormat="1" ht="16.5" customHeight="1">
      <c r="B240" s="38"/>
      <c r="C240" s="219" t="s">
        <v>7</v>
      </c>
      <c r="D240" s="219" t="s">
        <v>145</v>
      </c>
      <c r="E240" s="220" t="s">
        <v>262</v>
      </c>
      <c r="F240" s="221" t="s">
        <v>263</v>
      </c>
      <c r="G240" s="222" t="s">
        <v>148</v>
      </c>
      <c r="H240" s="223">
        <v>237.375</v>
      </c>
      <c r="I240" s="224"/>
      <c r="J240" s="225">
        <f>ROUND(I240*H240,2)</f>
        <v>0</v>
      </c>
      <c r="K240" s="221" t="s">
        <v>21</v>
      </c>
      <c r="L240" s="43"/>
      <c r="M240" s="226" t="s">
        <v>21</v>
      </c>
      <c r="N240" s="227" t="s">
        <v>48</v>
      </c>
      <c r="O240" s="83"/>
      <c r="P240" s="228">
        <f>O240*H240</f>
        <v>0</v>
      </c>
      <c r="Q240" s="228">
        <v>0</v>
      </c>
      <c r="R240" s="228">
        <f>Q240*H240</f>
        <v>0</v>
      </c>
      <c r="S240" s="228">
        <v>0</v>
      </c>
      <c r="T240" s="229">
        <f>S240*H240</f>
        <v>0</v>
      </c>
      <c r="AR240" s="230" t="s">
        <v>150</v>
      </c>
      <c r="AT240" s="230" t="s">
        <v>145</v>
      </c>
      <c r="AU240" s="230" t="s">
        <v>87</v>
      </c>
      <c r="AY240" s="17" t="s">
        <v>143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7" t="s">
        <v>85</v>
      </c>
      <c r="BK240" s="231">
        <f>ROUND(I240*H240,2)</f>
        <v>0</v>
      </c>
      <c r="BL240" s="17" t="s">
        <v>150</v>
      </c>
      <c r="BM240" s="230" t="s">
        <v>864</v>
      </c>
    </row>
    <row r="241" s="12" customFormat="1">
      <c r="B241" s="235"/>
      <c r="C241" s="236"/>
      <c r="D241" s="232" t="s">
        <v>154</v>
      </c>
      <c r="E241" s="237" t="s">
        <v>21</v>
      </c>
      <c r="F241" s="238" t="s">
        <v>865</v>
      </c>
      <c r="G241" s="236"/>
      <c r="H241" s="239">
        <v>45.375</v>
      </c>
      <c r="I241" s="240"/>
      <c r="J241" s="236"/>
      <c r="K241" s="236"/>
      <c r="L241" s="241"/>
      <c r="M241" s="242"/>
      <c r="N241" s="243"/>
      <c r="O241" s="243"/>
      <c r="P241" s="243"/>
      <c r="Q241" s="243"/>
      <c r="R241" s="243"/>
      <c r="S241" s="243"/>
      <c r="T241" s="244"/>
      <c r="AT241" s="245" t="s">
        <v>154</v>
      </c>
      <c r="AU241" s="245" t="s">
        <v>87</v>
      </c>
      <c r="AV241" s="12" t="s">
        <v>87</v>
      </c>
      <c r="AW241" s="12" t="s">
        <v>38</v>
      </c>
      <c r="AX241" s="12" t="s">
        <v>77</v>
      </c>
      <c r="AY241" s="245" t="s">
        <v>143</v>
      </c>
    </row>
    <row r="242" s="12" customFormat="1">
      <c r="B242" s="235"/>
      <c r="C242" s="236"/>
      <c r="D242" s="232" t="s">
        <v>154</v>
      </c>
      <c r="E242" s="237" t="s">
        <v>21</v>
      </c>
      <c r="F242" s="238" t="s">
        <v>866</v>
      </c>
      <c r="G242" s="236"/>
      <c r="H242" s="239">
        <v>192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AT242" s="245" t="s">
        <v>154</v>
      </c>
      <c r="AU242" s="245" t="s">
        <v>87</v>
      </c>
      <c r="AV242" s="12" t="s">
        <v>87</v>
      </c>
      <c r="AW242" s="12" t="s">
        <v>38</v>
      </c>
      <c r="AX242" s="12" t="s">
        <v>77</v>
      </c>
      <c r="AY242" s="245" t="s">
        <v>143</v>
      </c>
    </row>
    <row r="243" s="13" customFormat="1">
      <c r="B243" s="246"/>
      <c r="C243" s="247"/>
      <c r="D243" s="232" t="s">
        <v>154</v>
      </c>
      <c r="E243" s="248" t="s">
        <v>21</v>
      </c>
      <c r="F243" s="249" t="s">
        <v>168</v>
      </c>
      <c r="G243" s="247"/>
      <c r="H243" s="250">
        <v>237.375</v>
      </c>
      <c r="I243" s="251"/>
      <c r="J243" s="247"/>
      <c r="K243" s="247"/>
      <c r="L243" s="252"/>
      <c r="M243" s="253"/>
      <c r="N243" s="254"/>
      <c r="O243" s="254"/>
      <c r="P243" s="254"/>
      <c r="Q243" s="254"/>
      <c r="R243" s="254"/>
      <c r="S243" s="254"/>
      <c r="T243" s="255"/>
      <c r="AT243" s="256" t="s">
        <v>154</v>
      </c>
      <c r="AU243" s="256" t="s">
        <v>87</v>
      </c>
      <c r="AV243" s="13" t="s">
        <v>150</v>
      </c>
      <c r="AW243" s="13" t="s">
        <v>38</v>
      </c>
      <c r="AX243" s="13" t="s">
        <v>85</v>
      </c>
      <c r="AY243" s="256" t="s">
        <v>143</v>
      </c>
    </row>
    <row r="244" s="11" customFormat="1" ht="22.8" customHeight="1">
      <c r="B244" s="203"/>
      <c r="C244" s="204"/>
      <c r="D244" s="205" t="s">
        <v>76</v>
      </c>
      <c r="E244" s="217" t="s">
        <v>301</v>
      </c>
      <c r="F244" s="217" t="s">
        <v>302</v>
      </c>
      <c r="G244" s="204"/>
      <c r="H244" s="204"/>
      <c r="I244" s="207"/>
      <c r="J244" s="218">
        <f>BK244</f>
        <v>0</v>
      </c>
      <c r="K244" s="204"/>
      <c r="L244" s="209"/>
      <c r="M244" s="210"/>
      <c r="N244" s="211"/>
      <c r="O244" s="211"/>
      <c r="P244" s="212">
        <f>P245</f>
        <v>0</v>
      </c>
      <c r="Q244" s="211"/>
      <c r="R244" s="212">
        <f>R245</f>
        <v>0</v>
      </c>
      <c r="S244" s="211"/>
      <c r="T244" s="213">
        <f>T245</f>
        <v>0</v>
      </c>
      <c r="AR244" s="214" t="s">
        <v>85</v>
      </c>
      <c r="AT244" s="215" t="s">
        <v>76</v>
      </c>
      <c r="AU244" s="215" t="s">
        <v>85</v>
      </c>
      <c r="AY244" s="214" t="s">
        <v>143</v>
      </c>
      <c r="BK244" s="216">
        <f>BK245</f>
        <v>0</v>
      </c>
    </row>
    <row r="245" s="1" customFormat="1" ht="24" customHeight="1">
      <c r="B245" s="38"/>
      <c r="C245" s="219" t="s">
        <v>274</v>
      </c>
      <c r="D245" s="219" t="s">
        <v>145</v>
      </c>
      <c r="E245" s="220" t="s">
        <v>867</v>
      </c>
      <c r="F245" s="221" t="s">
        <v>868</v>
      </c>
      <c r="G245" s="222" t="s">
        <v>306</v>
      </c>
      <c r="H245" s="223">
        <v>337.166</v>
      </c>
      <c r="I245" s="224"/>
      <c r="J245" s="225">
        <f>ROUND(I245*H245,2)</f>
        <v>0</v>
      </c>
      <c r="K245" s="221" t="s">
        <v>149</v>
      </c>
      <c r="L245" s="43"/>
      <c r="M245" s="281" t="s">
        <v>21</v>
      </c>
      <c r="N245" s="282" t="s">
        <v>48</v>
      </c>
      <c r="O245" s="269"/>
      <c r="P245" s="283">
        <f>O245*H245</f>
        <v>0</v>
      </c>
      <c r="Q245" s="283">
        <v>0</v>
      </c>
      <c r="R245" s="283">
        <f>Q245*H245</f>
        <v>0</v>
      </c>
      <c r="S245" s="283">
        <v>0</v>
      </c>
      <c r="T245" s="284">
        <f>S245*H245</f>
        <v>0</v>
      </c>
      <c r="AR245" s="230" t="s">
        <v>150</v>
      </c>
      <c r="AT245" s="230" t="s">
        <v>145</v>
      </c>
      <c r="AU245" s="230" t="s">
        <v>87</v>
      </c>
      <c r="AY245" s="17" t="s">
        <v>143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7" t="s">
        <v>85</v>
      </c>
      <c r="BK245" s="231">
        <f>ROUND(I245*H245,2)</f>
        <v>0</v>
      </c>
      <c r="BL245" s="17" t="s">
        <v>150</v>
      </c>
      <c r="BM245" s="230" t="s">
        <v>869</v>
      </c>
    </row>
    <row r="246" s="1" customFormat="1" ht="6.96" customHeight="1">
      <c r="B246" s="58"/>
      <c r="C246" s="59"/>
      <c r="D246" s="59"/>
      <c r="E246" s="59"/>
      <c r="F246" s="59"/>
      <c r="G246" s="59"/>
      <c r="H246" s="59"/>
      <c r="I246" s="170"/>
      <c r="J246" s="59"/>
      <c r="K246" s="59"/>
      <c r="L246" s="43"/>
    </row>
  </sheetData>
  <sheetProtection sheet="1" autoFilter="0" formatColumns="0" formatRows="0" objects="1" scenarios="1" spinCount="100000" saltValue="0xz5a3UWGMFogoSGFW5zM/VlAzJ2pF/jJUfcqsXKEISXppvi7nPC8OepKmJbgSFFdbmQ+0GPyKFbKcHtzPgaNQ==" hashValue="0t0jlU6ju6Sj3C0Qb3J5UPpJhbXA1blgz8TycXV8ZXUpvw/BKgVpepmCSttcIR3vumtzqTpsjwUgvABoX69zxQ==" algorithmName="SHA-512" password="CC35"/>
  <autoFilter ref="C87:K24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Petr Matějíček</dc:creator>
  <cp:lastModifiedBy>Petr Matějíček</cp:lastModifiedBy>
  <dcterms:created xsi:type="dcterms:W3CDTF">2019-03-05T09:10:49Z</dcterms:created>
  <dcterms:modified xsi:type="dcterms:W3CDTF">2019-03-05T09:10:58Z</dcterms:modified>
</cp:coreProperties>
</file>