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3940" windowHeight="13140" firstSheet="1" activeTab="1"/>
  </bookViews>
  <sheets>
    <sheet name="Rekapitulace stavby" sheetId="1" r:id="rId1"/>
    <sheet name="1. - SO 01 Zkapacitnění b..." sheetId="2" r:id="rId2"/>
    <sheet name="2. - SO 02 Vyrovnání koru..." sheetId="3" r:id="rId3"/>
    <sheet name="VON - Vedlejší a ostatní ..." sheetId="4" r:id="rId4"/>
    <sheet name="Pokyny pro vyplnění" sheetId="5" r:id="rId5"/>
  </sheets>
  <definedNames>
    <definedName name="_xlnm._FilterDatabase" localSheetId="1" hidden="1">'1. - SO 01 Zkapacitnění b...'!$C$83:$K$385</definedName>
    <definedName name="_xlnm._FilterDatabase" localSheetId="2" hidden="1">'2. - SO 02 Vyrovnání koru...'!$C$85:$K$229</definedName>
    <definedName name="_xlnm._FilterDatabase" localSheetId="3" hidden="1">'VON - Vedlejší a ostatní ...'!$C$80:$K$147</definedName>
    <definedName name="_xlnm.Print_Area" localSheetId="1">'1. - SO 01 Zkapacitnění b...'!$C$4:$J$36,'1. - SO 01 Zkapacitnění b...'!$C$42:$J$65,'1. - SO 01 Zkapacitnění b...'!$C$71:$K$385</definedName>
    <definedName name="_xlnm.Print_Area" localSheetId="2">'2. - SO 02 Vyrovnání koru...'!$C$4:$J$36,'2. - SO 02 Vyrovnání koru...'!$C$42:$J$67,'2. - SO 02 Vyrovnání koru...'!$C$73:$K$229</definedName>
    <definedName name="_xlnm.Print_Area" localSheetId="4">'Pokyny pro vyplnění'!$B$2:$K$69,'Pokyny pro vyplnění'!$B$72:$K$116,'Pokyny pro vyplnění'!$B$119:$K$188,'Pokyny pro vyplnění'!$B$196:$K$216</definedName>
    <definedName name="_xlnm.Print_Area" localSheetId="0">'Rekapitulace stavby'!$D$4:$AO$33,'Rekapitulace stavby'!$C$39:$AQ$55</definedName>
    <definedName name="_xlnm.Print_Area" localSheetId="3">'VON - Vedlejší a ostatní ...'!$C$4:$J$36,'VON - Vedlejší a ostatní ...'!$C$42:$J$62,'VON - Vedlejší a ostatní ...'!$C$68:$K$147</definedName>
    <definedName name="_xlnm.Print_Titles" localSheetId="0">'Rekapitulace stavby'!$49:$49</definedName>
    <definedName name="_xlnm.Print_Titles" localSheetId="1">'1. - SO 01 Zkapacitnění b...'!$83:$83</definedName>
    <definedName name="_xlnm.Print_Titles" localSheetId="2">'2. - SO 02 Vyrovnání koru...'!$85:$85</definedName>
    <definedName name="_xlnm.Print_Titles" localSheetId="3">'VON - Vedlejší a ostatní ...'!$80:$80</definedName>
  </definedNames>
  <calcPr calcId="162913"/>
</workbook>
</file>

<file path=xl/sharedStrings.xml><?xml version="1.0" encoding="utf-8"?>
<sst xmlns="http://schemas.openxmlformats.org/spreadsheetml/2006/main" count="5872" uniqueCount="973">
  <si>
    <t>Export VZ</t>
  </si>
  <si>
    <t>List obsahuje:</t>
  </si>
  <si>
    <t>1) Rekapitulace stavby</t>
  </si>
  <si>
    <t>2) Rekapitulace objektů stavby a soupisů prací</t>
  </si>
  <si>
    <t>3.0</t>
  </si>
  <si>
    <t>ZAMOK</t>
  </si>
  <si>
    <t>False</t>
  </si>
  <si>
    <t>{e087eba0-98f0-40fa-9834-dc8eea8c34c1}</t>
  </si>
  <si>
    <t>0,01</t>
  </si>
  <si>
    <t>21</t>
  </si>
  <si>
    <t>15</t>
  </si>
  <si>
    <t>REKAPITULACE STAVBY</t>
  </si>
  <si>
    <t>v ---  níže se nacházejí doplnkové a pomocné údaje k sestavám  --- v</t>
  </si>
  <si>
    <t>Návod na vyplnění</t>
  </si>
  <si>
    <t>0,001</t>
  </si>
  <si>
    <t>Kód:</t>
  </si>
  <si>
    <t>3564vv</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</si>
  <si>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</si>
  <si>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</si>
  <si>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MVN Sběř, rekonstrukce a zkapacitnění bezpečnostního přelivu</t>
  </si>
  <si>
    <t>0,1</t>
  </si>
  <si>
    <t>KSO:</t>
  </si>
  <si>
    <t>833 15</t>
  </si>
  <si>
    <t>CC-CZ:</t>
  </si>
  <si>
    <t>215</t>
  </si>
  <si>
    <t>1</t>
  </si>
  <si>
    <t>Místo:</t>
  </si>
  <si>
    <t>Sběř</t>
  </si>
  <si>
    <t>Datum:</t>
  </si>
  <si>
    <t>14.8.2018</t>
  </si>
  <si>
    <t>10</t>
  </si>
  <si>
    <t>100</t>
  </si>
  <si>
    <t>Zadavatel:</t>
  </si>
  <si>
    <t>IČ:</t>
  </si>
  <si>
    <t/>
  </si>
  <si>
    <t>Povodí Labe, státní podnik, OIČ, Hradec Králové</t>
  </si>
  <si>
    <t>DIČ:</t>
  </si>
  <si>
    <t>Uchazeč:</t>
  </si>
  <si>
    <t>Vyplň údaj</t>
  </si>
  <si>
    <t>Projektant:</t>
  </si>
  <si>
    <t xml:space="preserve">Povodí Labe, státní podnik, OIČ, Hradec Králové </t>
  </si>
  <si>
    <t>True</t>
  </si>
  <si>
    <t>Poznámka:</t>
  </si>
  <si>
    <t>Rozpočtováno v CÚ 2018/II
Neomezený dálkový přístup k úvodním částem katalogů ÚRS na http:/www.cs-urs.cz.
Ostatní informace položek ÚRS budou součástí soupisu prací.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</si>
  <si>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</si>
  <si>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</si>
  <si>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</si>
  <si>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</si>
  <si>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</si>
  <si>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</si>
  <si>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</si>
  <si>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</si>
  <si>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</si>
  <si>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</si>
  <si>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</si>
  <si>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</si>
  <si>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</si>
  <si>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</si>
  <si>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</si>
  <si>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</si>
  <si>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</si>
  <si>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</si>
  <si>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</si>
  <si>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</si>
  <si>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</si>
  <si>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</si>
  <si>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</si>
  <si>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</si>
  <si>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</si>
  <si>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</si>
  <si>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</si>
  <si>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</si>
  <si>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</si>
  <si>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</si>
  <si>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</si>
  <si>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</si>
  <si>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</si>
  <si>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</si>
  <si>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</si>
  <si>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</si>
  <si>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</si>
  <si>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</si>
  <si>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</si>
  <si>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</si>
  <si>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SO 01 Zkapacitnění bezpečnostního přelivu</t>
  </si>
  <si>
    <t>STA</t>
  </si>
  <si>
    <t>{d0427d41-b102-4e79-9432-7bc55b9e2f4e}</t>
  </si>
  <si>
    <t>2</t>
  </si>
  <si>
    <t>2.</t>
  </si>
  <si>
    <t>SO 02 Vyrovnání koruny hráze</t>
  </si>
  <si>
    <t>{633e1dea-48aa-4c0f-bf6a-023b1a6d27e8}</t>
  </si>
  <si>
    <t>VON</t>
  </si>
  <si>
    <t>Vedlejší a ostatní náklady</t>
  </si>
  <si>
    <t>{d535bb4b-efe9-48a9-9ecd-dc2249919272}</t>
  </si>
  <si>
    <t>1) Krycí list soupisu</t>
  </si>
  <si>
    <t>2) Rekapitulace</t>
  </si>
  <si>
    <t>3) Soupis prací</t>
  </si>
  <si>
    <t>Zpět na list:</t>
  </si>
  <si>
    <t>Rekapitulace stavby</t>
  </si>
  <si>
    <t>KRYCÍ LIST SOUPISU</t>
  </si>
  <si>
    <t>Objekt:</t>
  </si>
  <si>
    <t>1. - SO 01 Zkapacitnění bezpečnostního přelivu</t>
  </si>
  <si>
    <t>Rozpočtováno v CÚ 2018/II Neomezený dálkový přístup k úvodním částem katalogů ÚRS na http:/www.cs-urs.cz. Ostatní informace položek ÚRS budou součástí soupisu prací.</t>
  </si>
  <si>
    <t>REKAPITULACE ČLENĚNÍ SOUPISU PRACÍ</t>
  </si>
  <si>
    <t>Kód dílu - Popis</t>
  </si>
  <si>
    <t>Cena celkem [CZK]</t>
  </si>
  <si>
    <t>Náklady soupisu celkem</t>
  </si>
  <si>
    <t>-1</t>
  </si>
  <si>
    <t>HSV - Práce a dodávky HSV</t>
  </si>
  <si>
    <t xml:space="preserve">    1 - Zemní práce</t>
  </si>
  <si>
    <t xml:space="preserve">      18 - Zemní práce - povrchové úpravy terénu</t>
  </si>
  <si>
    <t xml:space="preserve">    2 - Zakládání</t>
  </si>
  <si>
    <t xml:space="preserve">    4 - Vodorovné konstrukce</t>
  </si>
  <si>
    <t xml:space="preserve">    9 - Ostatní konstrukce a práce-bourání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</si>
  <si>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</si>
  <si>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</si>
  <si>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</si>
  <si>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</si>
  <si>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</si>
  <si>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</si>
  <si>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</si>
  <si>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</si>
  <si>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</si>
  <si>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</si>
  <si>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</si>
  <si>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</si>
  <si>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</si>
  <si>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</si>
  <si>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</si>
  <si>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</si>
  <si>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</si>
  <si>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</si>
  <si>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</si>
  <si>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</si>
  <si>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</si>
  <si>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111201101</t>
  </si>
  <si>
    <t>Odstranění křovin a stromů s odstraněním kořenů průměru kmene do 100 mm do sklonu terénu 1 : 5, při celkové ploše do 1 000 m2</t>
  </si>
  <si>
    <t>m2</t>
  </si>
  <si>
    <t>CS ÚRS 2018 02</t>
  </si>
  <si>
    <t>4</t>
  </si>
  <si>
    <t>-1075438924</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</si>
  <si>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</si>
  <si>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</si>
  <si>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</si>
  <si>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"keře, viz příloha C.4, D.1, B."</t>
  </si>
  <si>
    <t>450,0</t>
  </si>
  <si>
    <t>11125111R</t>
  </si>
  <si>
    <t>Drcení ořezaných větví strojně - (štěpkování) o průměru větví do 100 mm včetně uložení a poplatku za uložení</t>
  </si>
  <si>
    <t>m3</t>
  </si>
  <si>
    <t>82005247</t>
  </si>
  <si>
    <t>"viz příloha D.1"</t>
  </si>
  <si>
    <t>"smýcené keře"</t>
  </si>
  <si>
    <t>450,0*0,02</t>
  </si>
  <si>
    <t>"větve pokácených stromů"</t>
  </si>
  <si>
    <t>5*0,15</t>
  </si>
  <si>
    <t>2*0,3</t>
  </si>
  <si>
    <t>Součet</t>
  </si>
  <si>
    <t>3</t>
  </si>
  <si>
    <t>kus</t>
  </si>
  <si>
    <t>5</t>
  </si>
  <si>
    <t>112201101</t>
  </si>
  <si>
    <t>Odstranění pařezů s jejich vykopáním, vytrháním nebo odstřelením, s přesekáním kořenů průměru přes 100 do 300 mm</t>
  </si>
  <si>
    <t>1464106877</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</si>
  <si>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</si>
  <si>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"pařezy pokácených stromů, 5 ks, viz příloha D.1, B."</t>
  </si>
  <si>
    <t>6</t>
  </si>
  <si>
    <t>112201102</t>
  </si>
  <si>
    <t>Odstranění pařezů s jejich vykopáním, vytrháním nebo odstřelením, s přesekáním kořenů průměru přes 300 do 500 mm</t>
  </si>
  <si>
    <t>-1959546288</t>
  </si>
  <si>
    <t>"pařezy pokácených stromů, 2 ks, viz příloha D.1, B."</t>
  </si>
  <si>
    <t>7</t>
  </si>
  <si>
    <t>112201103</t>
  </si>
  <si>
    <t>Odstranění pařezů s jejich vykopáním, vytrháním nebo odstřelením, s přesekáním kořenů průměru přes 500 do 700 mm</t>
  </si>
  <si>
    <t>1483190616</t>
  </si>
  <si>
    <t>"stávající pařez, 1 ks, viz příloha D.1, B."</t>
  </si>
  <si>
    <t>8</t>
  </si>
  <si>
    <t>114203103</t>
  </si>
  <si>
    <t>Rozebrání dlažeb nebo záhozů s naložením na dopravní prostředek dlažeb z lomového kamene nebo betonových tvárnic do cementové malty se spárami zalitými cementovou maltou</t>
  </si>
  <si>
    <t>1170147852</t>
  </si>
  <si>
    <t xml:space="preserve">Poznámka k souboru cen: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</si>
  <si>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"rozebrání kamenné dlažby, výkaz, viz příloha D.1.2."</t>
  </si>
  <si>
    <t>84,75/0,3*0,2</t>
  </si>
  <si>
    <t>9</t>
  </si>
  <si>
    <t>114203202</t>
  </si>
  <si>
    <t>Očištění lomového kamene nebo betonových tvárnic získaných při rozebrání dlažeb, záhozů, rovnanin a soustřeďovacích staveb od malty</t>
  </si>
  <si>
    <t>-1922293637</t>
  </si>
  <si>
    <t xml:space="preserve">Poznámka k souboru cen:
1. V cenách jsou započteny i náklady na:
a) přehození znečištěného i očištěného kamene nebo tvárnic na vzdálenost do 3 m nebo jeho naložení na dopravní prostředek,
b) odklizení a uložení úlomků kamene a uvolněné hlíny či malty na vzdálenost do 10 m.
2. V cenách nejsou započteny náklady na:
a) třídění lomového kamene nebo tvárnic; tyto práce se oceňují cenou 114 20-3301 Třídění lomového kamene nebo betonových tvárnic;
b) srovnání lomového kamene nebo tvárnic do měřitelných figur; tyto práce se oceňují cenami souboru cen 114 20-34 Srovnání lomového kamene nebo betonových tvárnic do měřitelných figur.
3. Množství jednotek se určí v m3 lomového kamene nebo betonových tvárnic před očištěním.
</t>
  </si>
  <si>
    <t>"kámen z bourání pro následné použití do záhozu, viz příloha D.1"</t>
  </si>
  <si>
    <t>6,94</t>
  </si>
  <si>
    <t>114203301</t>
  </si>
  <si>
    <t>Třídění lomového kamene nebo betonových tvárnic získaných při rozebrání dlažeb, záhozů, rovnanin a soustřeďovacích staveb podle druhu, velikosti nebo tvaru</t>
  </si>
  <si>
    <t>-1378807498</t>
  </si>
  <si>
    <t xml:space="preserve">Poznámka k souboru cen:
1. V ceně jsou započteny i náklady na uložení vytříděného lomového kamene nebo tvárnic na hromady podle druhu, velikosti nebo tvaru ve vzdálenosti do 3 m nebo na naložení vytříděného kamene nebo tvárnic na dopravní prostředek.
2. V ceně nejsou započteny náklady na:
a) očištění lomového kamene nebo tvárnic; tyto práce se oceňují cenami souboru cen 114 20-32 Očištění lomového kamene nebo betonových tvárnic;
b) srovnání lomového kamene nebo tvárnic do měřitelných figur; tyto práce se oceňují cenami souboru cen 114 20-34 Srovnání lomového kamene nebo betonových tvárnic do měřitelných figur.
3. Množství měrných jednotek se určí v m3 tříděného kamene nebo tvárnic.
</t>
  </si>
  <si>
    <t>"vytřídění kamene z bourání pro následné použití do záhozu, viz příloha D.1"</t>
  </si>
  <si>
    <t>11</t>
  </si>
  <si>
    <t>115001103</t>
  </si>
  <si>
    <t>Převedení vody potrubím průměru DN přes 150 do 250</t>
  </si>
  <si>
    <t>m</t>
  </si>
  <si>
    <t>-68290451</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</si>
  <si>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</si>
  <si>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"během stavby, viz příloha B.8"</t>
  </si>
  <si>
    <t>20,0</t>
  </si>
  <si>
    <t>12</t>
  </si>
  <si>
    <t>115101201</t>
  </si>
  <si>
    <t>Čerpání vody na dopravní výšku do 10 m s uvažovaným průměrným přítokem do 500 l/min</t>
  </si>
  <si>
    <t>hod</t>
  </si>
  <si>
    <t>1639060560</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</si>
  <si>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</si>
  <si>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"základové spáry během stavby, viz příloha B.81"</t>
  </si>
  <si>
    <t>20</t>
  </si>
  <si>
    <t>13</t>
  </si>
  <si>
    <t>121101101</t>
  </si>
  <si>
    <t>Sejmutí ornice nebo lesní půdy s vodorovným přemístěním na hromady v místě upotřebení nebo na dočasné či trvalé skládky se složením, na vzdálenost do 50 m</t>
  </si>
  <si>
    <t>-1449434122</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</si>
  <si>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</si>
  <si>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"výkaz, viz příloha D.1, D.1.2"</t>
  </si>
  <si>
    <t>118,75</t>
  </si>
  <si>
    <t>14</t>
  </si>
  <si>
    <t>124203101</t>
  </si>
  <si>
    <t>Vykopávky pro koryta vodotečí s přehozením výkopku na vzdálenost do 3 m nebo s naložením na dopravní prostředek v hornině tř. 3 do 1 000 m3</t>
  </si>
  <si>
    <t>-107652326</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</si>
  <si>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</si>
  <si>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"výkop - koryto bezpečnostního přelivu, výkaz, viz příloha D.1, IGP"</t>
  </si>
  <si>
    <t>328,16</t>
  </si>
  <si>
    <t>124203109</t>
  </si>
  <si>
    <t>Vykopávky pro koryta vodotečí s přehozením výkopku na vzdálenost do 3 m nebo s naložením na dopravní prostředek v hornině tř. 3 Příplatek k cenám za lepivost horniny tř. 3</t>
  </si>
  <si>
    <t>-603000224</t>
  </si>
  <si>
    <t>328,16*0,3 'Přepočtené koeficientem množství</t>
  </si>
  <si>
    <t>16</t>
  </si>
  <si>
    <t>131201101</t>
  </si>
  <si>
    <t>Hloubení nezapažených jam a zářezů s urovnáním dna do předepsaného profilu a spádu v hornině tř. 3 do 100 m3</t>
  </si>
  <si>
    <t>693463531</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</si>
  <si>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</si>
  <si>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"výkop pro předpolí BP, výkaz, viz příloha D.1.1, D.1.2, IGP"</t>
  </si>
  <si>
    <t>4,88</t>
  </si>
  <si>
    <t>17</t>
  </si>
  <si>
    <t>131201109</t>
  </si>
  <si>
    <t>Hloubení nezapažených jam a zářezů s urovnáním dna do předepsaného profilu a spádu Příplatek k cenám za lepivost horniny tř. 3</t>
  </si>
  <si>
    <t>-1403788526</t>
  </si>
  <si>
    <t>4,88*0,3 'Přepočtené koeficientem množství</t>
  </si>
  <si>
    <t>18</t>
  </si>
  <si>
    <t>132201101</t>
  </si>
  <si>
    <t>Hloubení zapažených i nezapažených rýh šířky do 600 mm s urovnáním dna do předepsaného profilu a spádu v hornině tř. 3 do 100 m3</t>
  </si>
  <si>
    <t>-119558388</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</si>
  <si>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</si>
  <si>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"viz příloha D.1, D.1.3, IGP"</t>
  </si>
  <si>
    <t>"pro práh š. 0,3 m v PF 2"</t>
  </si>
  <si>
    <t>3,04</t>
  </si>
  <si>
    <t>"pro práh š. 0,3 m v PF 3"</t>
  </si>
  <si>
    <t>2,88</t>
  </si>
  <si>
    <t>"pro práh š. 0,3 m v PF 6"</t>
  </si>
  <si>
    <t>2,46</t>
  </si>
  <si>
    <t>"pro práh š. 0,3 m v PF 7"</t>
  </si>
  <si>
    <t>2,29</t>
  </si>
  <si>
    <t>"pro práh š. 0,3 m v PF 8"</t>
  </si>
  <si>
    <t>2,97</t>
  </si>
  <si>
    <t>"pro práh š. 0,5 m v PF 9"</t>
  </si>
  <si>
    <t>5,97</t>
  </si>
  <si>
    <t>19</t>
  </si>
  <si>
    <t>132201109</t>
  </si>
  <si>
    <t>Hloubení zapažených i nezapažených rýh šířky do 600 mm s urovnáním dna do předepsaného profilu a spádu v hornině tř. 3 Příplatek k cenám za lepivost horniny tř. 3</t>
  </si>
  <si>
    <t>-770397430</t>
  </si>
  <si>
    <t>19,61*0,3 'Přepočtené koeficientem množství</t>
  </si>
  <si>
    <t>162201102</t>
  </si>
  <si>
    <t>Vodorovné přemístění výkopku nebo sypaniny po suchu na obvyklém dopravním prostředku, bez naložení výkopku, avšak se složením bez rozhrnutí z horniny tř. 1 až 4 na vzdálenost přes 20 do 50 m</t>
  </si>
  <si>
    <t>-623441925</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</si>
  <si>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</si>
  <si>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"zemina z výkopu na meziskládku, viz příloha C.3, C.4, D.1"</t>
  </si>
  <si>
    <t>328,16+4,88+19,61</t>
  </si>
  <si>
    <t>"zemina potřebná pro násyp z meziskládky"</t>
  </si>
  <si>
    <t>18,02</t>
  </si>
  <si>
    <t>"zemina potřebná pro prosypání rovnaniny a pohozu z meziskládky"</t>
  </si>
  <si>
    <t>38,454</t>
  </si>
  <si>
    <t>162201102R</t>
  </si>
  <si>
    <t>-291746512</t>
  </si>
  <si>
    <t>"ornice z meziskládky pro ohumusování bezpečnostního přelivu,  viz příloha C.3, C.4, D.1"</t>
  </si>
  <si>
    <t>62,78</t>
  </si>
  <si>
    <t>22</t>
  </si>
  <si>
    <t>162201152</t>
  </si>
  <si>
    <t>Vodorovné přemístění výkopku nebo sypaniny po suchu na obvyklém dopravním prostředku, bez naložení výkopku, avšak se složením bez rozhrnutí z horniny tř. 5 až 7 na vzdálenost přes 20 do 50 m</t>
  </si>
  <si>
    <t>955638034</t>
  </si>
  <si>
    <t>" viz příloha C.3, C.4, D.1"</t>
  </si>
  <si>
    <t>"kámen z rozebrané dlažby na meziskládku"</t>
  </si>
  <si>
    <t>56,50</t>
  </si>
  <si>
    <t>"očištěný kámen pro zához z meziskládky"</t>
  </si>
  <si>
    <t>23</t>
  </si>
  <si>
    <t>167101101</t>
  </si>
  <si>
    <t>Nakládání, skládání a překládání neulehlého výkopku nebo sypaniny nakládání, množství do 100 m3, z hornin tř. 1 až 4</t>
  </si>
  <si>
    <t>-1762837117</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</si>
  <si>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</si>
  <si>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"viz příloha B.8, hmotnostní tabulka VV"</t>
  </si>
  <si>
    <t>"přebytečný materiál z meziskládky pro odvoz na skládku (materiál z výkopu po odečtení materiálu použitého v SO 01 a SO 02)"</t>
  </si>
  <si>
    <t>(328,16+4,88+19,61)-(18,02+38,454+210,26)</t>
  </si>
  <si>
    <t>24</t>
  </si>
  <si>
    <t>167101151</t>
  </si>
  <si>
    <t>Nakládání, skládání a překládání neulehlého výkopku nebo sypaniny nakládání, množství do 100 m3, z hornin tř. 5 až 7</t>
  </si>
  <si>
    <t>-74126305</t>
  </si>
  <si>
    <t>"přebytečný kámen z rozebrané dlažby z meziskládky, viz příloha B.8, hmotnostní tabulka VV"</t>
  </si>
  <si>
    <t>56,50-6,94</t>
  </si>
  <si>
    <t>25</t>
  </si>
  <si>
    <t>171101131</t>
  </si>
  <si>
    <t>Uložení sypaniny do násypů s rozprostřením sypaniny ve vrstvách a s hrubým urovnáním zhutněných s uzavřením povrchu násypu z hornin nesoudržných a soudržných střídavě ukládaných</t>
  </si>
  <si>
    <t>-1374359990</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</si>
  <si>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</si>
  <si>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"koryto bezpečnostního přelivu, výkaz,  viz příloha B.8, hmotnostní tabulka VV"</t>
  </si>
  <si>
    <t>Zemní práce - povrchové úpravy terénu</t>
  </si>
  <si>
    <t>26</t>
  </si>
  <si>
    <t>181951102</t>
  </si>
  <si>
    <t>Úprava pláně vyrovnáním výškových rozdílů v hornině tř. 1 až 4 se zhutněním</t>
  </si>
  <si>
    <t>-393050407</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</si>
  <si>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</si>
  <si>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"bezpečnostní přeliv, výkaz, viz příloha D.1.2"</t>
  </si>
  <si>
    <t>738,68</t>
  </si>
  <si>
    <t>27</t>
  </si>
  <si>
    <t>182101101</t>
  </si>
  <si>
    <t>Svahování trvalých svahů do projektovaných profilů s potřebným přemístěním výkopku při svahování v zářezech v hornině tř. 1 až 4</t>
  </si>
  <si>
    <t>46853129</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</si>
  <si>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</si>
  <si>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"svahy bezpečnostního přelivu, výkaz, viz příloha D.1.2"</t>
  </si>
  <si>
    <t>707,24</t>
  </si>
  <si>
    <t>28</t>
  </si>
  <si>
    <t>182201101</t>
  </si>
  <si>
    <t>Svahování trvalých svahů do projektovaných profilů s potřebným přemístěním výkopku při svahování násypů v jakékoliv hornině</t>
  </si>
  <si>
    <t>-1906608062</t>
  </si>
  <si>
    <t>38,63</t>
  </si>
  <si>
    <t>29</t>
  </si>
  <si>
    <t>182301131</t>
  </si>
  <si>
    <t>Rozprostření a urovnání ornice ve svahu sklonu přes 1:5 při souvislé ploše přes 500 m2, tl. vrstvy do 100 mm</t>
  </si>
  <si>
    <t>-560387171</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</si>
  <si>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</si>
  <si>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"ohumusování ve svahu v tl. 0,1 m, výkaz, viz příloha D.1.2"</t>
  </si>
  <si>
    <t>62,78/0,1</t>
  </si>
  <si>
    <t>30</t>
  </si>
  <si>
    <t>181411122</t>
  </si>
  <si>
    <t>Založení trávníku na půdě předem připravené plochy do 1000 m2 výsevem včetně utažení lučního na svahu přes 1:5 do 1:2</t>
  </si>
  <si>
    <t>-909266539</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</si>
  <si>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</si>
  <si>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"viz příloha D.1.2"</t>
  </si>
  <si>
    <t>"trávník ve svahu, odpočet plochy trávníku, kde je zatravňovací textilie, výkaz"</t>
  </si>
  <si>
    <t>941,53-105,21</t>
  </si>
  <si>
    <t>31</t>
  </si>
  <si>
    <t>181411162</t>
  </si>
  <si>
    <t>Založení trávníku na půdě předem připravené plochy do 1000 m2 zatravňovací textilií na svahu přes 1:5 do 1:2</t>
  </si>
  <si>
    <t>438111497</t>
  </si>
  <si>
    <t>"ve svahu, výkaz"</t>
  </si>
  <si>
    <t>105,21</t>
  </si>
  <si>
    <t>32</t>
  </si>
  <si>
    <t>M</t>
  </si>
  <si>
    <t>61894012R</t>
  </si>
  <si>
    <t>síť protierozní zatravňovací 700 g/m2</t>
  </si>
  <si>
    <t>1395368493</t>
  </si>
  <si>
    <t>"pro založení trávníku zatravňovací textilií ve svahu, výkaz"</t>
  </si>
  <si>
    <t>105,21*1,015 'Přepočtené koeficientem množství</t>
  </si>
  <si>
    <t>33</t>
  </si>
  <si>
    <t>457979123</t>
  </si>
  <si>
    <t>Zřízení vrstvy z geotextilie s přesahem Příplatek k cenám za připevnění geotextilie k podkladu ocelovými skobami z betonářské oceli o sklonu přes 10° do 35°, při počtu skob na 10 m2 plochy přes 8 do 10 ks</t>
  </si>
  <si>
    <t>1069098320</t>
  </si>
  <si>
    <t xml:space="preserve">Poznámka k souboru cen:
1. Ceny jsou určeny pro ukládání geotextilií jakéhokoliv druhu a obchodní značky.
2. Ceny neplatí pro zřízení břehového opevnění perforovanou fólií z umělých hmot. Tyto práce se oceňují cenami souboru cen 469 15-11 Zřízení břehového opevnění perforovanou fólií.
3. Plocha se stanoví v m2 rozvinuté pohledové plochy, na níž má být uložena geotextilie. Při vícevrstvové konstrukci se takto zjištěná plocha u cen -1111 až 1122 násobí počtem vrstev.
4. V cenách nejsou započteny náklady na dodávku geotextilií; tyto se oceňují ve specifikaci. Ztratné, které kryje i náklady na nezbytný technologický přesah geotextilií, lze dohodnout u pásů šířky do 3 m ve výši 20 %, u pásů šířky přes 3 do 7,5 m ve výši 8 %.
</t>
  </si>
  <si>
    <t>"připevnění sítě protierozní zatravňovací ve svahu, výkaz (kotvy ocelové R6, dl. 0,5 m, 105 ks)"</t>
  </si>
  <si>
    <t>34</t>
  </si>
  <si>
    <t>00572470R</t>
  </si>
  <si>
    <t>osivo směs travní uprotierozní</t>
  </si>
  <si>
    <t>kg</t>
  </si>
  <si>
    <t>1163546969</t>
  </si>
  <si>
    <t>"viz pol. založení trávníku, viz příloha D.1"</t>
  </si>
  <si>
    <t>(836,32+105,21)*0,025*1,03</t>
  </si>
  <si>
    <t>Zakládání</t>
  </si>
  <si>
    <t>35</t>
  </si>
  <si>
    <t>212755211R</t>
  </si>
  <si>
    <t>Trativody bez lože z drenážních trubek plastových flexibilních D 30 mm</t>
  </si>
  <si>
    <t>1722022314</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</si>
  <si>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</si>
  <si>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"odvodnění prostoru nad prahem potrubí HDPE DN 30 (3 ks / práh), DL. 0,3 m a 0,5 m, viz příloha D.1, D.1.3"</t>
  </si>
  <si>
    <t>15*0,3+3*0,5</t>
  </si>
  <si>
    <t>36</t>
  </si>
  <si>
    <t>274311127</t>
  </si>
  <si>
    <t>Základové konstrukce z betonu prostého pasy, prahy, věnce a ostruhy ve výkopu nebo na hlavách pilot C 25/30</t>
  </si>
  <si>
    <t>-81017077</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</si>
  <si>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</si>
  <si>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"prahy, výkaz, viz příloha D.1.3"</t>
  </si>
  <si>
    <t>"práh š. 0,3 m v PF 2"</t>
  </si>
  <si>
    <t>2,964</t>
  </si>
  <si>
    <t>"práh š. 0,3 m v PF 3"</t>
  </si>
  <si>
    <t>3,81</t>
  </si>
  <si>
    <t>"práh š. 0,3 m v PF 6"</t>
  </si>
  <si>
    <t>"práh š. 0,3 m v PF 7"</t>
  </si>
  <si>
    <t>2,706</t>
  </si>
  <si>
    <t>"práh š. 0,3 m v PF 8"</t>
  </si>
  <si>
    <t>3,63</t>
  </si>
  <si>
    <t>"práh š. 0,5 m v PF 9"</t>
  </si>
  <si>
    <t>7,2</t>
  </si>
  <si>
    <t>37</t>
  </si>
  <si>
    <t>274354111</t>
  </si>
  <si>
    <t>Bednění základových konstrukcí pasů, prahů, věnců a ostruh zřízení</t>
  </si>
  <si>
    <t>2112899994</t>
  </si>
  <si>
    <t xml:space="preserve">Poznámka k souboru cen: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</si>
  <si>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19,76</t>
  </si>
  <si>
    <t>25,40</t>
  </si>
  <si>
    <t>19,80</t>
  </si>
  <si>
    <t>18,04</t>
  </si>
  <si>
    <t>24,20</t>
  </si>
  <si>
    <t>28,80</t>
  </si>
  <si>
    <t>38</t>
  </si>
  <si>
    <t>274354211</t>
  </si>
  <si>
    <t>Bednění základových konstrukcí pasů, prahů, věnců a ostruh odstranění bednění</t>
  </si>
  <si>
    <t>1394889153</t>
  </si>
  <si>
    <t>39</t>
  </si>
  <si>
    <t>274361412</t>
  </si>
  <si>
    <t>Výztuž základových konstrukcí pasů, prahů, věnců a ostruh ze svařovaných sítí, hmotnosti přes 3,5 do 6 kg/m2</t>
  </si>
  <si>
    <t>t</t>
  </si>
  <si>
    <t>-921013806</t>
  </si>
  <si>
    <t xml:space="preserve">Poznámka k souboru cen:
1. V cenách jsou započteny náklady na dodání výztuže z žebírkové betonářské oceli nebo svařovaných sítí, sestavení armokošů a jejich uložení do bednění jeřábem se zajištěním polohy výztuže, vázání výztuže nebo bodové svary jako náhrada za vázání, případné úpravy výztuže nutné pro osazení bednění nebo při spojkování závitové výztuže spojkami WD 90.
2. V cenách jsou započteny i náklady na osazení distančních tělísek pro předepsané krytí výztuže. Materiál těchto tělísek je zahrnut v cenách bednění základů.
</t>
  </si>
  <si>
    <t>"výztuž prahů - kari síť s oky 150 x 150 prům. drátu 8 mm, výkaz, viz příloha D.1.3"</t>
  </si>
  <si>
    <t>24,902*5,398353/1000</t>
  </si>
  <si>
    <t>32,978*5,398353/1000</t>
  </si>
  <si>
    <t>26,052*5,398353/1000</t>
  </si>
  <si>
    <t>23,848*5,398353/1000</t>
  </si>
  <si>
    <t>31,745*5,398353/1000</t>
  </si>
  <si>
    <t>42,475*5,398353/1000</t>
  </si>
  <si>
    <t>Vodorovné konstrukce</t>
  </si>
  <si>
    <t>40</t>
  </si>
  <si>
    <t>457971122</t>
  </si>
  <si>
    <t>Zřízení vrstvy z geotextilie s přesahem bez připevnění k podkladu, s potřebným dočasným zatěžováním včetně zakotvení okraje o sklonu přes 10° do 35°, šířky geotextilie přes 3 do 7,5 m</t>
  </si>
  <si>
    <t>667902806</t>
  </si>
  <si>
    <t>"pod rovnaninu, výkaz, viz příloha D.1.2"</t>
  </si>
  <si>
    <t>521,71</t>
  </si>
  <si>
    <t>41</t>
  </si>
  <si>
    <t>69311070</t>
  </si>
  <si>
    <t>geotextilie netkaná PP 400g/m2</t>
  </si>
  <si>
    <t>-40994593</t>
  </si>
  <si>
    <t>521,71*1,08 'Přepočtené koeficientem množství</t>
  </si>
  <si>
    <t>42</t>
  </si>
  <si>
    <t>457979122</t>
  </si>
  <si>
    <t>Zřízení vrstvy z geotextilie s přesahem Příplatek k cenám za připevnění geotextilie k podkladu ocelovými skobami z betonářské oceli o sklonu přes 10° do 35°, při počtu skob na 10 m2 plochy přes 4 do 8 ks</t>
  </si>
  <si>
    <t>-642434869</t>
  </si>
  <si>
    <t>"připevnění geotextilie pod rovnaninu (skoby ocelové R6, dl. 1,0 m, 144 ks), viz příloha D.1.3, D.1"</t>
  </si>
  <si>
    <t>43</t>
  </si>
  <si>
    <t>46251127R</t>
  </si>
  <si>
    <t>Zához z lomového kamene neupraveného záhozového bez proštěrkování z terénu, hmotnosti jednotlivých kamenů do 200 kg</t>
  </si>
  <si>
    <t>-553868935</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</si>
  <si>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</si>
  <si>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"zához z lomového kamene o jednotl. hmotnosti 80 - 200 kg z místního materiálu (cena snížena o cenu kamene), výkaz, viz příloha C.4, D.1.2"</t>
  </si>
  <si>
    <t>44</t>
  </si>
  <si>
    <t>462519002</t>
  </si>
  <si>
    <t>Zához z lomového kamene neupraveného záhozového Příplatek k cenám za urovnání viditelných ploch záhozu z kamene, hmotnosti jednotlivých kamenů do 200 kg</t>
  </si>
  <si>
    <t>508122824</t>
  </si>
  <si>
    <t>"úprava líce záhozu z lomového kamene o jednotl. hmotnosti 80 - 200 kg, výkaz,  viz příloha C.4, D.1.2"</t>
  </si>
  <si>
    <t>22,0</t>
  </si>
  <si>
    <t>45</t>
  </si>
  <si>
    <t>463212111</t>
  </si>
  <si>
    <t>Rovnanina z lomového kamene upraveného, tříděného jakékoliv tloušťky rovnaniny s vyklínováním spár a dutin úlomky kamene</t>
  </si>
  <si>
    <t>-982491762</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</si>
  <si>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</si>
  <si>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"rovnanina z kamene 200 - 500 kg, viz příloha D.1.2"</t>
  </si>
  <si>
    <t>183,59</t>
  </si>
  <si>
    <t>46</t>
  </si>
  <si>
    <t>463212191</t>
  </si>
  <si>
    <t>Rovnanina z lomového kamene upraveného, tříděného Příplatek k cenám za vypracování líce</t>
  </si>
  <si>
    <t>1254878664</t>
  </si>
  <si>
    <t>"rovnanina z kamene 200 - 500 kg, viz příloha D.1.2, D.1"</t>
  </si>
  <si>
    <t>183,59/0,4</t>
  </si>
  <si>
    <t>47</t>
  </si>
  <si>
    <t>464531112</t>
  </si>
  <si>
    <t>Pohoz dna nebo svahů jakékoliv tloušťky z hrubého drceného kameniva, z terénu, frakce 63 - 125 mm</t>
  </si>
  <si>
    <t>-1268399347</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</si>
  <si>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</si>
  <si>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 viz příloha C.4, D.1.2"</t>
  </si>
  <si>
    <t>"závěrný práh vývaru, výkaz"</t>
  </si>
  <si>
    <t>1,2</t>
  </si>
  <si>
    <t>"předpolí bezpečnostního přelivu, výkaz"</t>
  </si>
  <si>
    <t>8,68</t>
  </si>
  <si>
    <t>48</t>
  </si>
  <si>
    <t>46957R</t>
  </si>
  <si>
    <t>Prosypání rovnaniny a pohozu zeminou</t>
  </si>
  <si>
    <t>1361129873</t>
  </si>
  <si>
    <t xml:space="preserve">Poznámka k souboru cen:
1. Ceny lze použít i pro:
a) výplň šachtiček,
b) vyplnění spár a dutin rovnaniny o sklonu přes 1:1, oceňované cenou 321 21-4511 Zdivo nadzákladové
2. Objem se stanoví v m3 vyplňovaných prostorů.
</t>
  </si>
  <si>
    <t>"prosypání místním materiálem (cca 20 % objemu),  viz příloha D.1"</t>
  </si>
  <si>
    <t>"prosypání rovnaniny "</t>
  </si>
  <si>
    <t>183,59*0,2</t>
  </si>
  <si>
    <t>"prosypání pohozu předpolí BP"</t>
  </si>
  <si>
    <t>8,68*0,2</t>
  </si>
  <si>
    <t>Ostatní konstrukce a práce-bourání</t>
  </si>
  <si>
    <t>49</t>
  </si>
  <si>
    <t>961041221</t>
  </si>
  <si>
    <t>Bourání mostních konstrukcí základů z prokládaného betonu</t>
  </si>
  <si>
    <t>1864220898</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</si>
  <si>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</si>
  <si>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"viz příloha C.4, D.1.2, D.1"</t>
  </si>
  <si>
    <t>"dno pod výpustí, výkaz"</t>
  </si>
  <si>
    <t>0,9</t>
  </si>
  <si>
    <t>"bourání stávajících prahů, výkaz"</t>
  </si>
  <si>
    <t>"práh č. 1"</t>
  </si>
  <si>
    <t>"práh č. 2"</t>
  </si>
  <si>
    <t>"práh č. 3"</t>
  </si>
  <si>
    <t>"práh č. 4"</t>
  </si>
  <si>
    <t>50</t>
  </si>
  <si>
    <t>981513116</t>
  </si>
  <si>
    <t>Demolice konstrukcí objektů těžkými mechanizačními prostředky konstrukcí z betonu prostého</t>
  </si>
  <si>
    <t>-1452265899</t>
  </si>
  <si>
    <t xml:space="preserve">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</si>
  <si>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"rozebrání kamenné dlažby, výkaz,  viz příloha D.1.2"</t>
  </si>
  <si>
    <t>84,75/0,3*0,1</t>
  </si>
  <si>
    <t>997</t>
  </si>
  <si>
    <t>Přesun sutě</t>
  </si>
  <si>
    <t>51</t>
  </si>
  <si>
    <t>997013811R1</t>
  </si>
  <si>
    <t>Likvidace stavebního odpadu dřevěného včetně naložení, dopravy, uložení a poplatku za uložení</t>
  </si>
  <si>
    <t>992589152</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</si>
  <si>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</si>
  <si>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"pařezy, viz příloha D.1, B.8"</t>
  </si>
  <si>
    <t>5*0,05</t>
  </si>
  <si>
    <t>2*0,1</t>
  </si>
  <si>
    <t>1*0,3</t>
  </si>
  <si>
    <t>52</t>
  </si>
  <si>
    <t>99701383R1</t>
  </si>
  <si>
    <t>Likvidace stavebního odpadu směsného stavevbního a demoličního včetně naložení, dopravy, uložení a poplatku za uložení</t>
  </si>
  <si>
    <t>205596196</t>
  </si>
  <si>
    <t>"vybouraný materiál na řízenou skládku do 30 km, viz příloha D.1"</t>
  </si>
  <si>
    <t>"kámenitý materiál z rozebrané dlažby (odpočet kamene použitého pro pohoz)"</t>
  </si>
  <si>
    <t>(56,50-6,94)*2,5</t>
  </si>
  <si>
    <t>"prokládamý beton ze dna pod výpustí a z prahů, výkaz"</t>
  </si>
  <si>
    <t>5,7*2,3</t>
  </si>
  <si>
    <t>"podkladní betonové lože rozebrané kamenné dlažby, výkaz"</t>
  </si>
  <si>
    <t>28,25*2,2</t>
  </si>
  <si>
    <t>53</t>
  </si>
  <si>
    <t>997223855R1</t>
  </si>
  <si>
    <t>Likvidace zeminy a kameniva včetně dopravy, uložení a poplatku za uložení</t>
  </si>
  <si>
    <t>2060889020</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</si>
  <si>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</si>
  <si>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"viz příloha B"</t>
  </si>
  <si>
    <t>"přebytečný materiál z meziskládky (materiál z výkopu po odečtení materiálu použitého v SO 01 a SO 02)"</t>
  </si>
  <si>
    <t>((328,16+4,88+19,61)-(18,02+36,718+1,736+210,26))*1,8</t>
  </si>
  <si>
    <t>998</t>
  </si>
  <si>
    <t>Přesun hmot</t>
  </si>
  <si>
    <t>54</t>
  </si>
  <si>
    <t>998332011</t>
  </si>
  <si>
    <t>Přesun hmot pro úpravy vodních toků a kanály, hráze rybníků apod. dopravní vzdálenost do 500 m</t>
  </si>
  <si>
    <t>627835241</t>
  </si>
  <si>
    <t xml:space="preserve">Poznámka k souboru cen:
1. Ceny jsou určeny pro jakoukoliv konstrukčně-materiálovou charakteristiku.
</t>
  </si>
  <si>
    <t>2. - SO 02 Vyrovnání koruny hráze</t>
  </si>
  <si>
    <t xml:space="preserve">    5 - Komunikace</t>
  </si>
  <si>
    <t xml:space="preserve">    8 - Trubní vedení</t>
  </si>
  <si>
    <t>PSV - Práce a dodávky PSV</t>
  </si>
  <si>
    <t xml:space="preserve">    767 - Konstrukce zámečnické</t>
  </si>
  <si>
    <t>765510636</t>
  </si>
  <si>
    <t>"výkaz, viz příloha D.2.2"</t>
  </si>
  <si>
    <t>105,60</t>
  </si>
  <si>
    <t>-492266436</t>
  </si>
  <si>
    <t>"koruna hráze, výkaz, viz příloha D.2.2"</t>
  </si>
  <si>
    <t>286,84</t>
  </si>
  <si>
    <t>-250753067</t>
  </si>
  <si>
    <t>286,84*0,3 'Přepočtené koeficientem množství</t>
  </si>
  <si>
    <t>-2011890246</t>
  </si>
  <si>
    <t>"zemina z výkopu na meziskládku, viz příloha C.4"</t>
  </si>
  <si>
    <t>"materiál z meziskládky do násypu (chybějící materiál potřebný do násypu bude využit  vytěžený materiál z SO 01)"</t>
  </si>
  <si>
    <t>286,84+210,26</t>
  </si>
  <si>
    <t>-1488021712</t>
  </si>
  <si>
    <t>"ornice z meziskládky pro její rozprostření"</t>
  </si>
  <si>
    <t>"pro ohumusování koruny i svahů hráze, výkaz"</t>
  </si>
  <si>
    <t>151,97</t>
  </si>
  <si>
    <t>"pro ohumusování mezisládky (přebytek z SO 01)"</t>
  </si>
  <si>
    <t>9,6</t>
  </si>
  <si>
    <t>171101101</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</si>
  <si>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</si>
  <si>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-2087697900</t>
  </si>
  <si>
    <t>"koruna hráze - materiálem z SO 01 a SO 02 (odpočet materiálu pro obsyp šachty), výkaz, viz příloha D.2.2"</t>
  </si>
  <si>
    <t>497,10-1,0</t>
  </si>
  <si>
    <t>174101101</t>
  </si>
  <si>
    <t>Zásyp sypaninou z jakékoliv horniny s uložením výkopku ve vrstvách se zhutněním jam, šachet, rýh nebo kolem objektů v těchto vykopávkách</t>
  </si>
  <si>
    <t>-2019506020</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</si>
  <si>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</si>
  <si>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"zásyp okolo šachty místním materiálem, výkaz, viz příloha D.2.2, D.2.3"</t>
  </si>
  <si>
    <t>1,0</t>
  </si>
  <si>
    <t>181111121</t>
  </si>
  <si>
    <t>Plošná úprava terénu v zemině tř. 1 až 4 s urovnáním povrchu bez doplnění ornice souvislé plochy do 500 m2 při nerovnostech terénu přes 100 do 150 mm v rovině nebo na svahu do 1:5</t>
  </si>
  <si>
    <t>1415540508</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</si>
  <si>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</si>
  <si>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"viz příloha B.8, D.1.2"</t>
  </si>
  <si>
    <t>"plocha meziskládky"</t>
  </si>
  <si>
    <t>200,0</t>
  </si>
  <si>
    <t>"příjezdy"</t>
  </si>
  <si>
    <t>300,0</t>
  </si>
  <si>
    <t>181301111</t>
  </si>
  <si>
    <t>Rozprostření a urovnání ornice v rovině nebo ve svahu sklonu do 1:5 při souvislé ploše přes 500 m2, tl. vrstvy do 100 mm</t>
  </si>
  <si>
    <t>-1332359875</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</si>
  <si>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</si>
  <si>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"ohumusování meziskládky zbytkem ornice v tl. cca 5 cm, viz příloha B.8, D.1"</t>
  </si>
  <si>
    <t>181301112</t>
  </si>
  <si>
    <t>Rozprostření a urovnání ornice v rovině nebo ve svahu sklonu do 1:5 při souvislé ploše přes 500 m2, tl. vrstvy přes 100 do 150 mm</t>
  </si>
  <si>
    <t>-262201213</t>
  </si>
  <si>
    <t>"ohumusování koruny hráze - v rovině (v tl. 0,15 m), výkaz, viz příloha D.2.2"</t>
  </si>
  <si>
    <t>146,0*3,50</t>
  </si>
  <si>
    <t>182301132</t>
  </si>
  <si>
    <t>Rozprostření a urovnání ornice ve svahu sklonu přes 1:5 při souvislé ploše přes 500 m2, tl. vrstvy přes 100 do 150 mm</t>
  </si>
  <si>
    <t>-872523001</t>
  </si>
  <si>
    <t>"ohumusování koruny hráze - ve svahu (v tl. 0,15 m), výkaz, odpočet plochy ohumusování koruny v rovině, výkaz, viz příloha D.2.2"</t>
  </si>
  <si>
    <t>1327,23-146,0*3,50</t>
  </si>
  <si>
    <t>181451121</t>
  </si>
  <si>
    <t>Založení trávníku na půdě předem připravené plochy přes 1000 m2 výsevem včetně utažení lučního v rovině nebo na svahu do 1:5</t>
  </si>
  <si>
    <t>1215448840</t>
  </si>
  <si>
    <t>"koruna hráze - v rovině, viz příloha B.8, D.2.2"</t>
  </si>
  <si>
    <t>181451122</t>
  </si>
  <si>
    <t>Založení trávníku na půdě předem připravené plochy přes 1000 m2 výsevem včetně utažení lučního na svahu přes 1:5 do 1:2</t>
  </si>
  <si>
    <t>1786673029</t>
  </si>
  <si>
    <t>"viz příloha B.8, D.2.2"</t>
  </si>
  <si>
    <t>"koruna hráze - ve svahu, výkaz, odpočet plochy trávníku v rovině"</t>
  </si>
  <si>
    <t>1327,23-511,0</t>
  </si>
  <si>
    <t>1257081822</t>
  </si>
  <si>
    <t>"viz pol. založení trávníku, viz příloha B.8, D.12.2"</t>
  </si>
  <si>
    <t>(516,0+200,0+300,0+816,0)*0,025*1,03</t>
  </si>
  <si>
    <t>-1167026357</t>
  </si>
  <si>
    <t>523,78</t>
  </si>
  <si>
    <t>-2037761200</t>
  </si>
  <si>
    <t>"svahy koruny hráze, výkaz, viz příloha D.2.2"</t>
  </si>
  <si>
    <t>555,61</t>
  </si>
  <si>
    <t>457971112</t>
  </si>
  <si>
    <t>Zřízení vrstvy z geotextilie s přesahem bez připevnění k podkladu, s potřebným dočasným zatěžováním včetně zakotvení okraje o sklonu do 10°, šířky geotextilie přes 3 do 7,5 m</t>
  </si>
  <si>
    <t>-1965472819</t>
  </si>
  <si>
    <t>691,0</t>
  </si>
  <si>
    <t>69311059</t>
  </si>
  <si>
    <t>geotextilie netkaná PP 150g/m2</t>
  </si>
  <si>
    <t>1864413905</t>
  </si>
  <si>
    <t>691*1,08 'Přepočtené koeficientem množství</t>
  </si>
  <si>
    <t>463211131</t>
  </si>
  <si>
    <t>Rovnanina z lomového kamene neopracovaného tříděného pro všechny tl. rovnaniny, bez vypracování líce s vyklínováním spár a dutin úlomky kamene</t>
  </si>
  <si>
    <t>-782122624</t>
  </si>
  <si>
    <t xml:space="preserve">Poznámka k souboru cen:
1. Ceny jsou určeny pro rovnaninu o sklonu 1 : 1 a pro rovnaniny za opěrami všech sklonů.
2. Případné nutné vypracování líce se ocení cenou 463 21-2191 Rovnanina z lomového kamene upraveného, tříděného katalogu 832-1 Hráze a úprava na tocích – úprava toků a kanály.
</t>
  </si>
  <si>
    <t>"zídka schodiště, výkazviz příloha C.4, D.1"</t>
  </si>
  <si>
    <t>0,25</t>
  </si>
  <si>
    <t>Komunikace</t>
  </si>
  <si>
    <t>564851111</t>
  </si>
  <si>
    <t>Podklad ze štěrkodrti ŠD s rozprostřením a zhutněním, po zhutnění tl. 150 mm</t>
  </si>
  <si>
    <t>747331474</t>
  </si>
  <si>
    <t>"zpevnění koruny hráze, výkaz"</t>
  </si>
  <si>
    <t>151,97/0,15</t>
  </si>
  <si>
    <t>Trubní vedení</t>
  </si>
  <si>
    <t>894201251</t>
  </si>
  <si>
    <t>Ostatní konstrukce na trubním vedení z prostého betonu stěny šachet tloušťky přes 200 mm z betonu se zvýšenými nároky na prostředí tř. C 25/30</t>
  </si>
  <si>
    <t>484456255</t>
  </si>
  <si>
    <t xml:space="preserve">Poznámka k souboru cen:
1. Bednění stěny šachet se oceňuje cenami souboru cen 894 50-.. Bednění konstrukcí na trubním vedení této části katalogu.
2. Bednění žlabu se oceňuje cenami souboru cen 351 35-11 Vnitřní bednění spodní části stok části A 03.
</t>
  </si>
  <si>
    <t>"nadbetonování šachty, výkaz, viz příloha  D.2.3"</t>
  </si>
  <si>
    <t>0,405</t>
  </si>
  <si>
    <t>894201293</t>
  </si>
  <si>
    <t>Ostatní konstrukce na trubním vedení z prostého betonu stěny šachet tloušťky přes 200 mm Příplatek k ceně za tloušťku stěny do 200 mm</t>
  </si>
  <si>
    <t>161362677</t>
  </si>
  <si>
    <t>894502101</t>
  </si>
  <si>
    <t>Bednění konstrukcí na trubním vedení stěn šachet pravoúhlých nebo čtyř a vícehranných jednostranné</t>
  </si>
  <si>
    <t>-1962678423</t>
  </si>
  <si>
    <t>"nadbetonování šachty, výkaz (včetně odbednění), viz příloha  D.2.3"</t>
  </si>
  <si>
    <t>7,56</t>
  </si>
  <si>
    <t>894608211</t>
  </si>
  <si>
    <t>Výztuž šachet ze svařovaných sítí typu Kari</t>
  </si>
  <si>
    <t>1658783980</t>
  </si>
  <si>
    <t>2,376*0,0079</t>
  </si>
  <si>
    <t>899102211</t>
  </si>
  <si>
    <t>Demontáž poklopů litinových a ocelových včetně rámů, hmotnosti jednotlivě přes 50 do 100 Kg</t>
  </si>
  <si>
    <t>-1055082305</t>
  </si>
  <si>
    <t>"demontáž ocelového poklopu - nadbetonování šachty, výkaz, viz příloha D.1, D.2.3"</t>
  </si>
  <si>
    <t>953941220</t>
  </si>
  <si>
    <t>Osazení drobných kovových výrobků bez jejich dodání s vysekáním kapes pro upevňovací prvky se zazděním, zabetonováním nebo zalitím kovových poklopů s rámy, plochy přes 1 m2</t>
  </si>
  <si>
    <t>-60124658</t>
  </si>
  <si>
    <t xml:space="preserve">Poznámka k souboru cen:
1. V cenách nejsou započteny náklady na dodání poklopů, rohoží, ventilací a drobných kovových výrobků, tyto se oceňují ve specifikaci.
</t>
  </si>
  <si>
    <t>"znovuosazení ocelového poklopu - nadbetonování šachty, výkaz, viz příloha D.1, D.2.3"</t>
  </si>
  <si>
    <t>985131111</t>
  </si>
  <si>
    <t>Očištění ploch stěn, rubu kleneb a podlah tlakovou vodou</t>
  </si>
  <si>
    <t>1528932158</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</si>
  <si>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</si>
  <si>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"očištění stávající konstrukce šachty před jejím nadbetonováním, viz příloha D.1, D.2.3"</t>
  </si>
  <si>
    <t>985131311</t>
  </si>
  <si>
    <t>Očištění ploch stěn, rubu kleneb a podlah ruční dočištění ocelovými kartáči</t>
  </si>
  <si>
    <t>-1868773504</t>
  </si>
  <si>
    <t>-950428963</t>
  </si>
  <si>
    <t>PSV</t>
  </si>
  <si>
    <t>Práce a dodávky PSV</t>
  </si>
  <si>
    <t>767</t>
  </si>
  <si>
    <t>Konstrukce zámečnické</t>
  </si>
  <si>
    <t>767995111</t>
  </si>
  <si>
    <t>Montáž ostatních atypických zámečnických konstrukcí hmotnosti do 5 kg</t>
  </si>
  <si>
    <t>-2056468282</t>
  </si>
  <si>
    <t xml:space="preserve">Poznámka k souboru cen:
1. Určení cen se řídí hmotností jednotlivě montovaného dílu konstrukce.
</t>
  </si>
  <si>
    <t>"viz příloha D.1, D.2.3</t>
  </si>
  <si>
    <t>"nadbetonování šachty (včetně vrtů dl. 0,25 ma zálivky cementovou maltou, výkaz, 14 ks trnů prům 12 mm"</t>
  </si>
  <si>
    <t>14*0,5*0,89</t>
  </si>
  <si>
    <t>13021013</t>
  </si>
  <si>
    <t>tyč ocelová žebírková jakost BSt 500S výztuž do betonu D 12mm</t>
  </si>
  <si>
    <t>1596809228</t>
  </si>
  <si>
    <t>P</t>
  </si>
  <si>
    <t>Poznámka k položce:
Hmotnost: 0,89 kg/m</t>
  </si>
  <si>
    <t>"viz příloha D.1, D.2.3"</t>
  </si>
  <si>
    <t>"nadbetonování šachty, výkaz, 14 ks trnů prům 12 mm"</t>
  </si>
  <si>
    <t>14*0,5*0,89/1000</t>
  </si>
  <si>
    <t>998767101</t>
  </si>
  <si>
    <t>Přesun hmot pro zámečnické konstrukce stanovený z hmotnosti přesunovaného materiálu vodorovná dopravní vzdálenost do 50 m v objektech výšky do 6 m</t>
  </si>
  <si>
    <t>1622584346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</si>
  <si>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</si>
  <si>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VON - Vedlejší a ostatní náklady</t>
  </si>
  <si>
    <t>OST - Vedlejší a ostatní rozpočtové náklady</t>
  </si>
  <si>
    <t xml:space="preserve">    01 - Vedlejší rozpočtové náklady</t>
  </si>
  <si>
    <t xml:space="preserve">    02 - Projektová dokumentace - ostatní náklady</t>
  </si>
  <si>
    <t xml:space="preserve">    03 - Geodetické práce a vytýčení - ostatní náklady</t>
  </si>
  <si>
    <t xml:space="preserve">    09 - Ostatní náklady</t>
  </si>
  <si>
    <t>OST</t>
  </si>
  <si>
    <t>Vedlejší a ostatní rozpočtové náklady</t>
  </si>
  <si>
    <t>01</t>
  </si>
  <si>
    <t>Vedlejší rozpočtové náklady</t>
  </si>
  <si>
    <t>011</t>
  </si>
  <si>
    <t>Zajištění kompletního zařízení staveniště a jeho připojení na sítě</t>
  </si>
  <si>
    <t>soubor</t>
  </si>
  <si>
    <t>1024</t>
  </si>
  <si>
    <t>1921568035</t>
  </si>
  <si>
    <t>- viz příloha B.8</t>
  </si>
  <si>
    <t>- zajištění místnosti pro TDI v ZS vč. jejího vybavení</t>
  </si>
  <si>
    <t>- zajištění ohlášení všech staveb zařízení staveniště dle §104 odst. (2) zákona č. 183/2006 Sb.</t>
  </si>
  <si>
    <t>- zajištění oplocení prostoru ZS, jeho napojení na inž. sítě</t>
  </si>
  <si>
    <t>- zajištění následné likvidace všech objektů ZS včetně připojení na sítě</t>
  </si>
  <si>
    <t>- zajištění zřízení a odstranění dočasných komunikací, sjezdů a nájezdů pro realizaci stavby</t>
  </si>
  <si>
    <t>- zajištění ostrahy stavby a staveniště po dobu realizace stavby</t>
  </si>
  <si>
    <t>- zajištění podmínek pro použití přístupových komunikací dotčených stavbou s příslušnými vlastníky či správci a zajištění jejich splnění</t>
  </si>
  <si>
    <t>- zřízení čisticích zón před výjezdem z obvodu staveniště</t>
  </si>
  <si>
    <t>- provedení takových opatření, aby plochy obvodu staveniště nebyly znečištěny ropnými látkami a jinými podobnými produkty</t>
  </si>
  <si>
    <t>- provedení takových opatření, aby nebyly překročeny limity prašnosti a hlučnosti dané obecně závaznou vyhláškou</t>
  </si>
  <si>
    <t>- zajištění péče o nepředané objekty a konstrukce stavby, jejich ošetřování a zimní opatření</t>
  </si>
  <si>
    <t>- zajištění ochrany veškeré zeleně v prostoru staveniště a v jeho bezprostřední blízkosti pro poškození během realizace stavby</t>
  </si>
  <si>
    <t>01117</t>
  </si>
  <si>
    <t>Zajištění zřízení provizorní panelové plochy</t>
  </si>
  <si>
    <t>-354255745</t>
  </si>
  <si>
    <t>"ochranné opatření na propustku, zpevnění silničními panely včetně podsypu (3 ks), viz příloha C.2, D.1"</t>
  </si>
  <si>
    <t>01131</t>
  </si>
  <si>
    <t>Zajištění obnovy stávající nezpevněné komunikace</t>
  </si>
  <si>
    <t>1368244137</t>
  </si>
  <si>
    <t>"obnova stávající nezpevněné komunikace při jejím případném porušení (zásyp výmolů, zhutnění)"</t>
  </si>
  <si>
    <t>"předpokládaná plocha využívané nezpevněné komunikace 800,0 x 4,0 m"</t>
  </si>
  <si>
    <t>02</t>
  </si>
  <si>
    <t>Projektová dokumentace - ostatní náklady</t>
  </si>
  <si>
    <t>0210</t>
  </si>
  <si>
    <t>Zhotovitelem vypracovaný Plán opatření pro případ havárie, pro případ úniku závadných látek (např. ropné produkty, cementové výluhy, odpadní vody z těsnících clon, atd.)</t>
  </si>
  <si>
    <t>2099898877</t>
  </si>
  <si>
    <t>"viz příloha B.8"</t>
  </si>
  <si>
    <t>0221</t>
  </si>
  <si>
    <t>Zpracování povodňového plánu stavby dle §71 zákona č. 254/2001 Sb. včetně zajištění schválení příslušnými orgány správy a Povodím Labe, státní podnik</t>
  </si>
  <si>
    <t>1132934495</t>
  </si>
  <si>
    <t>023</t>
  </si>
  <si>
    <t>Vypracování projektu skutečného provedení díla</t>
  </si>
  <si>
    <t>767243639</t>
  </si>
  <si>
    <t>"dokumentace skutečného provedení stavby nebo ověřená projektová dokumentace se zakreslením všech změn podle skutečného stavu provedených prací "</t>
  </si>
  <si>
    <t xml:space="preserve"> "(v počtu vyhotovení 3 x tištěné a 1 x digitální)"</t>
  </si>
  <si>
    <t>03</t>
  </si>
  <si>
    <t>Geodetické práce a vytýčení - ostatní náklady</t>
  </si>
  <si>
    <t>031</t>
  </si>
  <si>
    <t>Vypracování geodetického zaměření skutečného stavu</t>
  </si>
  <si>
    <t>262144</t>
  </si>
  <si>
    <t>-954397158</t>
  </si>
  <si>
    <t>"viz příloha B."</t>
  </si>
  <si>
    <t>032</t>
  </si>
  <si>
    <t>Zpracování geometrických plánů</t>
  </si>
  <si>
    <t>759146148</t>
  </si>
  <si>
    <t>- geometrických plánů pro účely majetkoprávního vypořádání s majiteli dotčených pozemků</t>
  </si>
  <si>
    <t>- geometrických plánů pro zřízení věcných břemen</t>
  </si>
  <si>
    <t>- zajištění odsouhlasení geometrických plánů příslušným katastrálním úřadem</t>
  </si>
  <si>
    <t>035</t>
  </si>
  <si>
    <t>Zajištění veškerých geodetických prací souvisejících s realizací díla</t>
  </si>
  <si>
    <t>1346680930</t>
  </si>
  <si>
    <t>09</t>
  </si>
  <si>
    <t>Ostatní náklady</t>
  </si>
  <si>
    <t>037</t>
  </si>
  <si>
    <t>Zajištění písemných souhlasných vyjádření všech dotčených vlastníků a případných uživatelů všech pozemků dotčených stavbou s jejich konečnou úpravou po dokončení prací</t>
  </si>
  <si>
    <t>-629923818</t>
  </si>
  <si>
    <t>0931</t>
  </si>
  <si>
    <t>Provedení pasportizace stávajících nemovitostí (vč. pozemků) a jejich příslušenství, zajištění fotodokumentace stávajícího stavu přístupových komunikací</t>
  </si>
  <si>
    <t>-1193827252</t>
  </si>
  <si>
    <t>095</t>
  </si>
  <si>
    <t>Zajištění šetření o podzemních sítích vč. zajištění nových vyjádření v případě, že před realizací pozbyly platnosti</t>
  </si>
  <si>
    <t>258416930</t>
  </si>
  <si>
    <t>"viz příloha B., D.1, E"</t>
  </si>
  <si>
    <t>0992</t>
  </si>
  <si>
    <t>Zajištění průzkumu staveniště zaměřeného na výskyt zvláště chráněných živočichů a rostlin a jejich odborného transferu</t>
  </si>
  <si>
    <t>-1063526805</t>
  </si>
  <si>
    <t>0994</t>
  </si>
  <si>
    <t>Zajištění veškerých předepsaných rozborů, atestů, zkoušek a revizí dle příslušných norem a dalších předpisů a nařízení platných v ČR, kterými bude prokázáno dosažení předepsané kvality a parametrů dokončeného díla</t>
  </si>
  <si>
    <t>1563646532</t>
  </si>
  <si>
    <t>"zkoušky betonu, viz příloha  D.1"</t>
  </si>
  <si>
    <t>0996</t>
  </si>
  <si>
    <t>Zajištění výroby a instalace informačních tabulí ke stavbě</t>
  </si>
  <si>
    <t>-685990214</t>
  </si>
  <si>
    <t>09968</t>
  </si>
  <si>
    <t>Čištění vozovek splachováním vodou povrchu podkladu nebo krytu živičného, betonového nebo dlážděného</t>
  </si>
  <si>
    <t>256928636</t>
  </si>
  <si>
    <t>"čištění během stavby vodou z mobilních zdrojů (100,0 x 4,0 m)"</t>
  </si>
  <si>
    <t>0997</t>
  </si>
  <si>
    <t>Zajištění kontrolního a zkušebního plánu stavby</t>
  </si>
  <si>
    <t>-456749739</t>
  </si>
  <si>
    <t>09991</t>
  </si>
  <si>
    <t>Zajištění fotodokumentace veškerých konstrukcí, které budou v průběhu výstavby skryty nebo zakryty</t>
  </si>
  <si>
    <t>-1416951436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</si>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</sst>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88">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3" xfId="0" applyNumberFormat="1" applyFont="1" applyBorder="1" applyAlignment="1" applyProtection="1">
      <alignment/>
      <protection/>
    </xf>
    <xf numFmtId="166" fontId="33" fillId="0" borderId="14"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6" fillId="0" borderId="0" xfId="0" applyFont="1" applyAlignment="1" applyProtection="1">
      <alignment vertical="top" wrapText="1"/>
      <protection/>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4" fontId="20"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0" fillId="0" borderId="0" xfId="0"/>
    <xf numFmtId="0" fontId="3" fillId="0" borderId="0" xfId="0" applyFont="1" applyBorder="1" applyAlignment="1" applyProtection="1">
      <alignment horizontal="left" vertical="center"/>
      <protection/>
    </xf>
    <xf numFmtId="0" fontId="0" fillId="0" borderId="0" xfId="0" applyBorder="1" applyProtection="1">
      <protection/>
    </xf>
    <xf numFmtId="164" fontId="2" fillId="0" borderId="0" xfId="0" applyNumberFormat="1" applyFont="1" applyBorder="1" applyAlignment="1" applyProtection="1">
      <alignment horizontal="center" vertical="center"/>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3" fillId="0" borderId="0" xfId="0" applyFont="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27" fillId="0" borderId="0" xfId="0" applyFont="1" applyAlignment="1" applyProtection="1">
      <alignment horizontal="left" vertical="center" wrapText="1"/>
      <protection/>
    </xf>
    <xf numFmtId="0" fontId="4" fillId="0" borderId="0" xfId="0" applyFont="1" applyBorder="1" applyAlignment="1" applyProtection="1">
      <alignment horizontal="left" vertical="top" wrapText="1"/>
      <protection/>
    </xf>
    <xf numFmtId="0" fontId="3" fillId="5" borderId="8"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5" borderId="9" xfId="0" applyFont="1" applyFill="1" applyBorder="1" applyAlignment="1" applyProtection="1">
      <alignment horizontal="right" vertical="center"/>
      <protection/>
    </xf>
    <xf numFmtId="0" fontId="0" fillId="0" borderId="0" xfId="0" applyFont="1" applyBorder="1" applyAlignment="1" applyProtection="1">
      <alignment horizontal="lef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1" fillId="2" borderId="0" xfId="20" applyFont="1" applyFill="1" applyAlignment="1">
      <alignment vertical="center"/>
    </xf>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29" fillId="0" borderId="34" xfId="0" applyFont="1" applyBorder="1" applyAlignment="1" applyProtection="1">
      <alignment horizontal="left"/>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6"/>
  <sheetViews>
    <sheetView showGridLines="0" workbookViewId="0" topLeftCell="A1">
      <pane ySplit="1" topLeftCell="A2" activePane="bottomLeft" state="frozen"/>
      <selection pane="bottomLeft" activeCell="K6" sqref="K6:AO6"/>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41"/>
      <c r="AS2" s="341"/>
      <c r="AT2" s="341"/>
      <c r="AU2" s="341"/>
      <c r="AV2" s="341"/>
      <c r="AW2" s="341"/>
      <c r="AX2" s="341"/>
      <c r="AY2" s="341"/>
      <c r="AZ2" s="341"/>
      <c r="BA2" s="341"/>
      <c r="BB2" s="341"/>
      <c r="BC2" s="341"/>
      <c r="BD2" s="341"/>
      <c r="BE2" s="34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5" customHeight="1">
      <c r="B5" s="27"/>
      <c r="C5" s="28"/>
      <c r="D5" s="33" t="s">
        <v>15</v>
      </c>
      <c r="E5" s="28"/>
      <c r="F5" s="28"/>
      <c r="G5" s="28"/>
      <c r="H5" s="28"/>
      <c r="I5" s="28"/>
      <c r="J5" s="28"/>
      <c r="K5" s="342" t="s">
        <v>16</v>
      </c>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28"/>
      <c r="AQ5" s="30"/>
      <c r="BE5" s="333" t="s">
        <v>17</v>
      </c>
      <c r="BS5" s="23" t="s">
        <v>8</v>
      </c>
    </row>
    <row r="6" spans="2:71" ht="36.95" customHeight="1">
      <c r="B6" s="27"/>
      <c r="C6" s="28"/>
      <c r="D6" s="35" t="s">
        <v>18</v>
      </c>
      <c r="E6" s="28"/>
      <c r="F6" s="28"/>
      <c r="G6" s="28"/>
      <c r="H6" s="28"/>
      <c r="I6" s="28"/>
      <c r="J6" s="28"/>
      <c r="K6" s="365" t="s">
        <v>19</v>
      </c>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28"/>
      <c r="AQ6" s="30"/>
      <c r="BE6" s="334"/>
      <c r="BS6" s="23" t="s">
        <v>20</v>
      </c>
    </row>
    <row r="7" spans="2:71" ht="14.45" customHeight="1">
      <c r="B7" s="27"/>
      <c r="C7" s="28"/>
      <c r="D7" s="36"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23</v>
      </c>
      <c r="AL7" s="28"/>
      <c r="AM7" s="28"/>
      <c r="AN7" s="34" t="s">
        <v>24</v>
      </c>
      <c r="AO7" s="28"/>
      <c r="AP7" s="28"/>
      <c r="AQ7" s="30"/>
      <c r="BE7" s="334"/>
      <c r="BS7" s="23" t="s">
        <v>25</v>
      </c>
    </row>
    <row r="8" spans="2:71" ht="14.45" customHeight="1">
      <c r="B8" s="27"/>
      <c r="C8" s="28"/>
      <c r="D8" s="36" t="s">
        <v>26</v>
      </c>
      <c r="E8" s="28"/>
      <c r="F8" s="28"/>
      <c r="G8" s="28"/>
      <c r="H8" s="28"/>
      <c r="I8" s="28"/>
      <c r="J8" s="28"/>
      <c r="K8" s="34" t="s">
        <v>27</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28</v>
      </c>
      <c r="AL8" s="28"/>
      <c r="AM8" s="28"/>
      <c r="AN8" s="37" t="s">
        <v>29</v>
      </c>
      <c r="AO8" s="28"/>
      <c r="AP8" s="28"/>
      <c r="AQ8" s="30"/>
      <c r="BE8" s="334"/>
      <c r="BS8" s="23" t="s">
        <v>30</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34"/>
      <c r="BS9" s="23" t="s">
        <v>31</v>
      </c>
    </row>
    <row r="10" spans="2:71" ht="14.45" customHeight="1">
      <c r="B10" s="27"/>
      <c r="C10" s="28"/>
      <c r="D10" s="36" t="s">
        <v>32</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33</v>
      </c>
      <c r="AL10" s="28"/>
      <c r="AM10" s="28"/>
      <c r="AN10" s="34" t="s">
        <v>34</v>
      </c>
      <c r="AO10" s="28"/>
      <c r="AP10" s="28"/>
      <c r="AQ10" s="30"/>
      <c r="BE10" s="334"/>
      <c r="BS10" s="23" t="s">
        <v>20</v>
      </c>
    </row>
    <row r="11" spans="2:71" ht="18.4" customHeight="1">
      <c r="B11" s="27"/>
      <c r="C11" s="28"/>
      <c r="D11" s="28"/>
      <c r="E11" s="34" t="s">
        <v>35</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36</v>
      </c>
      <c r="AL11" s="28"/>
      <c r="AM11" s="28"/>
      <c r="AN11" s="34" t="s">
        <v>34</v>
      </c>
      <c r="AO11" s="28"/>
      <c r="AP11" s="28"/>
      <c r="AQ11" s="30"/>
      <c r="BE11" s="334"/>
      <c r="BS11" s="23" t="s">
        <v>20</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34"/>
      <c r="BS12" s="23" t="s">
        <v>20</v>
      </c>
    </row>
    <row r="13" spans="2:71" ht="14.45" customHeight="1">
      <c r="B13" s="27"/>
      <c r="C13" s="28"/>
      <c r="D13" s="36" t="s">
        <v>37</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33</v>
      </c>
      <c r="AL13" s="28"/>
      <c r="AM13" s="28"/>
      <c r="AN13" s="38" t="s">
        <v>38</v>
      </c>
      <c r="AO13" s="28"/>
      <c r="AP13" s="28"/>
      <c r="AQ13" s="30"/>
      <c r="BE13" s="334"/>
      <c r="BS13" s="23" t="s">
        <v>20</v>
      </c>
    </row>
    <row r="14" spans="2:71" ht="15">
      <c r="B14" s="27"/>
      <c r="C14" s="28"/>
      <c r="D14" s="28"/>
      <c r="E14" s="345" t="s">
        <v>38</v>
      </c>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6" t="s">
        <v>36</v>
      </c>
      <c r="AL14" s="28"/>
      <c r="AM14" s="28"/>
      <c r="AN14" s="38" t="s">
        <v>38</v>
      </c>
      <c r="AO14" s="28"/>
      <c r="AP14" s="28"/>
      <c r="AQ14" s="30"/>
      <c r="BE14" s="334"/>
      <c r="BS14" s="23" t="s">
        <v>20</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34"/>
      <c r="BS15" s="23" t="s">
        <v>6</v>
      </c>
    </row>
    <row r="16" spans="2:71" ht="14.45" customHeight="1">
      <c r="B16" s="27"/>
      <c r="C16" s="28"/>
      <c r="D16" s="36" t="s">
        <v>39</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33</v>
      </c>
      <c r="AL16" s="28"/>
      <c r="AM16" s="28"/>
      <c r="AN16" s="34" t="s">
        <v>34</v>
      </c>
      <c r="AO16" s="28"/>
      <c r="AP16" s="28"/>
      <c r="AQ16" s="30"/>
      <c r="BE16" s="334"/>
      <c r="BS16" s="23" t="s">
        <v>6</v>
      </c>
    </row>
    <row r="17" spans="2:71" ht="18.4" customHeight="1">
      <c r="B17" s="27"/>
      <c r="C17" s="28"/>
      <c r="D17" s="28"/>
      <c r="E17" s="34" t="s">
        <v>40</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36</v>
      </c>
      <c r="AL17" s="28"/>
      <c r="AM17" s="28"/>
      <c r="AN17" s="34" t="s">
        <v>34</v>
      </c>
      <c r="AO17" s="28"/>
      <c r="AP17" s="28"/>
      <c r="AQ17" s="30"/>
      <c r="BE17" s="334"/>
      <c r="BS17" s="23" t="s">
        <v>41</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34"/>
      <c r="BS18" s="23" t="s">
        <v>8</v>
      </c>
    </row>
    <row r="19" spans="2:71" ht="14.45" customHeight="1">
      <c r="B19" s="27"/>
      <c r="C19" s="28"/>
      <c r="D19" s="36" t="s">
        <v>42</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34"/>
      <c r="BS19" s="23" t="s">
        <v>20</v>
      </c>
    </row>
    <row r="20" spans="2:71" ht="42.75" customHeight="1">
      <c r="B20" s="27"/>
      <c r="C20" s="28"/>
      <c r="D20" s="28"/>
      <c r="E20" s="347" t="s">
        <v>43</v>
      </c>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28"/>
      <c r="AP20" s="28"/>
      <c r="AQ20" s="30"/>
      <c r="BE20" s="334"/>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34"/>
    </row>
    <row r="22" spans="2:57"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34"/>
    </row>
    <row r="23" spans="2:57" s="1" customFormat="1" ht="25.9" customHeight="1">
      <c r="B23" s="40"/>
      <c r="C23" s="41"/>
      <c r="D23" s="42" t="s">
        <v>44</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48">
        <f>ROUNDUP(AG51,2)</f>
        <v>0</v>
      </c>
      <c r="AL23" s="349"/>
      <c r="AM23" s="349"/>
      <c r="AN23" s="349"/>
      <c r="AO23" s="349"/>
      <c r="AP23" s="41"/>
      <c r="AQ23" s="44"/>
      <c r="BE23" s="334"/>
    </row>
    <row r="24" spans="2:57"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34"/>
    </row>
    <row r="25" spans="2:57" s="1" customFormat="1" ht="13.5">
      <c r="B25" s="40"/>
      <c r="C25" s="41"/>
      <c r="D25" s="41"/>
      <c r="E25" s="41"/>
      <c r="F25" s="41"/>
      <c r="G25" s="41"/>
      <c r="H25" s="41"/>
      <c r="I25" s="41"/>
      <c r="J25" s="41"/>
      <c r="K25" s="41"/>
      <c r="L25" s="350" t="s">
        <v>45</v>
      </c>
      <c r="M25" s="350"/>
      <c r="N25" s="350"/>
      <c r="O25" s="350"/>
      <c r="P25" s="41"/>
      <c r="Q25" s="41"/>
      <c r="R25" s="41"/>
      <c r="S25" s="41"/>
      <c r="T25" s="41"/>
      <c r="U25" s="41"/>
      <c r="V25" s="41"/>
      <c r="W25" s="350" t="s">
        <v>46</v>
      </c>
      <c r="X25" s="350"/>
      <c r="Y25" s="350"/>
      <c r="Z25" s="350"/>
      <c r="AA25" s="350"/>
      <c r="AB25" s="350"/>
      <c r="AC25" s="350"/>
      <c r="AD25" s="350"/>
      <c r="AE25" s="350"/>
      <c r="AF25" s="41"/>
      <c r="AG25" s="41"/>
      <c r="AH25" s="41"/>
      <c r="AI25" s="41"/>
      <c r="AJ25" s="41"/>
      <c r="AK25" s="350" t="s">
        <v>47</v>
      </c>
      <c r="AL25" s="350"/>
      <c r="AM25" s="350"/>
      <c r="AN25" s="350"/>
      <c r="AO25" s="350"/>
      <c r="AP25" s="41"/>
      <c r="AQ25" s="44"/>
      <c r="BE25" s="334"/>
    </row>
    <row r="26" spans="2:57" s="2" customFormat="1" ht="14.45" customHeight="1" hidden="1">
      <c r="B26" s="46"/>
      <c r="C26" s="47"/>
      <c r="D26" s="48" t="s">
        <v>48</v>
      </c>
      <c r="E26" s="47"/>
      <c r="F26" s="48" t="s">
        <v>49</v>
      </c>
      <c r="G26" s="47"/>
      <c r="H26" s="47"/>
      <c r="I26" s="47"/>
      <c r="J26" s="47"/>
      <c r="K26" s="47"/>
      <c r="L26" s="344">
        <v>0.21</v>
      </c>
      <c r="M26" s="336"/>
      <c r="N26" s="336"/>
      <c r="O26" s="336"/>
      <c r="P26" s="47"/>
      <c r="Q26" s="47"/>
      <c r="R26" s="47"/>
      <c r="S26" s="47"/>
      <c r="T26" s="47"/>
      <c r="U26" s="47"/>
      <c r="V26" s="47"/>
      <c r="W26" s="335">
        <f>ROUNDUP(AZ51,2)</f>
        <v>0</v>
      </c>
      <c r="X26" s="336"/>
      <c r="Y26" s="336"/>
      <c r="Z26" s="336"/>
      <c r="AA26" s="336"/>
      <c r="AB26" s="336"/>
      <c r="AC26" s="336"/>
      <c r="AD26" s="336"/>
      <c r="AE26" s="336"/>
      <c r="AF26" s="47"/>
      <c r="AG26" s="47"/>
      <c r="AH26" s="47"/>
      <c r="AI26" s="47"/>
      <c r="AJ26" s="47"/>
      <c r="AK26" s="335">
        <f>ROUNDUP(AV51,1)</f>
        <v>0</v>
      </c>
      <c r="AL26" s="336"/>
      <c r="AM26" s="336"/>
      <c r="AN26" s="336"/>
      <c r="AO26" s="336"/>
      <c r="AP26" s="47"/>
      <c r="AQ26" s="49"/>
      <c r="BE26" s="334"/>
    </row>
    <row r="27" spans="2:57" s="2" customFormat="1" ht="14.45" customHeight="1" hidden="1">
      <c r="B27" s="46"/>
      <c r="C27" s="47"/>
      <c r="D27" s="47"/>
      <c r="E27" s="47"/>
      <c r="F27" s="48" t="s">
        <v>50</v>
      </c>
      <c r="G27" s="47"/>
      <c r="H27" s="47"/>
      <c r="I27" s="47"/>
      <c r="J27" s="47"/>
      <c r="K27" s="47"/>
      <c r="L27" s="344">
        <v>0.15</v>
      </c>
      <c r="M27" s="336"/>
      <c r="N27" s="336"/>
      <c r="O27" s="336"/>
      <c r="P27" s="47"/>
      <c r="Q27" s="47"/>
      <c r="R27" s="47"/>
      <c r="S27" s="47"/>
      <c r="T27" s="47"/>
      <c r="U27" s="47"/>
      <c r="V27" s="47"/>
      <c r="W27" s="335">
        <f>ROUNDUP(BA51,2)</f>
        <v>0</v>
      </c>
      <c r="X27" s="336"/>
      <c r="Y27" s="336"/>
      <c r="Z27" s="336"/>
      <c r="AA27" s="336"/>
      <c r="AB27" s="336"/>
      <c r="AC27" s="336"/>
      <c r="AD27" s="336"/>
      <c r="AE27" s="336"/>
      <c r="AF27" s="47"/>
      <c r="AG27" s="47"/>
      <c r="AH27" s="47"/>
      <c r="AI27" s="47"/>
      <c r="AJ27" s="47"/>
      <c r="AK27" s="335">
        <f>ROUNDUP(AW51,1)</f>
        <v>0</v>
      </c>
      <c r="AL27" s="336"/>
      <c r="AM27" s="336"/>
      <c r="AN27" s="336"/>
      <c r="AO27" s="336"/>
      <c r="AP27" s="47"/>
      <c r="AQ27" s="49"/>
      <c r="BE27" s="334"/>
    </row>
    <row r="28" spans="2:57" s="2" customFormat="1" ht="14.45" customHeight="1">
      <c r="B28" s="46"/>
      <c r="C28" s="47"/>
      <c r="D28" s="48" t="s">
        <v>48</v>
      </c>
      <c r="E28" s="47"/>
      <c r="F28" s="48" t="s">
        <v>51</v>
      </c>
      <c r="G28" s="47"/>
      <c r="H28" s="47"/>
      <c r="I28" s="47"/>
      <c r="J28" s="47"/>
      <c r="K28" s="47"/>
      <c r="L28" s="344">
        <v>0.21</v>
      </c>
      <c r="M28" s="336"/>
      <c r="N28" s="336"/>
      <c r="O28" s="336"/>
      <c r="P28" s="47"/>
      <c r="Q28" s="47"/>
      <c r="R28" s="47"/>
      <c r="S28" s="47"/>
      <c r="T28" s="47"/>
      <c r="U28" s="47"/>
      <c r="V28" s="47"/>
      <c r="W28" s="335">
        <f>ROUNDUP(BB51,2)</f>
        <v>0</v>
      </c>
      <c r="X28" s="336"/>
      <c r="Y28" s="336"/>
      <c r="Z28" s="336"/>
      <c r="AA28" s="336"/>
      <c r="AB28" s="336"/>
      <c r="AC28" s="336"/>
      <c r="AD28" s="336"/>
      <c r="AE28" s="336"/>
      <c r="AF28" s="47"/>
      <c r="AG28" s="47"/>
      <c r="AH28" s="47"/>
      <c r="AI28" s="47"/>
      <c r="AJ28" s="47"/>
      <c r="AK28" s="335">
        <v>0</v>
      </c>
      <c r="AL28" s="336"/>
      <c r="AM28" s="336"/>
      <c r="AN28" s="336"/>
      <c r="AO28" s="336"/>
      <c r="AP28" s="47"/>
      <c r="AQ28" s="49"/>
      <c r="BE28" s="334"/>
    </row>
    <row r="29" spans="2:57" s="2" customFormat="1" ht="14.45" customHeight="1">
      <c r="B29" s="46"/>
      <c r="C29" s="47"/>
      <c r="D29" s="47"/>
      <c r="E29" s="47"/>
      <c r="F29" s="48" t="s">
        <v>52</v>
      </c>
      <c r="G29" s="47"/>
      <c r="H29" s="47"/>
      <c r="I29" s="47"/>
      <c r="J29" s="47"/>
      <c r="K29" s="47"/>
      <c r="L29" s="344">
        <v>0.15</v>
      </c>
      <c r="M29" s="336"/>
      <c r="N29" s="336"/>
      <c r="O29" s="336"/>
      <c r="P29" s="47"/>
      <c r="Q29" s="47"/>
      <c r="R29" s="47"/>
      <c r="S29" s="47"/>
      <c r="T29" s="47"/>
      <c r="U29" s="47"/>
      <c r="V29" s="47"/>
      <c r="W29" s="335">
        <f>ROUNDUP(BC51,2)</f>
        <v>0</v>
      </c>
      <c r="X29" s="336"/>
      <c r="Y29" s="336"/>
      <c r="Z29" s="336"/>
      <c r="AA29" s="336"/>
      <c r="AB29" s="336"/>
      <c r="AC29" s="336"/>
      <c r="AD29" s="336"/>
      <c r="AE29" s="336"/>
      <c r="AF29" s="47"/>
      <c r="AG29" s="47"/>
      <c r="AH29" s="47"/>
      <c r="AI29" s="47"/>
      <c r="AJ29" s="47"/>
      <c r="AK29" s="335">
        <v>0</v>
      </c>
      <c r="AL29" s="336"/>
      <c r="AM29" s="336"/>
      <c r="AN29" s="336"/>
      <c r="AO29" s="336"/>
      <c r="AP29" s="47"/>
      <c r="AQ29" s="49"/>
      <c r="BE29" s="334"/>
    </row>
    <row r="30" spans="2:57" s="2" customFormat="1" ht="14.45" customHeight="1" hidden="1">
      <c r="B30" s="46"/>
      <c r="C30" s="47"/>
      <c r="D30" s="47"/>
      <c r="E30" s="47"/>
      <c r="F30" s="48" t="s">
        <v>53</v>
      </c>
      <c r="G30" s="47"/>
      <c r="H30" s="47"/>
      <c r="I30" s="47"/>
      <c r="J30" s="47"/>
      <c r="K30" s="47"/>
      <c r="L30" s="344">
        <v>0</v>
      </c>
      <c r="M30" s="336"/>
      <c r="N30" s="336"/>
      <c r="O30" s="336"/>
      <c r="P30" s="47"/>
      <c r="Q30" s="47"/>
      <c r="R30" s="47"/>
      <c r="S30" s="47"/>
      <c r="T30" s="47"/>
      <c r="U30" s="47"/>
      <c r="V30" s="47"/>
      <c r="W30" s="335">
        <f>ROUNDUP(BD51,2)</f>
        <v>0</v>
      </c>
      <c r="X30" s="336"/>
      <c r="Y30" s="336"/>
      <c r="Z30" s="336"/>
      <c r="AA30" s="336"/>
      <c r="AB30" s="336"/>
      <c r="AC30" s="336"/>
      <c r="AD30" s="336"/>
      <c r="AE30" s="336"/>
      <c r="AF30" s="47"/>
      <c r="AG30" s="47"/>
      <c r="AH30" s="47"/>
      <c r="AI30" s="47"/>
      <c r="AJ30" s="47"/>
      <c r="AK30" s="335">
        <v>0</v>
      </c>
      <c r="AL30" s="336"/>
      <c r="AM30" s="336"/>
      <c r="AN30" s="336"/>
      <c r="AO30" s="336"/>
      <c r="AP30" s="47"/>
      <c r="AQ30" s="49"/>
      <c r="BE30" s="334"/>
    </row>
    <row r="31" spans="2:57"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34"/>
    </row>
    <row r="32" spans="2:57" s="1" customFormat="1" ht="25.9" customHeight="1">
      <c r="B32" s="40"/>
      <c r="C32" s="50"/>
      <c r="D32" s="51" t="s">
        <v>54</v>
      </c>
      <c r="E32" s="52"/>
      <c r="F32" s="52"/>
      <c r="G32" s="52"/>
      <c r="H32" s="52"/>
      <c r="I32" s="52"/>
      <c r="J32" s="52"/>
      <c r="K32" s="52"/>
      <c r="L32" s="52"/>
      <c r="M32" s="52"/>
      <c r="N32" s="52"/>
      <c r="O32" s="52"/>
      <c r="P32" s="52"/>
      <c r="Q32" s="52"/>
      <c r="R32" s="52"/>
      <c r="S32" s="52"/>
      <c r="T32" s="53" t="s">
        <v>55</v>
      </c>
      <c r="U32" s="52"/>
      <c r="V32" s="52"/>
      <c r="W32" s="52"/>
      <c r="X32" s="337" t="s">
        <v>56</v>
      </c>
      <c r="Y32" s="338"/>
      <c r="Z32" s="338"/>
      <c r="AA32" s="338"/>
      <c r="AB32" s="338"/>
      <c r="AC32" s="52"/>
      <c r="AD32" s="52"/>
      <c r="AE32" s="52"/>
      <c r="AF32" s="52"/>
      <c r="AG32" s="52"/>
      <c r="AH32" s="52"/>
      <c r="AI32" s="52"/>
      <c r="AJ32" s="52"/>
      <c r="AK32" s="339">
        <f>SUM(AK23:AK30)</f>
        <v>0</v>
      </c>
      <c r="AL32" s="338"/>
      <c r="AM32" s="338"/>
      <c r="AN32" s="338"/>
      <c r="AO32" s="340"/>
      <c r="AP32" s="50"/>
      <c r="AQ32" s="54"/>
      <c r="BE32" s="334"/>
    </row>
    <row r="33" spans="2:43"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5" customHeight="1">
      <c r="B39" s="40"/>
      <c r="C39" s="61" t="s">
        <v>57</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5" customHeight="1">
      <c r="B41" s="63"/>
      <c r="C41" s="64" t="s">
        <v>15</v>
      </c>
      <c r="D41" s="65"/>
      <c r="E41" s="65"/>
      <c r="F41" s="65"/>
      <c r="G41" s="65"/>
      <c r="H41" s="65"/>
      <c r="I41" s="65"/>
      <c r="J41" s="65"/>
      <c r="K41" s="65"/>
      <c r="L41" s="65" t="str">
        <f>K5</f>
        <v>3564vv</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5" customHeight="1">
      <c r="B42" s="67"/>
      <c r="C42" s="68" t="s">
        <v>18</v>
      </c>
      <c r="D42" s="69"/>
      <c r="E42" s="69"/>
      <c r="F42" s="69"/>
      <c r="G42" s="69"/>
      <c r="H42" s="69"/>
      <c r="I42" s="69"/>
      <c r="J42" s="69"/>
      <c r="K42" s="69"/>
      <c r="L42" s="367" t="str">
        <f>K6</f>
        <v>MVN Sběř, rekonstrukce a zkapacitnění bezpečnostního přelivu</v>
      </c>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69"/>
      <c r="AQ42" s="69"/>
      <c r="AR42" s="70"/>
    </row>
    <row r="43" spans="2:44"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5">
      <c r="B44" s="40"/>
      <c r="C44" s="64" t="s">
        <v>26</v>
      </c>
      <c r="D44" s="62"/>
      <c r="E44" s="62"/>
      <c r="F44" s="62"/>
      <c r="G44" s="62"/>
      <c r="H44" s="62"/>
      <c r="I44" s="62"/>
      <c r="J44" s="62"/>
      <c r="K44" s="62"/>
      <c r="L44" s="71" t="str">
        <f>IF(K8="","",K8)</f>
        <v>Sběř</v>
      </c>
      <c r="M44" s="62"/>
      <c r="N44" s="62"/>
      <c r="O44" s="62"/>
      <c r="P44" s="62"/>
      <c r="Q44" s="62"/>
      <c r="R44" s="62"/>
      <c r="S44" s="62"/>
      <c r="T44" s="62"/>
      <c r="U44" s="62"/>
      <c r="V44" s="62"/>
      <c r="W44" s="62"/>
      <c r="X44" s="62"/>
      <c r="Y44" s="62"/>
      <c r="Z44" s="62"/>
      <c r="AA44" s="62"/>
      <c r="AB44" s="62"/>
      <c r="AC44" s="62"/>
      <c r="AD44" s="62"/>
      <c r="AE44" s="62"/>
      <c r="AF44" s="62"/>
      <c r="AG44" s="62"/>
      <c r="AH44" s="62"/>
      <c r="AI44" s="64" t="s">
        <v>28</v>
      </c>
      <c r="AJ44" s="62"/>
      <c r="AK44" s="62"/>
      <c r="AL44" s="62"/>
      <c r="AM44" s="369" t="str">
        <f>IF(AN8="","",AN8)</f>
        <v>14.8.2018</v>
      </c>
      <c r="AN44" s="369"/>
      <c r="AO44" s="62"/>
      <c r="AP44" s="62"/>
      <c r="AQ44" s="62"/>
      <c r="AR44" s="60"/>
    </row>
    <row r="45" spans="2:44"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5">
      <c r="B46" s="40"/>
      <c r="C46" s="64" t="s">
        <v>32</v>
      </c>
      <c r="D46" s="62"/>
      <c r="E46" s="62"/>
      <c r="F46" s="62"/>
      <c r="G46" s="62"/>
      <c r="H46" s="62"/>
      <c r="I46" s="62"/>
      <c r="J46" s="62"/>
      <c r="K46" s="62"/>
      <c r="L46" s="65" t="str">
        <f>IF(E11="","",E11)</f>
        <v>Povodí Labe, státní podnik, OIČ, Hradec Králové</v>
      </c>
      <c r="M46" s="62"/>
      <c r="N46" s="62"/>
      <c r="O46" s="62"/>
      <c r="P46" s="62"/>
      <c r="Q46" s="62"/>
      <c r="R46" s="62"/>
      <c r="S46" s="62"/>
      <c r="T46" s="62"/>
      <c r="U46" s="62"/>
      <c r="V46" s="62"/>
      <c r="W46" s="62"/>
      <c r="X46" s="62"/>
      <c r="Y46" s="62"/>
      <c r="Z46" s="62"/>
      <c r="AA46" s="62"/>
      <c r="AB46" s="62"/>
      <c r="AC46" s="62"/>
      <c r="AD46" s="62"/>
      <c r="AE46" s="62"/>
      <c r="AF46" s="62"/>
      <c r="AG46" s="62"/>
      <c r="AH46" s="62"/>
      <c r="AI46" s="64" t="s">
        <v>39</v>
      </c>
      <c r="AJ46" s="62"/>
      <c r="AK46" s="62"/>
      <c r="AL46" s="62"/>
      <c r="AM46" s="359" t="str">
        <f>IF(E17="","",E17)</f>
        <v xml:space="preserve">Povodí Labe, státní podnik, OIČ, Hradec Králové </v>
      </c>
      <c r="AN46" s="359"/>
      <c r="AO46" s="359"/>
      <c r="AP46" s="359"/>
      <c r="AQ46" s="62"/>
      <c r="AR46" s="60"/>
      <c r="AS46" s="351" t="s">
        <v>58</v>
      </c>
      <c r="AT46" s="352"/>
      <c r="AU46" s="73"/>
      <c r="AV46" s="73"/>
      <c r="AW46" s="73"/>
      <c r="AX46" s="73"/>
      <c r="AY46" s="73"/>
      <c r="AZ46" s="73"/>
      <c r="BA46" s="73"/>
      <c r="BB46" s="73"/>
      <c r="BC46" s="73"/>
      <c r="BD46" s="74"/>
    </row>
    <row r="47" spans="2:56" s="1" customFormat="1" ht="15">
      <c r="B47" s="40"/>
      <c r="C47" s="64" t="s">
        <v>37</v>
      </c>
      <c r="D47" s="62"/>
      <c r="E47" s="62"/>
      <c r="F47" s="62"/>
      <c r="G47" s="62"/>
      <c r="H47" s="62"/>
      <c r="I47" s="62"/>
      <c r="J47" s="62"/>
      <c r="K47" s="62"/>
      <c r="L47" s="65" t="str">
        <f>IF(E14="Vyplň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53"/>
      <c r="AT47" s="354"/>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55"/>
      <c r="AT48" s="356"/>
      <c r="AU48" s="41"/>
      <c r="AV48" s="41"/>
      <c r="AW48" s="41"/>
      <c r="AX48" s="41"/>
      <c r="AY48" s="41"/>
      <c r="AZ48" s="41"/>
      <c r="BA48" s="41"/>
      <c r="BB48" s="41"/>
      <c r="BC48" s="41"/>
      <c r="BD48" s="77"/>
    </row>
    <row r="49" spans="2:56" s="1" customFormat="1" ht="29.25" customHeight="1">
      <c r="B49" s="40"/>
      <c r="C49" s="366" t="s">
        <v>59</v>
      </c>
      <c r="D49" s="361"/>
      <c r="E49" s="361"/>
      <c r="F49" s="361"/>
      <c r="G49" s="361"/>
      <c r="H49" s="78"/>
      <c r="I49" s="360" t="s">
        <v>60</v>
      </c>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70" t="s">
        <v>61</v>
      </c>
      <c r="AH49" s="361"/>
      <c r="AI49" s="361"/>
      <c r="AJ49" s="361"/>
      <c r="AK49" s="361"/>
      <c r="AL49" s="361"/>
      <c r="AM49" s="361"/>
      <c r="AN49" s="360" t="s">
        <v>62</v>
      </c>
      <c r="AO49" s="361"/>
      <c r="AP49" s="361"/>
      <c r="AQ49" s="79" t="s">
        <v>63</v>
      </c>
      <c r="AR49" s="60"/>
      <c r="AS49" s="80" t="s">
        <v>64</v>
      </c>
      <c r="AT49" s="81" t="s">
        <v>65</v>
      </c>
      <c r="AU49" s="81" t="s">
        <v>66</v>
      </c>
      <c r="AV49" s="81" t="s">
        <v>67</v>
      </c>
      <c r="AW49" s="81" t="s">
        <v>68</v>
      </c>
      <c r="AX49" s="81" t="s">
        <v>69</v>
      </c>
      <c r="AY49" s="81" t="s">
        <v>70</v>
      </c>
      <c r="AZ49" s="81" t="s">
        <v>71</v>
      </c>
      <c r="BA49" s="81" t="s">
        <v>72</v>
      </c>
      <c r="BB49" s="81" t="s">
        <v>73</v>
      </c>
      <c r="BC49" s="81" t="s">
        <v>74</v>
      </c>
      <c r="BD49" s="82" t="s">
        <v>75</v>
      </c>
    </row>
    <row r="50" spans="2:56"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45" customHeight="1">
      <c r="B51" s="67"/>
      <c r="C51" s="86" t="s">
        <v>76</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62">
        <f>ROUNDUP(SUM(AG52:AG54),2)</f>
        <v>0</v>
      </c>
      <c r="AH51" s="362"/>
      <c r="AI51" s="362"/>
      <c r="AJ51" s="362"/>
      <c r="AK51" s="362"/>
      <c r="AL51" s="362"/>
      <c r="AM51" s="362"/>
      <c r="AN51" s="363">
        <f>SUM(AG51,AT51)</f>
        <v>0</v>
      </c>
      <c r="AO51" s="363"/>
      <c r="AP51" s="363"/>
      <c r="AQ51" s="88" t="s">
        <v>34</v>
      </c>
      <c r="AR51" s="70"/>
      <c r="AS51" s="89">
        <f>ROUNDUP(SUM(AS52:AS54),2)</f>
        <v>0</v>
      </c>
      <c r="AT51" s="90">
        <f>ROUNDUP(SUM(AV51:AW51),1)</f>
        <v>0</v>
      </c>
      <c r="AU51" s="91">
        <f>ROUNDUP(SUM(AU52:AU54),5)</f>
        <v>0</v>
      </c>
      <c r="AV51" s="90">
        <f>ROUNDUP(AZ51*L26,1)</f>
        <v>0</v>
      </c>
      <c r="AW51" s="90">
        <f>ROUNDUP(BA51*L27,1)</f>
        <v>0</v>
      </c>
      <c r="AX51" s="90">
        <f>ROUNDUP(BB51*L26,1)</f>
        <v>0</v>
      </c>
      <c r="AY51" s="90">
        <f>ROUNDUP(BC51*L27,1)</f>
        <v>0</v>
      </c>
      <c r="AZ51" s="90">
        <f>ROUNDUP(SUM(AZ52:AZ54),2)</f>
        <v>0</v>
      </c>
      <c r="BA51" s="90">
        <f>ROUNDUP(SUM(BA52:BA54),2)</f>
        <v>0</v>
      </c>
      <c r="BB51" s="90">
        <f>ROUNDUP(SUM(BB52:BB54),2)</f>
        <v>0</v>
      </c>
      <c r="BC51" s="90">
        <f>ROUNDUP(SUM(BC52:BC54),2)</f>
        <v>0</v>
      </c>
      <c r="BD51" s="92">
        <f>ROUNDUP(SUM(BD52:BD54),2)</f>
        <v>0</v>
      </c>
      <c r="BS51" s="93" t="s">
        <v>77</v>
      </c>
      <c r="BT51" s="93" t="s">
        <v>78</v>
      </c>
      <c r="BU51" s="94" t="s">
        <v>79</v>
      </c>
      <c r="BV51" s="93" t="s">
        <v>80</v>
      </c>
      <c r="BW51" s="93" t="s">
        <v>7</v>
      </c>
      <c r="BX51" s="93" t="s">
        <v>81</v>
      </c>
      <c r="CL51" s="93" t="s">
        <v>22</v>
      </c>
    </row>
    <row r="52" spans="1:91" s="5" customFormat="1" ht="31.5" customHeight="1">
      <c r="A52" s="95" t="s">
        <v>82</v>
      </c>
      <c r="B52" s="96"/>
      <c r="C52" s="97"/>
      <c r="D52" s="364" t="s">
        <v>83</v>
      </c>
      <c r="E52" s="364"/>
      <c r="F52" s="364"/>
      <c r="G52" s="364"/>
      <c r="H52" s="364"/>
      <c r="I52" s="98"/>
      <c r="J52" s="364" t="s">
        <v>84</v>
      </c>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57">
        <f>'1. - SO 01 Zkapacitnění b...'!J27</f>
        <v>0</v>
      </c>
      <c r="AH52" s="358"/>
      <c r="AI52" s="358"/>
      <c r="AJ52" s="358"/>
      <c r="AK52" s="358"/>
      <c r="AL52" s="358"/>
      <c r="AM52" s="358"/>
      <c r="AN52" s="357">
        <f>SUM(AG52,AT52)</f>
        <v>0</v>
      </c>
      <c r="AO52" s="358"/>
      <c r="AP52" s="358"/>
      <c r="AQ52" s="99" t="s">
        <v>85</v>
      </c>
      <c r="AR52" s="100"/>
      <c r="AS52" s="101">
        <v>0</v>
      </c>
      <c r="AT52" s="102">
        <f>ROUNDUP(SUM(AV52:AW52),1)</f>
        <v>0</v>
      </c>
      <c r="AU52" s="103">
        <f>'1. - SO 01 Zkapacitnění b...'!P84</f>
        <v>0</v>
      </c>
      <c r="AV52" s="102">
        <f>'1. - SO 01 Zkapacitnění b...'!J30</f>
        <v>0</v>
      </c>
      <c r="AW52" s="102">
        <f>'1. - SO 01 Zkapacitnění b...'!J31</f>
        <v>0</v>
      </c>
      <c r="AX52" s="102">
        <f>'1. - SO 01 Zkapacitnění b...'!J32</f>
        <v>0</v>
      </c>
      <c r="AY52" s="102">
        <f>'1. - SO 01 Zkapacitnění b...'!J33</f>
        <v>0</v>
      </c>
      <c r="AZ52" s="102">
        <f>'1. - SO 01 Zkapacitnění b...'!F30</f>
        <v>0</v>
      </c>
      <c r="BA52" s="102">
        <f>'1. - SO 01 Zkapacitnění b...'!F31</f>
        <v>0</v>
      </c>
      <c r="BB52" s="102">
        <f>'1. - SO 01 Zkapacitnění b...'!F32</f>
        <v>0</v>
      </c>
      <c r="BC52" s="102">
        <f>'1. - SO 01 Zkapacitnění b...'!F33</f>
        <v>0</v>
      </c>
      <c r="BD52" s="104">
        <f>'1. - SO 01 Zkapacitnění b...'!F34</f>
        <v>0</v>
      </c>
      <c r="BT52" s="105" t="s">
        <v>25</v>
      </c>
      <c r="BV52" s="105" t="s">
        <v>80</v>
      </c>
      <c r="BW52" s="105" t="s">
        <v>86</v>
      </c>
      <c r="BX52" s="105" t="s">
        <v>7</v>
      </c>
      <c r="CL52" s="105" t="s">
        <v>22</v>
      </c>
      <c r="CM52" s="105" t="s">
        <v>87</v>
      </c>
    </row>
    <row r="53" spans="1:91" s="5" customFormat="1" ht="16.5" customHeight="1">
      <c r="A53" s="95" t="s">
        <v>82</v>
      </c>
      <c r="B53" s="96"/>
      <c r="C53" s="97"/>
      <c r="D53" s="364" t="s">
        <v>88</v>
      </c>
      <c r="E53" s="364"/>
      <c r="F53" s="364"/>
      <c r="G53" s="364"/>
      <c r="H53" s="364"/>
      <c r="I53" s="98"/>
      <c r="J53" s="364" t="s">
        <v>89</v>
      </c>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57">
        <f>'2. - SO 02 Vyrovnání koru...'!J27</f>
        <v>0</v>
      </c>
      <c r="AH53" s="358"/>
      <c r="AI53" s="358"/>
      <c r="AJ53" s="358"/>
      <c r="AK53" s="358"/>
      <c r="AL53" s="358"/>
      <c r="AM53" s="358"/>
      <c r="AN53" s="357">
        <f>SUM(AG53,AT53)</f>
        <v>0</v>
      </c>
      <c r="AO53" s="358"/>
      <c r="AP53" s="358"/>
      <c r="AQ53" s="99" t="s">
        <v>85</v>
      </c>
      <c r="AR53" s="100"/>
      <c r="AS53" s="101">
        <v>0</v>
      </c>
      <c r="AT53" s="102">
        <f>ROUNDUP(SUM(AV53:AW53),1)</f>
        <v>0</v>
      </c>
      <c r="AU53" s="103">
        <f>'2. - SO 02 Vyrovnání koru...'!P86</f>
        <v>0</v>
      </c>
      <c r="AV53" s="102">
        <f>'2. - SO 02 Vyrovnání koru...'!J30</f>
        <v>0</v>
      </c>
      <c r="AW53" s="102">
        <f>'2. - SO 02 Vyrovnání koru...'!J31</f>
        <v>0</v>
      </c>
      <c r="AX53" s="102">
        <f>'2. - SO 02 Vyrovnání koru...'!J32</f>
        <v>0</v>
      </c>
      <c r="AY53" s="102">
        <f>'2. - SO 02 Vyrovnání koru...'!J33</f>
        <v>0</v>
      </c>
      <c r="AZ53" s="102">
        <f>'2. - SO 02 Vyrovnání koru...'!F30</f>
        <v>0</v>
      </c>
      <c r="BA53" s="102">
        <f>'2. - SO 02 Vyrovnání koru...'!F31</f>
        <v>0</v>
      </c>
      <c r="BB53" s="102">
        <f>'2. - SO 02 Vyrovnání koru...'!F32</f>
        <v>0</v>
      </c>
      <c r="BC53" s="102">
        <f>'2. - SO 02 Vyrovnání koru...'!F33</f>
        <v>0</v>
      </c>
      <c r="BD53" s="104">
        <f>'2. - SO 02 Vyrovnání koru...'!F34</f>
        <v>0</v>
      </c>
      <c r="BT53" s="105" t="s">
        <v>25</v>
      </c>
      <c r="BV53" s="105" t="s">
        <v>80</v>
      </c>
      <c r="BW53" s="105" t="s">
        <v>90</v>
      </c>
      <c r="BX53" s="105" t="s">
        <v>7</v>
      </c>
      <c r="CL53" s="105" t="s">
        <v>22</v>
      </c>
      <c r="CM53" s="105" t="s">
        <v>87</v>
      </c>
    </row>
    <row r="54" spans="1:91" s="5" customFormat="1" ht="16.5" customHeight="1">
      <c r="A54" s="95" t="s">
        <v>82</v>
      </c>
      <c r="B54" s="96"/>
      <c r="C54" s="97"/>
      <c r="D54" s="364" t="s">
        <v>91</v>
      </c>
      <c r="E54" s="364"/>
      <c r="F54" s="364"/>
      <c r="G54" s="364"/>
      <c r="H54" s="364"/>
      <c r="I54" s="98"/>
      <c r="J54" s="364" t="s">
        <v>92</v>
      </c>
      <c r="K54" s="364"/>
      <c r="L54" s="364"/>
      <c r="M54" s="364"/>
      <c r="N54" s="364"/>
      <c r="O54" s="364"/>
      <c r="P54" s="364"/>
      <c r="Q54" s="364"/>
      <c r="R54" s="364"/>
      <c r="S54" s="364"/>
      <c r="T54" s="364"/>
      <c r="U54" s="364"/>
      <c r="V54" s="364"/>
      <c r="W54" s="364"/>
      <c r="X54" s="364"/>
      <c r="Y54" s="364"/>
      <c r="Z54" s="364"/>
      <c r="AA54" s="364"/>
      <c r="AB54" s="364"/>
      <c r="AC54" s="364"/>
      <c r="AD54" s="364"/>
      <c r="AE54" s="364"/>
      <c r="AF54" s="364"/>
      <c r="AG54" s="357">
        <f>'VON - Vedlejší a ostatní ...'!J27</f>
        <v>0</v>
      </c>
      <c r="AH54" s="358"/>
      <c r="AI54" s="358"/>
      <c r="AJ54" s="358"/>
      <c r="AK54" s="358"/>
      <c r="AL54" s="358"/>
      <c r="AM54" s="358"/>
      <c r="AN54" s="357">
        <f>SUM(AG54,AT54)</f>
        <v>0</v>
      </c>
      <c r="AO54" s="358"/>
      <c r="AP54" s="358"/>
      <c r="AQ54" s="99" t="s">
        <v>91</v>
      </c>
      <c r="AR54" s="100"/>
      <c r="AS54" s="106">
        <v>0</v>
      </c>
      <c r="AT54" s="107">
        <f>ROUNDUP(SUM(AV54:AW54),1)</f>
        <v>0</v>
      </c>
      <c r="AU54" s="108">
        <f>'VON - Vedlejší a ostatní ...'!P81</f>
        <v>0</v>
      </c>
      <c r="AV54" s="107">
        <f>'VON - Vedlejší a ostatní ...'!J30</f>
        <v>0</v>
      </c>
      <c r="AW54" s="107">
        <f>'VON - Vedlejší a ostatní ...'!J31</f>
        <v>0</v>
      </c>
      <c r="AX54" s="107">
        <f>'VON - Vedlejší a ostatní ...'!J32</f>
        <v>0</v>
      </c>
      <c r="AY54" s="107">
        <f>'VON - Vedlejší a ostatní ...'!J33</f>
        <v>0</v>
      </c>
      <c r="AZ54" s="107">
        <f>'VON - Vedlejší a ostatní ...'!F30</f>
        <v>0</v>
      </c>
      <c r="BA54" s="107">
        <f>'VON - Vedlejší a ostatní ...'!F31</f>
        <v>0</v>
      </c>
      <c r="BB54" s="107">
        <f>'VON - Vedlejší a ostatní ...'!F32</f>
        <v>0</v>
      </c>
      <c r="BC54" s="107">
        <f>'VON - Vedlejší a ostatní ...'!F33</f>
        <v>0</v>
      </c>
      <c r="BD54" s="109">
        <f>'VON - Vedlejší a ostatní ...'!F34</f>
        <v>0</v>
      </c>
      <c r="BT54" s="105" t="s">
        <v>25</v>
      </c>
      <c r="BV54" s="105" t="s">
        <v>80</v>
      </c>
      <c r="BW54" s="105" t="s">
        <v>93</v>
      </c>
      <c r="BX54" s="105" t="s">
        <v>7</v>
      </c>
      <c r="CL54" s="105" t="s">
        <v>22</v>
      </c>
      <c r="CM54" s="105" t="s">
        <v>87</v>
      </c>
    </row>
    <row r="55" spans="2:44" s="1" customFormat="1" ht="30" customHeight="1">
      <c r="B55" s="40"/>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0"/>
    </row>
    <row r="56" spans="2:44" s="1" customFormat="1" ht="6.95" customHeight="1">
      <c r="B56" s="55"/>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60"/>
    </row>
  </sheetData>
  <sheetProtection algorithmName="SHA-512" hashValue="3m1e/Jpq6snqyWk1GgWxafmRXfKfmOZ+kAHkVv/mS3edlIBrDixhVz5Krr04yUToXgRXbPTHn6h6SVkcVqLfOA==" saltValue="LW2Go9s17EpBCU7ei0SZuKfBCNMbOPnQMQNv+8Ija1kpL8Z+Ca7jXOSUuDGdQLpwPkVnn8X2KqiO8ItWirjpQQ==" spinCount="100000" sheet="1" objects="1" scenarios="1" formatColumns="0" formatRows="0"/>
  <mergeCells count="49">
    <mergeCell ref="D53:H53"/>
    <mergeCell ref="J53:AF53"/>
    <mergeCell ref="D54:H54"/>
    <mergeCell ref="J54:AF54"/>
    <mergeCell ref="K6:AO6"/>
    <mergeCell ref="J52:AF52"/>
    <mergeCell ref="W29:AE29"/>
    <mergeCell ref="AK29:AO29"/>
    <mergeCell ref="C49:G49"/>
    <mergeCell ref="L42:AO42"/>
    <mergeCell ref="AM44:AN44"/>
    <mergeCell ref="I49:AF49"/>
    <mergeCell ref="AG49:AM49"/>
    <mergeCell ref="D52:H52"/>
    <mergeCell ref="W26:AE26"/>
    <mergeCell ref="AK26:AO26"/>
    <mergeCell ref="L27:O27"/>
    <mergeCell ref="W27:AE27"/>
    <mergeCell ref="AK27:AO27"/>
    <mergeCell ref="AN54:AP54"/>
    <mergeCell ref="AG54:AM54"/>
    <mergeCell ref="AG51:AM51"/>
    <mergeCell ref="AN51:AP51"/>
    <mergeCell ref="L29:O29"/>
    <mergeCell ref="L30:O30"/>
    <mergeCell ref="AK30:AO30"/>
    <mergeCell ref="AS46:AT48"/>
    <mergeCell ref="AN53:AP53"/>
    <mergeCell ref="AN52:AP52"/>
    <mergeCell ref="AM46:AP46"/>
    <mergeCell ref="AN49:AP49"/>
    <mergeCell ref="AG52:AM52"/>
    <mergeCell ref="AG53:AM53"/>
    <mergeCell ref="BE5:BE32"/>
    <mergeCell ref="W30:AE30"/>
    <mergeCell ref="X32:AB32"/>
    <mergeCell ref="AK32:AO32"/>
    <mergeCell ref="AR2:BE2"/>
    <mergeCell ref="K5:AO5"/>
    <mergeCell ref="W28:AE28"/>
    <mergeCell ref="AK28:AO28"/>
    <mergeCell ref="L28:O28"/>
    <mergeCell ref="E14:AJ14"/>
    <mergeCell ref="E20:AN20"/>
    <mergeCell ref="AK23:AO23"/>
    <mergeCell ref="L25:O25"/>
    <mergeCell ref="W25:AE25"/>
    <mergeCell ref="AK25:AO25"/>
    <mergeCell ref="L26:O26"/>
  </mergeCells>
  <hyperlinks>
    <hyperlink ref="K1:S1" location="C2" display="1) Rekapitulace stavby"/>
    <hyperlink ref="W1:AI1" location="C51" display="2) Rekapitulace objektů stavby a soupisů prací"/>
    <hyperlink ref="A52" location="'1. - SO 01 Zkapacitnění b...'!C2" display="/"/>
    <hyperlink ref="A53" location="'2. - SO 02 Vyrovnání koru...'!C2" display="/"/>
    <hyperlink ref="A54" location="'VON - Vedlejší a ostatn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86"/>
  <sheetViews>
    <sheetView showGridLines="0" tabSelected="1" zoomScale="115" zoomScaleNormal="115" workbookViewId="0" topLeftCell="A1">
      <pane ySplit="1" topLeftCell="A87" activePane="bottomLeft" state="frozen"/>
      <selection pane="bottomLeft" activeCell="F100" sqref="F10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94</v>
      </c>
      <c r="G1" s="375" t="s">
        <v>95</v>
      </c>
      <c r="H1" s="375"/>
      <c r="I1" s="114"/>
      <c r="J1" s="113" t="s">
        <v>96</v>
      </c>
      <c r="K1" s="112" t="s">
        <v>97</v>
      </c>
      <c r="L1" s="113" t="s">
        <v>98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41"/>
      <c r="M2" s="341"/>
      <c r="N2" s="341"/>
      <c r="O2" s="341"/>
      <c r="P2" s="341"/>
      <c r="Q2" s="341"/>
      <c r="R2" s="341"/>
      <c r="S2" s="341"/>
      <c r="T2" s="341"/>
      <c r="U2" s="341"/>
      <c r="V2" s="341"/>
      <c r="AT2" s="23" t="s">
        <v>86</v>
      </c>
    </row>
    <row r="3" spans="2:46" ht="6.95" customHeight="1">
      <c r="B3" s="24"/>
      <c r="C3" s="25"/>
      <c r="D3" s="25"/>
      <c r="E3" s="25"/>
      <c r="F3" s="25"/>
      <c r="G3" s="25"/>
      <c r="H3" s="25"/>
      <c r="I3" s="115"/>
      <c r="J3" s="25"/>
      <c r="K3" s="26"/>
      <c r="AT3" s="23" t="s">
        <v>87</v>
      </c>
    </row>
    <row r="4" spans="2:46" ht="36.95" customHeight="1">
      <c r="B4" s="27"/>
      <c r="C4" s="28"/>
      <c r="D4" s="29" t="s">
        <v>99</v>
      </c>
      <c r="E4" s="28"/>
      <c r="F4" s="28"/>
      <c r="G4" s="28"/>
      <c r="H4" s="28"/>
      <c r="I4" s="116"/>
      <c r="J4" s="28"/>
      <c r="K4" s="30"/>
      <c r="M4" s="31" t="s">
        <v>12</v>
      </c>
      <c r="AT4" s="23" t="s">
        <v>41</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16.5" customHeight="1">
      <c r="B7" s="27"/>
      <c r="C7" s="28"/>
      <c r="D7" s="28"/>
      <c r="E7" s="376" t="str">
        <f>'Rekapitulace stavby'!K6</f>
        <v>MVN Sběř, rekonstrukce a zkapacitnění bezpečnostního přelivu</v>
      </c>
      <c r="F7" s="377"/>
      <c r="G7" s="377"/>
      <c r="H7" s="377"/>
      <c r="I7" s="116"/>
      <c r="J7" s="28"/>
      <c r="K7" s="30"/>
    </row>
    <row r="8" spans="2:11" s="1" customFormat="1" ht="15">
      <c r="B8" s="40"/>
      <c r="C8" s="41"/>
      <c r="D8" s="36" t="s">
        <v>100</v>
      </c>
      <c r="E8" s="41"/>
      <c r="F8" s="41"/>
      <c r="G8" s="41"/>
      <c r="H8" s="41"/>
      <c r="I8" s="117"/>
      <c r="J8" s="41"/>
      <c r="K8" s="44"/>
    </row>
    <row r="9" spans="2:11" s="1" customFormat="1" ht="36.95" customHeight="1">
      <c r="B9" s="40"/>
      <c r="C9" s="41"/>
      <c r="D9" s="41"/>
      <c r="E9" s="378" t="s">
        <v>101</v>
      </c>
      <c r="F9" s="379"/>
      <c r="G9" s="379"/>
      <c r="H9" s="379"/>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24</v>
      </c>
      <c r="K11" s="44"/>
    </row>
    <row r="12" spans="2:11" s="1" customFormat="1" ht="14.45" customHeight="1">
      <c r="B12" s="40"/>
      <c r="C12" s="41"/>
      <c r="D12" s="36" t="s">
        <v>26</v>
      </c>
      <c r="E12" s="41"/>
      <c r="F12" s="34" t="s">
        <v>27</v>
      </c>
      <c r="G12" s="41"/>
      <c r="H12" s="41"/>
      <c r="I12" s="118" t="s">
        <v>28</v>
      </c>
      <c r="J12" s="119" t="str">
        <f>'Rekapitulace stavby'!AN8</f>
        <v>14.8.2018</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32</v>
      </c>
      <c r="E14" s="41"/>
      <c r="F14" s="41"/>
      <c r="G14" s="41"/>
      <c r="H14" s="41"/>
      <c r="I14" s="118" t="s">
        <v>33</v>
      </c>
      <c r="J14" s="34" t="s">
        <v>34</v>
      </c>
      <c r="K14" s="44"/>
    </row>
    <row r="15" spans="2:11" s="1" customFormat="1" ht="18" customHeight="1">
      <c r="B15" s="40"/>
      <c r="C15" s="41"/>
      <c r="D15" s="41"/>
      <c r="E15" s="34" t="s">
        <v>35</v>
      </c>
      <c r="F15" s="41"/>
      <c r="G15" s="41"/>
      <c r="H15" s="41"/>
      <c r="I15" s="118" t="s">
        <v>36</v>
      </c>
      <c r="J15" s="34" t="s">
        <v>34</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37</v>
      </c>
      <c r="E17" s="41"/>
      <c r="F17" s="41"/>
      <c r="G17" s="41"/>
      <c r="H17" s="41"/>
      <c r="I17" s="118" t="s">
        <v>33</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36</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39</v>
      </c>
      <c r="E20" s="41"/>
      <c r="F20" s="41"/>
      <c r="G20" s="41"/>
      <c r="H20" s="41"/>
      <c r="I20" s="118" t="s">
        <v>33</v>
      </c>
      <c r="J20" s="34" t="s">
        <v>34</v>
      </c>
      <c r="K20" s="44"/>
    </row>
    <row r="21" spans="2:11" s="1" customFormat="1" ht="18" customHeight="1">
      <c r="B21" s="40"/>
      <c r="C21" s="41"/>
      <c r="D21" s="41"/>
      <c r="E21" s="34" t="s">
        <v>40</v>
      </c>
      <c r="F21" s="41"/>
      <c r="G21" s="41"/>
      <c r="H21" s="41"/>
      <c r="I21" s="118" t="s">
        <v>36</v>
      </c>
      <c r="J21" s="34" t="s">
        <v>34</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28.5" customHeight="1">
      <c r="B24" s="120"/>
      <c r="C24" s="121"/>
      <c r="D24" s="121"/>
      <c r="E24" s="347" t="s">
        <v>102</v>
      </c>
      <c r="F24" s="347"/>
      <c r="G24" s="347"/>
      <c r="H24" s="347"/>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44</v>
      </c>
      <c r="E27" s="41"/>
      <c r="F27" s="41"/>
      <c r="G27" s="41"/>
      <c r="H27" s="41"/>
      <c r="I27" s="117"/>
      <c r="J27" s="127">
        <f>ROUNDUP(J84,2)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46</v>
      </c>
      <c r="G29" s="41"/>
      <c r="H29" s="41"/>
      <c r="I29" s="128" t="s">
        <v>45</v>
      </c>
      <c r="J29" s="45" t="s">
        <v>47</v>
      </c>
      <c r="K29" s="44"/>
    </row>
    <row r="30" spans="2:11" s="1" customFormat="1" ht="14.45" customHeight="1" hidden="1">
      <c r="B30" s="40"/>
      <c r="C30" s="41"/>
      <c r="D30" s="48" t="s">
        <v>48</v>
      </c>
      <c r="E30" s="48" t="s">
        <v>49</v>
      </c>
      <c r="F30" s="129">
        <f>ROUNDUP(SUM(BE84:BE385),2)</f>
        <v>0</v>
      </c>
      <c r="G30" s="41"/>
      <c r="H30" s="41"/>
      <c r="I30" s="130">
        <v>0.21</v>
      </c>
      <c r="J30" s="129">
        <f>ROUNDUP(ROUNDUP((SUM(BE84:BE385)),2)*I30,1)</f>
        <v>0</v>
      </c>
      <c r="K30" s="44"/>
    </row>
    <row r="31" spans="2:11" s="1" customFormat="1" ht="14.45" customHeight="1" hidden="1">
      <c r="B31" s="40"/>
      <c r="C31" s="41"/>
      <c r="D31" s="41"/>
      <c r="E31" s="48" t="s">
        <v>50</v>
      </c>
      <c r="F31" s="129">
        <f>ROUNDUP(SUM(BF84:BF385),2)</f>
        <v>0</v>
      </c>
      <c r="G31" s="41"/>
      <c r="H31" s="41"/>
      <c r="I31" s="130">
        <v>0.15</v>
      </c>
      <c r="J31" s="129">
        <f>ROUNDUP(ROUNDUP((SUM(BF84:BF385)),2)*I31,1)</f>
        <v>0</v>
      </c>
      <c r="K31" s="44"/>
    </row>
    <row r="32" spans="2:11" s="1" customFormat="1" ht="14.45" customHeight="1">
      <c r="B32" s="40"/>
      <c r="C32" s="41"/>
      <c r="D32" s="48" t="s">
        <v>48</v>
      </c>
      <c r="E32" s="48" t="s">
        <v>51</v>
      </c>
      <c r="F32" s="129">
        <f>ROUNDUP(SUM(BG84:BG385),2)</f>
        <v>0</v>
      </c>
      <c r="G32" s="41"/>
      <c r="H32" s="41"/>
      <c r="I32" s="130">
        <v>0.21</v>
      </c>
      <c r="J32" s="129">
        <v>0</v>
      </c>
      <c r="K32" s="44"/>
    </row>
    <row r="33" spans="2:11" s="1" customFormat="1" ht="14.45" customHeight="1">
      <c r="B33" s="40"/>
      <c r="C33" s="41"/>
      <c r="D33" s="41"/>
      <c r="E33" s="48" t="s">
        <v>52</v>
      </c>
      <c r="F33" s="129">
        <f>ROUNDUP(SUM(BH84:BH385),2)</f>
        <v>0</v>
      </c>
      <c r="G33" s="41"/>
      <c r="H33" s="41"/>
      <c r="I33" s="130">
        <v>0.15</v>
      </c>
      <c r="J33" s="129">
        <v>0</v>
      </c>
      <c r="K33" s="44"/>
    </row>
    <row r="34" spans="2:11" s="1" customFormat="1" ht="14.45" customHeight="1" hidden="1">
      <c r="B34" s="40"/>
      <c r="C34" s="41"/>
      <c r="D34" s="41"/>
      <c r="E34" s="48" t="s">
        <v>53</v>
      </c>
      <c r="F34" s="129">
        <f>ROUNDUP(SUM(BI84:BI385),2)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54</v>
      </c>
      <c r="E36" s="78"/>
      <c r="F36" s="78"/>
      <c r="G36" s="133" t="s">
        <v>55</v>
      </c>
      <c r="H36" s="134" t="s">
        <v>56</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103</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6" t="str">
        <f>E7</f>
        <v>MVN Sběř, rekonstrukce a zkapacitnění bezpečnostního přelivu</v>
      </c>
      <c r="F45" s="377"/>
      <c r="G45" s="377"/>
      <c r="H45" s="377"/>
      <c r="I45" s="117"/>
      <c r="J45" s="41"/>
      <c r="K45" s="44"/>
    </row>
    <row r="46" spans="2:11" s="1" customFormat="1" ht="14.45" customHeight="1">
      <c r="B46" s="40"/>
      <c r="C46" s="36" t="s">
        <v>100</v>
      </c>
      <c r="D46" s="41"/>
      <c r="E46" s="41"/>
      <c r="F46" s="41"/>
      <c r="G46" s="41"/>
      <c r="H46" s="41"/>
      <c r="I46" s="117"/>
      <c r="J46" s="41"/>
      <c r="K46" s="44"/>
    </row>
    <row r="47" spans="2:11" s="1" customFormat="1" ht="17.25" customHeight="1">
      <c r="B47" s="40"/>
      <c r="C47" s="41"/>
      <c r="D47" s="41"/>
      <c r="E47" s="378" t="str">
        <f>E9</f>
        <v>1. - SO 01 Zkapacitnění bezpečnostního přelivu</v>
      </c>
      <c r="F47" s="379"/>
      <c r="G47" s="379"/>
      <c r="H47" s="379"/>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26</v>
      </c>
      <c r="D49" s="41"/>
      <c r="E49" s="41"/>
      <c r="F49" s="34" t="str">
        <f>F12</f>
        <v>Sběř</v>
      </c>
      <c r="G49" s="41"/>
      <c r="H49" s="41"/>
      <c r="I49" s="118" t="s">
        <v>28</v>
      </c>
      <c r="J49" s="119" t="str">
        <f>IF(J12="","",J12)</f>
        <v>14.8.2018</v>
      </c>
      <c r="K49" s="44"/>
    </row>
    <row r="50" spans="2:11" s="1" customFormat="1" ht="6.95" customHeight="1">
      <c r="B50" s="40"/>
      <c r="C50" s="41"/>
      <c r="D50" s="41"/>
      <c r="E50" s="41"/>
      <c r="F50" s="41"/>
      <c r="G50" s="41"/>
      <c r="H50" s="41"/>
      <c r="I50" s="117"/>
      <c r="J50" s="41"/>
      <c r="K50" s="44"/>
    </row>
    <row r="51" spans="2:11" s="1" customFormat="1" ht="15">
      <c r="B51" s="40"/>
      <c r="C51" s="36" t="s">
        <v>32</v>
      </c>
      <c r="D51" s="41"/>
      <c r="E51" s="41"/>
      <c r="F51" s="34" t="str">
        <f>E15</f>
        <v>Povodí Labe, státní podnik, OIČ, Hradec Králové</v>
      </c>
      <c r="G51" s="41"/>
      <c r="H51" s="41"/>
      <c r="I51" s="118" t="s">
        <v>39</v>
      </c>
      <c r="J51" s="347" t="str">
        <f>E21</f>
        <v xml:space="preserve">Povodí Labe, státní podnik, OIČ, Hradec Králové </v>
      </c>
      <c r="K51" s="44"/>
    </row>
    <row r="52" spans="2:11" s="1" customFormat="1" ht="14.45" customHeight="1">
      <c r="B52" s="40"/>
      <c r="C52" s="36" t="s">
        <v>37</v>
      </c>
      <c r="D52" s="41"/>
      <c r="E52" s="41"/>
      <c r="F52" s="34" t="str">
        <f>IF(E18="","",E18)</f>
        <v/>
      </c>
      <c r="G52" s="41"/>
      <c r="H52" s="41"/>
      <c r="I52" s="117"/>
      <c r="J52" s="371"/>
      <c r="K52" s="44"/>
    </row>
    <row r="53" spans="2:11" s="1" customFormat="1" ht="10.35" customHeight="1">
      <c r="B53" s="40"/>
      <c r="C53" s="41"/>
      <c r="D53" s="41"/>
      <c r="E53" s="41"/>
      <c r="F53" s="41"/>
      <c r="G53" s="41"/>
      <c r="H53" s="41"/>
      <c r="I53" s="117"/>
      <c r="J53" s="41"/>
      <c r="K53" s="44"/>
    </row>
    <row r="54" spans="2:11" s="1" customFormat="1" ht="29.25" customHeight="1">
      <c r="B54" s="40"/>
      <c r="C54" s="143" t="s">
        <v>104</v>
      </c>
      <c r="D54" s="131"/>
      <c r="E54" s="131"/>
      <c r="F54" s="131"/>
      <c r="G54" s="131"/>
      <c r="H54" s="131"/>
      <c r="I54" s="144"/>
      <c r="J54" s="145" t="s">
        <v>105</v>
      </c>
      <c r="K54" s="146"/>
    </row>
    <row r="55" spans="2:11" s="1" customFormat="1" ht="10.35" customHeight="1">
      <c r="B55" s="40"/>
      <c r="C55" s="41"/>
      <c r="D55" s="41"/>
      <c r="E55" s="41"/>
      <c r="F55" s="41"/>
      <c r="G55" s="41"/>
      <c r="H55" s="41"/>
      <c r="I55" s="117"/>
      <c r="J55" s="41"/>
      <c r="K55" s="44"/>
    </row>
    <row r="56" spans="2:47" s="1" customFormat="1" ht="29.25" customHeight="1">
      <c r="B56" s="40"/>
      <c r="C56" s="147" t="s">
        <v>106</v>
      </c>
      <c r="D56" s="41"/>
      <c r="E56" s="41"/>
      <c r="F56" s="41"/>
      <c r="G56" s="41"/>
      <c r="H56" s="41"/>
      <c r="I56" s="117"/>
      <c r="J56" s="127">
        <f>J84</f>
        <v>0</v>
      </c>
      <c r="K56" s="44"/>
      <c r="AU56" s="23" t="s">
        <v>107</v>
      </c>
    </row>
    <row r="57" spans="2:11" s="7" customFormat="1" ht="24.95" customHeight="1">
      <c r="B57" s="148"/>
      <c r="C57" s="149"/>
      <c r="D57" s="150" t="s">
        <v>108</v>
      </c>
      <c r="E57" s="151"/>
      <c r="F57" s="151"/>
      <c r="G57" s="151"/>
      <c r="H57" s="151"/>
      <c r="I57" s="152"/>
      <c r="J57" s="153">
        <f>J85</f>
        <v>0</v>
      </c>
      <c r="K57" s="154"/>
    </row>
    <row r="58" spans="2:11" s="8" customFormat="1" ht="19.9" customHeight="1">
      <c r="B58" s="155"/>
      <c r="C58" s="156"/>
      <c r="D58" s="157" t="s">
        <v>109</v>
      </c>
      <c r="E58" s="158"/>
      <c r="F58" s="158"/>
      <c r="G58" s="158"/>
      <c r="H58" s="158"/>
      <c r="I58" s="159"/>
      <c r="J58" s="160">
        <f>J86</f>
        <v>0</v>
      </c>
      <c r="K58" s="161"/>
    </row>
    <row r="59" spans="2:11" s="8" customFormat="1" ht="14.85" customHeight="1">
      <c r="B59" s="155"/>
      <c r="C59" s="156"/>
      <c r="D59" s="157" t="s">
        <v>110</v>
      </c>
      <c r="E59" s="158"/>
      <c r="F59" s="158"/>
      <c r="G59" s="158"/>
      <c r="H59" s="158"/>
      <c r="I59" s="159"/>
      <c r="J59" s="160">
        <f>J202</f>
        <v>0</v>
      </c>
      <c r="K59" s="161"/>
    </row>
    <row r="60" spans="2:11" s="8" customFormat="1" ht="19.9" customHeight="1">
      <c r="B60" s="155"/>
      <c r="C60" s="156"/>
      <c r="D60" s="157" t="s">
        <v>111</v>
      </c>
      <c r="E60" s="158"/>
      <c r="F60" s="158"/>
      <c r="G60" s="158"/>
      <c r="H60" s="158"/>
      <c r="I60" s="159"/>
      <c r="J60" s="160">
        <f>J242</f>
        <v>0</v>
      </c>
      <c r="K60" s="161"/>
    </row>
    <row r="61" spans="2:11" s="8" customFormat="1" ht="19.9" customHeight="1">
      <c r="B61" s="155"/>
      <c r="C61" s="156"/>
      <c r="D61" s="157" t="s">
        <v>112</v>
      </c>
      <c r="E61" s="158"/>
      <c r="F61" s="158"/>
      <c r="G61" s="158"/>
      <c r="H61" s="158"/>
      <c r="I61" s="159"/>
      <c r="J61" s="160">
        <f>J297</f>
        <v>0</v>
      </c>
      <c r="K61" s="161"/>
    </row>
    <row r="62" spans="2:11" s="8" customFormat="1" ht="19.9" customHeight="1">
      <c r="B62" s="155"/>
      <c r="C62" s="156"/>
      <c r="D62" s="157" t="s">
        <v>113</v>
      </c>
      <c r="E62" s="158"/>
      <c r="F62" s="158"/>
      <c r="G62" s="158"/>
      <c r="H62" s="158"/>
      <c r="I62" s="159"/>
      <c r="J62" s="160">
        <f>J340</f>
        <v>0</v>
      </c>
      <c r="K62" s="161"/>
    </row>
    <row r="63" spans="2:11" s="8" customFormat="1" ht="19.9" customHeight="1">
      <c r="B63" s="155"/>
      <c r="C63" s="156"/>
      <c r="D63" s="157" t="s">
        <v>114</v>
      </c>
      <c r="E63" s="158"/>
      <c r="F63" s="158"/>
      <c r="G63" s="158"/>
      <c r="H63" s="158"/>
      <c r="I63" s="159"/>
      <c r="J63" s="160">
        <f>J360</f>
        <v>0</v>
      </c>
      <c r="K63" s="161"/>
    </row>
    <row r="64" spans="2:11" s="8" customFormat="1" ht="19.9" customHeight="1">
      <c r="B64" s="155"/>
      <c r="C64" s="156"/>
      <c r="D64" s="157" t="s">
        <v>115</v>
      </c>
      <c r="E64" s="158"/>
      <c r="F64" s="158"/>
      <c r="G64" s="158"/>
      <c r="H64" s="158"/>
      <c r="I64" s="159"/>
      <c r="J64" s="160">
        <f>J383</f>
        <v>0</v>
      </c>
      <c r="K64" s="161"/>
    </row>
    <row r="65" spans="2:11" s="1" customFormat="1" ht="21.75" customHeight="1">
      <c r="B65" s="40"/>
      <c r="C65" s="41"/>
      <c r="D65" s="41"/>
      <c r="E65" s="41"/>
      <c r="F65" s="41"/>
      <c r="G65" s="41"/>
      <c r="H65" s="41"/>
      <c r="I65" s="117"/>
      <c r="J65" s="41"/>
      <c r="K65" s="44"/>
    </row>
    <row r="66" spans="2:11" s="1" customFormat="1" ht="6.95" customHeight="1">
      <c r="B66" s="55"/>
      <c r="C66" s="56"/>
      <c r="D66" s="56"/>
      <c r="E66" s="56"/>
      <c r="F66" s="56"/>
      <c r="G66" s="56"/>
      <c r="H66" s="56"/>
      <c r="I66" s="138"/>
      <c r="J66" s="56"/>
      <c r="K66" s="57"/>
    </row>
    <row r="70" spans="2:12" s="1" customFormat="1" ht="6.95" customHeight="1">
      <c r="B70" s="58"/>
      <c r="C70" s="59"/>
      <c r="D70" s="59"/>
      <c r="E70" s="59"/>
      <c r="F70" s="59"/>
      <c r="G70" s="59"/>
      <c r="H70" s="59"/>
      <c r="I70" s="141"/>
      <c r="J70" s="59"/>
      <c r="K70" s="59"/>
      <c r="L70" s="60"/>
    </row>
    <row r="71" spans="2:12" s="1" customFormat="1" ht="36.95" customHeight="1">
      <c r="B71" s="40"/>
      <c r="C71" s="61" t="s">
        <v>116</v>
      </c>
      <c r="D71" s="62"/>
      <c r="E71" s="62"/>
      <c r="F71" s="62"/>
      <c r="G71" s="62"/>
      <c r="H71" s="62"/>
      <c r="I71" s="162"/>
      <c r="J71" s="62"/>
      <c r="K71" s="62"/>
      <c r="L71" s="60"/>
    </row>
    <row r="72" spans="2:12" s="1" customFormat="1" ht="6.95" customHeight="1">
      <c r="B72" s="40"/>
      <c r="C72" s="62"/>
      <c r="D72" s="62"/>
      <c r="E72" s="62"/>
      <c r="F72" s="62"/>
      <c r="G72" s="62"/>
      <c r="H72" s="62"/>
      <c r="I72" s="162"/>
      <c r="J72" s="62"/>
      <c r="K72" s="62"/>
      <c r="L72" s="60"/>
    </row>
    <row r="73" spans="2:12" s="1" customFormat="1" ht="14.45" customHeight="1">
      <c r="B73" s="40"/>
      <c r="C73" s="64" t="s">
        <v>18</v>
      </c>
      <c r="D73" s="62"/>
      <c r="E73" s="62"/>
      <c r="F73" s="62"/>
      <c r="G73" s="62"/>
      <c r="H73" s="62"/>
      <c r="I73" s="162"/>
      <c r="J73" s="62"/>
      <c r="K73" s="62"/>
      <c r="L73" s="60"/>
    </row>
    <row r="74" spans="2:12" s="1" customFormat="1" ht="16.5" customHeight="1">
      <c r="B74" s="40"/>
      <c r="C74" s="62"/>
      <c r="D74" s="62"/>
      <c r="E74" s="372" t="str">
        <f>E7</f>
        <v>MVN Sběř, rekonstrukce a zkapacitnění bezpečnostního přelivu</v>
      </c>
      <c r="F74" s="373"/>
      <c r="G74" s="373"/>
      <c r="H74" s="373"/>
      <c r="I74" s="162"/>
      <c r="J74" s="62"/>
      <c r="K74" s="62"/>
      <c r="L74" s="60"/>
    </row>
    <row r="75" spans="2:12" s="1" customFormat="1" ht="14.45" customHeight="1">
      <c r="B75" s="40"/>
      <c r="C75" s="64" t="s">
        <v>100</v>
      </c>
      <c r="D75" s="62"/>
      <c r="E75" s="62"/>
      <c r="F75" s="62"/>
      <c r="G75" s="62"/>
      <c r="H75" s="62"/>
      <c r="I75" s="162"/>
      <c r="J75" s="62"/>
      <c r="K75" s="62"/>
      <c r="L75" s="60"/>
    </row>
    <row r="76" spans="2:12" s="1" customFormat="1" ht="17.25" customHeight="1">
      <c r="B76" s="40"/>
      <c r="C76" s="62"/>
      <c r="D76" s="62"/>
      <c r="E76" s="367" t="str">
        <f>E9</f>
        <v>1. - SO 01 Zkapacitnění bezpečnostního přelivu</v>
      </c>
      <c r="F76" s="374"/>
      <c r="G76" s="374"/>
      <c r="H76" s="374"/>
      <c r="I76" s="162"/>
      <c r="J76" s="62"/>
      <c r="K76" s="62"/>
      <c r="L76" s="60"/>
    </row>
    <row r="77" spans="2:12" s="1" customFormat="1" ht="6.95" customHeight="1">
      <c r="B77" s="40"/>
      <c r="C77" s="62"/>
      <c r="D77" s="62"/>
      <c r="E77" s="62"/>
      <c r="F77" s="62"/>
      <c r="G77" s="62"/>
      <c r="H77" s="62"/>
      <c r="I77" s="162"/>
      <c r="J77" s="62"/>
      <c r="K77" s="62"/>
      <c r="L77" s="60"/>
    </row>
    <row r="78" spans="2:12" s="1" customFormat="1" ht="18" customHeight="1">
      <c r="B78" s="40"/>
      <c r="C78" s="64" t="s">
        <v>26</v>
      </c>
      <c r="D78" s="62"/>
      <c r="E78" s="62"/>
      <c r="F78" s="163" t="str">
        <f>F12</f>
        <v>Sběř</v>
      </c>
      <c r="G78" s="62"/>
      <c r="H78" s="62"/>
      <c r="I78" s="164" t="s">
        <v>28</v>
      </c>
      <c r="J78" s="72" t="str">
        <f>IF(J12="","",J12)</f>
        <v>14.8.2018</v>
      </c>
      <c r="K78" s="62"/>
      <c r="L78" s="60"/>
    </row>
    <row r="79" spans="2:12" s="1" customFormat="1" ht="6.95" customHeight="1">
      <c r="B79" s="40"/>
      <c r="C79" s="62"/>
      <c r="D79" s="62"/>
      <c r="E79" s="62"/>
      <c r="F79" s="62"/>
      <c r="G79" s="62"/>
      <c r="H79" s="62"/>
      <c r="I79" s="162"/>
      <c r="J79" s="62"/>
      <c r="K79" s="62"/>
      <c r="L79" s="60"/>
    </row>
    <row r="80" spans="2:12" s="1" customFormat="1" ht="15">
      <c r="B80" s="40"/>
      <c r="C80" s="64" t="s">
        <v>32</v>
      </c>
      <c r="D80" s="62"/>
      <c r="E80" s="62"/>
      <c r="F80" s="163" t="str">
        <f>E15</f>
        <v>Povodí Labe, státní podnik, OIČ, Hradec Králové</v>
      </c>
      <c r="G80" s="62"/>
      <c r="H80" s="62"/>
      <c r="I80" s="164" t="s">
        <v>39</v>
      </c>
      <c r="J80" s="163" t="str">
        <f>E21</f>
        <v xml:space="preserve">Povodí Labe, státní podnik, OIČ, Hradec Králové </v>
      </c>
      <c r="K80" s="62"/>
      <c r="L80" s="60"/>
    </row>
    <row r="81" spans="2:12" s="1" customFormat="1" ht="14.45" customHeight="1">
      <c r="B81" s="40"/>
      <c r="C81" s="64" t="s">
        <v>37</v>
      </c>
      <c r="D81" s="62"/>
      <c r="E81" s="62"/>
      <c r="F81" s="163" t="str">
        <f>IF(E18="","",E18)</f>
        <v/>
      </c>
      <c r="G81" s="62"/>
      <c r="H81" s="62"/>
      <c r="I81" s="162"/>
      <c r="J81" s="62"/>
      <c r="K81" s="62"/>
      <c r="L81" s="60"/>
    </row>
    <row r="82" spans="2:12" s="1" customFormat="1" ht="10.35" customHeight="1">
      <c r="B82" s="40"/>
      <c r="C82" s="62"/>
      <c r="D82" s="62"/>
      <c r="E82" s="62"/>
      <c r="F82" s="62"/>
      <c r="G82" s="62"/>
      <c r="H82" s="62"/>
      <c r="I82" s="162"/>
      <c r="J82" s="62"/>
      <c r="K82" s="62"/>
      <c r="L82" s="60"/>
    </row>
    <row r="83" spans="2:20" s="9" customFormat="1" ht="29.25" customHeight="1">
      <c r="B83" s="165"/>
      <c r="C83" s="166" t="s">
        <v>117</v>
      </c>
      <c r="D83" s="167" t="s">
        <v>63</v>
      </c>
      <c r="E83" s="167" t="s">
        <v>59</v>
      </c>
      <c r="F83" s="167" t="s">
        <v>118</v>
      </c>
      <c r="G83" s="167" t="s">
        <v>119</v>
      </c>
      <c r="H83" s="167" t="s">
        <v>120</v>
      </c>
      <c r="I83" s="168" t="s">
        <v>121</v>
      </c>
      <c r="J83" s="167" t="s">
        <v>105</v>
      </c>
      <c r="K83" s="169" t="s">
        <v>122</v>
      </c>
      <c r="L83" s="170"/>
      <c r="M83" s="80" t="s">
        <v>123</v>
      </c>
      <c r="N83" s="81" t="s">
        <v>48</v>
      </c>
      <c r="O83" s="81" t="s">
        <v>124</v>
      </c>
      <c r="P83" s="81" t="s">
        <v>125</v>
      </c>
      <c r="Q83" s="81" t="s">
        <v>126</v>
      </c>
      <c r="R83" s="81" t="s">
        <v>127</v>
      </c>
      <c r="S83" s="81" t="s">
        <v>128</v>
      </c>
      <c r="T83" s="82" t="s">
        <v>129</v>
      </c>
    </row>
    <row r="84" spans="2:63" s="1" customFormat="1" ht="29.25" customHeight="1">
      <c r="B84" s="40"/>
      <c r="C84" s="86" t="s">
        <v>106</v>
      </c>
      <c r="D84" s="62"/>
      <c r="E84" s="62"/>
      <c r="F84" s="62"/>
      <c r="G84" s="62"/>
      <c r="H84" s="62"/>
      <c r="I84" s="162"/>
      <c r="J84" s="171">
        <f>BK84</f>
        <v>0</v>
      </c>
      <c r="K84" s="62"/>
      <c r="L84" s="60"/>
      <c r="M84" s="83"/>
      <c r="N84" s="84"/>
      <c r="O84" s="84"/>
      <c r="P84" s="172">
        <f>P85</f>
        <v>0</v>
      </c>
      <c r="Q84" s="84"/>
      <c r="R84" s="172">
        <f>R85</f>
        <v>474.64826491</v>
      </c>
      <c r="S84" s="84"/>
      <c r="T84" s="173">
        <f>T85</f>
        <v>74.12</v>
      </c>
      <c r="AT84" s="23" t="s">
        <v>77</v>
      </c>
      <c r="AU84" s="23" t="s">
        <v>107</v>
      </c>
      <c r="BK84" s="174">
        <f>BK85</f>
        <v>0</v>
      </c>
    </row>
    <row r="85" spans="2:63" s="10" customFormat="1" ht="37.35" customHeight="1">
      <c r="B85" s="175"/>
      <c r="C85" s="176"/>
      <c r="D85" s="177" t="s">
        <v>77</v>
      </c>
      <c r="E85" s="178" t="s">
        <v>130</v>
      </c>
      <c r="F85" s="178" t="s">
        <v>131</v>
      </c>
      <c r="G85" s="176"/>
      <c r="H85" s="176"/>
      <c r="I85" s="179"/>
      <c r="J85" s="180">
        <f>BK85</f>
        <v>0</v>
      </c>
      <c r="K85" s="176"/>
      <c r="L85" s="181"/>
      <c r="M85" s="182"/>
      <c r="N85" s="183"/>
      <c r="O85" s="183"/>
      <c r="P85" s="184">
        <f>P86+P242+P297+P340+P360+P383</f>
        <v>0</v>
      </c>
      <c r="Q85" s="183"/>
      <c r="R85" s="184">
        <f>R86+R242+R297+R340+R360+R383</f>
        <v>474.64826491</v>
      </c>
      <c r="S85" s="183"/>
      <c r="T85" s="185">
        <f>T86+T242+T297+T340+T360+T383</f>
        <v>74.12</v>
      </c>
      <c r="AR85" s="186" t="s">
        <v>25</v>
      </c>
      <c r="AT85" s="187" t="s">
        <v>77</v>
      </c>
      <c r="AU85" s="187" t="s">
        <v>78</v>
      </c>
      <c r="AY85" s="186" t="s">
        <v>132</v>
      </c>
      <c r="BK85" s="188">
        <f>BK86+BK242+BK297+BK340+BK360+BK383</f>
        <v>0</v>
      </c>
    </row>
    <row r="86" spans="2:63" s="10" customFormat="1" ht="19.9" customHeight="1">
      <c r="B86" s="175"/>
      <c r="C86" s="176"/>
      <c r="D86" s="177" t="s">
        <v>77</v>
      </c>
      <c r="E86" s="189" t="s">
        <v>25</v>
      </c>
      <c r="F86" s="189" t="s">
        <v>133</v>
      </c>
      <c r="G86" s="176"/>
      <c r="H86" s="176"/>
      <c r="I86" s="179"/>
      <c r="J86" s="190">
        <f>BK86</f>
        <v>0</v>
      </c>
      <c r="K86" s="176"/>
      <c r="L86" s="181"/>
      <c r="M86" s="182"/>
      <c r="N86" s="183"/>
      <c r="O86" s="183"/>
      <c r="P86" s="184">
        <f>P87+SUM(P88:P202)</f>
        <v>0</v>
      </c>
      <c r="Q86" s="183"/>
      <c r="R86" s="184">
        <f>R87+SUM(R88:R202)</f>
        <v>0.30651143000000003</v>
      </c>
      <c r="S86" s="183"/>
      <c r="T86" s="185">
        <f>T87+SUM(T88:T202)</f>
        <v>0</v>
      </c>
      <c r="AR86" s="186" t="s">
        <v>25</v>
      </c>
      <c r="AT86" s="187" t="s">
        <v>77</v>
      </c>
      <c r="AU86" s="187" t="s">
        <v>25</v>
      </c>
      <c r="AY86" s="186" t="s">
        <v>132</v>
      </c>
      <c r="BK86" s="188">
        <f>BK87+SUM(BK88:BK202)</f>
        <v>0</v>
      </c>
    </row>
    <row r="87" spans="2:65" s="1" customFormat="1" ht="25.5" customHeight="1">
      <c r="B87" s="40"/>
      <c r="C87" s="191" t="s">
        <v>25</v>
      </c>
      <c r="D87" s="191" t="s">
        <v>134</v>
      </c>
      <c r="E87" s="192" t="s">
        <v>135</v>
      </c>
      <c r="F87" s="193" t="s">
        <v>136</v>
      </c>
      <c r="G87" s="194" t="s">
        <v>137</v>
      </c>
      <c r="H87" s="195">
        <v>450</v>
      </c>
      <c r="I87" s="196"/>
      <c r="J87" s="197">
        <f>ROUND(I87*H87,2)</f>
        <v>0</v>
      </c>
      <c r="K87" s="193" t="s">
        <v>138</v>
      </c>
      <c r="L87" s="60"/>
      <c r="M87" s="198" t="s">
        <v>34</v>
      </c>
      <c r="N87" s="199" t="s">
        <v>51</v>
      </c>
      <c r="O87" s="41"/>
      <c r="P87" s="200">
        <f>O87*H87</f>
        <v>0</v>
      </c>
      <c r="Q87" s="200">
        <v>0</v>
      </c>
      <c r="R87" s="200">
        <f>Q87*H87</f>
        <v>0</v>
      </c>
      <c r="S87" s="200">
        <v>0</v>
      </c>
      <c r="T87" s="201">
        <f>S87*H87</f>
        <v>0</v>
      </c>
      <c r="AR87" s="23" t="s">
        <v>139</v>
      </c>
      <c r="AT87" s="23" t="s">
        <v>134</v>
      </c>
      <c r="AU87" s="23" t="s">
        <v>87</v>
      </c>
      <c r="AY87" s="23" t="s">
        <v>132</v>
      </c>
      <c r="BE87" s="202">
        <f>IF(N87="základní",J87,0)</f>
        <v>0</v>
      </c>
      <c r="BF87" s="202">
        <f>IF(N87="snížená",J87,0)</f>
        <v>0</v>
      </c>
      <c r="BG87" s="202">
        <f>IF(N87="zákl. přenesená",J87,0)</f>
        <v>0</v>
      </c>
      <c r="BH87" s="202">
        <f>IF(N87="sníž. přenesená",J87,0)</f>
        <v>0</v>
      </c>
      <c r="BI87" s="202">
        <f>IF(N87="nulová",J87,0)</f>
        <v>0</v>
      </c>
      <c r="BJ87" s="23" t="s">
        <v>139</v>
      </c>
      <c r="BK87" s="202">
        <f>ROUND(I87*H87,2)</f>
        <v>0</v>
      </c>
      <c r="BL87" s="23" t="s">
        <v>139</v>
      </c>
      <c r="BM87" s="23" t="s">
        <v>140</v>
      </c>
    </row>
    <row r="88" spans="2:47" s="1" customFormat="1" ht="189">
      <c r="B88" s="40"/>
      <c r="C88" s="62"/>
      <c r="D88" s="203" t="s">
        <v>141</v>
      </c>
      <c r="E88" s="62"/>
      <c r="F88" s="204" t="s">
        <v>142</v>
      </c>
      <c r="G88" s="62"/>
      <c r="H88" s="62"/>
      <c r="I88" s="162"/>
      <c r="J88" s="62"/>
      <c r="K88" s="62"/>
      <c r="L88" s="60"/>
      <c r="M88" s="205"/>
      <c r="N88" s="41"/>
      <c r="O88" s="41"/>
      <c r="P88" s="41"/>
      <c r="Q88" s="41"/>
      <c r="R88" s="41"/>
      <c r="S88" s="41"/>
      <c r="T88" s="77"/>
      <c r="AT88" s="23" t="s">
        <v>141</v>
      </c>
      <c r="AU88" s="23" t="s">
        <v>87</v>
      </c>
    </row>
    <row r="89" spans="2:51" s="11" customFormat="1" ht="13.5">
      <c r="B89" s="206"/>
      <c r="C89" s="207"/>
      <c r="D89" s="203" t="s">
        <v>143</v>
      </c>
      <c r="E89" s="208" t="s">
        <v>34</v>
      </c>
      <c r="F89" s="209" t="s">
        <v>144</v>
      </c>
      <c r="G89" s="207"/>
      <c r="H89" s="208" t="s">
        <v>34</v>
      </c>
      <c r="I89" s="210"/>
      <c r="J89" s="207"/>
      <c r="K89" s="207"/>
      <c r="L89" s="211"/>
      <c r="M89" s="212"/>
      <c r="N89" s="213"/>
      <c r="O89" s="213"/>
      <c r="P89" s="213"/>
      <c r="Q89" s="213"/>
      <c r="R89" s="213"/>
      <c r="S89" s="213"/>
      <c r="T89" s="214"/>
      <c r="AT89" s="215" t="s">
        <v>143</v>
      </c>
      <c r="AU89" s="215" t="s">
        <v>87</v>
      </c>
      <c r="AV89" s="11" t="s">
        <v>25</v>
      </c>
      <c r="AW89" s="11" t="s">
        <v>41</v>
      </c>
      <c r="AX89" s="11" t="s">
        <v>78</v>
      </c>
      <c r="AY89" s="215" t="s">
        <v>132</v>
      </c>
    </row>
    <row r="90" spans="2:51" s="12" customFormat="1" ht="13.5">
      <c r="B90" s="216"/>
      <c r="C90" s="217"/>
      <c r="D90" s="203" t="s">
        <v>143</v>
      </c>
      <c r="E90" s="218" t="s">
        <v>34</v>
      </c>
      <c r="F90" s="219" t="s">
        <v>145</v>
      </c>
      <c r="G90" s="217"/>
      <c r="H90" s="220">
        <v>450</v>
      </c>
      <c r="I90" s="221"/>
      <c r="J90" s="217"/>
      <c r="K90" s="217"/>
      <c r="L90" s="222"/>
      <c r="M90" s="223"/>
      <c r="N90" s="224"/>
      <c r="O90" s="224"/>
      <c r="P90" s="224"/>
      <c r="Q90" s="224"/>
      <c r="R90" s="224"/>
      <c r="S90" s="224"/>
      <c r="T90" s="225"/>
      <c r="AT90" s="226" t="s">
        <v>143</v>
      </c>
      <c r="AU90" s="226" t="s">
        <v>87</v>
      </c>
      <c r="AV90" s="12" t="s">
        <v>87</v>
      </c>
      <c r="AW90" s="12" t="s">
        <v>41</v>
      </c>
      <c r="AX90" s="12" t="s">
        <v>25</v>
      </c>
      <c r="AY90" s="226" t="s">
        <v>132</v>
      </c>
    </row>
    <row r="91" spans="2:65" s="1" customFormat="1" ht="25.5" customHeight="1">
      <c r="B91" s="40"/>
      <c r="C91" s="191" t="s">
        <v>87</v>
      </c>
      <c r="D91" s="191" t="s">
        <v>134</v>
      </c>
      <c r="E91" s="192" t="s">
        <v>146</v>
      </c>
      <c r="F91" s="193" t="s">
        <v>147</v>
      </c>
      <c r="G91" s="194" t="s">
        <v>148</v>
      </c>
      <c r="H91" s="195">
        <v>10.35</v>
      </c>
      <c r="I91" s="196"/>
      <c r="J91" s="197">
        <f>ROUND(I91*H91,2)</f>
        <v>0</v>
      </c>
      <c r="K91" s="193" t="s">
        <v>34</v>
      </c>
      <c r="L91" s="60"/>
      <c r="M91" s="198" t="s">
        <v>34</v>
      </c>
      <c r="N91" s="199" t="s">
        <v>51</v>
      </c>
      <c r="O91" s="41"/>
      <c r="P91" s="200">
        <f>O91*H91</f>
        <v>0</v>
      </c>
      <c r="Q91" s="200">
        <v>0</v>
      </c>
      <c r="R91" s="200">
        <f>Q91*H91</f>
        <v>0</v>
      </c>
      <c r="S91" s="200">
        <v>0</v>
      </c>
      <c r="T91" s="201">
        <f>S91*H91</f>
        <v>0</v>
      </c>
      <c r="AR91" s="23" t="s">
        <v>139</v>
      </c>
      <c r="AT91" s="23" t="s">
        <v>134</v>
      </c>
      <c r="AU91" s="23" t="s">
        <v>87</v>
      </c>
      <c r="AY91" s="23" t="s">
        <v>132</v>
      </c>
      <c r="BE91" s="202">
        <f>IF(N91="základní",J91,0)</f>
        <v>0</v>
      </c>
      <c r="BF91" s="202">
        <f>IF(N91="snížená",J91,0)</f>
        <v>0</v>
      </c>
      <c r="BG91" s="202">
        <f>IF(N91="zákl. přenesená",J91,0)</f>
        <v>0</v>
      </c>
      <c r="BH91" s="202">
        <f>IF(N91="sníž. přenesená",J91,0)</f>
        <v>0</v>
      </c>
      <c r="BI91" s="202">
        <f>IF(N91="nulová",J91,0)</f>
        <v>0</v>
      </c>
      <c r="BJ91" s="23" t="s">
        <v>139</v>
      </c>
      <c r="BK91" s="202">
        <f>ROUND(I91*H91,2)</f>
        <v>0</v>
      </c>
      <c r="BL91" s="23" t="s">
        <v>139</v>
      </c>
      <c r="BM91" s="23" t="s">
        <v>149</v>
      </c>
    </row>
    <row r="92" spans="2:51" s="11" customFormat="1" ht="13.5">
      <c r="B92" s="206"/>
      <c r="C92" s="207"/>
      <c r="D92" s="203" t="s">
        <v>143</v>
      </c>
      <c r="E92" s="208" t="s">
        <v>34</v>
      </c>
      <c r="F92" s="209" t="s">
        <v>150</v>
      </c>
      <c r="G92" s="207"/>
      <c r="H92" s="208" t="s">
        <v>34</v>
      </c>
      <c r="I92" s="210"/>
      <c r="J92" s="207"/>
      <c r="K92" s="207"/>
      <c r="L92" s="211"/>
      <c r="M92" s="212"/>
      <c r="N92" s="213"/>
      <c r="O92" s="213"/>
      <c r="P92" s="213"/>
      <c r="Q92" s="213"/>
      <c r="R92" s="213"/>
      <c r="S92" s="213"/>
      <c r="T92" s="214"/>
      <c r="AT92" s="215" t="s">
        <v>143</v>
      </c>
      <c r="AU92" s="215" t="s">
        <v>87</v>
      </c>
      <c r="AV92" s="11" t="s">
        <v>25</v>
      </c>
      <c r="AW92" s="11" t="s">
        <v>41</v>
      </c>
      <c r="AX92" s="11" t="s">
        <v>78</v>
      </c>
      <c r="AY92" s="215" t="s">
        <v>132</v>
      </c>
    </row>
    <row r="93" spans="2:51" s="11" customFormat="1" ht="13.5">
      <c r="B93" s="206"/>
      <c r="C93" s="207"/>
      <c r="D93" s="203" t="s">
        <v>143</v>
      </c>
      <c r="E93" s="208" t="s">
        <v>34</v>
      </c>
      <c r="F93" s="209" t="s">
        <v>151</v>
      </c>
      <c r="G93" s="207"/>
      <c r="H93" s="208" t="s">
        <v>34</v>
      </c>
      <c r="I93" s="210"/>
      <c r="J93" s="207"/>
      <c r="K93" s="207"/>
      <c r="L93" s="211"/>
      <c r="M93" s="212"/>
      <c r="N93" s="213"/>
      <c r="O93" s="213"/>
      <c r="P93" s="213"/>
      <c r="Q93" s="213"/>
      <c r="R93" s="213"/>
      <c r="S93" s="213"/>
      <c r="T93" s="214"/>
      <c r="AT93" s="215" t="s">
        <v>143</v>
      </c>
      <c r="AU93" s="215" t="s">
        <v>87</v>
      </c>
      <c r="AV93" s="11" t="s">
        <v>25</v>
      </c>
      <c r="AW93" s="11" t="s">
        <v>41</v>
      </c>
      <c r="AX93" s="11" t="s">
        <v>78</v>
      </c>
      <c r="AY93" s="215" t="s">
        <v>132</v>
      </c>
    </row>
    <row r="94" spans="2:51" s="12" customFormat="1" ht="13.5">
      <c r="B94" s="216"/>
      <c r="C94" s="217"/>
      <c r="D94" s="203" t="s">
        <v>143</v>
      </c>
      <c r="E94" s="218" t="s">
        <v>34</v>
      </c>
      <c r="F94" s="219" t="s">
        <v>152</v>
      </c>
      <c r="G94" s="217"/>
      <c r="H94" s="220">
        <v>9</v>
      </c>
      <c r="I94" s="221"/>
      <c r="J94" s="217"/>
      <c r="K94" s="217"/>
      <c r="L94" s="222"/>
      <c r="M94" s="223"/>
      <c r="N94" s="224"/>
      <c r="O94" s="224"/>
      <c r="P94" s="224"/>
      <c r="Q94" s="224"/>
      <c r="R94" s="224"/>
      <c r="S94" s="224"/>
      <c r="T94" s="225"/>
      <c r="AT94" s="226" t="s">
        <v>143</v>
      </c>
      <c r="AU94" s="226" t="s">
        <v>87</v>
      </c>
      <c r="AV94" s="12" t="s">
        <v>87</v>
      </c>
      <c r="AW94" s="12" t="s">
        <v>41</v>
      </c>
      <c r="AX94" s="12" t="s">
        <v>78</v>
      </c>
      <c r="AY94" s="226" t="s">
        <v>132</v>
      </c>
    </row>
    <row r="95" spans="2:51" s="11" customFormat="1" ht="13.5">
      <c r="B95" s="206"/>
      <c r="C95" s="207"/>
      <c r="D95" s="203" t="s">
        <v>143</v>
      </c>
      <c r="E95" s="208" t="s">
        <v>34</v>
      </c>
      <c r="F95" s="209" t="s">
        <v>153</v>
      </c>
      <c r="G95" s="207"/>
      <c r="H95" s="208" t="s">
        <v>34</v>
      </c>
      <c r="I95" s="210"/>
      <c r="J95" s="207"/>
      <c r="K95" s="207"/>
      <c r="L95" s="211"/>
      <c r="M95" s="212"/>
      <c r="N95" s="213"/>
      <c r="O95" s="213"/>
      <c r="P95" s="213"/>
      <c r="Q95" s="213"/>
      <c r="R95" s="213"/>
      <c r="S95" s="213"/>
      <c r="T95" s="214"/>
      <c r="AT95" s="215" t="s">
        <v>143</v>
      </c>
      <c r="AU95" s="215" t="s">
        <v>87</v>
      </c>
      <c r="AV95" s="11" t="s">
        <v>25</v>
      </c>
      <c r="AW95" s="11" t="s">
        <v>41</v>
      </c>
      <c r="AX95" s="11" t="s">
        <v>78</v>
      </c>
      <c r="AY95" s="215" t="s">
        <v>132</v>
      </c>
    </row>
    <row r="96" spans="2:51" s="12" customFormat="1" ht="13.5">
      <c r="B96" s="216"/>
      <c r="C96" s="217"/>
      <c r="D96" s="203" t="s">
        <v>143</v>
      </c>
      <c r="E96" s="218" t="s">
        <v>34</v>
      </c>
      <c r="F96" s="219" t="s">
        <v>154</v>
      </c>
      <c r="G96" s="217"/>
      <c r="H96" s="220">
        <v>0.75</v>
      </c>
      <c r="I96" s="221"/>
      <c r="J96" s="217"/>
      <c r="K96" s="217"/>
      <c r="L96" s="222"/>
      <c r="M96" s="223"/>
      <c r="N96" s="224"/>
      <c r="O96" s="224"/>
      <c r="P96" s="224"/>
      <c r="Q96" s="224"/>
      <c r="R96" s="224"/>
      <c r="S96" s="224"/>
      <c r="T96" s="225"/>
      <c r="AT96" s="226" t="s">
        <v>143</v>
      </c>
      <c r="AU96" s="226" t="s">
        <v>87</v>
      </c>
      <c r="AV96" s="12" t="s">
        <v>87</v>
      </c>
      <c r="AW96" s="12" t="s">
        <v>41</v>
      </c>
      <c r="AX96" s="12" t="s">
        <v>78</v>
      </c>
      <c r="AY96" s="226" t="s">
        <v>132</v>
      </c>
    </row>
    <row r="97" spans="2:51" s="12" customFormat="1" ht="13.5">
      <c r="B97" s="216"/>
      <c r="C97" s="217"/>
      <c r="D97" s="203" t="s">
        <v>143</v>
      </c>
      <c r="E97" s="218" t="s">
        <v>34</v>
      </c>
      <c r="F97" s="219" t="s">
        <v>155</v>
      </c>
      <c r="G97" s="217"/>
      <c r="H97" s="220">
        <v>0.6</v>
      </c>
      <c r="I97" s="221"/>
      <c r="J97" s="217"/>
      <c r="K97" s="217"/>
      <c r="L97" s="222"/>
      <c r="M97" s="223"/>
      <c r="N97" s="224"/>
      <c r="O97" s="224"/>
      <c r="P97" s="224"/>
      <c r="Q97" s="224"/>
      <c r="R97" s="224"/>
      <c r="S97" s="224"/>
      <c r="T97" s="225"/>
      <c r="AT97" s="226" t="s">
        <v>143</v>
      </c>
      <c r="AU97" s="226" t="s">
        <v>87</v>
      </c>
      <c r="AV97" s="12" t="s">
        <v>87</v>
      </c>
      <c r="AW97" s="12" t="s">
        <v>41</v>
      </c>
      <c r="AX97" s="12" t="s">
        <v>78</v>
      </c>
      <c r="AY97" s="226" t="s">
        <v>132</v>
      </c>
    </row>
    <row r="98" spans="2:51" s="13" customFormat="1" ht="13.5">
      <c r="B98" s="227"/>
      <c r="C98" s="228"/>
      <c r="D98" s="203" t="s">
        <v>143</v>
      </c>
      <c r="E98" s="229" t="s">
        <v>34</v>
      </c>
      <c r="F98" s="230" t="s">
        <v>156</v>
      </c>
      <c r="G98" s="228"/>
      <c r="H98" s="231">
        <v>10.35</v>
      </c>
      <c r="I98" s="232"/>
      <c r="J98" s="228"/>
      <c r="K98" s="228"/>
      <c r="L98" s="233"/>
      <c r="M98" s="234"/>
      <c r="N98" s="235"/>
      <c r="O98" s="235"/>
      <c r="P98" s="235"/>
      <c r="Q98" s="235"/>
      <c r="R98" s="235"/>
      <c r="S98" s="235"/>
      <c r="T98" s="236"/>
      <c r="AT98" s="237" t="s">
        <v>143</v>
      </c>
      <c r="AU98" s="237" t="s">
        <v>87</v>
      </c>
      <c r="AV98" s="13" t="s">
        <v>139</v>
      </c>
      <c r="AW98" s="13" t="s">
        <v>41</v>
      </c>
      <c r="AX98" s="13" t="s">
        <v>25</v>
      </c>
      <c r="AY98" s="237" t="s">
        <v>132</v>
      </c>
    </row>
    <row r="99" spans="2:65" s="1" customFormat="1" ht="25.5" customHeight="1">
      <c r="B99" s="40"/>
      <c r="C99" s="191" t="s">
        <v>159</v>
      </c>
      <c r="D99" s="191" t="s">
        <v>134</v>
      </c>
      <c r="E99" s="192" t="s">
        <v>160</v>
      </c>
      <c r="F99" s="193" t="s">
        <v>161</v>
      </c>
      <c r="G99" s="194" t="s">
        <v>158</v>
      </c>
      <c r="H99" s="195">
        <v>5</v>
      </c>
      <c r="I99" s="196"/>
      <c r="J99" s="197">
        <f>ROUND(I99*H99,2)</f>
        <v>0</v>
      </c>
      <c r="K99" s="193" t="s">
        <v>138</v>
      </c>
      <c r="L99" s="60"/>
      <c r="M99" s="198" t="s">
        <v>34</v>
      </c>
      <c r="N99" s="199" t="s">
        <v>51</v>
      </c>
      <c r="O99" s="41"/>
      <c r="P99" s="200">
        <f>O99*H99</f>
        <v>0</v>
      </c>
      <c r="Q99" s="200">
        <v>5E-05</v>
      </c>
      <c r="R99" s="200">
        <f>Q99*H99</f>
        <v>0.00025</v>
      </c>
      <c r="S99" s="200">
        <v>0</v>
      </c>
      <c r="T99" s="201">
        <f>S99*H99</f>
        <v>0</v>
      </c>
      <c r="AR99" s="23" t="s">
        <v>139</v>
      </c>
      <c r="AT99" s="23" t="s">
        <v>134</v>
      </c>
      <c r="AU99" s="23" t="s">
        <v>87</v>
      </c>
      <c r="AY99" s="23" t="s">
        <v>132</v>
      </c>
      <c r="BE99" s="202">
        <f>IF(N99="základní",J99,0)</f>
        <v>0</v>
      </c>
      <c r="BF99" s="202">
        <f>IF(N99="snížená",J99,0)</f>
        <v>0</v>
      </c>
      <c r="BG99" s="202">
        <f>IF(N99="zákl. přenesená",J99,0)</f>
        <v>0</v>
      </c>
      <c r="BH99" s="202">
        <f>IF(N99="sníž. přenesená",J99,0)</f>
        <v>0</v>
      </c>
      <c r="BI99" s="202">
        <f>IF(N99="nulová",J99,0)</f>
        <v>0</v>
      </c>
      <c r="BJ99" s="23" t="s">
        <v>139</v>
      </c>
      <c r="BK99" s="202">
        <f>ROUND(I99*H99,2)</f>
        <v>0</v>
      </c>
      <c r="BL99" s="23" t="s">
        <v>139</v>
      </c>
      <c r="BM99" s="23" t="s">
        <v>162</v>
      </c>
    </row>
    <row r="100" spans="2:47" s="1" customFormat="1" ht="135">
      <c r="B100" s="40"/>
      <c r="C100" s="62"/>
      <c r="D100" s="203" t="s">
        <v>141</v>
      </c>
      <c r="E100" s="62"/>
      <c r="F100" s="204" t="s">
        <v>163</v>
      </c>
      <c r="G100" s="62"/>
      <c r="H100" s="62"/>
      <c r="I100" s="162"/>
      <c r="J100" s="62"/>
      <c r="K100" s="62"/>
      <c r="L100" s="60"/>
      <c r="M100" s="205"/>
      <c r="N100" s="41"/>
      <c r="O100" s="41"/>
      <c r="P100" s="41"/>
      <c r="Q100" s="41"/>
      <c r="R100" s="41"/>
      <c r="S100" s="41"/>
      <c r="T100" s="77"/>
      <c r="AT100" s="23" t="s">
        <v>141</v>
      </c>
      <c r="AU100" s="23" t="s">
        <v>87</v>
      </c>
    </row>
    <row r="101" spans="2:51" s="11" customFormat="1" ht="13.5">
      <c r="B101" s="206"/>
      <c r="C101" s="207"/>
      <c r="D101" s="203" t="s">
        <v>143</v>
      </c>
      <c r="E101" s="208" t="s">
        <v>34</v>
      </c>
      <c r="F101" s="209" t="s">
        <v>164</v>
      </c>
      <c r="G101" s="207"/>
      <c r="H101" s="208" t="s">
        <v>34</v>
      </c>
      <c r="I101" s="210"/>
      <c r="J101" s="207"/>
      <c r="K101" s="207"/>
      <c r="L101" s="211"/>
      <c r="M101" s="212"/>
      <c r="N101" s="213"/>
      <c r="O101" s="213"/>
      <c r="P101" s="213"/>
      <c r="Q101" s="213"/>
      <c r="R101" s="213"/>
      <c r="S101" s="213"/>
      <c r="T101" s="214"/>
      <c r="AT101" s="215" t="s">
        <v>143</v>
      </c>
      <c r="AU101" s="215" t="s">
        <v>87</v>
      </c>
      <c r="AV101" s="11" t="s">
        <v>25</v>
      </c>
      <c r="AW101" s="11" t="s">
        <v>41</v>
      </c>
      <c r="AX101" s="11" t="s">
        <v>78</v>
      </c>
      <c r="AY101" s="215" t="s">
        <v>132</v>
      </c>
    </row>
    <row r="102" spans="2:51" s="12" customFormat="1" ht="13.5">
      <c r="B102" s="216"/>
      <c r="C102" s="217"/>
      <c r="D102" s="203" t="s">
        <v>143</v>
      </c>
      <c r="E102" s="218" t="s">
        <v>34</v>
      </c>
      <c r="F102" s="219" t="s">
        <v>159</v>
      </c>
      <c r="G102" s="217"/>
      <c r="H102" s="220">
        <v>5</v>
      </c>
      <c r="I102" s="221"/>
      <c r="J102" s="217"/>
      <c r="K102" s="217"/>
      <c r="L102" s="222"/>
      <c r="M102" s="223"/>
      <c r="N102" s="224"/>
      <c r="O102" s="224"/>
      <c r="P102" s="224"/>
      <c r="Q102" s="224"/>
      <c r="R102" s="224"/>
      <c r="S102" s="224"/>
      <c r="T102" s="225"/>
      <c r="AT102" s="226" t="s">
        <v>143</v>
      </c>
      <c r="AU102" s="226" t="s">
        <v>87</v>
      </c>
      <c r="AV102" s="12" t="s">
        <v>87</v>
      </c>
      <c r="AW102" s="12" t="s">
        <v>41</v>
      </c>
      <c r="AX102" s="12" t="s">
        <v>25</v>
      </c>
      <c r="AY102" s="226" t="s">
        <v>132</v>
      </c>
    </row>
    <row r="103" spans="2:65" s="1" customFormat="1" ht="25.5" customHeight="1">
      <c r="B103" s="40"/>
      <c r="C103" s="191" t="s">
        <v>165</v>
      </c>
      <c r="D103" s="191" t="s">
        <v>134</v>
      </c>
      <c r="E103" s="192" t="s">
        <v>166</v>
      </c>
      <c r="F103" s="193" t="s">
        <v>167</v>
      </c>
      <c r="G103" s="194" t="s">
        <v>158</v>
      </c>
      <c r="H103" s="195">
        <v>2</v>
      </c>
      <c r="I103" s="196"/>
      <c r="J103" s="197">
        <f>ROUND(I103*H103,2)</f>
        <v>0</v>
      </c>
      <c r="K103" s="193" t="s">
        <v>138</v>
      </c>
      <c r="L103" s="60"/>
      <c r="M103" s="198" t="s">
        <v>34</v>
      </c>
      <c r="N103" s="199" t="s">
        <v>51</v>
      </c>
      <c r="O103" s="41"/>
      <c r="P103" s="200">
        <f>O103*H103</f>
        <v>0</v>
      </c>
      <c r="Q103" s="200">
        <v>5E-05</v>
      </c>
      <c r="R103" s="200">
        <f>Q103*H103</f>
        <v>0.0001</v>
      </c>
      <c r="S103" s="200">
        <v>0</v>
      </c>
      <c r="T103" s="201">
        <f>S103*H103</f>
        <v>0</v>
      </c>
      <c r="AR103" s="23" t="s">
        <v>139</v>
      </c>
      <c r="AT103" s="23" t="s">
        <v>134</v>
      </c>
      <c r="AU103" s="23" t="s">
        <v>87</v>
      </c>
      <c r="AY103" s="23" t="s">
        <v>132</v>
      </c>
      <c r="BE103" s="202">
        <f>IF(N103="základní",J103,0)</f>
        <v>0</v>
      </c>
      <c r="BF103" s="202">
        <f>IF(N103="snížená",J103,0)</f>
        <v>0</v>
      </c>
      <c r="BG103" s="202">
        <f>IF(N103="zákl. přenesená",J103,0)</f>
        <v>0</v>
      </c>
      <c r="BH103" s="202">
        <f>IF(N103="sníž. přenesená",J103,0)</f>
        <v>0</v>
      </c>
      <c r="BI103" s="202">
        <f>IF(N103="nulová",J103,0)</f>
        <v>0</v>
      </c>
      <c r="BJ103" s="23" t="s">
        <v>139</v>
      </c>
      <c r="BK103" s="202">
        <f>ROUND(I103*H103,2)</f>
        <v>0</v>
      </c>
      <c r="BL103" s="23" t="s">
        <v>139</v>
      </c>
      <c r="BM103" s="23" t="s">
        <v>168</v>
      </c>
    </row>
    <row r="104" spans="2:47" s="1" customFormat="1" ht="135">
      <c r="B104" s="40"/>
      <c r="C104" s="62"/>
      <c r="D104" s="203" t="s">
        <v>141</v>
      </c>
      <c r="E104" s="62"/>
      <c r="F104" s="204" t="s">
        <v>163</v>
      </c>
      <c r="G104" s="62"/>
      <c r="H104" s="62"/>
      <c r="I104" s="162"/>
      <c r="J104" s="62"/>
      <c r="K104" s="62"/>
      <c r="L104" s="60"/>
      <c r="M104" s="205"/>
      <c r="N104" s="41"/>
      <c r="O104" s="41"/>
      <c r="P104" s="41"/>
      <c r="Q104" s="41"/>
      <c r="R104" s="41"/>
      <c r="S104" s="41"/>
      <c r="T104" s="77"/>
      <c r="AT104" s="23" t="s">
        <v>141</v>
      </c>
      <c r="AU104" s="23" t="s">
        <v>87</v>
      </c>
    </row>
    <row r="105" spans="2:51" s="11" customFormat="1" ht="13.5">
      <c r="B105" s="206"/>
      <c r="C105" s="207"/>
      <c r="D105" s="203" t="s">
        <v>143</v>
      </c>
      <c r="E105" s="208" t="s">
        <v>34</v>
      </c>
      <c r="F105" s="209" t="s">
        <v>169</v>
      </c>
      <c r="G105" s="207"/>
      <c r="H105" s="208" t="s">
        <v>34</v>
      </c>
      <c r="I105" s="210"/>
      <c r="J105" s="207"/>
      <c r="K105" s="207"/>
      <c r="L105" s="211"/>
      <c r="M105" s="212"/>
      <c r="N105" s="213"/>
      <c r="O105" s="213"/>
      <c r="P105" s="213"/>
      <c r="Q105" s="213"/>
      <c r="R105" s="213"/>
      <c r="S105" s="213"/>
      <c r="T105" s="214"/>
      <c r="AT105" s="215" t="s">
        <v>143</v>
      </c>
      <c r="AU105" s="215" t="s">
        <v>87</v>
      </c>
      <c r="AV105" s="11" t="s">
        <v>25</v>
      </c>
      <c r="AW105" s="11" t="s">
        <v>41</v>
      </c>
      <c r="AX105" s="11" t="s">
        <v>78</v>
      </c>
      <c r="AY105" s="215" t="s">
        <v>132</v>
      </c>
    </row>
    <row r="106" spans="2:51" s="12" customFormat="1" ht="13.5">
      <c r="B106" s="216"/>
      <c r="C106" s="217"/>
      <c r="D106" s="203" t="s">
        <v>143</v>
      </c>
      <c r="E106" s="218" t="s">
        <v>34</v>
      </c>
      <c r="F106" s="219" t="s">
        <v>87</v>
      </c>
      <c r="G106" s="217"/>
      <c r="H106" s="220">
        <v>2</v>
      </c>
      <c r="I106" s="221"/>
      <c r="J106" s="217"/>
      <c r="K106" s="217"/>
      <c r="L106" s="222"/>
      <c r="M106" s="223"/>
      <c r="N106" s="224"/>
      <c r="O106" s="224"/>
      <c r="P106" s="224"/>
      <c r="Q106" s="224"/>
      <c r="R106" s="224"/>
      <c r="S106" s="224"/>
      <c r="T106" s="225"/>
      <c r="AT106" s="226" t="s">
        <v>143</v>
      </c>
      <c r="AU106" s="226" t="s">
        <v>87</v>
      </c>
      <c r="AV106" s="12" t="s">
        <v>87</v>
      </c>
      <c r="AW106" s="12" t="s">
        <v>41</v>
      </c>
      <c r="AX106" s="12" t="s">
        <v>25</v>
      </c>
      <c r="AY106" s="226" t="s">
        <v>132</v>
      </c>
    </row>
    <row r="107" spans="2:65" s="1" customFormat="1" ht="25.5" customHeight="1">
      <c r="B107" s="40"/>
      <c r="C107" s="191" t="s">
        <v>170</v>
      </c>
      <c r="D107" s="191" t="s">
        <v>134</v>
      </c>
      <c r="E107" s="192" t="s">
        <v>171</v>
      </c>
      <c r="F107" s="193" t="s">
        <v>172</v>
      </c>
      <c r="G107" s="194" t="s">
        <v>158</v>
      </c>
      <c r="H107" s="195">
        <v>1</v>
      </c>
      <c r="I107" s="196"/>
      <c r="J107" s="197">
        <f>ROUND(I107*H107,2)</f>
        <v>0</v>
      </c>
      <c r="K107" s="193" t="s">
        <v>138</v>
      </c>
      <c r="L107" s="60"/>
      <c r="M107" s="198" t="s">
        <v>34</v>
      </c>
      <c r="N107" s="199" t="s">
        <v>51</v>
      </c>
      <c r="O107" s="41"/>
      <c r="P107" s="200">
        <f>O107*H107</f>
        <v>0</v>
      </c>
      <c r="Q107" s="200">
        <v>9E-05</v>
      </c>
      <c r="R107" s="200">
        <f>Q107*H107</f>
        <v>9E-05</v>
      </c>
      <c r="S107" s="200">
        <v>0</v>
      </c>
      <c r="T107" s="201">
        <f>S107*H107</f>
        <v>0</v>
      </c>
      <c r="AR107" s="23" t="s">
        <v>139</v>
      </c>
      <c r="AT107" s="23" t="s">
        <v>134</v>
      </c>
      <c r="AU107" s="23" t="s">
        <v>87</v>
      </c>
      <c r="AY107" s="23" t="s">
        <v>132</v>
      </c>
      <c r="BE107" s="202">
        <f>IF(N107="základní",J107,0)</f>
        <v>0</v>
      </c>
      <c r="BF107" s="202">
        <f>IF(N107="snížená",J107,0)</f>
        <v>0</v>
      </c>
      <c r="BG107" s="202">
        <f>IF(N107="zákl. přenesená",J107,0)</f>
        <v>0</v>
      </c>
      <c r="BH107" s="202">
        <f>IF(N107="sníž. přenesená",J107,0)</f>
        <v>0</v>
      </c>
      <c r="BI107" s="202">
        <f>IF(N107="nulová",J107,0)</f>
        <v>0</v>
      </c>
      <c r="BJ107" s="23" t="s">
        <v>139</v>
      </c>
      <c r="BK107" s="202">
        <f>ROUND(I107*H107,2)</f>
        <v>0</v>
      </c>
      <c r="BL107" s="23" t="s">
        <v>139</v>
      </c>
      <c r="BM107" s="23" t="s">
        <v>173</v>
      </c>
    </row>
    <row r="108" spans="2:47" s="1" customFormat="1" ht="135">
      <c r="B108" s="40"/>
      <c r="C108" s="62"/>
      <c r="D108" s="203" t="s">
        <v>141</v>
      </c>
      <c r="E108" s="62"/>
      <c r="F108" s="204" t="s">
        <v>163</v>
      </c>
      <c r="G108" s="62"/>
      <c r="H108" s="62"/>
      <c r="I108" s="162"/>
      <c r="J108" s="62"/>
      <c r="K108" s="62"/>
      <c r="L108" s="60"/>
      <c r="M108" s="205"/>
      <c r="N108" s="41"/>
      <c r="O108" s="41"/>
      <c r="P108" s="41"/>
      <c r="Q108" s="41"/>
      <c r="R108" s="41"/>
      <c r="S108" s="41"/>
      <c r="T108" s="77"/>
      <c r="AT108" s="23" t="s">
        <v>141</v>
      </c>
      <c r="AU108" s="23" t="s">
        <v>87</v>
      </c>
    </row>
    <row r="109" spans="2:51" s="11" customFormat="1" ht="13.5">
      <c r="B109" s="206"/>
      <c r="C109" s="207"/>
      <c r="D109" s="203" t="s">
        <v>143</v>
      </c>
      <c r="E109" s="208" t="s">
        <v>34</v>
      </c>
      <c r="F109" s="209" t="s">
        <v>174</v>
      </c>
      <c r="G109" s="207"/>
      <c r="H109" s="208" t="s">
        <v>34</v>
      </c>
      <c r="I109" s="210"/>
      <c r="J109" s="207"/>
      <c r="K109" s="207"/>
      <c r="L109" s="211"/>
      <c r="M109" s="212"/>
      <c r="N109" s="213"/>
      <c r="O109" s="213"/>
      <c r="P109" s="213"/>
      <c r="Q109" s="213"/>
      <c r="R109" s="213"/>
      <c r="S109" s="213"/>
      <c r="T109" s="214"/>
      <c r="AT109" s="215" t="s">
        <v>143</v>
      </c>
      <c r="AU109" s="215" t="s">
        <v>87</v>
      </c>
      <c r="AV109" s="11" t="s">
        <v>25</v>
      </c>
      <c r="AW109" s="11" t="s">
        <v>41</v>
      </c>
      <c r="AX109" s="11" t="s">
        <v>78</v>
      </c>
      <c r="AY109" s="215" t="s">
        <v>132</v>
      </c>
    </row>
    <row r="110" spans="2:51" s="12" customFormat="1" ht="13.5">
      <c r="B110" s="216"/>
      <c r="C110" s="217"/>
      <c r="D110" s="203" t="s">
        <v>143</v>
      </c>
      <c r="E110" s="218" t="s">
        <v>34</v>
      </c>
      <c r="F110" s="219" t="s">
        <v>25</v>
      </c>
      <c r="G110" s="217"/>
      <c r="H110" s="220">
        <v>1</v>
      </c>
      <c r="I110" s="221"/>
      <c r="J110" s="217"/>
      <c r="K110" s="217"/>
      <c r="L110" s="222"/>
      <c r="M110" s="223"/>
      <c r="N110" s="224"/>
      <c r="O110" s="224"/>
      <c r="P110" s="224"/>
      <c r="Q110" s="224"/>
      <c r="R110" s="224"/>
      <c r="S110" s="224"/>
      <c r="T110" s="225"/>
      <c r="AT110" s="226" t="s">
        <v>143</v>
      </c>
      <c r="AU110" s="226" t="s">
        <v>87</v>
      </c>
      <c r="AV110" s="12" t="s">
        <v>87</v>
      </c>
      <c r="AW110" s="12" t="s">
        <v>41</v>
      </c>
      <c r="AX110" s="12" t="s">
        <v>25</v>
      </c>
      <c r="AY110" s="226" t="s">
        <v>132</v>
      </c>
    </row>
    <row r="111" spans="2:65" s="1" customFormat="1" ht="38.25" customHeight="1">
      <c r="B111" s="40"/>
      <c r="C111" s="191" t="s">
        <v>175</v>
      </c>
      <c r="D111" s="191" t="s">
        <v>134</v>
      </c>
      <c r="E111" s="192" t="s">
        <v>176</v>
      </c>
      <c r="F111" s="193" t="s">
        <v>177</v>
      </c>
      <c r="G111" s="194" t="s">
        <v>148</v>
      </c>
      <c r="H111" s="195">
        <v>56.5</v>
      </c>
      <c r="I111" s="196"/>
      <c r="J111" s="197">
        <f>ROUND(I111*H111,2)</f>
        <v>0</v>
      </c>
      <c r="K111" s="193" t="s">
        <v>138</v>
      </c>
      <c r="L111" s="60"/>
      <c r="M111" s="198" t="s">
        <v>34</v>
      </c>
      <c r="N111" s="199" t="s">
        <v>51</v>
      </c>
      <c r="O111" s="41"/>
      <c r="P111" s="200">
        <f>O111*H111</f>
        <v>0</v>
      </c>
      <c r="Q111" s="200">
        <v>0</v>
      </c>
      <c r="R111" s="200">
        <f>Q111*H111</f>
        <v>0</v>
      </c>
      <c r="S111" s="200">
        <v>0</v>
      </c>
      <c r="T111" s="201">
        <f>S111*H111</f>
        <v>0</v>
      </c>
      <c r="AR111" s="23" t="s">
        <v>139</v>
      </c>
      <c r="AT111" s="23" t="s">
        <v>134</v>
      </c>
      <c r="AU111" s="23" t="s">
        <v>87</v>
      </c>
      <c r="AY111" s="23" t="s">
        <v>132</v>
      </c>
      <c r="BE111" s="202">
        <f>IF(N111="základní",J111,0)</f>
        <v>0</v>
      </c>
      <c r="BF111" s="202">
        <f>IF(N111="snížená",J111,0)</f>
        <v>0</v>
      </c>
      <c r="BG111" s="202">
        <f>IF(N111="zákl. přenesená",J111,0)</f>
        <v>0</v>
      </c>
      <c r="BH111" s="202">
        <f>IF(N111="sníž. přenesená",J111,0)</f>
        <v>0</v>
      </c>
      <c r="BI111" s="202">
        <f>IF(N111="nulová",J111,0)</f>
        <v>0</v>
      </c>
      <c r="BJ111" s="23" t="s">
        <v>139</v>
      </c>
      <c r="BK111" s="202">
        <f>ROUND(I111*H111,2)</f>
        <v>0</v>
      </c>
      <c r="BL111" s="23" t="s">
        <v>139</v>
      </c>
      <c r="BM111" s="23" t="s">
        <v>178</v>
      </c>
    </row>
    <row r="112" spans="2:47" s="1" customFormat="1" ht="409.5">
      <c r="B112" s="40"/>
      <c r="C112" s="62"/>
      <c r="D112" s="203" t="s">
        <v>141</v>
      </c>
      <c r="E112" s="62"/>
      <c r="F112" s="204" t="s">
        <v>179</v>
      </c>
      <c r="G112" s="62"/>
      <c r="H112" s="62"/>
      <c r="I112" s="162"/>
      <c r="J112" s="62"/>
      <c r="K112" s="62"/>
      <c r="L112" s="60"/>
      <c r="M112" s="205"/>
      <c r="N112" s="41"/>
      <c r="O112" s="41"/>
      <c r="P112" s="41"/>
      <c r="Q112" s="41"/>
      <c r="R112" s="41"/>
      <c r="S112" s="41"/>
      <c r="T112" s="77"/>
      <c r="AT112" s="23" t="s">
        <v>141</v>
      </c>
      <c r="AU112" s="23" t="s">
        <v>87</v>
      </c>
    </row>
    <row r="113" spans="2:51" s="11" customFormat="1" ht="13.5">
      <c r="B113" s="206"/>
      <c r="C113" s="207"/>
      <c r="D113" s="203" t="s">
        <v>143</v>
      </c>
      <c r="E113" s="208" t="s">
        <v>34</v>
      </c>
      <c r="F113" s="209" t="s">
        <v>180</v>
      </c>
      <c r="G113" s="207"/>
      <c r="H113" s="208" t="s">
        <v>34</v>
      </c>
      <c r="I113" s="210"/>
      <c r="J113" s="207"/>
      <c r="K113" s="207"/>
      <c r="L113" s="211"/>
      <c r="M113" s="212"/>
      <c r="N113" s="213"/>
      <c r="O113" s="213"/>
      <c r="P113" s="213"/>
      <c r="Q113" s="213"/>
      <c r="R113" s="213"/>
      <c r="S113" s="213"/>
      <c r="T113" s="214"/>
      <c r="AT113" s="215" t="s">
        <v>143</v>
      </c>
      <c r="AU113" s="215" t="s">
        <v>87</v>
      </c>
      <c r="AV113" s="11" t="s">
        <v>25</v>
      </c>
      <c r="AW113" s="11" t="s">
        <v>41</v>
      </c>
      <c r="AX113" s="11" t="s">
        <v>78</v>
      </c>
      <c r="AY113" s="215" t="s">
        <v>132</v>
      </c>
    </row>
    <row r="114" spans="2:51" s="12" customFormat="1" ht="13.5">
      <c r="B114" s="216"/>
      <c r="C114" s="217"/>
      <c r="D114" s="203" t="s">
        <v>143</v>
      </c>
      <c r="E114" s="218" t="s">
        <v>34</v>
      </c>
      <c r="F114" s="219" t="s">
        <v>181</v>
      </c>
      <c r="G114" s="217"/>
      <c r="H114" s="220">
        <v>56.5</v>
      </c>
      <c r="I114" s="221"/>
      <c r="J114" s="217"/>
      <c r="K114" s="217"/>
      <c r="L114" s="222"/>
      <c r="M114" s="223"/>
      <c r="N114" s="224"/>
      <c r="O114" s="224"/>
      <c r="P114" s="224"/>
      <c r="Q114" s="224"/>
      <c r="R114" s="224"/>
      <c r="S114" s="224"/>
      <c r="T114" s="225"/>
      <c r="AT114" s="226" t="s">
        <v>143</v>
      </c>
      <c r="AU114" s="226" t="s">
        <v>87</v>
      </c>
      <c r="AV114" s="12" t="s">
        <v>87</v>
      </c>
      <c r="AW114" s="12" t="s">
        <v>41</v>
      </c>
      <c r="AX114" s="12" t="s">
        <v>25</v>
      </c>
      <c r="AY114" s="226" t="s">
        <v>132</v>
      </c>
    </row>
    <row r="115" spans="2:65" s="1" customFormat="1" ht="25.5" customHeight="1">
      <c r="B115" s="40"/>
      <c r="C115" s="191" t="s">
        <v>182</v>
      </c>
      <c r="D115" s="191" t="s">
        <v>134</v>
      </c>
      <c r="E115" s="192" t="s">
        <v>183</v>
      </c>
      <c r="F115" s="193" t="s">
        <v>184</v>
      </c>
      <c r="G115" s="194" t="s">
        <v>148</v>
      </c>
      <c r="H115" s="195">
        <v>6.94</v>
      </c>
      <c r="I115" s="196"/>
      <c r="J115" s="197">
        <f>ROUND(I115*H115,2)</f>
        <v>0</v>
      </c>
      <c r="K115" s="193" t="s">
        <v>138</v>
      </c>
      <c r="L115" s="60"/>
      <c r="M115" s="198" t="s">
        <v>34</v>
      </c>
      <c r="N115" s="199" t="s">
        <v>51</v>
      </c>
      <c r="O115" s="41"/>
      <c r="P115" s="200">
        <f>O115*H115</f>
        <v>0</v>
      </c>
      <c r="Q115" s="200">
        <v>0</v>
      </c>
      <c r="R115" s="200">
        <f>Q115*H115</f>
        <v>0</v>
      </c>
      <c r="S115" s="200">
        <v>0</v>
      </c>
      <c r="T115" s="201">
        <f>S115*H115</f>
        <v>0</v>
      </c>
      <c r="AR115" s="23" t="s">
        <v>139</v>
      </c>
      <c r="AT115" s="23" t="s">
        <v>134</v>
      </c>
      <c r="AU115" s="23" t="s">
        <v>87</v>
      </c>
      <c r="AY115" s="23" t="s">
        <v>132</v>
      </c>
      <c r="BE115" s="202">
        <f>IF(N115="základní",J115,0)</f>
        <v>0</v>
      </c>
      <c r="BF115" s="202">
        <f>IF(N115="snížená",J115,0)</f>
        <v>0</v>
      </c>
      <c r="BG115" s="202">
        <f>IF(N115="zákl. přenesená",J115,0)</f>
        <v>0</v>
      </c>
      <c r="BH115" s="202">
        <f>IF(N115="sníž. přenesená",J115,0)</f>
        <v>0</v>
      </c>
      <c r="BI115" s="202">
        <f>IF(N115="nulová",J115,0)</f>
        <v>0</v>
      </c>
      <c r="BJ115" s="23" t="s">
        <v>139</v>
      </c>
      <c r="BK115" s="202">
        <f>ROUND(I115*H115,2)</f>
        <v>0</v>
      </c>
      <c r="BL115" s="23" t="s">
        <v>139</v>
      </c>
      <c r="BM115" s="23" t="s">
        <v>185</v>
      </c>
    </row>
    <row r="116" spans="2:47" s="1" customFormat="1" ht="162">
      <c r="B116" s="40"/>
      <c r="C116" s="62"/>
      <c r="D116" s="203" t="s">
        <v>141</v>
      </c>
      <c r="E116" s="62"/>
      <c r="F116" s="204" t="s">
        <v>186</v>
      </c>
      <c r="G116" s="62"/>
      <c r="H116" s="62"/>
      <c r="I116" s="162"/>
      <c r="J116" s="62"/>
      <c r="K116" s="62"/>
      <c r="L116" s="60"/>
      <c r="M116" s="205"/>
      <c r="N116" s="41"/>
      <c r="O116" s="41"/>
      <c r="P116" s="41"/>
      <c r="Q116" s="41"/>
      <c r="R116" s="41"/>
      <c r="S116" s="41"/>
      <c r="T116" s="77"/>
      <c r="AT116" s="23" t="s">
        <v>141</v>
      </c>
      <c r="AU116" s="23" t="s">
        <v>87</v>
      </c>
    </row>
    <row r="117" spans="2:51" s="11" customFormat="1" ht="13.5">
      <c r="B117" s="206"/>
      <c r="C117" s="207"/>
      <c r="D117" s="203" t="s">
        <v>143</v>
      </c>
      <c r="E117" s="208" t="s">
        <v>34</v>
      </c>
      <c r="F117" s="209" t="s">
        <v>187</v>
      </c>
      <c r="G117" s="207"/>
      <c r="H117" s="208" t="s">
        <v>34</v>
      </c>
      <c r="I117" s="210"/>
      <c r="J117" s="207"/>
      <c r="K117" s="207"/>
      <c r="L117" s="211"/>
      <c r="M117" s="212"/>
      <c r="N117" s="213"/>
      <c r="O117" s="213"/>
      <c r="P117" s="213"/>
      <c r="Q117" s="213"/>
      <c r="R117" s="213"/>
      <c r="S117" s="213"/>
      <c r="T117" s="214"/>
      <c r="AT117" s="215" t="s">
        <v>143</v>
      </c>
      <c r="AU117" s="215" t="s">
        <v>87</v>
      </c>
      <c r="AV117" s="11" t="s">
        <v>25</v>
      </c>
      <c r="AW117" s="11" t="s">
        <v>41</v>
      </c>
      <c r="AX117" s="11" t="s">
        <v>78</v>
      </c>
      <c r="AY117" s="215" t="s">
        <v>132</v>
      </c>
    </row>
    <row r="118" spans="2:51" s="12" customFormat="1" ht="13.5">
      <c r="B118" s="216"/>
      <c r="C118" s="217"/>
      <c r="D118" s="203" t="s">
        <v>143</v>
      </c>
      <c r="E118" s="218" t="s">
        <v>34</v>
      </c>
      <c r="F118" s="219" t="s">
        <v>188</v>
      </c>
      <c r="G118" s="217"/>
      <c r="H118" s="220">
        <v>6.94</v>
      </c>
      <c r="I118" s="221"/>
      <c r="J118" s="217"/>
      <c r="K118" s="217"/>
      <c r="L118" s="222"/>
      <c r="M118" s="223"/>
      <c r="N118" s="224"/>
      <c r="O118" s="224"/>
      <c r="P118" s="224"/>
      <c r="Q118" s="224"/>
      <c r="R118" s="224"/>
      <c r="S118" s="224"/>
      <c r="T118" s="225"/>
      <c r="AT118" s="226" t="s">
        <v>143</v>
      </c>
      <c r="AU118" s="226" t="s">
        <v>87</v>
      </c>
      <c r="AV118" s="12" t="s">
        <v>87</v>
      </c>
      <c r="AW118" s="12" t="s">
        <v>41</v>
      </c>
      <c r="AX118" s="12" t="s">
        <v>25</v>
      </c>
      <c r="AY118" s="226" t="s">
        <v>132</v>
      </c>
    </row>
    <row r="119" spans="2:65" s="1" customFormat="1" ht="38.25" customHeight="1">
      <c r="B119" s="40"/>
      <c r="C119" s="191" t="s">
        <v>30</v>
      </c>
      <c r="D119" s="191" t="s">
        <v>134</v>
      </c>
      <c r="E119" s="192" t="s">
        <v>189</v>
      </c>
      <c r="F119" s="193" t="s">
        <v>190</v>
      </c>
      <c r="G119" s="194" t="s">
        <v>148</v>
      </c>
      <c r="H119" s="195">
        <v>6.94</v>
      </c>
      <c r="I119" s="196"/>
      <c r="J119" s="197">
        <f>ROUND(I119*H119,2)</f>
        <v>0</v>
      </c>
      <c r="K119" s="193" t="s">
        <v>138</v>
      </c>
      <c r="L119" s="60"/>
      <c r="M119" s="198" t="s">
        <v>34</v>
      </c>
      <c r="N119" s="199" t="s">
        <v>51</v>
      </c>
      <c r="O119" s="41"/>
      <c r="P119" s="200">
        <f>O119*H119</f>
        <v>0</v>
      </c>
      <c r="Q119" s="200">
        <v>0</v>
      </c>
      <c r="R119" s="200">
        <f>Q119*H119</f>
        <v>0</v>
      </c>
      <c r="S119" s="200">
        <v>0</v>
      </c>
      <c r="T119" s="201">
        <f>S119*H119</f>
        <v>0</v>
      </c>
      <c r="AR119" s="23" t="s">
        <v>139</v>
      </c>
      <c r="AT119" s="23" t="s">
        <v>134</v>
      </c>
      <c r="AU119" s="23" t="s">
        <v>87</v>
      </c>
      <c r="AY119" s="23" t="s">
        <v>132</v>
      </c>
      <c r="BE119" s="202">
        <f>IF(N119="základní",J119,0)</f>
        <v>0</v>
      </c>
      <c r="BF119" s="202">
        <f>IF(N119="snížená",J119,0)</f>
        <v>0</v>
      </c>
      <c r="BG119" s="202">
        <f>IF(N119="zákl. přenesená",J119,0)</f>
        <v>0</v>
      </c>
      <c r="BH119" s="202">
        <f>IF(N119="sníž. přenesená",J119,0)</f>
        <v>0</v>
      </c>
      <c r="BI119" s="202">
        <f>IF(N119="nulová",J119,0)</f>
        <v>0</v>
      </c>
      <c r="BJ119" s="23" t="s">
        <v>139</v>
      </c>
      <c r="BK119" s="202">
        <f>ROUND(I119*H119,2)</f>
        <v>0</v>
      </c>
      <c r="BL119" s="23" t="s">
        <v>139</v>
      </c>
      <c r="BM119" s="23" t="s">
        <v>191</v>
      </c>
    </row>
    <row r="120" spans="2:47" s="1" customFormat="1" ht="148.5">
      <c r="B120" s="40"/>
      <c r="C120" s="62"/>
      <c r="D120" s="203" t="s">
        <v>141</v>
      </c>
      <c r="E120" s="62"/>
      <c r="F120" s="204" t="s">
        <v>192</v>
      </c>
      <c r="G120" s="62"/>
      <c r="H120" s="62"/>
      <c r="I120" s="162"/>
      <c r="J120" s="62"/>
      <c r="K120" s="62"/>
      <c r="L120" s="60"/>
      <c r="M120" s="205"/>
      <c r="N120" s="41"/>
      <c r="O120" s="41"/>
      <c r="P120" s="41"/>
      <c r="Q120" s="41"/>
      <c r="R120" s="41"/>
      <c r="S120" s="41"/>
      <c r="T120" s="77"/>
      <c r="AT120" s="23" t="s">
        <v>141</v>
      </c>
      <c r="AU120" s="23" t="s">
        <v>87</v>
      </c>
    </row>
    <row r="121" spans="2:51" s="11" customFormat="1" ht="13.5">
      <c r="B121" s="206"/>
      <c r="C121" s="207"/>
      <c r="D121" s="203" t="s">
        <v>143</v>
      </c>
      <c r="E121" s="208" t="s">
        <v>34</v>
      </c>
      <c r="F121" s="209" t="s">
        <v>193</v>
      </c>
      <c r="G121" s="207"/>
      <c r="H121" s="208" t="s">
        <v>34</v>
      </c>
      <c r="I121" s="210"/>
      <c r="J121" s="207"/>
      <c r="K121" s="207"/>
      <c r="L121" s="211"/>
      <c r="M121" s="212"/>
      <c r="N121" s="213"/>
      <c r="O121" s="213"/>
      <c r="P121" s="213"/>
      <c r="Q121" s="213"/>
      <c r="R121" s="213"/>
      <c r="S121" s="213"/>
      <c r="T121" s="214"/>
      <c r="AT121" s="215" t="s">
        <v>143</v>
      </c>
      <c r="AU121" s="215" t="s">
        <v>87</v>
      </c>
      <c r="AV121" s="11" t="s">
        <v>25</v>
      </c>
      <c r="AW121" s="11" t="s">
        <v>41</v>
      </c>
      <c r="AX121" s="11" t="s">
        <v>78</v>
      </c>
      <c r="AY121" s="215" t="s">
        <v>132</v>
      </c>
    </row>
    <row r="122" spans="2:51" s="12" customFormat="1" ht="13.5">
      <c r="B122" s="216"/>
      <c r="C122" s="217"/>
      <c r="D122" s="203" t="s">
        <v>143</v>
      </c>
      <c r="E122" s="218" t="s">
        <v>34</v>
      </c>
      <c r="F122" s="219" t="s">
        <v>188</v>
      </c>
      <c r="G122" s="217"/>
      <c r="H122" s="220">
        <v>6.94</v>
      </c>
      <c r="I122" s="221"/>
      <c r="J122" s="217"/>
      <c r="K122" s="217"/>
      <c r="L122" s="222"/>
      <c r="M122" s="223"/>
      <c r="N122" s="224"/>
      <c r="O122" s="224"/>
      <c r="P122" s="224"/>
      <c r="Q122" s="224"/>
      <c r="R122" s="224"/>
      <c r="S122" s="224"/>
      <c r="T122" s="225"/>
      <c r="AT122" s="226" t="s">
        <v>143</v>
      </c>
      <c r="AU122" s="226" t="s">
        <v>87</v>
      </c>
      <c r="AV122" s="12" t="s">
        <v>87</v>
      </c>
      <c r="AW122" s="12" t="s">
        <v>41</v>
      </c>
      <c r="AX122" s="12" t="s">
        <v>25</v>
      </c>
      <c r="AY122" s="226" t="s">
        <v>132</v>
      </c>
    </row>
    <row r="123" spans="2:65" s="1" customFormat="1" ht="16.5" customHeight="1">
      <c r="B123" s="40"/>
      <c r="C123" s="191" t="s">
        <v>194</v>
      </c>
      <c r="D123" s="191" t="s">
        <v>134</v>
      </c>
      <c r="E123" s="192" t="s">
        <v>195</v>
      </c>
      <c r="F123" s="193" t="s">
        <v>196</v>
      </c>
      <c r="G123" s="194" t="s">
        <v>197</v>
      </c>
      <c r="H123" s="195">
        <v>20</v>
      </c>
      <c r="I123" s="196"/>
      <c r="J123" s="197">
        <f>ROUND(I123*H123,2)</f>
        <v>0</v>
      </c>
      <c r="K123" s="193" t="s">
        <v>138</v>
      </c>
      <c r="L123" s="60"/>
      <c r="M123" s="198" t="s">
        <v>34</v>
      </c>
      <c r="N123" s="199" t="s">
        <v>51</v>
      </c>
      <c r="O123" s="41"/>
      <c r="P123" s="200">
        <f>O123*H123</f>
        <v>0</v>
      </c>
      <c r="Q123" s="200">
        <v>0.00952</v>
      </c>
      <c r="R123" s="200">
        <f>Q123*H123</f>
        <v>0.1904</v>
      </c>
      <c r="S123" s="200">
        <v>0</v>
      </c>
      <c r="T123" s="201">
        <f>S123*H123</f>
        <v>0</v>
      </c>
      <c r="AR123" s="23" t="s">
        <v>139</v>
      </c>
      <c r="AT123" s="23" t="s">
        <v>134</v>
      </c>
      <c r="AU123" s="23" t="s">
        <v>87</v>
      </c>
      <c r="AY123" s="23" t="s">
        <v>132</v>
      </c>
      <c r="BE123" s="202">
        <f>IF(N123="základní",J123,0)</f>
        <v>0</v>
      </c>
      <c r="BF123" s="202">
        <f>IF(N123="snížená",J123,0)</f>
        <v>0</v>
      </c>
      <c r="BG123" s="202">
        <f>IF(N123="zákl. přenesená",J123,0)</f>
        <v>0</v>
      </c>
      <c r="BH123" s="202">
        <f>IF(N123="sníž. přenesená",J123,0)</f>
        <v>0</v>
      </c>
      <c r="BI123" s="202">
        <f>IF(N123="nulová",J123,0)</f>
        <v>0</v>
      </c>
      <c r="BJ123" s="23" t="s">
        <v>139</v>
      </c>
      <c r="BK123" s="202">
        <f>ROUND(I123*H123,2)</f>
        <v>0</v>
      </c>
      <c r="BL123" s="23" t="s">
        <v>139</v>
      </c>
      <c r="BM123" s="23" t="s">
        <v>198</v>
      </c>
    </row>
    <row r="124" spans="2:47" s="1" customFormat="1" ht="243">
      <c r="B124" s="40"/>
      <c r="C124" s="62"/>
      <c r="D124" s="203" t="s">
        <v>141</v>
      </c>
      <c r="E124" s="62"/>
      <c r="F124" s="204" t="s">
        <v>199</v>
      </c>
      <c r="G124" s="62"/>
      <c r="H124" s="62"/>
      <c r="I124" s="162"/>
      <c r="J124" s="62"/>
      <c r="K124" s="62"/>
      <c r="L124" s="60"/>
      <c r="M124" s="205"/>
      <c r="N124" s="41"/>
      <c r="O124" s="41"/>
      <c r="P124" s="41"/>
      <c r="Q124" s="41"/>
      <c r="R124" s="41"/>
      <c r="S124" s="41"/>
      <c r="T124" s="77"/>
      <c r="AT124" s="23" t="s">
        <v>141</v>
      </c>
      <c r="AU124" s="23" t="s">
        <v>87</v>
      </c>
    </row>
    <row r="125" spans="2:51" s="11" customFormat="1" ht="13.5">
      <c r="B125" s="206"/>
      <c r="C125" s="207"/>
      <c r="D125" s="203" t="s">
        <v>143</v>
      </c>
      <c r="E125" s="208" t="s">
        <v>34</v>
      </c>
      <c r="F125" s="209" t="s">
        <v>200</v>
      </c>
      <c r="G125" s="207"/>
      <c r="H125" s="208" t="s">
        <v>34</v>
      </c>
      <c r="I125" s="210"/>
      <c r="J125" s="207"/>
      <c r="K125" s="207"/>
      <c r="L125" s="211"/>
      <c r="M125" s="212"/>
      <c r="N125" s="213"/>
      <c r="O125" s="213"/>
      <c r="P125" s="213"/>
      <c r="Q125" s="213"/>
      <c r="R125" s="213"/>
      <c r="S125" s="213"/>
      <c r="T125" s="214"/>
      <c r="AT125" s="215" t="s">
        <v>143</v>
      </c>
      <c r="AU125" s="215" t="s">
        <v>87</v>
      </c>
      <c r="AV125" s="11" t="s">
        <v>25</v>
      </c>
      <c r="AW125" s="11" t="s">
        <v>41</v>
      </c>
      <c r="AX125" s="11" t="s">
        <v>78</v>
      </c>
      <c r="AY125" s="215" t="s">
        <v>132</v>
      </c>
    </row>
    <row r="126" spans="2:51" s="12" customFormat="1" ht="13.5">
      <c r="B126" s="216"/>
      <c r="C126" s="217"/>
      <c r="D126" s="203" t="s">
        <v>143</v>
      </c>
      <c r="E126" s="218" t="s">
        <v>34</v>
      </c>
      <c r="F126" s="219" t="s">
        <v>201</v>
      </c>
      <c r="G126" s="217"/>
      <c r="H126" s="220">
        <v>20</v>
      </c>
      <c r="I126" s="221"/>
      <c r="J126" s="217"/>
      <c r="K126" s="217"/>
      <c r="L126" s="222"/>
      <c r="M126" s="223"/>
      <c r="N126" s="224"/>
      <c r="O126" s="224"/>
      <c r="P126" s="224"/>
      <c r="Q126" s="224"/>
      <c r="R126" s="224"/>
      <c r="S126" s="224"/>
      <c r="T126" s="225"/>
      <c r="AT126" s="226" t="s">
        <v>143</v>
      </c>
      <c r="AU126" s="226" t="s">
        <v>87</v>
      </c>
      <c r="AV126" s="12" t="s">
        <v>87</v>
      </c>
      <c r="AW126" s="12" t="s">
        <v>41</v>
      </c>
      <c r="AX126" s="12" t="s">
        <v>25</v>
      </c>
      <c r="AY126" s="226" t="s">
        <v>132</v>
      </c>
    </row>
    <row r="127" spans="2:65" s="1" customFormat="1" ht="25.5" customHeight="1">
      <c r="B127" s="40"/>
      <c r="C127" s="191" t="s">
        <v>202</v>
      </c>
      <c r="D127" s="191" t="s">
        <v>134</v>
      </c>
      <c r="E127" s="192" t="s">
        <v>203</v>
      </c>
      <c r="F127" s="193" t="s">
        <v>204</v>
      </c>
      <c r="G127" s="194" t="s">
        <v>205</v>
      </c>
      <c r="H127" s="195">
        <v>20</v>
      </c>
      <c r="I127" s="196"/>
      <c r="J127" s="197">
        <f>ROUND(I127*H127,2)</f>
        <v>0</v>
      </c>
      <c r="K127" s="193" t="s">
        <v>138</v>
      </c>
      <c r="L127" s="60"/>
      <c r="M127" s="198" t="s">
        <v>34</v>
      </c>
      <c r="N127" s="199" t="s">
        <v>51</v>
      </c>
      <c r="O127" s="41"/>
      <c r="P127" s="200">
        <f>O127*H127</f>
        <v>0</v>
      </c>
      <c r="Q127" s="200">
        <v>0</v>
      </c>
      <c r="R127" s="200">
        <f>Q127*H127</f>
        <v>0</v>
      </c>
      <c r="S127" s="200">
        <v>0</v>
      </c>
      <c r="T127" s="201">
        <f>S127*H127</f>
        <v>0</v>
      </c>
      <c r="AR127" s="23" t="s">
        <v>139</v>
      </c>
      <c r="AT127" s="23" t="s">
        <v>134</v>
      </c>
      <c r="AU127" s="23" t="s">
        <v>87</v>
      </c>
      <c r="AY127" s="23" t="s">
        <v>132</v>
      </c>
      <c r="BE127" s="202">
        <f>IF(N127="základní",J127,0)</f>
        <v>0</v>
      </c>
      <c r="BF127" s="202">
        <f>IF(N127="snížená",J127,0)</f>
        <v>0</v>
      </c>
      <c r="BG127" s="202">
        <f>IF(N127="zákl. přenesená",J127,0)</f>
        <v>0</v>
      </c>
      <c r="BH127" s="202">
        <f>IF(N127="sníž. přenesená",J127,0)</f>
        <v>0</v>
      </c>
      <c r="BI127" s="202">
        <f>IF(N127="nulová",J127,0)</f>
        <v>0</v>
      </c>
      <c r="BJ127" s="23" t="s">
        <v>139</v>
      </c>
      <c r="BK127" s="202">
        <f>ROUND(I127*H127,2)</f>
        <v>0</v>
      </c>
      <c r="BL127" s="23" t="s">
        <v>139</v>
      </c>
      <c r="BM127" s="23" t="s">
        <v>206</v>
      </c>
    </row>
    <row r="128" spans="2:47" s="1" customFormat="1" ht="324">
      <c r="B128" s="40"/>
      <c r="C128" s="62"/>
      <c r="D128" s="203" t="s">
        <v>141</v>
      </c>
      <c r="E128" s="62"/>
      <c r="F128" s="204" t="s">
        <v>207</v>
      </c>
      <c r="G128" s="62"/>
      <c r="H128" s="62"/>
      <c r="I128" s="162"/>
      <c r="J128" s="62"/>
      <c r="K128" s="62"/>
      <c r="L128" s="60"/>
      <c r="M128" s="205"/>
      <c r="N128" s="41"/>
      <c r="O128" s="41"/>
      <c r="P128" s="41"/>
      <c r="Q128" s="41"/>
      <c r="R128" s="41"/>
      <c r="S128" s="41"/>
      <c r="T128" s="77"/>
      <c r="AT128" s="23" t="s">
        <v>141</v>
      </c>
      <c r="AU128" s="23" t="s">
        <v>87</v>
      </c>
    </row>
    <row r="129" spans="2:51" s="11" customFormat="1" ht="13.5">
      <c r="B129" s="206"/>
      <c r="C129" s="207"/>
      <c r="D129" s="203" t="s">
        <v>143</v>
      </c>
      <c r="E129" s="208" t="s">
        <v>34</v>
      </c>
      <c r="F129" s="209" t="s">
        <v>208</v>
      </c>
      <c r="G129" s="207"/>
      <c r="H129" s="208" t="s">
        <v>34</v>
      </c>
      <c r="I129" s="210"/>
      <c r="J129" s="207"/>
      <c r="K129" s="207"/>
      <c r="L129" s="211"/>
      <c r="M129" s="212"/>
      <c r="N129" s="213"/>
      <c r="O129" s="213"/>
      <c r="P129" s="213"/>
      <c r="Q129" s="213"/>
      <c r="R129" s="213"/>
      <c r="S129" s="213"/>
      <c r="T129" s="214"/>
      <c r="AT129" s="215" t="s">
        <v>143</v>
      </c>
      <c r="AU129" s="215" t="s">
        <v>87</v>
      </c>
      <c r="AV129" s="11" t="s">
        <v>25</v>
      </c>
      <c r="AW129" s="11" t="s">
        <v>41</v>
      </c>
      <c r="AX129" s="11" t="s">
        <v>78</v>
      </c>
      <c r="AY129" s="215" t="s">
        <v>132</v>
      </c>
    </row>
    <row r="130" spans="2:51" s="12" customFormat="1" ht="13.5">
      <c r="B130" s="216"/>
      <c r="C130" s="217"/>
      <c r="D130" s="203" t="s">
        <v>143</v>
      </c>
      <c r="E130" s="218" t="s">
        <v>34</v>
      </c>
      <c r="F130" s="219" t="s">
        <v>209</v>
      </c>
      <c r="G130" s="217"/>
      <c r="H130" s="220">
        <v>20</v>
      </c>
      <c r="I130" s="221"/>
      <c r="J130" s="217"/>
      <c r="K130" s="217"/>
      <c r="L130" s="222"/>
      <c r="M130" s="223"/>
      <c r="N130" s="224"/>
      <c r="O130" s="224"/>
      <c r="P130" s="224"/>
      <c r="Q130" s="224"/>
      <c r="R130" s="224"/>
      <c r="S130" s="224"/>
      <c r="T130" s="225"/>
      <c r="AT130" s="226" t="s">
        <v>143</v>
      </c>
      <c r="AU130" s="226" t="s">
        <v>87</v>
      </c>
      <c r="AV130" s="12" t="s">
        <v>87</v>
      </c>
      <c r="AW130" s="12" t="s">
        <v>41</v>
      </c>
      <c r="AX130" s="12" t="s">
        <v>25</v>
      </c>
      <c r="AY130" s="226" t="s">
        <v>132</v>
      </c>
    </row>
    <row r="131" spans="2:65" s="1" customFormat="1" ht="38.25" customHeight="1">
      <c r="B131" s="40"/>
      <c r="C131" s="191" t="s">
        <v>210</v>
      </c>
      <c r="D131" s="191" t="s">
        <v>134</v>
      </c>
      <c r="E131" s="192" t="s">
        <v>211</v>
      </c>
      <c r="F131" s="193" t="s">
        <v>212</v>
      </c>
      <c r="G131" s="194" t="s">
        <v>148</v>
      </c>
      <c r="H131" s="195">
        <v>118.75</v>
      </c>
      <c r="I131" s="196"/>
      <c r="J131" s="197">
        <f>ROUND(I131*H131,2)</f>
        <v>0</v>
      </c>
      <c r="K131" s="193" t="s">
        <v>138</v>
      </c>
      <c r="L131" s="60"/>
      <c r="M131" s="198" t="s">
        <v>34</v>
      </c>
      <c r="N131" s="199" t="s">
        <v>51</v>
      </c>
      <c r="O131" s="41"/>
      <c r="P131" s="200">
        <f>O131*H131</f>
        <v>0</v>
      </c>
      <c r="Q131" s="200">
        <v>0</v>
      </c>
      <c r="R131" s="200">
        <f>Q131*H131</f>
        <v>0</v>
      </c>
      <c r="S131" s="200">
        <v>0</v>
      </c>
      <c r="T131" s="201">
        <f>S131*H131</f>
        <v>0</v>
      </c>
      <c r="AR131" s="23" t="s">
        <v>139</v>
      </c>
      <c r="AT131" s="23" t="s">
        <v>134</v>
      </c>
      <c r="AU131" s="23" t="s">
        <v>87</v>
      </c>
      <c r="AY131" s="23" t="s">
        <v>132</v>
      </c>
      <c r="BE131" s="202">
        <f>IF(N131="základní",J131,0)</f>
        <v>0</v>
      </c>
      <c r="BF131" s="202">
        <f>IF(N131="snížená",J131,0)</f>
        <v>0</v>
      </c>
      <c r="BG131" s="202">
        <f>IF(N131="zákl. přenesená",J131,0)</f>
        <v>0</v>
      </c>
      <c r="BH131" s="202">
        <f>IF(N131="sníž. přenesená",J131,0)</f>
        <v>0</v>
      </c>
      <c r="BI131" s="202">
        <f>IF(N131="nulová",J131,0)</f>
        <v>0</v>
      </c>
      <c r="BJ131" s="23" t="s">
        <v>139</v>
      </c>
      <c r="BK131" s="202">
        <f>ROUND(I131*H131,2)</f>
        <v>0</v>
      </c>
      <c r="BL131" s="23" t="s">
        <v>139</v>
      </c>
      <c r="BM131" s="23" t="s">
        <v>213</v>
      </c>
    </row>
    <row r="132" spans="2:47" s="1" customFormat="1" ht="310.5">
      <c r="B132" s="40"/>
      <c r="C132" s="62"/>
      <c r="D132" s="203" t="s">
        <v>141</v>
      </c>
      <c r="E132" s="62"/>
      <c r="F132" s="204" t="s">
        <v>214</v>
      </c>
      <c r="G132" s="62"/>
      <c r="H132" s="62"/>
      <c r="I132" s="162"/>
      <c r="J132" s="62"/>
      <c r="K132" s="62"/>
      <c r="L132" s="60"/>
      <c r="M132" s="205"/>
      <c r="N132" s="41"/>
      <c r="O132" s="41"/>
      <c r="P132" s="41"/>
      <c r="Q132" s="41"/>
      <c r="R132" s="41"/>
      <c r="S132" s="41"/>
      <c r="T132" s="77"/>
      <c r="AT132" s="23" t="s">
        <v>141</v>
      </c>
      <c r="AU132" s="23" t="s">
        <v>87</v>
      </c>
    </row>
    <row r="133" spans="2:51" s="11" customFormat="1" ht="13.5">
      <c r="B133" s="206"/>
      <c r="C133" s="207"/>
      <c r="D133" s="203" t="s">
        <v>143</v>
      </c>
      <c r="E133" s="208" t="s">
        <v>34</v>
      </c>
      <c r="F133" s="209" t="s">
        <v>215</v>
      </c>
      <c r="G133" s="207"/>
      <c r="H133" s="208" t="s">
        <v>34</v>
      </c>
      <c r="I133" s="210"/>
      <c r="J133" s="207"/>
      <c r="K133" s="207"/>
      <c r="L133" s="211"/>
      <c r="M133" s="212"/>
      <c r="N133" s="213"/>
      <c r="O133" s="213"/>
      <c r="P133" s="213"/>
      <c r="Q133" s="213"/>
      <c r="R133" s="213"/>
      <c r="S133" s="213"/>
      <c r="T133" s="214"/>
      <c r="AT133" s="215" t="s">
        <v>143</v>
      </c>
      <c r="AU133" s="215" t="s">
        <v>87</v>
      </c>
      <c r="AV133" s="11" t="s">
        <v>25</v>
      </c>
      <c r="AW133" s="11" t="s">
        <v>41</v>
      </c>
      <c r="AX133" s="11" t="s">
        <v>78</v>
      </c>
      <c r="AY133" s="215" t="s">
        <v>132</v>
      </c>
    </row>
    <row r="134" spans="2:51" s="12" customFormat="1" ht="13.5">
      <c r="B134" s="216"/>
      <c r="C134" s="217"/>
      <c r="D134" s="203" t="s">
        <v>143</v>
      </c>
      <c r="E134" s="218" t="s">
        <v>34</v>
      </c>
      <c r="F134" s="219" t="s">
        <v>216</v>
      </c>
      <c r="G134" s="217"/>
      <c r="H134" s="220">
        <v>118.75</v>
      </c>
      <c r="I134" s="221"/>
      <c r="J134" s="217"/>
      <c r="K134" s="217"/>
      <c r="L134" s="222"/>
      <c r="M134" s="223"/>
      <c r="N134" s="224"/>
      <c r="O134" s="224"/>
      <c r="P134" s="224"/>
      <c r="Q134" s="224"/>
      <c r="R134" s="224"/>
      <c r="S134" s="224"/>
      <c r="T134" s="225"/>
      <c r="AT134" s="226" t="s">
        <v>143</v>
      </c>
      <c r="AU134" s="226" t="s">
        <v>87</v>
      </c>
      <c r="AV134" s="12" t="s">
        <v>87</v>
      </c>
      <c r="AW134" s="12" t="s">
        <v>41</v>
      </c>
      <c r="AX134" s="12" t="s">
        <v>25</v>
      </c>
      <c r="AY134" s="226" t="s">
        <v>132</v>
      </c>
    </row>
    <row r="135" spans="2:65" s="1" customFormat="1" ht="25.5" customHeight="1">
      <c r="B135" s="40"/>
      <c r="C135" s="191" t="s">
        <v>217</v>
      </c>
      <c r="D135" s="191" t="s">
        <v>134</v>
      </c>
      <c r="E135" s="192" t="s">
        <v>218</v>
      </c>
      <c r="F135" s="193" t="s">
        <v>219</v>
      </c>
      <c r="G135" s="194" t="s">
        <v>148</v>
      </c>
      <c r="H135" s="195">
        <v>328.16</v>
      </c>
      <c r="I135" s="196"/>
      <c r="J135" s="197">
        <f>ROUND(I135*H135,2)</f>
        <v>0</v>
      </c>
      <c r="K135" s="193" t="s">
        <v>138</v>
      </c>
      <c r="L135" s="60"/>
      <c r="M135" s="198" t="s">
        <v>34</v>
      </c>
      <c r="N135" s="199" t="s">
        <v>51</v>
      </c>
      <c r="O135" s="41"/>
      <c r="P135" s="200">
        <f>O135*H135</f>
        <v>0</v>
      </c>
      <c r="Q135" s="200">
        <v>0</v>
      </c>
      <c r="R135" s="200">
        <f>Q135*H135</f>
        <v>0</v>
      </c>
      <c r="S135" s="200">
        <v>0</v>
      </c>
      <c r="T135" s="201">
        <f>S135*H135</f>
        <v>0</v>
      </c>
      <c r="AR135" s="23" t="s">
        <v>139</v>
      </c>
      <c r="AT135" s="23" t="s">
        <v>134</v>
      </c>
      <c r="AU135" s="23" t="s">
        <v>87</v>
      </c>
      <c r="AY135" s="23" t="s">
        <v>132</v>
      </c>
      <c r="BE135" s="202">
        <f>IF(N135="základní",J135,0)</f>
        <v>0</v>
      </c>
      <c r="BF135" s="202">
        <f>IF(N135="snížená",J135,0)</f>
        <v>0</v>
      </c>
      <c r="BG135" s="202">
        <f>IF(N135="zákl. přenesená",J135,0)</f>
        <v>0</v>
      </c>
      <c r="BH135" s="202">
        <f>IF(N135="sníž. přenesená",J135,0)</f>
        <v>0</v>
      </c>
      <c r="BI135" s="202">
        <f>IF(N135="nulová",J135,0)</f>
        <v>0</v>
      </c>
      <c r="BJ135" s="23" t="s">
        <v>139</v>
      </c>
      <c r="BK135" s="202">
        <f>ROUND(I135*H135,2)</f>
        <v>0</v>
      </c>
      <c r="BL135" s="23" t="s">
        <v>139</v>
      </c>
      <c r="BM135" s="23" t="s">
        <v>220</v>
      </c>
    </row>
    <row r="136" spans="2:47" s="1" customFormat="1" ht="391.5">
      <c r="B136" s="40"/>
      <c r="C136" s="62"/>
      <c r="D136" s="203" t="s">
        <v>141</v>
      </c>
      <c r="E136" s="62"/>
      <c r="F136" s="204" t="s">
        <v>221</v>
      </c>
      <c r="G136" s="62"/>
      <c r="H136" s="62"/>
      <c r="I136" s="162"/>
      <c r="J136" s="62"/>
      <c r="K136" s="62"/>
      <c r="L136" s="60"/>
      <c r="M136" s="205"/>
      <c r="N136" s="41"/>
      <c r="O136" s="41"/>
      <c r="P136" s="41"/>
      <c r="Q136" s="41"/>
      <c r="R136" s="41"/>
      <c r="S136" s="41"/>
      <c r="T136" s="77"/>
      <c r="AT136" s="23" t="s">
        <v>141</v>
      </c>
      <c r="AU136" s="23" t="s">
        <v>87</v>
      </c>
    </row>
    <row r="137" spans="2:51" s="11" customFormat="1" ht="13.5">
      <c r="B137" s="206"/>
      <c r="C137" s="207"/>
      <c r="D137" s="203" t="s">
        <v>143</v>
      </c>
      <c r="E137" s="208" t="s">
        <v>34</v>
      </c>
      <c r="F137" s="209" t="s">
        <v>222</v>
      </c>
      <c r="G137" s="207"/>
      <c r="H137" s="208" t="s">
        <v>34</v>
      </c>
      <c r="I137" s="210"/>
      <c r="J137" s="207"/>
      <c r="K137" s="207"/>
      <c r="L137" s="211"/>
      <c r="M137" s="212"/>
      <c r="N137" s="213"/>
      <c r="O137" s="213"/>
      <c r="P137" s="213"/>
      <c r="Q137" s="213"/>
      <c r="R137" s="213"/>
      <c r="S137" s="213"/>
      <c r="T137" s="214"/>
      <c r="AT137" s="215" t="s">
        <v>143</v>
      </c>
      <c r="AU137" s="215" t="s">
        <v>87</v>
      </c>
      <c r="AV137" s="11" t="s">
        <v>25</v>
      </c>
      <c r="AW137" s="11" t="s">
        <v>41</v>
      </c>
      <c r="AX137" s="11" t="s">
        <v>78</v>
      </c>
      <c r="AY137" s="215" t="s">
        <v>132</v>
      </c>
    </row>
    <row r="138" spans="2:51" s="12" customFormat="1" ht="13.5">
      <c r="B138" s="216"/>
      <c r="C138" s="217"/>
      <c r="D138" s="203" t="s">
        <v>143</v>
      </c>
      <c r="E138" s="218" t="s">
        <v>34</v>
      </c>
      <c r="F138" s="219" t="s">
        <v>223</v>
      </c>
      <c r="G138" s="217"/>
      <c r="H138" s="220">
        <v>328.16</v>
      </c>
      <c r="I138" s="221"/>
      <c r="J138" s="217"/>
      <c r="K138" s="217"/>
      <c r="L138" s="222"/>
      <c r="M138" s="223"/>
      <c r="N138" s="224"/>
      <c r="O138" s="224"/>
      <c r="P138" s="224"/>
      <c r="Q138" s="224"/>
      <c r="R138" s="224"/>
      <c r="S138" s="224"/>
      <c r="T138" s="225"/>
      <c r="AT138" s="226" t="s">
        <v>143</v>
      </c>
      <c r="AU138" s="226" t="s">
        <v>87</v>
      </c>
      <c r="AV138" s="12" t="s">
        <v>87</v>
      </c>
      <c r="AW138" s="12" t="s">
        <v>41</v>
      </c>
      <c r="AX138" s="12" t="s">
        <v>25</v>
      </c>
      <c r="AY138" s="226" t="s">
        <v>132</v>
      </c>
    </row>
    <row r="139" spans="2:65" s="1" customFormat="1" ht="38.25" customHeight="1">
      <c r="B139" s="40"/>
      <c r="C139" s="191" t="s">
        <v>10</v>
      </c>
      <c r="D139" s="191" t="s">
        <v>134</v>
      </c>
      <c r="E139" s="192" t="s">
        <v>224</v>
      </c>
      <c r="F139" s="193" t="s">
        <v>225</v>
      </c>
      <c r="G139" s="194" t="s">
        <v>148</v>
      </c>
      <c r="H139" s="195">
        <v>98.448</v>
      </c>
      <c r="I139" s="196"/>
      <c r="J139" s="197">
        <f>ROUND(I139*H139,2)</f>
        <v>0</v>
      </c>
      <c r="K139" s="193" t="s">
        <v>138</v>
      </c>
      <c r="L139" s="60"/>
      <c r="M139" s="198" t="s">
        <v>34</v>
      </c>
      <c r="N139" s="199" t="s">
        <v>51</v>
      </c>
      <c r="O139" s="41"/>
      <c r="P139" s="200">
        <f>O139*H139</f>
        <v>0</v>
      </c>
      <c r="Q139" s="200">
        <v>0</v>
      </c>
      <c r="R139" s="200">
        <f>Q139*H139</f>
        <v>0</v>
      </c>
      <c r="S139" s="200">
        <v>0</v>
      </c>
      <c r="T139" s="201">
        <f>S139*H139</f>
        <v>0</v>
      </c>
      <c r="AR139" s="23" t="s">
        <v>139</v>
      </c>
      <c r="AT139" s="23" t="s">
        <v>134</v>
      </c>
      <c r="AU139" s="23" t="s">
        <v>87</v>
      </c>
      <c r="AY139" s="23" t="s">
        <v>132</v>
      </c>
      <c r="BE139" s="202">
        <f>IF(N139="základní",J139,0)</f>
        <v>0</v>
      </c>
      <c r="BF139" s="202">
        <f>IF(N139="snížená",J139,0)</f>
        <v>0</v>
      </c>
      <c r="BG139" s="202">
        <f>IF(N139="zákl. přenesená",J139,0)</f>
        <v>0</v>
      </c>
      <c r="BH139" s="202">
        <f>IF(N139="sníž. přenesená",J139,0)</f>
        <v>0</v>
      </c>
      <c r="BI139" s="202">
        <f>IF(N139="nulová",J139,0)</f>
        <v>0</v>
      </c>
      <c r="BJ139" s="23" t="s">
        <v>139</v>
      </c>
      <c r="BK139" s="202">
        <f>ROUND(I139*H139,2)</f>
        <v>0</v>
      </c>
      <c r="BL139" s="23" t="s">
        <v>139</v>
      </c>
      <c r="BM139" s="23" t="s">
        <v>226</v>
      </c>
    </row>
    <row r="140" spans="2:47" s="1" customFormat="1" ht="391.5">
      <c r="B140" s="40"/>
      <c r="C140" s="62"/>
      <c r="D140" s="203" t="s">
        <v>141</v>
      </c>
      <c r="E140" s="62"/>
      <c r="F140" s="204" t="s">
        <v>221</v>
      </c>
      <c r="G140" s="62"/>
      <c r="H140" s="62"/>
      <c r="I140" s="162"/>
      <c r="J140" s="62"/>
      <c r="K140" s="62"/>
      <c r="L140" s="60"/>
      <c r="M140" s="205"/>
      <c r="N140" s="41"/>
      <c r="O140" s="41"/>
      <c r="P140" s="41"/>
      <c r="Q140" s="41"/>
      <c r="R140" s="41"/>
      <c r="S140" s="41"/>
      <c r="T140" s="77"/>
      <c r="AT140" s="23" t="s">
        <v>141</v>
      </c>
      <c r="AU140" s="23" t="s">
        <v>87</v>
      </c>
    </row>
    <row r="141" spans="2:51" s="12" customFormat="1" ht="13.5">
      <c r="B141" s="216"/>
      <c r="C141" s="217"/>
      <c r="D141" s="203" t="s">
        <v>143</v>
      </c>
      <c r="E141" s="217"/>
      <c r="F141" s="219" t="s">
        <v>227</v>
      </c>
      <c r="G141" s="217"/>
      <c r="H141" s="220">
        <v>98.448</v>
      </c>
      <c r="I141" s="221"/>
      <c r="J141" s="217"/>
      <c r="K141" s="217"/>
      <c r="L141" s="222"/>
      <c r="M141" s="223"/>
      <c r="N141" s="224"/>
      <c r="O141" s="224"/>
      <c r="P141" s="224"/>
      <c r="Q141" s="224"/>
      <c r="R141" s="224"/>
      <c r="S141" s="224"/>
      <c r="T141" s="225"/>
      <c r="AT141" s="226" t="s">
        <v>143</v>
      </c>
      <c r="AU141" s="226" t="s">
        <v>87</v>
      </c>
      <c r="AV141" s="12" t="s">
        <v>87</v>
      </c>
      <c r="AW141" s="12" t="s">
        <v>6</v>
      </c>
      <c r="AX141" s="12" t="s">
        <v>25</v>
      </c>
      <c r="AY141" s="226" t="s">
        <v>132</v>
      </c>
    </row>
    <row r="142" spans="2:65" s="1" customFormat="1" ht="25.5" customHeight="1">
      <c r="B142" s="40"/>
      <c r="C142" s="191" t="s">
        <v>228</v>
      </c>
      <c r="D142" s="191" t="s">
        <v>134</v>
      </c>
      <c r="E142" s="192" t="s">
        <v>229</v>
      </c>
      <c r="F142" s="193" t="s">
        <v>230</v>
      </c>
      <c r="G142" s="194" t="s">
        <v>148</v>
      </c>
      <c r="H142" s="195">
        <v>4.88</v>
      </c>
      <c r="I142" s="196"/>
      <c r="J142" s="197">
        <f>ROUND(I142*H142,2)</f>
        <v>0</v>
      </c>
      <c r="K142" s="193" t="s">
        <v>138</v>
      </c>
      <c r="L142" s="60"/>
      <c r="M142" s="198" t="s">
        <v>34</v>
      </c>
      <c r="N142" s="199" t="s">
        <v>51</v>
      </c>
      <c r="O142" s="41"/>
      <c r="P142" s="200">
        <f>O142*H142</f>
        <v>0</v>
      </c>
      <c r="Q142" s="200">
        <v>0</v>
      </c>
      <c r="R142" s="200">
        <f>Q142*H142</f>
        <v>0</v>
      </c>
      <c r="S142" s="200">
        <v>0</v>
      </c>
      <c r="T142" s="201">
        <f>S142*H142</f>
        <v>0</v>
      </c>
      <c r="AR142" s="23" t="s">
        <v>139</v>
      </c>
      <c r="AT142" s="23" t="s">
        <v>134</v>
      </c>
      <c r="AU142" s="23" t="s">
        <v>87</v>
      </c>
      <c r="AY142" s="23" t="s">
        <v>132</v>
      </c>
      <c r="BE142" s="202">
        <f>IF(N142="základní",J142,0)</f>
        <v>0</v>
      </c>
      <c r="BF142" s="202">
        <f>IF(N142="snížená",J142,0)</f>
        <v>0</v>
      </c>
      <c r="BG142" s="202">
        <f>IF(N142="zákl. přenesená",J142,0)</f>
        <v>0</v>
      </c>
      <c r="BH142" s="202">
        <f>IF(N142="sníž. přenesená",J142,0)</f>
        <v>0</v>
      </c>
      <c r="BI142" s="202">
        <f>IF(N142="nulová",J142,0)</f>
        <v>0</v>
      </c>
      <c r="BJ142" s="23" t="s">
        <v>139</v>
      </c>
      <c r="BK142" s="202">
        <f>ROUND(I142*H142,2)</f>
        <v>0</v>
      </c>
      <c r="BL142" s="23" t="s">
        <v>139</v>
      </c>
      <c r="BM142" s="23" t="s">
        <v>231</v>
      </c>
    </row>
    <row r="143" spans="2:47" s="1" customFormat="1" ht="270">
      <c r="B143" s="40"/>
      <c r="C143" s="62"/>
      <c r="D143" s="203" t="s">
        <v>141</v>
      </c>
      <c r="E143" s="62"/>
      <c r="F143" s="204" t="s">
        <v>232</v>
      </c>
      <c r="G143" s="62"/>
      <c r="H143" s="62"/>
      <c r="I143" s="162"/>
      <c r="J143" s="62"/>
      <c r="K143" s="62"/>
      <c r="L143" s="60"/>
      <c r="M143" s="205"/>
      <c r="N143" s="41"/>
      <c r="O143" s="41"/>
      <c r="P143" s="41"/>
      <c r="Q143" s="41"/>
      <c r="R143" s="41"/>
      <c r="S143" s="41"/>
      <c r="T143" s="77"/>
      <c r="AT143" s="23" t="s">
        <v>141</v>
      </c>
      <c r="AU143" s="23" t="s">
        <v>87</v>
      </c>
    </row>
    <row r="144" spans="2:51" s="11" customFormat="1" ht="13.5">
      <c r="B144" s="206"/>
      <c r="C144" s="207"/>
      <c r="D144" s="203" t="s">
        <v>143</v>
      </c>
      <c r="E144" s="208" t="s">
        <v>34</v>
      </c>
      <c r="F144" s="209" t="s">
        <v>233</v>
      </c>
      <c r="G144" s="207"/>
      <c r="H144" s="208" t="s">
        <v>34</v>
      </c>
      <c r="I144" s="210"/>
      <c r="J144" s="207"/>
      <c r="K144" s="207"/>
      <c r="L144" s="211"/>
      <c r="M144" s="212"/>
      <c r="N144" s="213"/>
      <c r="O144" s="213"/>
      <c r="P144" s="213"/>
      <c r="Q144" s="213"/>
      <c r="R144" s="213"/>
      <c r="S144" s="213"/>
      <c r="T144" s="214"/>
      <c r="AT144" s="215" t="s">
        <v>143</v>
      </c>
      <c r="AU144" s="215" t="s">
        <v>87</v>
      </c>
      <c r="AV144" s="11" t="s">
        <v>25</v>
      </c>
      <c r="AW144" s="11" t="s">
        <v>41</v>
      </c>
      <c r="AX144" s="11" t="s">
        <v>78</v>
      </c>
      <c r="AY144" s="215" t="s">
        <v>132</v>
      </c>
    </row>
    <row r="145" spans="2:51" s="12" customFormat="1" ht="13.5">
      <c r="B145" s="216"/>
      <c r="C145" s="217"/>
      <c r="D145" s="203" t="s">
        <v>143</v>
      </c>
      <c r="E145" s="218" t="s">
        <v>34</v>
      </c>
      <c r="F145" s="219" t="s">
        <v>234</v>
      </c>
      <c r="G145" s="217"/>
      <c r="H145" s="220">
        <v>4.88</v>
      </c>
      <c r="I145" s="221"/>
      <c r="J145" s="217"/>
      <c r="K145" s="217"/>
      <c r="L145" s="222"/>
      <c r="M145" s="223"/>
      <c r="N145" s="224"/>
      <c r="O145" s="224"/>
      <c r="P145" s="224"/>
      <c r="Q145" s="224"/>
      <c r="R145" s="224"/>
      <c r="S145" s="224"/>
      <c r="T145" s="225"/>
      <c r="AT145" s="226" t="s">
        <v>143</v>
      </c>
      <c r="AU145" s="226" t="s">
        <v>87</v>
      </c>
      <c r="AV145" s="12" t="s">
        <v>87</v>
      </c>
      <c r="AW145" s="12" t="s">
        <v>41</v>
      </c>
      <c r="AX145" s="12" t="s">
        <v>25</v>
      </c>
      <c r="AY145" s="226" t="s">
        <v>132</v>
      </c>
    </row>
    <row r="146" spans="2:65" s="1" customFormat="1" ht="25.5" customHeight="1">
      <c r="B146" s="40"/>
      <c r="C146" s="191" t="s">
        <v>235</v>
      </c>
      <c r="D146" s="191" t="s">
        <v>134</v>
      </c>
      <c r="E146" s="192" t="s">
        <v>236</v>
      </c>
      <c r="F146" s="193" t="s">
        <v>237</v>
      </c>
      <c r="G146" s="194" t="s">
        <v>148</v>
      </c>
      <c r="H146" s="195">
        <v>1.464</v>
      </c>
      <c r="I146" s="196"/>
      <c r="J146" s="197">
        <f>ROUND(I146*H146,2)</f>
        <v>0</v>
      </c>
      <c r="K146" s="193" t="s">
        <v>138</v>
      </c>
      <c r="L146" s="60"/>
      <c r="M146" s="198" t="s">
        <v>34</v>
      </c>
      <c r="N146" s="199" t="s">
        <v>51</v>
      </c>
      <c r="O146" s="41"/>
      <c r="P146" s="200">
        <f>O146*H146</f>
        <v>0</v>
      </c>
      <c r="Q146" s="200">
        <v>0</v>
      </c>
      <c r="R146" s="200">
        <f>Q146*H146</f>
        <v>0</v>
      </c>
      <c r="S146" s="200">
        <v>0</v>
      </c>
      <c r="T146" s="201">
        <f>S146*H146</f>
        <v>0</v>
      </c>
      <c r="AR146" s="23" t="s">
        <v>139</v>
      </c>
      <c r="AT146" s="23" t="s">
        <v>134</v>
      </c>
      <c r="AU146" s="23" t="s">
        <v>87</v>
      </c>
      <c r="AY146" s="23" t="s">
        <v>132</v>
      </c>
      <c r="BE146" s="202">
        <f>IF(N146="základní",J146,0)</f>
        <v>0</v>
      </c>
      <c r="BF146" s="202">
        <f>IF(N146="snížená",J146,0)</f>
        <v>0</v>
      </c>
      <c r="BG146" s="202">
        <f>IF(N146="zákl. přenesená",J146,0)</f>
        <v>0</v>
      </c>
      <c r="BH146" s="202">
        <f>IF(N146="sníž. přenesená",J146,0)</f>
        <v>0</v>
      </c>
      <c r="BI146" s="202">
        <f>IF(N146="nulová",J146,0)</f>
        <v>0</v>
      </c>
      <c r="BJ146" s="23" t="s">
        <v>139</v>
      </c>
      <c r="BK146" s="202">
        <f>ROUND(I146*H146,2)</f>
        <v>0</v>
      </c>
      <c r="BL146" s="23" t="s">
        <v>139</v>
      </c>
      <c r="BM146" s="23" t="s">
        <v>238</v>
      </c>
    </row>
    <row r="147" spans="2:47" s="1" customFormat="1" ht="270">
      <c r="B147" s="40"/>
      <c r="C147" s="62"/>
      <c r="D147" s="203" t="s">
        <v>141</v>
      </c>
      <c r="E147" s="62"/>
      <c r="F147" s="204" t="s">
        <v>232</v>
      </c>
      <c r="G147" s="62"/>
      <c r="H147" s="62"/>
      <c r="I147" s="162"/>
      <c r="J147" s="62"/>
      <c r="K147" s="62"/>
      <c r="L147" s="60"/>
      <c r="M147" s="205"/>
      <c r="N147" s="41"/>
      <c r="O147" s="41"/>
      <c r="P147" s="41"/>
      <c r="Q147" s="41"/>
      <c r="R147" s="41"/>
      <c r="S147" s="41"/>
      <c r="T147" s="77"/>
      <c r="AT147" s="23" t="s">
        <v>141</v>
      </c>
      <c r="AU147" s="23" t="s">
        <v>87</v>
      </c>
    </row>
    <row r="148" spans="2:51" s="12" customFormat="1" ht="13.5">
      <c r="B148" s="216"/>
      <c r="C148" s="217"/>
      <c r="D148" s="203" t="s">
        <v>143</v>
      </c>
      <c r="E148" s="217"/>
      <c r="F148" s="219" t="s">
        <v>239</v>
      </c>
      <c r="G148" s="217"/>
      <c r="H148" s="220">
        <v>1.464</v>
      </c>
      <c r="I148" s="221"/>
      <c r="J148" s="217"/>
      <c r="K148" s="217"/>
      <c r="L148" s="222"/>
      <c r="M148" s="223"/>
      <c r="N148" s="224"/>
      <c r="O148" s="224"/>
      <c r="P148" s="224"/>
      <c r="Q148" s="224"/>
      <c r="R148" s="224"/>
      <c r="S148" s="224"/>
      <c r="T148" s="225"/>
      <c r="AT148" s="226" t="s">
        <v>143</v>
      </c>
      <c r="AU148" s="226" t="s">
        <v>87</v>
      </c>
      <c r="AV148" s="12" t="s">
        <v>87</v>
      </c>
      <c r="AW148" s="12" t="s">
        <v>6</v>
      </c>
      <c r="AX148" s="12" t="s">
        <v>25</v>
      </c>
      <c r="AY148" s="226" t="s">
        <v>132</v>
      </c>
    </row>
    <row r="149" spans="2:65" s="1" customFormat="1" ht="25.5" customHeight="1">
      <c r="B149" s="40"/>
      <c r="C149" s="191" t="s">
        <v>240</v>
      </c>
      <c r="D149" s="191" t="s">
        <v>134</v>
      </c>
      <c r="E149" s="192" t="s">
        <v>241</v>
      </c>
      <c r="F149" s="193" t="s">
        <v>242</v>
      </c>
      <c r="G149" s="194" t="s">
        <v>148</v>
      </c>
      <c r="H149" s="195">
        <v>19.61</v>
      </c>
      <c r="I149" s="196"/>
      <c r="J149" s="197">
        <f>ROUND(I149*H149,2)</f>
        <v>0</v>
      </c>
      <c r="K149" s="193" t="s">
        <v>138</v>
      </c>
      <c r="L149" s="60"/>
      <c r="M149" s="198" t="s">
        <v>34</v>
      </c>
      <c r="N149" s="199" t="s">
        <v>51</v>
      </c>
      <c r="O149" s="41"/>
      <c r="P149" s="200">
        <f>O149*H149</f>
        <v>0</v>
      </c>
      <c r="Q149" s="200">
        <v>0</v>
      </c>
      <c r="R149" s="200">
        <f>Q149*H149</f>
        <v>0</v>
      </c>
      <c r="S149" s="200">
        <v>0</v>
      </c>
      <c r="T149" s="201">
        <f>S149*H149</f>
        <v>0</v>
      </c>
      <c r="AR149" s="23" t="s">
        <v>139</v>
      </c>
      <c r="AT149" s="23" t="s">
        <v>134</v>
      </c>
      <c r="AU149" s="23" t="s">
        <v>87</v>
      </c>
      <c r="AY149" s="23" t="s">
        <v>132</v>
      </c>
      <c r="BE149" s="202">
        <f>IF(N149="základní",J149,0)</f>
        <v>0</v>
      </c>
      <c r="BF149" s="202">
        <f>IF(N149="snížená",J149,0)</f>
        <v>0</v>
      </c>
      <c r="BG149" s="202">
        <f>IF(N149="zákl. přenesená",J149,0)</f>
        <v>0</v>
      </c>
      <c r="BH149" s="202">
        <f>IF(N149="sníž. přenesená",J149,0)</f>
        <v>0</v>
      </c>
      <c r="BI149" s="202">
        <f>IF(N149="nulová",J149,0)</f>
        <v>0</v>
      </c>
      <c r="BJ149" s="23" t="s">
        <v>139</v>
      </c>
      <c r="BK149" s="202">
        <f>ROUND(I149*H149,2)</f>
        <v>0</v>
      </c>
      <c r="BL149" s="23" t="s">
        <v>139</v>
      </c>
      <c r="BM149" s="23" t="s">
        <v>243</v>
      </c>
    </row>
    <row r="150" spans="2:47" s="1" customFormat="1" ht="148.5">
      <c r="B150" s="40"/>
      <c r="C150" s="62"/>
      <c r="D150" s="203" t="s">
        <v>141</v>
      </c>
      <c r="E150" s="62"/>
      <c r="F150" s="204" t="s">
        <v>244</v>
      </c>
      <c r="G150" s="62"/>
      <c r="H150" s="62"/>
      <c r="I150" s="162"/>
      <c r="J150" s="62"/>
      <c r="K150" s="62"/>
      <c r="L150" s="60"/>
      <c r="M150" s="205"/>
      <c r="N150" s="41"/>
      <c r="O150" s="41"/>
      <c r="P150" s="41"/>
      <c r="Q150" s="41"/>
      <c r="R150" s="41"/>
      <c r="S150" s="41"/>
      <c r="T150" s="77"/>
      <c r="AT150" s="23" t="s">
        <v>141</v>
      </c>
      <c r="AU150" s="23" t="s">
        <v>87</v>
      </c>
    </row>
    <row r="151" spans="2:51" s="11" customFormat="1" ht="13.5">
      <c r="B151" s="206"/>
      <c r="C151" s="207"/>
      <c r="D151" s="203" t="s">
        <v>143</v>
      </c>
      <c r="E151" s="208" t="s">
        <v>34</v>
      </c>
      <c r="F151" s="209" t="s">
        <v>245</v>
      </c>
      <c r="G151" s="207"/>
      <c r="H151" s="208" t="s">
        <v>34</v>
      </c>
      <c r="I151" s="210"/>
      <c r="J151" s="207"/>
      <c r="K151" s="207"/>
      <c r="L151" s="211"/>
      <c r="M151" s="212"/>
      <c r="N151" s="213"/>
      <c r="O151" s="213"/>
      <c r="P151" s="213"/>
      <c r="Q151" s="213"/>
      <c r="R151" s="213"/>
      <c r="S151" s="213"/>
      <c r="T151" s="214"/>
      <c r="AT151" s="215" t="s">
        <v>143</v>
      </c>
      <c r="AU151" s="215" t="s">
        <v>87</v>
      </c>
      <c r="AV151" s="11" t="s">
        <v>25</v>
      </c>
      <c r="AW151" s="11" t="s">
        <v>41</v>
      </c>
      <c r="AX151" s="11" t="s">
        <v>78</v>
      </c>
      <c r="AY151" s="215" t="s">
        <v>132</v>
      </c>
    </row>
    <row r="152" spans="2:51" s="11" customFormat="1" ht="13.5">
      <c r="B152" s="206"/>
      <c r="C152" s="207"/>
      <c r="D152" s="203" t="s">
        <v>143</v>
      </c>
      <c r="E152" s="208" t="s">
        <v>34</v>
      </c>
      <c r="F152" s="209" t="s">
        <v>246</v>
      </c>
      <c r="G152" s="207"/>
      <c r="H152" s="208" t="s">
        <v>34</v>
      </c>
      <c r="I152" s="210"/>
      <c r="J152" s="207"/>
      <c r="K152" s="207"/>
      <c r="L152" s="211"/>
      <c r="M152" s="212"/>
      <c r="N152" s="213"/>
      <c r="O152" s="213"/>
      <c r="P152" s="213"/>
      <c r="Q152" s="213"/>
      <c r="R152" s="213"/>
      <c r="S152" s="213"/>
      <c r="T152" s="214"/>
      <c r="AT152" s="215" t="s">
        <v>143</v>
      </c>
      <c r="AU152" s="215" t="s">
        <v>87</v>
      </c>
      <c r="AV152" s="11" t="s">
        <v>25</v>
      </c>
      <c r="AW152" s="11" t="s">
        <v>41</v>
      </c>
      <c r="AX152" s="11" t="s">
        <v>78</v>
      </c>
      <c r="AY152" s="215" t="s">
        <v>132</v>
      </c>
    </row>
    <row r="153" spans="2:51" s="12" customFormat="1" ht="13.5">
      <c r="B153" s="216"/>
      <c r="C153" s="217"/>
      <c r="D153" s="203" t="s">
        <v>143</v>
      </c>
      <c r="E153" s="218" t="s">
        <v>34</v>
      </c>
      <c r="F153" s="219" t="s">
        <v>247</v>
      </c>
      <c r="G153" s="217"/>
      <c r="H153" s="220">
        <v>3.04</v>
      </c>
      <c r="I153" s="221"/>
      <c r="J153" s="217"/>
      <c r="K153" s="217"/>
      <c r="L153" s="222"/>
      <c r="M153" s="223"/>
      <c r="N153" s="224"/>
      <c r="O153" s="224"/>
      <c r="P153" s="224"/>
      <c r="Q153" s="224"/>
      <c r="R153" s="224"/>
      <c r="S153" s="224"/>
      <c r="T153" s="225"/>
      <c r="AT153" s="226" t="s">
        <v>143</v>
      </c>
      <c r="AU153" s="226" t="s">
        <v>87</v>
      </c>
      <c r="AV153" s="12" t="s">
        <v>87</v>
      </c>
      <c r="AW153" s="12" t="s">
        <v>41</v>
      </c>
      <c r="AX153" s="12" t="s">
        <v>78</v>
      </c>
      <c r="AY153" s="226" t="s">
        <v>132</v>
      </c>
    </row>
    <row r="154" spans="2:51" s="11" customFormat="1" ht="13.5">
      <c r="B154" s="206"/>
      <c r="C154" s="207"/>
      <c r="D154" s="203" t="s">
        <v>143</v>
      </c>
      <c r="E154" s="208" t="s">
        <v>34</v>
      </c>
      <c r="F154" s="209" t="s">
        <v>248</v>
      </c>
      <c r="G154" s="207"/>
      <c r="H154" s="208" t="s">
        <v>34</v>
      </c>
      <c r="I154" s="210"/>
      <c r="J154" s="207"/>
      <c r="K154" s="207"/>
      <c r="L154" s="211"/>
      <c r="M154" s="212"/>
      <c r="N154" s="213"/>
      <c r="O154" s="213"/>
      <c r="P154" s="213"/>
      <c r="Q154" s="213"/>
      <c r="R154" s="213"/>
      <c r="S154" s="213"/>
      <c r="T154" s="214"/>
      <c r="AT154" s="215" t="s">
        <v>143</v>
      </c>
      <c r="AU154" s="215" t="s">
        <v>87</v>
      </c>
      <c r="AV154" s="11" t="s">
        <v>25</v>
      </c>
      <c r="AW154" s="11" t="s">
        <v>41</v>
      </c>
      <c r="AX154" s="11" t="s">
        <v>78</v>
      </c>
      <c r="AY154" s="215" t="s">
        <v>132</v>
      </c>
    </row>
    <row r="155" spans="2:51" s="12" customFormat="1" ht="13.5">
      <c r="B155" s="216"/>
      <c r="C155" s="217"/>
      <c r="D155" s="203" t="s">
        <v>143</v>
      </c>
      <c r="E155" s="218" t="s">
        <v>34</v>
      </c>
      <c r="F155" s="219" t="s">
        <v>249</v>
      </c>
      <c r="G155" s="217"/>
      <c r="H155" s="220">
        <v>2.88</v>
      </c>
      <c r="I155" s="221"/>
      <c r="J155" s="217"/>
      <c r="K155" s="217"/>
      <c r="L155" s="222"/>
      <c r="M155" s="223"/>
      <c r="N155" s="224"/>
      <c r="O155" s="224"/>
      <c r="P155" s="224"/>
      <c r="Q155" s="224"/>
      <c r="R155" s="224"/>
      <c r="S155" s="224"/>
      <c r="T155" s="225"/>
      <c r="AT155" s="226" t="s">
        <v>143</v>
      </c>
      <c r="AU155" s="226" t="s">
        <v>87</v>
      </c>
      <c r="AV155" s="12" t="s">
        <v>87</v>
      </c>
      <c r="AW155" s="12" t="s">
        <v>41</v>
      </c>
      <c r="AX155" s="12" t="s">
        <v>78</v>
      </c>
      <c r="AY155" s="226" t="s">
        <v>132</v>
      </c>
    </row>
    <row r="156" spans="2:51" s="11" customFormat="1" ht="13.5">
      <c r="B156" s="206"/>
      <c r="C156" s="207"/>
      <c r="D156" s="203" t="s">
        <v>143</v>
      </c>
      <c r="E156" s="208" t="s">
        <v>34</v>
      </c>
      <c r="F156" s="209" t="s">
        <v>250</v>
      </c>
      <c r="G156" s="207"/>
      <c r="H156" s="208" t="s">
        <v>34</v>
      </c>
      <c r="I156" s="210"/>
      <c r="J156" s="207"/>
      <c r="K156" s="207"/>
      <c r="L156" s="211"/>
      <c r="M156" s="212"/>
      <c r="N156" s="213"/>
      <c r="O156" s="213"/>
      <c r="P156" s="213"/>
      <c r="Q156" s="213"/>
      <c r="R156" s="213"/>
      <c r="S156" s="213"/>
      <c r="T156" s="214"/>
      <c r="AT156" s="215" t="s">
        <v>143</v>
      </c>
      <c r="AU156" s="215" t="s">
        <v>87</v>
      </c>
      <c r="AV156" s="11" t="s">
        <v>25</v>
      </c>
      <c r="AW156" s="11" t="s">
        <v>41</v>
      </c>
      <c r="AX156" s="11" t="s">
        <v>78</v>
      </c>
      <c r="AY156" s="215" t="s">
        <v>132</v>
      </c>
    </row>
    <row r="157" spans="2:51" s="12" customFormat="1" ht="13.5">
      <c r="B157" s="216"/>
      <c r="C157" s="217"/>
      <c r="D157" s="203" t="s">
        <v>143</v>
      </c>
      <c r="E157" s="218" t="s">
        <v>34</v>
      </c>
      <c r="F157" s="219" t="s">
        <v>251</v>
      </c>
      <c r="G157" s="217"/>
      <c r="H157" s="220">
        <v>2.46</v>
      </c>
      <c r="I157" s="221"/>
      <c r="J157" s="217"/>
      <c r="K157" s="217"/>
      <c r="L157" s="222"/>
      <c r="M157" s="223"/>
      <c r="N157" s="224"/>
      <c r="O157" s="224"/>
      <c r="P157" s="224"/>
      <c r="Q157" s="224"/>
      <c r="R157" s="224"/>
      <c r="S157" s="224"/>
      <c r="T157" s="225"/>
      <c r="AT157" s="226" t="s">
        <v>143</v>
      </c>
      <c r="AU157" s="226" t="s">
        <v>87</v>
      </c>
      <c r="AV157" s="12" t="s">
        <v>87</v>
      </c>
      <c r="AW157" s="12" t="s">
        <v>41</v>
      </c>
      <c r="AX157" s="12" t="s">
        <v>78</v>
      </c>
      <c r="AY157" s="226" t="s">
        <v>132</v>
      </c>
    </row>
    <row r="158" spans="2:51" s="11" customFormat="1" ht="13.5">
      <c r="B158" s="206"/>
      <c r="C158" s="207"/>
      <c r="D158" s="203" t="s">
        <v>143</v>
      </c>
      <c r="E158" s="208" t="s">
        <v>34</v>
      </c>
      <c r="F158" s="209" t="s">
        <v>252</v>
      </c>
      <c r="G158" s="207"/>
      <c r="H158" s="208" t="s">
        <v>34</v>
      </c>
      <c r="I158" s="210"/>
      <c r="J158" s="207"/>
      <c r="K158" s="207"/>
      <c r="L158" s="211"/>
      <c r="M158" s="212"/>
      <c r="N158" s="213"/>
      <c r="O158" s="213"/>
      <c r="P158" s="213"/>
      <c r="Q158" s="213"/>
      <c r="R158" s="213"/>
      <c r="S158" s="213"/>
      <c r="T158" s="214"/>
      <c r="AT158" s="215" t="s">
        <v>143</v>
      </c>
      <c r="AU158" s="215" t="s">
        <v>87</v>
      </c>
      <c r="AV158" s="11" t="s">
        <v>25</v>
      </c>
      <c r="AW158" s="11" t="s">
        <v>41</v>
      </c>
      <c r="AX158" s="11" t="s">
        <v>78</v>
      </c>
      <c r="AY158" s="215" t="s">
        <v>132</v>
      </c>
    </row>
    <row r="159" spans="2:51" s="12" customFormat="1" ht="13.5">
      <c r="B159" s="216"/>
      <c r="C159" s="217"/>
      <c r="D159" s="203" t="s">
        <v>143</v>
      </c>
      <c r="E159" s="218" t="s">
        <v>34</v>
      </c>
      <c r="F159" s="219" t="s">
        <v>253</v>
      </c>
      <c r="G159" s="217"/>
      <c r="H159" s="220">
        <v>2.29</v>
      </c>
      <c r="I159" s="221"/>
      <c r="J159" s="217"/>
      <c r="K159" s="217"/>
      <c r="L159" s="222"/>
      <c r="M159" s="223"/>
      <c r="N159" s="224"/>
      <c r="O159" s="224"/>
      <c r="P159" s="224"/>
      <c r="Q159" s="224"/>
      <c r="R159" s="224"/>
      <c r="S159" s="224"/>
      <c r="T159" s="225"/>
      <c r="AT159" s="226" t="s">
        <v>143</v>
      </c>
      <c r="AU159" s="226" t="s">
        <v>87</v>
      </c>
      <c r="AV159" s="12" t="s">
        <v>87</v>
      </c>
      <c r="AW159" s="12" t="s">
        <v>41</v>
      </c>
      <c r="AX159" s="12" t="s">
        <v>78</v>
      </c>
      <c r="AY159" s="226" t="s">
        <v>132</v>
      </c>
    </row>
    <row r="160" spans="2:51" s="11" customFormat="1" ht="13.5">
      <c r="B160" s="206"/>
      <c r="C160" s="207"/>
      <c r="D160" s="203" t="s">
        <v>143</v>
      </c>
      <c r="E160" s="208" t="s">
        <v>34</v>
      </c>
      <c r="F160" s="209" t="s">
        <v>254</v>
      </c>
      <c r="G160" s="207"/>
      <c r="H160" s="208" t="s">
        <v>34</v>
      </c>
      <c r="I160" s="210"/>
      <c r="J160" s="207"/>
      <c r="K160" s="207"/>
      <c r="L160" s="211"/>
      <c r="M160" s="212"/>
      <c r="N160" s="213"/>
      <c r="O160" s="213"/>
      <c r="P160" s="213"/>
      <c r="Q160" s="213"/>
      <c r="R160" s="213"/>
      <c r="S160" s="213"/>
      <c r="T160" s="214"/>
      <c r="AT160" s="215" t="s">
        <v>143</v>
      </c>
      <c r="AU160" s="215" t="s">
        <v>87</v>
      </c>
      <c r="AV160" s="11" t="s">
        <v>25</v>
      </c>
      <c r="AW160" s="11" t="s">
        <v>41</v>
      </c>
      <c r="AX160" s="11" t="s">
        <v>78</v>
      </c>
      <c r="AY160" s="215" t="s">
        <v>132</v>
      </c>
    </row>
    <row r="161" spans="2:51" s="12" customFormat="1" ht="13.5">
      <c r="B161" s="216"/>
      <c r="C161" s="217"/>
      <c r="D161" s="203" t="s">
        <v>143</v>
      </c>
      <c r="E161" s="218" t="s">
        <v>34</v>
      </c>
      <c r="F161" s="219" t="s">
        <v>255</v>
      </c>
      <c r="G161" s="217"/>
      <c r="H161" s="220">
        <v>2.97</v>
      </c>
      <c r="I161" s="221"/>
      <c r="J161" s="217"/>
      <c r="K161" s="217"/>
      <c r="L161" s="222"/>
      <c r="M161" s="223"/>
      <c r="N161" s="224"/>
      <c r="O161" s="224"/>
      <c r="P161" s="224"/>
      <c r="Q161" s="224"/>
      <c r="R161" s="224"/>
      <c r="S161" s="224"/>
      <c r="T161" s="225"/>
      <c r="AT161" s="226" t="s">
        <v>143</v>
      </c>
      <c r="AU161" s="226" t="s">
        <v>87</v>
      </c>
      <c r="AV161" s="12" t="s">
        <v>87</v>
      </c>
      <c r="AW161" s="12" t="s">
        <v>41</v>
      </c>
      <c r="AX161" s="12" t="s">
        <v>78</v>
      </c>
      <c r="AY161" s="226" t="s">
        <v>132</v>
      </c>
    </row>
    <row r="162" spans="2:51" s="11" customFormat="1" ht="13.5">
      <c r="B162" s="206"/>
      <c r="C162" s="207"/>
      <c r="D162" s="203" t="s">
        <v>143</v>
      </c>
      <c r="E162" s="208" t="s">
        <v>34</v>
      </c>
      <c r="F162" s="209" t="s">
        <v>256</v>
      </c>
      <c r="G162" s="207"/>
      <c r="H162" s="208" t="s">
        <v>34</v>
      </c>
      <c r="I162" s="210"/>
      <c r="J162" s="207"/>
      <c r="K162" s="207"/>
      <c r="L162" s="211"/>
      <c r="M162" s="212"/>
      <c r="N162" s="213"/>
      <c r="O162" s="213"/>
      <c r="P162" s="213"/>
      <c r="Q162" s="213"/>
      <c r="R162" s="213"/>
      <c r="S162" s="213"/>
      <c r="T162" s="214"/>
      <c r="AT162" s="215" t="s">
        <v>143</v>
      </c>
      <c r="AU162" s="215" t="s">
        <v>87</v>
      </c>
      <c r="AV162" s="11" t="s">
        <v>25</v>
      </c>
      <c r="AW162" s="11" t="s">
        <v>41</v>
      </c>
      <c r="AX162" s="11" t="s">
        <v>78</v>
      </c>
      <c r="AY162" s="215" t="s">
        <v>132</v>
      </c>
    </row>
    <row r="163" spans="2:51" s="12" customFormat="1" ht="13.5">
      <c r="B163" s="216"/>
      <c r="C163" s="217"/>
      <c r="D163" s="203" t="s">
        <v>143</v>
      </c>
      <c r="E163" s="218" t="s">
        <v>34</v>
      </c>
      <c r="F163" s="219" t="s">
        <v>257</v>
      </c>
      <c r="G163" s="217"/>
      <c r="H163" s="220">
        <v>5.97</v>
      </c>
      <c r="I163" s="221"/>
      <c r="J163" s="217"/>
      <c r="K163" s="217"/>
      <c r="L163" s="222"/>
      <c r="M163" s="223"/>
      <c r="N163" s="224"/>
      <c r="O163" s="224"/>
      <c r="P163" s="224"/>
      <c r="Q163" s="224"/>
      <c r="R163" s="224"/>
      <c r="S163" s="224"/>
      <c r="T163" s="225"/>
      <c r="AT163" s="226" t="s">
        <v>143</v>
      </c>
      <c r="AU163" s="226" t="s">
        <v>87</v>
      </c>
      <c r="AV163" s="12" t="s">
        <v>87</v>
      </c>
      <c r="AW163" s="12" t="s">
        <v>41</v>
      </c>
      <c r="AX163" s="12" t="s">
        <v>78</v>
      </c>
      <c r="AY163" s="226" t="s">
        <v>132</v>
      </c>
    </row>
    <row r="164" spans="2:51" s="13" customFormat="1" ht="13.5">
      <c r="B164" s="227"/>
      <c r="C164" s="228"/>
      <c r="D164" s="203" t="s">
        <v>143</v>
      </c>
      <c r="E164" s="229" t="s">
        <v>34</v>
      </c>
      <c r="F164" s="230" t="s">
        <v>156</v>
      </c>
      <c r="G164" s="228"/>
      <c r="H164" s="231">
        <v>19.61</v>
      </c>
      <c r="I164" s="232"/>
      <c r="J164" s="228"/>
      <c r="K164" s="228"/>
      <c r="L164" s="233"/>
      <c r="M164" s="234"/>
      <c r="N164" s="235"/>
      <c r="O164" s="235"/>
      <c r="P164" s="235"/>
      <c r="Q164" s="235"/>
      <c r="R164" s="235"/>
      <c r="S164" s="235"/>
      <c r="T164" s="236"/>
      <c r="AT164" s="237" t="s">
        <v>143</v>
      </c>
      <c r="AU164" s="237" t="s">
        <v>87</v>
      </c>
      <c r="AV164" s="13" t="s">
        <v>139</v>
      </c>
      <c r="AW164" s="13" t="s">
        <v>41</v>
      </c>
      <c r="AX164" s="13" t="s">
        <v>25</v>
      </c>
      <c r="AY164" s="237" t="s">
        <v>132</v>
      </c>
    </row>
    <row r="165" spans="2:65" s="1" customFormat="1" ht="38.25" customHeight="1">
      <c r="B165" s="40"/>
      <c r="C165" s="191" t="s">
        <v>258</v>
      </c>
      <c r="D165" s="191" t="s">
        <v>134</v>
      </c>
      <c r="E165" s="192" t="s">
        <v>259</v>
      </c>
      <c r="F165" s="193" t="s">
        <v>260</v>
      </c>
      <c r="G165" s="194" t="s">
        <v>148</v>
      </c>
      <c r="H165" s="195">
        <v>5.883</v>
      </c>
      <c r="I165" s="196"/>
      <c r="J165" s="197">
        <f>ROUND(I165*H165,2)</f>
        <v>0</v>
      </c>
      <c r="K165" s="193" t="s">
        <v>138</v>
      </c>
      <c r="L165" s="60"/>
      <c r="M165" s="198" t="s">
        <v>34</v>
      </c>
      <c r="N165" s="199" t="s">
        <v>51</v>
      </c>
      <c r="O165" s="41"/>
      <c r="P165" s="200">
        <f>O165*H165</f>
        <v>0</v>
      </c>
      <c r="Q165" s="200">
        <v>0</v>
      </c>
      <c r="R165" s="200">
        <f>Q165*H165</f>
        <v>0</v>
      </c>
      <c r="S165" s="200">
        <v>0</v>
      </c>
      <c r="T165" s="201">
        <f>S165*H165</f>
        <v>0</v>
      </c>
      <c r="AR165" s="23" t="s">
        <v>139</v>
      </c>
      <c r="AT165" s="23" t="s">
        <v>134</v>
      </c>
      <c r="AU165" s="23" t="s">
        <v>87</v>
      </c>
      <c r="AY165" s="23" t="s">
        <v>132</v>
      </c>
      <c r="BE165" s="202">
        <f>IF(N165="základní",J165,0)</f>
        <v>0</v>
      </c>
      <c r="BF165" s="202">
        <f>IF(N165="snížená",J165,0)</f>
        <v>0</v>
      </c>
      <c r="BG165" s="202">
        <f>IF(N165="zákl. přenesená",J165,0)</f>
        <v>0</v>
      </c>
      <c r="BH165" s="202">
        <f>IF(N165="sníž. přenesená",J165,0)</f>
        <v>0</v>
      </c>
      <c r="BI165" s="202">
        <f>IF(N165="nulová",J165,0)</f>
        <v>0</v>
      </c>
      <c r="BJ165" s="23" t="s">
        <v>139</v>
      </c>
      <c r="BK165" s="202">
        <f>ROUND(I165*H165,2)</f>
        <v>0</v>
      </c>
      <c r="BL165" s="23" t="s">
        <v>139</v>
      </c>
      <c r="BM165" s="23" t="s">
        <v>261</v>
      </c>
    </row>
    <row r="166" spans="2:47" s="1" customFormat="1" ht="148.5">
      <c r="B166" s="40"/>
      <c r="C166" s="62"/>
      <c r="D166" s="203" t="s">
        <v>141</v>
      </c>
      <c r="E166" s="62"/>
      <c r="F166" s="204" t="s">
        <v>244</v>
      </c>
      <c r="G166" s="62"/>
      <c r="H166" s="62"/>
      <c r="I166" s="162"/>
      <c r="J166" s="62"/>
      <c r="K166" s="62"/>
      <c r="L166" s="60"/>
      <c r="M166" s="205"/>
      <c r="N166" s="41"/>
      <c r="O166" s="41"/>
      <c r="P166" s="41"/>
      <c r="Q166" s="41"/>
      <c r="R166" s="41"/>
      <c r="S166" s="41"/>
      <c r="T166" s="77"/>
      <c r="AT166" s="23" t="s">
        <v>141</v>
      </c>
      <c r="AU166" s="23" t="s">
        <v>87</v>
      </c>
    </row>
    <row r="167" spans="2:51" s="12" customFormat="1" ht="13.5">
      <c r="B167" s="216"/>
      <c r="C167" s="217"/>
      <c r="D167" s="203" t="s">
        <v>143</v>
      </c>
      <c r="E167" s="217"/>
      <c r="F167" s="219" t="s">
        <v>262</v>
      </c>
      <c r="G167" s="217"/>
      <c r="H167" s="220">
        <v>5.883</v>
      </c>
      <c r="I167" s="221"/>
      <c r="J167" s="217"/>
      <c r="K167" s="217"/>
      <c r="L167" s="222"/>
      <c r="M167" s="223"/>
      <c r="N167" s="224"/>
      <c r="O167" s="224"/>
      <c r="P167" s="224"/>
      <c r="Q167" s="224"/>
      <c r="R167" s="224"/>
      <c r="S167" s="224"/>
      <c r="T167" s="225"/>
      <c r="AT167" s="226" t="s">
        <v>143</v>
      </c>
      <c r="AU167" s="226" t="s">
        <v>87</v>
      </c>
      <c r="AV167" s="12" t="s">
        <v>87</v>
      </c>
      <c r="AW167" s="12" t="s">
        <v>6</v>
      </c>
      <c r="AX167" s="12" t="s">
        <v>25</v>
      </c>
      <c r="AY167" s="226" t="s">
        <v>132</v>
      </c>
    </row>
    <row r="168" spans="2:65" s="1" customFormat="1" ht="38.25" customHeight="1">
      <c r="B168" s="40"/>
      <c r="C168" s="191" t="s">
        <v>209</v>
      </c>
      <c r="D168" s="191" t="s">
        <v>134</v>
      </c>
      <c r="E168" s="192" t="s">
        <v>263</v>
      </c>
      <c r="F168" s="193" t="s">
        <v>264</v>
      </c>
      <c r="G168" s="194" t="s">
        <v>148</v>
      </c>
      <c r="H168" s="195">
        <v>409.124</v>
      </c>
      <c r="I168" s="196"/>
      <c r="J168" s="197">
        <f>ROUND(I168*H168,2)</f>
        <v>0</v>
      </c>
      <c r="K168" s="193" t="s">
        <v>138</v>
      </c>
      <c r="L168" s="60"/>
      <c r="M168" s="198" t="s">
        <v>34</v>
      </c>
      <c r="N168" s="199" t="s">
        <v>51</v>
      </c>
      <c r="O168" s="41"/>
      <c r="P168" s="200">
        <f>O168*H168</f>
        <v>0</v>
      </c>
      <c r="Q168" s="200">
        <v>0</v>
      </c>
      <c r="R168" s="200">
        <f>Q168*H168</f>
        <v>0</v>
      </c>
      <c r="S168" s="200">
        <v>0</v>
      </c>
      <c r="T168" s="201">
        <f>S168*H168</f>
        <v>0</v>
      </c>
      <c r="AR168" s="23" t="s">
        <v>139</v>
      </c>
      <c r="AT168" s="23" t="s">
        <v>134</v>
      </c>
      <c r="AU168" s="23" t="s">
        <v>87</v>
      </c>
      <c r="AY168" s="23" t="s">
        <v>132</v>
      </c>
      <c r="BE168" s="202">
        <f>IF(N168="základní",J168,0)</f>
        <v>0</v>
      </c>
      <c r="BF168" s="202">
        <f>IF(N168="snížená",J168,0)</f>
        <v>0</v>
      </c>
      <c r="BG168" s="202">
        <f>IF(N168="zákl. přenesená",J168,0)</f>
        <v>0</v>
      </c>
      <c r="BH168" s="202">
        <f>IF(N168="sníž. přenesená",J168,0)</f>
        <v>0</v>
      </c>
      <c r="BI168" s="202">
        <f>IF(N168="nulová",J168,0)</f>
        <v>0</v>
      </c>
      <c r="BJ168" s="23" t="s">
        <v>139</v>
      </c>
      <c r="BK168" s="202">
        <f>ROUND(I168*H168,2)</f>
        <v>0</v>
      </c>
      <c r="BL168" s="23" t="s">
        <v>139</v>
      </c>
      <c r="BM168" s="23" t="s">
        <v>265</v>
      </c>
    </row>
    <row r="169" spans="2:47" s="1" customFormat="1" ht="243">
      <c r="B169" s="40"/>
      <c r="C169" s="62"/>
      <c r="D169" s="203" t="s">
        <v>141</v>
      </c>
      <c r="E169" s="62"/>
      <c r="F169" s="204" t="s">
        <v>266</v>
      </c>
      <c r="G169" s="62"/>
      <c r="H169" s="62"/>
      <c r="I169" s="162"/>
      <c r="J169" s="62"/>
      <c r="K169" s="62"/>
      <c r="L169" s="60"/>
      <c r="M169" s="205"/>
      <c r="N169" s="41"/>
      <c r="O169" s="41"/>
      <c r="P169" s="41"/>
      <c r="Q169" s="41"/>
      <c r="R169" s="41"/>
      <c r="S169" s="41"/>
      <c r="T169" s="77"/>
      <c r="AT169" s="23" t="s">
        <v>141</v>
      </c>
      <c r="AU169" s="23" t="s">
        <v>87</v>
      </c>
    </row>
    <row r="170" spans="2:51" s="11" customFormat="1" ht="13.5">
      <c r="B170" s="206"/>
      <c r="C170" s="207"/>
      <c r="D170" s="203" t="s">
        <v>143</v>
      </c>
      <c r="E170" s="208" t="s">
        <v>34</v>
      </c>
      <c r="F170" s="209" t="s">
        <v>267</v>
      </c>
      <c r="G170" s="207"/>
      <c r="H170" s="208" t="s">
        <v>34</v>
      </c>
      <c r="I170" s="210"/>
      <c r="J170" s="207"/>
      <c r="K170" s="207"/>
      <c r="L170" s="211"/>
      <c r="M170" s="212"/>
      <c r="N170" s="213"/>
      <c r="O170" s="213"/>
      <c r="P170" s="213"/>
      <c r="Q170" s="213"/>
      <c r="R170" s="213"/>
      <c r="S170" s="213"/>
      <c r="T170" s="214"/>
      <c r="AT170" s="215" t="s">
        <v>143</v>
      </c>
      <c r="AU170" s="215" t="s">
        <v>87</v>
      </c>
      <c r="AV170" s="11" t="s">
        <v>25</v>
      </c>
      <c r="AW170" s="11" t="s">
        <v>41</v>
      </c>
      <c r="AX170" s="11" t="s">
        <v>78</v>
      </c>
      <c r="AY170" s="215" t="s">
        <v>132</v>
      </c>
    </row>
    <row r="171" spans="2:51" s="12" customFormat="1" ht="13.5">
      <c r="B171" s="216"/>
      <c r="C171" s="217"/>
      <c r="D171" s="203" t="s">
        <v>143</v>
      </c>
      <c r="E171" s="218" t="s">
        <v>34</v>
      </c>
      <c r="F171" s="219" t="s">
        <v>268</v>
      </c>
      <c r="G171" s="217"/>
      <c r="H171" s="220">
        <v>352.65</v>
      </c>
      <c r="I171" s="221"/>
      <c r="J171" s="217"/>
      <c r="K171" s="217"/>
      <c r="L171" s="222"/>
      <c r="M171" s="223"/>
      <c r="N171" s="224"/>
      <c r="O171" s="224"/>
      <c r="P171" s="224"/>
      <c r="Q171" s="224"/>
      <c r="R171" s="224"/>
      <c r="S171" s="224"/>
      <c r="T171" s="225"/>
      <c r="AT171" s="226" t="s">
        <v>143</v>
      </c>
      <c r="AU171" s="226" t="s">
        <v>87</v>
      </c>
      <c r="AV171" s="12" t="s">
        <v>87</v>
      </c>
      <c r="AW171" s="12" t="s">
        <v>41</v>
      </c>
      <c r="AX171" s="12" t="s">
        <v>78</v>
      </c>
      <c r="AY171" s="226" t="s">
        <v>132</v>
      </c>
    </row>
    <row r="172" spans="2:51" s="11" customFormat="1" ht="13.5">
      <c r="B172" s="206"/>
      <c r="C172" s="207"/>
      <c r="D172" s="203" t="s">
        <v>143</v>
      </c>
      <c r="E172" s="208" t="s">
        <v>34</v>
      </c>
      <c r="F172" s="209" t="s">
        <v>269</v>
      </c>
      <c r="G172" s="207"/>
      <c r="H172" s="208" t="s">
        <v>34</v>
      </c>
      <c r="I172" s="210"/>
      <c r="J172" s="207"/>
      <c r="K172" s="207"/>
      <c r="L172" s="211"/>
      <c r="M172" s="212"/>
      <c r="N172" s="213"/>
      <c r="O172" s="213"/>
      <c r="P172" s="213"/>
      <c r="Q172" s="213"/>
      <c r="R172" s="213"/>
      <c r="S172" s="213"/>
      <c r="T172" s="214"/>
      <c r="AT172" s="215" t="s">
        <v>143</v>
      </c>
      <c r="AU172" s="215" t="s">
        <v>87</v>
      </c>
      <c r="AV172" s="11" t="s">
        <v>25</v>
      </c>
      <c r="AW172" s="11" t="s">
        <v>41</v>
      </c>
      <c r="AX172" s="11" t="s">
        <v>78</v>
      </c>
      <c r="AY172" s="215" t="s">
        <v>132</v>
      </c>
    </row>
    <row r="173" spans="2:51" s="12" customFormat="1" ht="13.5">
      <c r="B173" s="216"/>
      <c r="C173" s="217"/>
      <c r="D173" s="203" t="s">
        <v>143</v>
      </c>
      <c r="E173" s="218" t="s">
        <v>34</v>
      </c>
      <c r="F173" s="219" t="s">
        <v>270</v>
      </c>
      <c r="G173" s="217"/>
      <c r="H173" s="220">
        <v>18.02</v>
      </c>
      <c r="I173" s="221"/>
      <c r="J173" s="217"/>
      <c r="K173" s="217"/>
      <c r="L173" s="222"/>
      <c r="M173" s="223"/>
      <c r="N173" s="224"/>
      <c r="O173" s="224"/>
      <c r="P173" s="224"/>
      <c r="Q173" s="224"/>
      <c r="R173" s="224"/>
      <c r="S173" s="224"/>
      <c r="T173" s="225"/>
      <c r="AT173" s="226" t="s">
        <v>143</v>
      </c>
      <c r="AU173" s="226" t="s">
        <v>87</v>
      </c>
      <c r="AV173" s="12" t="s">
        <v>87</v>
      </c>
      <c r="AW173" s="12" t="s">
        <v>41</v>
      </c>
      <c r="AX173" s="12" t="s">
        <v>78</v>
      </c>
      <c r="AY173" s="226" t="s">
        <v>132</v>
      </c>
    </row>
    <row r="174" spans="2:51" s="11" customFormat="1" ht="13.5">
      <c r="B174" s="206"/>
      <c r="C174" s="207"/>
      <c r="D174" s="203" t="s">
        <v>143</v>
      </c>
      <c r="E174" s="208" t="s">
        <v>34</v>
      </c>
      <c r="F174" s="209" t="s">
        <v>271</v>
      </c>
      <c r="G174" s="207"/>
      <c r="H174" s="208" t="s">
        <v>34</v>
      </c>
      <c r="I174" s="210"/>
      <c r="J174" s="207"/>
      <c r="K174" s="207"/>
      <c r="L174" s="211"/>
      <c r="M174" s="212"/>
      <c r="N174" s="213"/>
      <c r="O174" s="213"/>
      <c r="P174" s="213"/>
      <c r="Q174" s="213"/>
      <c r="R174" s="213"/>
      <c r="S174" s="213"/>
      <c r="T174" s="214"/>
      <c r="AT174" s="215" t="s">
        <v>143</v>
      </c>
      <c r="AU174" s="215" t="s">
        <v>87</v>
      </c>
      <c r="AV174" s="11" t="s">
        <v>25</v>
      </c>
      <c r="AW174" s="11" t="s">
        <v>41</v>
      </c>
      <c r="AX174" s="11" t="s">
        <v>78</v>
      </c>
      <c r="AY174" s="215" t="s">
        <v>132</v>
      </c>
    </row>
    <row r="175" spans="2:51" s="12" customFormat="1" ht="13.5">
      <c r="B175" s="216"/>
      <c r="C175" s="217"/>
      <c r="D175" s="203" t="s">
        <v>143</v>
      </c>
      <c r="E175" s="218" t="s">
        <v>34</v>
      </c>
      <c r="F175" s="219" t="s">
        <v>272</v>
      </c>
      <c r="G175" s="217"/>
      <c r="H175" s="220">
        <v>38.454</v>
      </c>
      <c r="I175" s="221"/>
      <c r="J175" s="217"/>
      <c r="K175" s="217"/>
      <c r="L175" s="222"/>
      <c r="M175" s="223"/>
      <c r="N175" s="224"/>
      <c r="O175" s="224"/>
      <c r="P175" s="224"/>
      <c r="Q175" s="224"/>
      <c r="R175" s="224"/>
      <c r="S175" s="224"/>
      <c r="T175" s="225"/>
      <c r="AT175" s="226" t="s">
        <v>143</v>
      </c>
      <c r="AU175" s="226" t="s">
        <v>87</v>
      </c>
      <c r="AV175" s="12" t="s">
        <v>87</v>
      </c>
      <c r="AW175" s="12" t="s">
        <v>41</v>
      </c>
      <c r="AX175" s="12" t="s">
        <v>78</v>
      </c>
      <c r="AY175" s="226" t="s">
        <v>132</v>
      </c>
    </row>
    <row r="176" spans="2:51" s="13" customFormat="1" ht="13.5">
      <c r="B176" s="227"/>
      <c r="C176" s="228"/>
      <c r="D176" s="203" t="s">
        <v>143</v>
      </c>
      <c r="E176" s="229" t="s">
        <v>34</v>
      </c>
      <c r="F176" s="230" t="s">
        <v>156</v>
      </c>
      <c r="G176" s="228"/>
      <c r="H176" s="231">
        <v>409.124</v>
      </c>
      <c r="I176" s="232"/>
      <c r="J176" s="228"/>
      <c r="K176" s="228"/>
      <c r="L176" s="233"/>
      <c r="M176" s="234"/>
      <c r="N176" s="235"/>
      <c r="O176" s="235"/>
      <c r="P176" s="235"/>
      <c r="Q176" s="235"/>
      <c r="R176" s="235"/>
      <c r="S176" s="235"/>
      <c r="T176" s="236"/>
      <c r="AT176" s="237" t="s">
        <v>143</v>
      </c>
      <c r="AU176" s="237" t="s">
        <v>87</v>
      </c>
      <c r="AV176" s="13" t="s">
        <v>139</v>
      </c>
      <c r="AW176" s="13" t="s">
        <v>41</v>
      </c>
      <c r="AX176" s="13" t="s">
        <v>25</v>
      </c>
      <c r="AY176" s="237" t="s">
        <v>132</v>
      </c>
    </row>
    <row r="177" spans="2:65" s="1" customFormat="1" ht="38.25" customHeight="1">
      <c r="B177" s="40"/>
      <c r="C177" s="191" t="s">
        <v>9</v>
      </c>
      <c r="D177" s="191" t="s">
        <v>134</v>
      </c>
      <c r="E177" s="192" t="s">
        <v>273</v>
      </c>
      <c r="F177" s="193" t="s">
        <v>264</v>
      </c>
      <c r="G177" s="194" t="s">
        <v>148</v>
      </c>
      <c r="H177" s="195">
        <v>62.78</v>
      </c>
      <c r="I177" s="196"/>
      <c r="J177" s="197">
        <f>ROUND(I177*H177,2)</f>
        <v>0</v>
      </c>
      <c r="K177" s="193" t="s">
        <v>138</v>
      </c>
      <c r="L177" s="60"/>
      <c r="M177" s="198" t="s">
        <v>34</v>
      </c>
      <c r="N177" s="199" t="s">
        <v>51</v>
      </c>
      <c r="O177" s="41"/>
      <c r="P177" s="200">
        <f>O177*H177</f>
        <v>0</v>
      </c>
      <c r="Q177" s="200">
        <v>0</v>
      </c>
      <c r="R177" s="200">
        <f>Q177*H177</f>
        <v>0</v>
      </c>
      <c r="S177" s="200">
        <v>0</v>
      </c>
      <c r="T177" s="201">
        <f>S177*H177</f>
        <v>0</v>
      </c>
      <c r="AR177" s="23" t="s">
        <v>139</v>
      </c>
      <c r="AT177" s="23" t="s">
        <v>134</v>
      </c>
      <c r="AU177" s="23" t="s">
        <v>87</v>
      </c>
      <c r="AY177" s="23" t="s">
        <v>132</v>
      </c>
      <c r="BE177" s="202">
        <f>IF(N177="základní",J177,0)</f>
        <v>0</v>
      </c>
      <c r="BF177" s="202">
        <f>IF(N177="snížená",J177,0)</f>
        <v>0</v>
      </c>
      <c r="BG177" s="202">
        <f>IF(N177="zákl. přenesená",J177,0)</f>
        <v>0</v>
      </c>
      <c r="BH177" s="202">
        <f>IF(N177="sníž. přenesená",J177,0)</f>
        <v>0</v>
      </c>
      <c r="BI177" s="202">
        <f>IF(N177="nulová",J177,0)</f>
        <v>0</v>
      </c>
      <c r="BJ177" s="23" t="s">
        <v>139</v>
      </c>
      <c r="BK177" s="202">
        <f>ROUND(I177*H177,2)</f>
        <v>0</v>
      </c>
      <c r="BL177" s="23" t="s">
        <v>139</v>
      </c>
      <c r="BM177" s="23" t="s">
        <v>274</v>
      </c>
    </row>
    <row r="178" spans="2:47" s="1" customFormat="1" ht="243">
      <c r="B178" s="40"/>
      <c r="C178" s="62"/>
      <c r="D178" s="203" t="s">
        <v>141</v>
      </c>
      <c r="E178" s="62"/>
      <c r="F178" s="204" t="s">
        <v>266</v>
      </c>
      <c r="G178" s="62"/>
      <c r="H178" s="62"/>
      <c r="I178" s="162"/>
      <c r="J178" s="62"/>
      <c r="K178" s="62"/>
      <c r="L178" s="60"/>
      <c r="M178" s="205"/>
      <c r="N178" s="41"/>
      <c r="O178" s="41"/>
      <c r="P178" s="41"/>
      <c r="Q178" s="41"/>
      <c r="R178" s="41"/>
      <c r="S178" s="41"/>
      <c r="T178" s="77"/>
      <c r="AT178" s="23" t="s">
        <v>141</v>
      </c>
      <c r="AU178" s="23" t="s">
        <v>87</v>
      </c>
    </row>
    <row r="179" spans="2:51" s="11" customFormat="1" ht="27">
      <c r="B179" s="206"/>
      <c r="C179" s="207"/>
      <c r="D179" s="203" t="s">
        <v>143</v>
      </c>
      <c r="E179" s="208" t="s">
        <v>34</v>
      </c>
      <c r="F179" s="209" t="s">
        <v>275</v>
      </c>
      <c r="G179" s="207"/>
      <c r="H179" s="208" t="s">
        <v>34</v>
      </c>
      <c r="I179" s="210"/>
      <c r="J179" s="207"/>
      <c r="K179" s="207"/>
      <c r="L179" s="211"/>
      <c r="M179" s="212"/>
      <c r="N179" s="213"/>
      <c r="O179" s="213"/>
      <c r="P179" s="213"/>
      <c r="Q179" s="213"/>
      <c r="R179" s="213"/>
      <c r="S179" s="213"/>
      <c r="T179" s="214"/>
      <c r="AT179" s="215" t="s">
        <v>143</v>
      </c>
      <c r="AU179" s="215" t="s">
        <v>87</v>
      </c>
      <c r="AV179" s="11" t="s">
        <v>25</v>
      </c>
      <c r="AW179" s="11" t="s">
        <v>41</v>
      </c>
      <c r="AX179" s="11" t="s">
        <v>78</v>
      </c>
      <c r="AY179" s="215" t="s">
        <v>132</v>
      </c>
    </row>
    <row r="180" spans="2:51" s="12" customFormat="1" ht="13.5">
      <c r="B180" s="216"/>
      <c r="C180" s="217"/>
      <c r="D180" s="203" t="s">
        <v>143</v>
      </c>
      <c r="E180" s="218" t="s">
        <v>34</v>
      </c>
      <c r="F180" s="219" t="s">
        <v>276</v>
      </c>
      <c r="G180" s="217"/>
      <c r="H180" s="220">
        <v>62.78</v>
      </c>
      <c r="I180" s="221"/>
      <c r="J180" s="217"/>
      <c r="K180" s="217"/>
      <c r="L180" s="222"/>
      <c r="M180" s="223"/>
      <c r="N180" s="224"/>
      <c r="O180" s="224"/>
      <c r="P180" s="224"/>
      <c r="Q180" s="224"/>
      <c r="R180" s="224"/>
      <c r="S180" s="224"/>
      <c r="T180" s="225"/>
      <c r="AT180" s="226" t="s">
        <v>143</v>
      </c>
      <c r="AU180" s="226" t="s">
        <v>87</v>
      </c>
      <c r="AV180" s="12" t="s">
        <v>87</v>
      </c>
      <c r="AW180" s="12" t="s">
        <v>41</v>
      </c>
      <c r="AX180" s="12" t="s">
        <v>25</v>
      </c>
      <c r="AY180" s="226" t="s">
        <v>132</v>
      </c>
    </row>
    <row r="181" spans="2:65" s="1" customFormat="1" ht="38.25" customHeight="1">
      <c r="B181" s="40"/>
      <c r="C181" s="191" t="s">
        <v>277</v>
      </c>
      <c r="D181" s="191" t="s">
        <v>134</v>
      </c>
      <c r="E181" s="192" t="s">
        <v>278</v>
      </c>
      <c r="F181" s="193" t="s">
        <v>279</v>
      </c>
      <c r="G181" s="194" t="s">
        <v>148</v>
      </c>
      <c r="H181" s="195">
        <v>63.44</v>
      </c>
      <c r="I181" s="196"/>
      <c r="J181" s="197">
        <f>ROUND(I181*H181,2)</f>
        <v>0</v>
      </c>
      <c r="K181" s="193" t="s">
        <v>138</v>
      </c>
      <c r="L181" s="60"/>
      <c r="M181" s="198" t="s">
        <v>34</v>
      </c>
      <c r="N181" s="199" t="s">
        <v>51</v>
      </c>
      <c r="O181" s="41"/>
      <c r="P181" s="200">
        <f>O181*H181</f>
        <v>0</v>
      </c>
      <c r="Q181" s="200">
        <v>0</v>
      </c>
      <c r="R181" s="200">
        <f>Q181*H181</f>
        <v>0</v>
      </c>
      <c r="S181" s="200">
        <v>0</v>
      </c>
      <c r="T181" s="201">
        <f>S181*H181</f>
        <v>0</v>
      </c>
      <c r="AR181" s="23" t="s">
        <v>139</v>
      </c>
      <c r="AT181" s="23" t="s">
        <v>134</v>
      </c>
      <c r="AU181" s="23" t="s">
        <v>87</v>
      </c>
      <c r="AY181" s="23" t="s">
        <v>132</v>
      </c>
      <c r="BE181" s="202">
        <f>IF(N181="základní",J181,0)</f>
        <v>0</v>
      </c>
      <c r="BF181" s="202">
        <f>IF(N181="snížená",J181,0)</f>
        <v>0</v>
      </c>
      <c r="BG181" s="202">
        <f>IF(N181="zákl. přenesená",J181,0)</f>
        <v>0</v>
      </c>
      <c r="BH181" s="202">
        <f>IF(N181="sníž. přenesená",J181,0)</f>
        <v>0</v>
      </c>
      <c r="BI181" s="202">
        <f>IF(N181="nulová",J181,0)</f>
        <v>0</v>
      </c>
      <c r="BJ181" s="23" t="s">
        <v>139</v>
      </c>
      <c r="BK181" s="202">
        <f>ROUND(I181*H181,2)</f>
        <v>0</v>
      </c>
      <c r="BL181" s="23" t="s">
        <v>139</v>
      </c>
      <c r="BM181" s="23" t="s">
        <v>280</v>
      </c>
    </row>
    <row r="182" spans="2:47" s="1" customFormat="1" ht="243">
      <c r="B182" s="40"/>
      <c r="C182" s="62"/>
      <c r="D182" s="203" t="s">
        <v>141</v>
      </c>
      <c r="E182" s="62"/>
      <c r="F182" s="204" t="s">
        <v>266</v>
      </c>
      <c r="G182" s="62"/>
      <c r="H182" s="62"/>
      <c r="I182" s="162"/>
      <c r="J182" s="62"/>
      <c r="K182" s="62"/>
      <c r="L182" s="60"/>
      <c r="M182" s="205"/>
      <c r="N182" s="41"/>
      <c r="O182" s="41"/>
      <c r="P182" s="41"/>
      <c r="Q182" s="41"/>
      <c r="R182" s="41"/>
      <c r="S182" s="41"/>
      <c r="T182" s="77"/>
      <c r="AT182" s="23" t="s">
        <v>141</v>
      </c>
      <c r="AU182" s="23" t="s">
        <v>87</v>
      </c>
    </row>
    <row r="183" spans="2:51" s="11" customFormat="1" ht="13.5">
      <c r="B183" s="206"/>
      <c r="C183" s="207"/>
      <c r="D183" s="203" t="s">
        <v>143</v>
      </c>
      <c r="E183" s="208" t="s">
        <v>34</v>
      </c>
      <c r="F183" s="209" t="s">
        <v>281</v>
      </c>
      <c r="G183" s="207"/>
      <c r="H183" s="208" t="s">
        <v>34</v>
      </c>
      <c r="I183" s="210"/>
      <c r="J183" s="207"/>
      <c r="K183" s="207"/>
      <c r="L183" s="211"/>
      <c r="M183" s="212"/>
      <c r="N183" s="213"/>
      <c r="O183" s="213"/>
      <c r="P183" s="213"/>
      <c r="Q183" s="213"/>
      <c r="R183" s="213"/>
      <c r="S183" s="213"/>
      <c r="T183" s="214"/>
      <c r="AT183" s="215" t="s">
        <v>143</v>
      </c>
      <c r="AU183" s="215" t="s">
        <v>87</v>
      </c>
      <c r="AV183" s="11" t="s">
        <v>25</v>
      </c>
      <c r="AW183" s="11" t="s">
        <v>41</v>
      </c>
      <c r="AX183" s="11" t="s">
        <v>78</v>
      </c>
      <c r="AY183" s="215" t="s">
        <v>132</v>
      </c>
    </row>
    <row r="184" spans="2:51" s="11" customFormat="1" ht="13.5">
      <c r="B184" s="206"/>
      <c r="C184" s="207"/>
      <c r="D184" s="203" t="s">
        <v>143</v>
      </c>
      <c r="E184" s="208" t="s">
        <v>34</v>
      </c>
      <c r="F184" s="209" t="s">
        <v>282</v>
      </c>
      <c r="G184" s="207"/>
      <c r="H184" s="208" t="s">
        <v>34</v>
      </c>
      <c r="I184" s="210"/>
      <c r="J184" s="207"/>
      <c r="K184" s="207"/>
      <c r="L184" s="211"/>
      <c r="M184" s="212"/>
      <c r="N184" s="213"/>
      <c r="O184" s="213"/>
      <c r="P184" s="213"/>
      <c r="Q184" s="213"/>
      <c r="R184" s="213"/>
      <c r="S184" s="213"/>
      <c r="T184" s="214"/>
      <c r="AT184" s="215" t="s">
        <v>143</v>
      </c>
      <c r="AU184" s="215" t="s">
        <v>87</v>
      </c>
      <c r="AV184" s="11" t="s">
        <v>25</v>
      </c>
      <c r="AW184" s="11" t="s">
        <v>41</v>
      </c>
      <c r="AX184" s="11" t="s">
        <v>78</v>
      </c>
      <c r="AY184" s="215" t="s">
        <v>132</v>
      </c>
    </row>
    <row r="185" spans="2:51" s="12" customFormat="1" ht="13.5">
      <c r="B185" s="216"/>
      <c r="C185" s="217"/>
      <c r="D185" s="203" t="s">
        <v>143</v>
      </c>
      <c r="E185" s="218" t="s">
        <v>34</v>
      </c>
      <c r="F185" s="219" t="s">
        <v>283</v>
      </c>
      <c r="G185" s="217"/>
      <c r="H185" s="220">
        <v>56.5</v>
      </c>
      <c r="I185" s="221"/>
      <c r="J185" s="217"/>
      <c r="K185" s="217"/>
      <c r="L185" s="222"/>
      <c r="M185" s="223"/>
      <c r="N185" s="224"/>
      <c r="O185" s="224"/>
      <c r="P185" s="224"/>
      <c r="Q185" s="224"/>
      <c r="R185" s="224"/>
      <c r="S185" s="224"/>
      <c r="T185" s="225"/>
      <c r="AT185" s="226" t="s">
        <v>143</v>
      </c>
      <c r="AU185" s="226" t="s">
        <v>87</v>
      </c>
      <c r="AV185" s="12" t="s">
        <v>87</v>
      </c>
      <c r="AW185" s="12" t="s">
        <v>41</v>
      </c>
      <c r="AX185" s="12" t="s">
        <v>78</v>
      </c>
      <c r="AY185" s="226" t="s">
        <v>132</v>
      </c>
    </row>
    <row r="186" spans="2:51" s="11" customFormat="1" ht="13.5">
      <c r="B186" s="206"/>
      <c r="C186" s="207"/>
      <c r="D186" s="203" t="s">
        <v>143</v>
      </c>
      <c r="E186" s="208" t="s">
        <v>34</v>
      </c>
      <c r="F186" s="209" t="s">
        <v>284</v>
      </c>
      <c r="G186" s="207"/>
      <c r="H186" s="208" t="s">
        <v>34</v>
      </c>
      <c r="I186" s="210"/>
      <c r="J186" s="207"/>
      <c r="K186" s="207"/>
      <c r="L186" s="211"/>
      <c r="M186" s="212"/>
      <c r="N186" s="213"/>
      <c r="O186" s="213"/>
      <c r="P186" s="213"/>
      <c r="Q186" s="213"/>
      <c r="R186" s="213"/>
      <c r="S186" s="213"/>
      <c r="T186" s="214"/>
      <c r="AT186" s="215" t="s">
        <v>143</v>
      </c>
      <c r="AU186" s="215" t="s">
        <v>87</v>
      </c>
      <c r="AV186" s="11" t="s">
        <v>25</v>
      </c>
      <c r="AW186" s="11" t="s">
        <v>41</v>
      </c>
      <c r="AX186" s="11" t="s">
        <v>78</v>
      </c>
      <c r="AY186" s="215" t="s">
        <v>132</v>
      </c>
    </row>
    <row r="187" spans="2:51" s="12" customFormat="1" ht="13.5">
      <c r="B187" s="216"/>
      <c r="C187" s="217"/>
      <c r="D187" s="203" t="s">
        <v>143</v>
      </c>
      <c r="E187" s="218" t="s">
        <v>34</v>
      </c>
      <c r="F187" s="219" t="s">
        <v>188</v>
      </c>
      <c r="G187" s="217"/>
      <c r="H187" s="220">
        <v>6.94</v>
      </c>
      <c r="I187" s="221"/>
      <c r="J187" s="217"/>
      <c r="K187" s="217"/>
      <c r="L187" s="222"/>
      <c r="M187" s="223"/>
      <c r="N187" s="224"/>
      <c r="O187" s="224"/>
      <c r="P187" s="224"/>
      <c r="Q187" s="224"/>
      <c r="R187" s="224"/>
      <c r="S187" s="224"/>
      <c r="T187" s="225"/>
      <c r="AT187" s="226" t="s">
        <v>143</v>
      </c>
      <c r="AU187" s="226" t="s">
        <v>87</v>
      </c>
      <c r="AV187" s="12" t="s">
        <v>87</v>
      </c>
      <c r="AW187" s="12" t="s">
        <v>41</v>
      </c>
      <c r="AX187" s="12" t="s">
        <v>78</v>
      </c>
      <c r="AY187" s="226" t="s">
        <v>132</v>
      </c>
    </row>
    <row r="188" spans="2:51" s="13" customFormat="1" ht="13.5">
      <c r="B188" s="227"/>
      <c r="C188" s="228"/>
      <c r="D188" s="203" t="s">
        <v>143</v>
      </c>
      <c r="E188" s="229" t="s">
        <v>34</v>
      </c>
      <c r="F188" s="230" t="s">
        <v>156</v>
      </c>
      <c r="G188" s="228"/>
      <c r="H188" s="231">
        <v>63.44</v>
      </c>
      <c r="I188" s="232"/>
      <c r="J188" s="228"/>
      <c r="K188" s="228"/>
      <c r="L188" s="233"/>
      <c r="M188" s="234"/>
      <c r="N188" s="235"/>
      <c r="O188" s="235"/>
      <c r="P188" s="235"/>
      <c r="Q188" s="235"/>
      <c r="R188" s="235"/>
      <c r="S188" s="235"/>
      <c r="T188" s="236"/>
      <c r="AT188" s="237" t="s">
        <v>143</v>
      </c>
      <c r="AU188" s="237" t="s">
        <v>87</v>
      </c>
      <c r="AV188" s="13" t="s">
        <v>139</v>
      </c>
      <c r="AW188" s="13" t="s">
        <v>41</v>
      </c>
      <c r="AX188" s="13" t="s">
        <v>25</v>
      </c>
      <c r="AY188" s="237" t="s">
        <v>132</v>
      </c>
    </row>
    <row r="189" spans="2:65" s="1" customFormat="1" ht="25.5" customHeight="1">
      <c r="B189" s="40"/>
      <c r="C189" s="191" t="s">
        <v>285</v>
      </c>
      <c r="D189" s="191" t="s">
        <v>134</v>
      </c>
      <c r="E189" s="192" t="s">
        <v>286</v>
      </c>
      <c r="F189" s="193" t="s">
        <v>287</v>
      </c>
      <c r="G189" s="194" t="s">
        <v>148</v>
      </c>
      <c r="H189" s="195">
        <v>85.916</v>
      </c>
      <c r="I189" s="196"/>
      <c r="J189" s="197">
        <f>ROUND(I189*H189,2)</f>
        <v>0</v>
      </c>
      <c r="K189" s="193" t="s">
        <v>138</v>
      </c>
      <c r="L189" s="60"/>
      <c r="M189" s="198" t="s">
        <v>34</v>
      </c>
      <c r="N189" s="199" t="s">
        <v>51</v>
      </c>
      <c r="O189" s="41"/>
      <c r="P189" s="200">
        <f>O189*H189</f>
        <v>0</v>
      </c>
      <c r="Q189" s="200">
        <v>0</v>
      </c>
      <c r="R189" s="200">
        <f>Q189*H189</f>
        <v>0</v>
      </c>
      <c r="S189" s="200">
        <v>0</v>
      </c>
      <c r="T189" s="201">
        <f>S189*H189</f>
        <v>0</v>
      </c>
      <c r="AR189" s="23" t="s">
        <v>139</v>
      </c>
      <c r="AT189" s="23" t="s">
        <v>134</v>
      </c>
      <c r="AU189" s="23" t="s">
        <v>87</v>
      </c>
      <c r="AY189" s="23" t="s">
        <v>132</v>
      </c>
      <c r="BE189" s="202">
        <f>IF(N189="základní",J189,0)</f>
        <v>0</v>
      </c>
      <c r="BF189" s="202">
        <f>IF(N189="snížená",J189,0)</f>
        <v>0</v>
      </c>
      <c r="BG189" s="202">
        <f>IF(N189="zákl. přenesená",J189,0)</f>
        <v>0</v>
      </c>
      <c r="BH189" s="202">
        <f>IF(N189="sníž. přenesená",J189,0)</f>
        <v>0</v>
      </c>
      <c r="BI189" s="202">
        <f>IF(N189="nulová",J189,0)</f>
        <v>0</v>
      </c>
      <c r="BJ189" s="23" t="s">
        <v>139</v>
      </c>
      <c r="BK189" s="202">
        <f>ROUND(I189*H189,2)</f>
        <v>0</v>
      </c>
      <c r="BL189" s="23" t="s">
        <v>139</v>
      </c>
      <c r="BM189" s="23" t="s">
        <v>288</v>
      </c>
    </row>
    <row r="190" spans="2:47" s="1" customFormat="1" ht="175.5">
      <c r="B190" s="40"/>
      <c r="C190" s="62"/>
      <c r="D190" s="203" t="s">
        <v>141</v>
      </c>
      <c r="E190" s="62"/>
      <c r="F190" s="204" t="s">
        <v>289</v>
      </c>
      <c r="G190" s="62"/>
      <c r="H190" s="62"/>
      <c r="I190" s="162"/>
      <c r="J190" s="62"/>
      <c r="K190" s="62"/>
      <c r="L190" s="60"/>
      <c r="M190" s="205"/>
      <c r="N190" s="41"/>
      <c r="O190" s="41"/>
      <c r="P190" s="41"/>
      <c r="Q190" s="41"/>
      <c r="R190" s="41"/>
      <c r="S190" s="41"/>
      <c r="T190" s="77"/>
      <c r="AT190" s="23" t="s">
        <v>141</v>
      </c>
      <c r="AU190" s="23" t="s">
        <v>87</v>
      </c>
    </row>
    <row r="191" spans="2:51" s="11" customFormat="1" ht="13.5">
      <c r="B191" s="206"/>
      <c r="C191" s="207"/>
      <c r="D191" s="203" t="s">
        <v>143</v>
      </c>
      <c r="E191" s="208" t="s">
        <v>34</v>
      </c>
      <c r="F191" s="209" t="s">
        <v>290</v>
      </c>
      <c r="G191" s="207"/>
      <c r="H191" s="208" t="s">
        <v>34</v>
      </c>
      <c r="I191" s="210"/>
      <c r="J191" s="207"/>
      <c r="K191" s="207"/>
      <c r="L191" s="211"/>
      <c r="M191" s="212"/>
      <c r="N191" s="213"/>
      <c r="O191" s="213"/>
      <c r="P191" s="213"/>
      <c r="Q191" s="213"/>
      <c r="R191" s="213"/>
      <c r="S191" s="213"/>
      <c r="T191" s="214"/>
      <c r="AT191" s="215" t="s">
        <v>143</v>
      </c>
      <c r="AU191" s="215" t="s">
        <v>87</v>
      </c>
      <c r="AV191" s="11" t="s">
        <v>25</v>
      </c>
      <c r="AW191" s="11" t="s">
        <v>41</v>
      </c>
      <c r="AX191" s="11" t="s">
        <v>78</v>
      </c>
      <c r="AY191" s="215" t="s">
        <v>132</v>
      </c>
    </row>
    <row r="192" spans="2:51" s="11" customFormat="1" ht="27">
      <c r="B192" s="206"/>
      <c r="C192" s="207"/>
      <c r="D192" s="203" t="s">
        <v>143</v>
      </c>
      <c r="E192" s="208" t="s">
        <v>34</v>
      </c>
      <c r="F192" s="209" t="s">
        <v>291</v>
      </c>
      <c r="G192" s="207"/>
      <c r="H192" s="208" t="s">
        <v>34</v>
      </c>
      <c r="I192" s="210"/>
      <c r="J192" s="207"/>
      <c r="K192" s="207"/>
      <c r="L192" s="211"/>
      <c r="M192" s="212"/>
      <c r="N192" s="213"/>
      <c r="O192" s="213"/>
      <c r="P192" s="213"/>
      <c r="Q192" s="213"/>
      <c r="R192" s="213"/>
      <c r="S192" s="213"/>
      <c r="T192" s="214"/>
      <c r="AT192" s="215" t="s">
        <v>143</v>
      </c>
      <c r="AU192" s="215" t="s">
        <v>87</v>
      </c>
      <c r="AV192" s="11" t="s">
        <v>25</v>
      </c>
      <c r="AW192" s="11" t="s">
        <v>41</v>
      </c>
      <c r="AX192" s="11" t="s">
        <v>78</v>
      </c>
      <c r="AY192" s="215" t="s">
        <v>132</v>
      </c>
    </row>
    <row r="193" spans="2:51" s="12" customFormat="1" ht="13.5">
      <c r="B193" s="216"/>
      <c r="C193" s="217"/>
      <c r="D193" s="203" t="s">
        <v>143</v>
      </c>
      <c r="E193" s="218" t="s">
        <v>34</v>
      </c>
      <c r="F193" s="219" t="s">
        <v>292</v>
      </c>
      <c r="G193" s="217"/>
      <c r="H193" s="220">
        <v>85.916</v>
      </c>
      <c r="I193" s="221"/>
      <c r="J193" s="217"/>
      <c r="K193" s="217"/>
      <c r="L193" s="222"/>
      <c r="M193" s="223"/>
      <c r="N193" s="224"/>
      <c r="O193" s="224"/>
      <c r="P193" s="224"/>
      <c r="Q193" s="224"/>
      <c r="R193" s="224"/>
      <c r="S193" s="224"/>
      <c r="T193" s="225"/>
      <c r="AT193" s="226" t="s">
        <v>143</v>
      </c>
      <c r="AU193" s="226" t="s">
        <v>87</v>
      </c>
      <c r="AV193" s="12" t="s">
        <v>87</v>
      </c>
      <c r="AW193" s="12" t="s">
        <v>41</v>
      </c>
      <c r="AX193" s="12" t="s">
        <v>25</v>
      </c>
      <c r="AY193" s="226" t="s">
        <v>132</v>
      </c>
    </row>
    <row r="194" spans="2:65" s="1" customFormat="1" ht="25.5" customHeight="1">
      <c r="B194" s="40"/>
      <c r="C194" s="191" t="s">
        <v>293</v>
      </c>
      <c r="D194" s="191" t="s">
        <v>134</v>
      </c>
      <c r="E194" s="192" t="s">
        <v>294</v>
      </c>
      <c r="F194" s="193" t="s">
        <v>295</v>
      </c>
      <c r="G194" s="194" t="s">
        <v>148</v>
      </c>
      <c r="H194" s="195">
        <v>49.56</v>
      </c>
      <c r="I194" s="196"/>
      <c r="J194" s="197">
        <f>ROUND(I194*H194,2)</f>
        <v>0</v>
      </c>
      <c r="K194" s="193" t="s">
        <v>138</v>
      </c>
      <c r="L194" s="60"/>
      <c r="M194" s="198" t="s">
        <v>34</v>
      </c>
      <c r="N194" s="199" t="s">
        <v>51</v>
      </c>
      <c r="O194" s="41"/>
      <c r="P194" s="200">
        <f>O194*H194</f>
        <v>0</v>
      </c>
      <c r="Q194" s="200">
        <v>0</v>
      </c>
      <c r="R194" s="200">
        <f>Q194*H194</f>
        <v>0</v>
      </c>
      <c r="S194" s="200">
        <v>0</v>
      </c>
      <c r="T194" s="201">
        <f>S194*H194</f>
        <v>0</v>
      </c>
      <c r="AR194" s="23" t="s">
        <v>139</v>
      </c>
      <c r="AT194" s="23" t="s">
        <v>134</v>
      </c>
      <c r="AU194" s="23" t="s">
        <v>87</v>
      </c>
      <c r="AY194" s="23" t="s">
        <v>132</v>
      </c>
      <c r="BE194" s="202">
        <f>IF(N194="základní",J194,0)</f>
        <v>0</v>
      </c>
      <c r="BF194" s="202">
        <f>IF(N194="snížená",J194,0)</f>
        <v>0</v>
      </c>
      <c r="BG194" s="202">
        <f>IF(N194="zákl. přenesená",J194,0)</f>
        <v>0</v>
      </c>
      <c r="BH194" s="202">
        <f>IF(N194="sníž. přenesená",J194,0)</f>
        <v>0</v>
      </c>
      <c r="BI194" s="202">
        <f>IF(N194="nulová",J194,0)</f>
        <v>0</v>
      </c>
      <c r="BJ194" s="23" t="s">
        <v>139</v>
      </c>
      <c r="BK194" s="202">
        <f>ROUND(I194*H194,2)</f>
        <v>0</v>
      </c>
      <c r="BL194" s="23" t="s">
        <v>139</v>
      </c>
      <c r="BM194" s="23" t="s">
        <v>296</v>
      </c>
    </row>
    <row r="195" spans="2:47" s="1" customFormat="1" ht="175.5">
      <c r="B195" s="40"/>
      <c r="C195" s="62"/>
      <c r="D195" s="203" t="s">
        <v>141</v>
      </c>
      <c r="E195" s="62"/>
      <c r="F195" s="204" t="s">
        <v>289</v>
      </c>
      <c r="G195" s="62"/>
      <c r="H195" s="62"/>
      <c r="I195" s="162"/>
      <c r="J195" s="62"/>
      <c r="K195" s="62"/>
      <c r="L195" s="60"/>
      <c r="M195" s="205"/>
      <c r="N195" s="41"/>
      <c r="O195" s="41"/>
      <c r="P195" s="41"/>
      <c r="Q195" s="41"/>
      <c r="R195" s="41"/>
      <c r="S195" s="41"/>
      <c r="T195" s="77"/>
      <c r="AT195" s="23" t="s">
        <v>141</v>
      </c>
      <c r="AU195" s="23" t="s">
        <v>87</v>
      </c>
    </row>
    <row r="196" spans="2:51" s="11" customFormat="1" ht="27">
      <c r="B196" s="206"/>
      <c r="C196" s="207"/>
      <c r="D196" s="203" t="s">
        <v>143</v>
      </c>
      <c r="E196" s="208" t="s">
        <v>34</v>
      </c>
      <c r="F196" s="209" t="s">
        <v>297</v>
      </c>
      <c r="G196" s="207"/>
      <c r="H196" s="208" t="s">
        <v>34</v>
      </c>
      <c r="I196" s="210"/>
      <c r="J196" s="207"/>
      <c r="K196" s="207"/>
      <c r="L196" s="211"/>
      <c r="M196" s="212"/>
      <c r="N196" s="213"/>
      <c r="O196" s="213"/>
      <c r="P196" s="213"/>
      <c r="Q196" s="213"/>
      <c r="R196" s="213"/>
      <c r="S196" s="213"/>
      <c r="T196" s="214"/>
      <c r="AT196" s="215" t="s">
        <v>143</v>
      </c>
      <c r="AU196" s="215" t="s">
        <v>87</v>
      </c>
      <c r="AV196" s="11" t="s">
        <v>25</v>
      </c>
      <c r="AW196" s="11" t="s">
        <v>41</v>
      </c>
      <c r="AX196" s="11" t="s">
        <v>78</v>
      </c>
      <c r="AY196" s="215" t="s">
        <v>132</v>
      </c>
    </row>
    <row r="197" spans="2:51" s="12" customFormat="1" ht="13.5">
      <c r="B197" s="216"/>
      <c r="C197" s="217"/>
      <c r="D197" s="203" t="s">
        <v>143</v>
      </c>
      <c r="E197" s="218" t="s">
        <v>34</v>
      </c>
      <c r="F197" s="219" t="s">
        <v>298</v>
      </c>
      <c r="G197" s="217"/>
      <c r="H197" s="220">
        <v>49.56</v>
      </c>
      <c r="I197" s="221"/>
      <c r="J197" s="217"/>
      <c r="K197" s="217"/>
      <c r="L197" s="222"/>
      <c r="M197" s="223"/>
      <c r="N197" s="224"/>
      <c r="O197" s="224"/>
      <c r="P197" s="224"/>
      <c r="Q197" s="224"/>
      <c r="R197" s="224"/>
      <c r="S197" s="224"/>
      <c r="T197" s="225"/>
      <c r="AT197" s="226" t="s">
        <v>143</v>
      </c>
      <c r="AU197" s="226" t="s">
        <v>87</v>
      </c>
      <c r="AV197" s="12" t="s">
        <v>87</v>
      </c>
      <c r="AW197" s="12" t="s">
        <v>41</v>
      </c>
      <c r="AX197" s="12" t="s">
        <v>25</v>
      </c>
      <c r="AY197" s="226" t="s">
        <v>132</v>
      </c>
    </row>
    <row r="198" spans="2:65" s="1" customFormat="1" ht="38.25" customHeight="1">
      <c r="B198" s="40"/>
      <c r="C198" s="191" t="s">
        <v>299</v>
      </c>
      <c r="D198" s="191" t="s">
        <v>134</v>
      </c>
      <c r="E198" s="192" t="s">
        <v>300</v>
      </c>
      <c r="F198" s="193" t="s">
        <v>301</v>
      </c>
      <c r="G198" s="194" t="s">
        <v>148</v>
      </c>
      <c r="H198" s="195">
        <v>18.02</v>
      </c>
      <c r="I198" s="196"/>
      <c r="J198" s="197">
        <f>ROUND(I198*H198,2)</f>
        <v>0</v>
      </c>
      <c r="K198" s="193" t="s">
        <v>138</v>
      </c>
      <c r="L198" s="60"/>
      <c r="M198" s="198" t="s">
        <v>34</v>
      </c>
      <c r="N198" s="199" t="s">
        <v>51</v>
      </c>
      <c r="O198" s="41"/>
      <c r="P198" s="200">
        <f>O198*H198</f>
        <v>0</v>
      </c>
      <c r="Q198" s="200">
        <v>0</v>
      </c>
      <c r="R198" s="200">
        <f>Q198*H198</f>
        <v>0</v>
      </c>
      <c r="S198" s="200">
        <v>0</v>
      </c>
      <c r="T198" s="201">
        <f>S198*H198</f>
        <v>0</v>
      </c>
      <c r="AR198" s="23" t="s">
        <v>139</v>
      </c>
      <c r="AT198" s="23" t="s">
        <v>134</v>
      </c>
      <c r="AU198" s="23" t="s">
        <v>87</v>
      </c>
      <c r="AY198" s="23" t="s">
        <v>132</v>
      </c>
      <c r="BE198" s="202">
        <f>IF(N198="základní",J198,0)</f>
        <v>0</v>
      </c>
      <c r="BF198" s="202">
        <f>IF(N198="snížená",J198,0)</f>
        <v>0</v>
      </c>
      <c r="BG198" s="202">
        <f>IF(N198="zákl. přenesená",J198,0)</f>
        <v>0</v>
      </c>
      <c r="BH198" s="202">
        <f>IF(N198="sníž. přenesená",J198,0)</f>
        <v>0</v>
      </c>
      <c r="BI198" s="202">
        <f>IF(N198="nulová",J198,0)</f>
        <v>0</v>
      </c>
      <c r="BJ198" s="23" t="s">
        <v>139</v>
      </c>
      <c r="BK198" s="202">
        <f>ROUND(I198*H198,2)</f>
        <v>0</v>
      </c>
      <c r="BL198" s="23" t="s">
        <v>139</v>
      </c>
      <c r="BM198" s="23" t="s">
        <v>302</v>
      </c>
    </row>
    <row r="199" spans="2:47" s="1" customFormat="1" ht="409.5">
      <c r="B199" s="40"/>
      <c r="C199" s="62"/>
      <c r="D199" s="203" t="s">
        <v>141</v>
      </c>
      <c r="E199" s="62"/>
      <c r="F199" s="238" t="s">
        <v>303</v>
      </c>
      <c r="G199" s="62"/>
      <c r="H199" s="62"/>
      <c r="I199" s="162"/>
      <c r="J199" s="62"/>
      <c r="K199" s="62"/>
      <c r="L199" s="60"/>
      <c r="M199" s="205"/>
      <c r="N199" s="41"/>
      <c r="O199" s="41"/>
      <c r="P199" s="41"/>
      <c r="Q199" s="41"/>
      <c r="R199" s="41"/>
      <c r="S199" s="41"/>
      <c r="T199" s="77"/>
      <c r="AT199" s="23" t="s">
        <v>141</v>
      </c>
      <c r="AU199" s="23" t="s">
        <v>87</v>
      </c>
    </row>
    <row r="200" spans="2:51" s="11" customFormat="1" ht="13.5">
      <c r="B200" s="206"/>
      <c r="C200" s="207"/>
      <c r="D200" s="203" t="s">
        <v>143</v>
      </c>
      <c r="E200" s="208" t="s">
        <v>34</v>
      </c>
      <c r="F200" s="209" t="s">
        <v>304</v>
      </c>
      <c r="G200" s="207"/>
      <c r="H200" s="208" t="s">
        <v>34</v>
      </c>
      <c r="I200" s="210"/>
      <c r="J200" s="207"/>
      <c r="K200" s="207"/>
      <c r="L200" s="211"/>
      <c r="M200" s="212"/>
      <c r="N200" s="213"/>
      <c r="O200" s="213"/>
      <c r="P200" s="213"/>
      <c r="Q200" s="213"/>
      <c r="R200" s="213"/>
      <c r="S200" s="213"/>
      <c r="T200" s="214"/>
      <c r="AT200" s="215" t="s">
        <v>143</v>
      </c>
      <c r="AU200" s="215" t="s">
        <v>87</v>
      </c>
      <c r="AV200" s="11" t="s">
        <v>25</v>
      </c>
      <c r="AW200" s="11" t="s">
        <v>41</v>
      </c>
      <c r="AX200" s="11" t="s">
        <v>78</v>
      </c>
      <c r="AY200" s="215" t="s">
        <v>132</v>
      </c>
    </row>
    <row r="201" spans="2:51" s="12" customFormat="1" ht="13.5">
      <c r="B201" s="216"/>
      <c r="C201" s="217"/>
      <c r="D201" s="203" t="s">
        <v>143</v>
      </c>
      <c r="E201" s="218" t="s">
        <v>34</v>
      </c>
      <c r="F201" s="219" t="s">
        <v>270</v>
      </c>
      <c r="G201" s="217"/>
      <c r="H201" s="220">
        <v>18.02</v>
      </c>
      <c r="I201" s="221"/>
      <c r="J201" s="217"/>
      <c r="K201" s="217"/>
      <c r="L201" s="222"/>
      <c r="M201" s="223"/>
      <c r="N201" s="224"/>
      <c r="O201" s="224"/>
      <c r="P201" s="224"/>
      <c r="Q201" s="224"/>
      <c r="R201" s="224"/>
      <c r="S201" s="224"/>
      <c r="T201" s="225"/>
      <c r="AT201" s="226" t="s">
        <v>143</v>
      </c>
      <c r="AU201" s="226" t="s">
        <v>87</v>
      </c>
      <c r="AV201" s="12" t="s">
        <v>87</v>
      </c>
      <c r="AW201" s="12" t="s">
        <v>41</v>
      </c>
      <c r="AX201" s="12" t="s">
        <v>25</v>
      </c>
      <c r="AY201" s="226" t="s">
        <v>132</v>
      </c>
    </row>
    <row r="202" spans="2:63" s="10" customFormat="1" ht="22.35" customHeight="1">
      <c r="B202" s="175"/>
      <c r="C202" s="176"/>
      <c r="D202" s="177" t="s">
        <v>77</v>
      </c>
      <c r="E202" s="189" t="s">
        <v>240</v>
      </c>
      <c r="F202" s="189" t="s">
        <v>305</v>
      </c>
      <c r="G202" s="176"/>
      <c r="H202" s="176"/>
      <c r="I202" s="179"/>
      <c r="J202" s="190">
        <f>BK202</f>
        <v>0</v>
      </c>
      <c r="K202" s="176"/>
      <c r="L202" s="181"/>
      <c r="M202" s="182"/>
      <c r="N202" s="183"/>
      <c r="O202" s="183"/>
      <c r="P202" s="184">
        <f>SUM(P203:P241)</f>
        <v>0</v>
      </c>
      <c r="Q202" s="183"/>
      <c r="R202" s="184">
        <f>SUM(R203:R241)</f>
        <v>0.11567143</v>
      </c>
      <c r="S202" s="183"/>
      <c r="T202" s="185">
        <f>SUM(T203:T241)</f>
        <v>0</v>
      </c>
      <c r="AR202" s="186" t="s">
        <v>25</v>
      </c>
      <c r="AT202" s="187" t="s">
        <v>77</v>
      </c>
      <c r="AU202" s="187" t="s">
        <v>87</v>
      </c>
      <c r="AY202" s="186" t="s">
        <v>132</v>
      </c>
      <c r="BK202" s="188">
        <f>SUM(BK203:BK241)</f>
        <v>0</v>
      </c>
    </row>
    <row r="203" spans="2:65" s="1" customFormat="1" ht="25.5" customHeight="1">
      <c r="B203" s="40"/>
      <c r="C203" s="191" t="s">
        <v>306</v>
      </c>
      <c r="D203" s="191" t="s">
        <v>134</v>
      </c>
      <c r="E203" s="192" t="s">
        <v>307</v>
      </c>
      <c r="F203" s="193" t="s">
        <v>308</v>
      </c>
      <c r="G203" s="194" t="s">
        <v>137</v>
      </c>
      <c r="H203" s="195">
        <v>738.68</v>
      </c>
      <c r="I203" s="196"/>
      <c r="J203" s="197">
        <f>ROUND(I203*H203,2)</f>
        <v>0</v>
      </c>
      <c r="K203" s="193" t="s">
        <v>138</v>
      </c>
      <c r="L203" s="60"/>
      <c r="M203" s="198" t="s">
        <v>34</v>
      </c>
      <c r="N203" s="199" t="s">
        <v>51</v>
      </c>
      <c r="O203" s="41"/>
      <c r="P203" s="200">
        <f>O203*H203</f>
        <v>0</v>
      </c>
      <c r="Q203" s="200">
        <v>0</v>
      </c>
      <c r="R203" s="200">
        <f>Q203*H203</f>
        <v>0</v>
      </c>
      <c r="S203" s="200">
        <v>0</v>
      </c>
      <c r="T203" s="201">
        <f>S203*H203</f>
        <v>0</v>
      </c>
      <c r="AR203" s="23" t="s">
        <v>139</v>
      </c>
      <c r="AT203" s="23" t="s">
        <v>134</v>
      </c>
      <c r="AU203" s="23" t="s">
        <v>157</v>
      </c>
      <c r="AY203" s="23" t="s">
        <v>132</v>
      </c>
      <c r="BE203" s="202">
        <f>IF(N203="základní",J203,0)</f>
        <v>0</v>
      </c>
      <c r="BF203" s="202">
        <f>IF(N203="snížená",J203,0)</f>
        <v>0</v>
      </c>
      <c r="BG203" s="202">
        <f>IF(N203="zákl. přenesená",J203,0)</f>
        <v>0</v>
      </c>
      <c r="BH203" s="202">
        <f>IF(N203="sníž. přenesená",J203,0)</f>
        <v>0</v>
      </c>
      <c r="BI203" s="202">
        <f>IF(N203="nulová",J203,0)</f>
        <v>0</v>
      </c>
      <c r="BJ203" s="23" t="s">
        <v>139</v>
      </c>
      <c r="BK203" s="202">
        <f>ROUND(I203*H203,2)</f>
        <v>0</v>
      </c>
      <c r="BL203" s="23" t="s">
        <v>139</v>
      </c>
      <c r="BM203" s="23" t="s">
        <v>309</v>
      </c>
    </row>
    <row r="204" spans="2:47" s="1" customFormat="1" ht="202.5">
      <c r="B204" s="40"/>
      <c r="C204" s="62"/>
      <c r="D204" s="203" t="s">
        <v>141</v>
      </c>
      <c r="E204" s="62"/>
      <c r="F204" s="204" t="s">
        <v>310</v>
      </c>
      <c r="G204" s="62"/>
      <c r="H204" s="62"/>
      <c r="I204" s="162"/>
      <c r="J204" s="62"/>
      <c r="K204" s="62"/>
      <c r="L204" s="60"/>
      <c r="M204" s="205"/>
      <c r="N204" s="41"/>
      <c r="O204" s="41"/>
      <c r="P204" s="41"/>
      <c r="Q204" s="41"/>
      <c r="R204" s="41"/>
      <c r="S204" s="41"/>
      <c r="T204" s="77"/>
      <c r="AT204" s="23" t="s">
        <v>141</v>
      </c>
      <c r="AU204" s="23" t="s">
        <v>157</v>
      </c>
    </row>
    <row r="205" spans="2:51" s="11" customFormat="1" ht="13.5">
      <c r="B205" s="206"/>
      <c r="C205" s="207"/>
      <c r="D205" s="203" t="s">
        <v>143</v>
      </c>
      <c r="E205" s="208" t="s">
        <v>34</v>
      </c>
      <c r="F205" s="209" t="s">
        <v>311</v>
      </c>
      <c r="G205" s="207"/>
      <c r="H205" s="208" t="s">
        <v>34</v>
      </c>
      <c r="I205" s="210"/>
      <c r="J205" s="207"/>
      <c r="K205" s="207"/>
      <c r="L205" s="211"/>
      <c r="M205" s="212"/>
      <c r="N205" s="213"/>
      <c r="O205" s="213"/>
      <c r="P205" s="213"/>
      <c r="Q205" s="213"/>
      <c r="R205" s="213"/>
      <c r="S205" s="213"/>
      <c r="T205" s="214"/>
      <c r="AT205" s="215" t="s">
        <v>143</v>
      </c>
      <c r="AU205" s="215" t="s">
        <v>157</v>
      </c>
      <c r="AV205" s="11" t="s">
        <v>25</v>
      </c>
      <c r="AW205" s="11" t="s">
        <v>41</v>
      </c>
      <c r="AX205" s="11" t="s">
        <v>78</v>
      </c>
      <c r="AY205" s="215" t="s">
        <v>132</v>
      </c>
    </row>
    <row r="206" spans="2:51" s="12" customFormat="1" ht="13.5">
      <c r="B206" s="216"/>
      <c r="C206" s="217"/>
      <c r="D206" s="203" t="s">
        <v>143</v>
      </c>
      <c r="E206" s="218" t="s">
        <v>34</v>
      </c>
      <c r="F206" s="219" t="s">
        <v>312</v>
      </c>
      <c r="G206" s="217"/>
      <c r="H206" s="220">
        <v>738.68</v>
      </c>
      <c r="I206" s="221"/>
      <c r="J206" s="217"/>
      <c r="K206" s="217"/>
      <c r="L206" s="222"/>
      <c r="M206" s="223"/>
      <c r="N206" s="224"/>
      <c r="O206" s="224"/>
      <c r="P206" s="224"/>
      <c r="Q206" s="224"/>
      <c r="R206" s="224"/>
      <c r="S206" s="224"/>
      <c r="T206" s="225"/>
      <c r="AT206" s="226" t="s">
        <v>143</v>
      </c>
      <c r="AU206" s="226" t="s">
        <v>157</v>
      </c>
      <c r="AV206" s="12" t="s">
        <v>87</v>
      </c>
      <c r="AW206" s="12" t="s">
        <v>41</v>
      </c>
      <c r="AX206" s="12" t="s">
        <v>25</v>
      </c>
      <c r="AY206" s="226" t="s">
        <v>132</v>
      </c>
    </row>
    <row r="207" spans="2:65" s="1" customFormat="1" ht="25.5" customHeight="1">
      <c r="B207" s="40"/>
      <c r="C207" s="191" t="s">
        <v>313</v>
      </c>
      <c r="D207" s="191" t="s">
        <v>134</v>
      </c>
      <c r="E207" s="192" t="s">
        <v>314</v>
      </c>
      <c r="F207" s="193" t="s">
        <v>315</v>
      </c>
      <c r="G207" s="194" t="s">
        <v>137</v>
      </c>
      <c r="H207" s="195">
        <v>707.24</v>
      </c>
      <c r="I207" s="196"/>
      <c r="J207" s="197">
        <f>ROUND(I207*H207,2)</f>
        <v>0</v>
      </c>
      <c r="K207" s="193" t="s">
        <v>138</v>
      </c>
      <c r="L207" s="60"/>
      <c r="M207" s="198" t="s">
        <v>34</v>
      </c>
      <c r="N207" s="199" t="s">
        <v>51</v>
      </c>
      <c r="O207" s="41"/>
      <c r="P207" s="200">
        <f>O207*H207</f>
        <v>0</v>
      </c>
      <c r="Q207" s="200">
        <v>0</v>
      </c>
      <c r="R207" s="200">
        <f>Q207*H207</f>
        <v>0</v>
      </c>
      <c r="S207" s="200">
        <v>0</v>
      </c>
      <c r="T207" s="201">
        <f>S207*H207</f>
        <v>0</v>
      </c>
      <c r="AR207" s="23" t="s">
        <v>139</v>
      </c>
      <c r="AT207" s="23" t="s">
        <v>134</v>
      </c>
      <c r="AU207" s="23" t="s">
        <v>157</v>
      </c>
      <c r="AY207" s="23" t="s">
        <v>132</v>
      </c>
      <c r="BE207" s="202">
        <f>IF(N207="základní",J207,0)</f>
        <v>0</v>
      </c>
      <c r="BF207" s="202">
        <f>IF(N207="snížená",J207,0)</f>
        <v>0</v>
      </c>
      <c r="BG207" s="202">
        <f>IF(N207="zákl. přenesená",J207,0)</f>
        <v>0</v>
      </c>
      <c r="BH207" s="202">
        <f>IF(N207="sníž. přenesená",J207,0)</f>
        <v>0</v>
      </c>
      <c r="BI207" s="202">
        <f>IF(N207="nulová",J207,0)</f>
        <v>0</v>
      </c>
      <c r="BJ207" s="23" t="s">
        <v>139</v>
      </c>
      <c r="BK207" s="202">
        <f>ROUND(I207*H207,2)</f>
        <v>0</v>
      </c>
      <c r="BL207" s="23" t="s">
        <v>139</v>
      </c>
      <c r="BM207" s="23" t="s">
        <v>316</v>
      </c>
    </row>
    <row r="208" spans="2:47" s="1" customFormat="1" ht="148.5">
      <c r="B208" s="40"/>
      <c r="C208" s="62"/>
      <c r="D208" s="203" t="s">
        <v>141</v>
      </c>
      <c r="E208" s="62"/>
      <c r="F208" s="204" t="s">
        <v>317</v>
      </c>
      <c r="G208" s="62"/>
      <c r="H208" s="62"/>
      <c r="I208" s="162"/>
      <c r="J208" s="62"/>
      <c r="K208" s="62"/>
      <c r="L208" s="60"/>
      <c r="M208" s="205"/>
      <c r="N208" s="41"/>
      <c r="O208" s="41"/>
      <c r="P208" s="41"/>
      <c r="Q208" s="41"/>
      <c r="R208" s="41"/>
      <c r="S208" s="41"/>
      <c r="T208" s="77"/>
      <c r="AT208" s="23" t="s">
        <v>141</v>
      </c>
      <c r="AU208" s="23" t="s">
        <v>157</v>
      </c>
    </row>
    <row r="209" spans="2:51" s="11" customFormat="1" ht="13.5">
      <c r="B209" s="206"/>
      <c r="C209" s="207"/>
      <c r="D209" s="203" t="s">
        <v>143</v>
      </c>
      <c r="E209" s="208" t="s">
        <v>34</v>
      </c>
      <c r="F209" s="209" t="s">
        <v>318</v>
      </c>
      <c r="G209" s="207"/>
      <c r="H209" s="208" t="s">
        <v>34</v>
      </c>
      <c r="I209" s="210"/>
      <c r="J209" s="207"/>
      <c r="K209" s="207"/>
      <c r="L209" s="211"/>
      <c r="M209" s="212"/>
      <c r="N209" s="213"/>
      <c r="O209" s="213"/>
      <c r="P209" s="213"/>
      <c r="Q209" s="213"/>
      <c r="R209" s="213"/>
      <c r="S209" s="213"/>
      <c r="T209" s="214"/>
      <c r="AT209" s="215" t="s">
        <v>143</v>
      </c>
      <c r="AU209" s="215" t="s">
        <v>157</v>
      </c>
      <c r="AV209" s="11" t="s">
        <v>25</v>
      </c>
      <c r="AW209" s="11" t="s">
        <v>41</v>
      </c>
      <c r="AX209" s="11" t="s">
        <v>78</v>
      </c>
      <c r="AY209" s="215" t="s">
        <v>132</v>
      </c>
    </row>
    <row r="210" spans="2:51" s="12" customFormat="1" ht="13.5">
      <c r="B210" s="216"/>
      <c r="C210" s="217"/>
      <c r="D210" s="203" t="s">
        <v>143</v>
      </c>
      <c r="E210" s="218" t="s">
        <v>34</v>
      </c>
      <c r="F210" s="219" t="s">
        <v>319</v>
      </c>
      <c r="G210" s="217"/>
      <c r="H210" s="220">
        <v>707.24</v>
      </c>
      <c r="I210" s="221"/>
      <c r="J210" s="217"/>
      <c r="K210" s="217"/>
      <c r="L210" s="222"/>
      <c r="M210" s="223"/>
      <c r="N210" s="224"/>
      <c r="O210" s="224"/>
      <c r="P210" s="224"/>
      <c r="Q210" s="224"/>
      <c r="R210" s="224"/>
      <c r="S210" s="224"/>
      <c r="T210" s="225"/>
      <c r="AT210" s="226" t="s">
        <v>143</v>
      </c>
      <c r="AU210" s="226" t="s">
        <v>157</v>
      </c>
      <c r="AV210" s="12" t="s">
        <v>87</v>
      </c>
      <c r="AW210" s="12" t="s">
        <v>41</v>
      </c>
      <c r="AX210" s="12" t="s">
        <v>25</v>
      </c>
      <c r="AY210" s="226" t="s">
        <v>132</v>
      </c>
    </row>
    <row r="211" spans="2:65" s="1" customFormat="1" ht="25.5" customHeight="1">
      <c r="B211" s="40"/>
      <c r="C211" s="191" t="s">
        <v>320</v>
      </c>
      <c r="D211" s="191" t="s">
        <v>134</v>
      </c>
      <c r="E211" s="192" t="s">
        <v>321</v>
      </c>
      <c r="F211" s="193" t="s">
        <v>322</v>
      </c>
      <c r="G211" s="194" t="s">
        <v>137</v>
      </c>
      <c r="H211" s="195">
        <v>38.63</v>
      </c>
      <c r="I211" s="196"/>
      <c r="J211" s="197">
        <f>ROUND(I211*H211,2)</f>
        <v>0</v>
      </c>
      <c r="K211" s="193" t="s">
        <v>138</v>
      </c>
      <c r="L211" s="60"/>
      <c r="M211" s="198" t="s">
        <v>34</v>
      </c>
      <c r="N211" s="199" t="s">
        <v>51</v>
      </c>
      <c r="O211" s="41"/>
      <c r="P211" s="200">
        <f>O211*H211</f>
        <v>0</v>
      </c>
      <c r="Q211" s="200">
        <v>0</v>
      </c>
      <c r="R211" s="200">
        <f>Q211*H211</f>
        <v>0</v>
      </c>
      <c r="S211" s="200">
        <v>0</v>
      </c>
      <c r="T211" s="201">
        <f>S211*H211</f>
        <v>0</v>
      </c>
      <c r="AR211" s="23" t="s">
        <v>139</v>
      </c>
      <c r="AT211" s="23" t="s">
        <v>134</v>
      </c>
      <c r="AU211" s="23" t="s">
        <v>157</v>
      </c>
      <c r="AY211" s="23" t="s">
        <v>132</v>
      </c>
      <c r="BE211" s="202">
        <f>IF(N211="základní",J211,0)</f>
        <v>0</v>
      </c>
      <c r="BF211" s="202">
        <f>IF(N211="snížená",J211,0)</f>
        <v>0</v>
      </c>
      <c r="BG211" s="202">
        <f>IF(N211="zákl. přenesená",J211,0)</f>
        <v>0</v>
      </c>
      <c r="BH211" s="202">
        <f>IF(N211="sníž. přenesená",J211,0)</f>
        <v>0</v>
      </c>
      <c r="BI211" s="202">
        <f>IF(N211="nulová",J211,0)</f>
        <v>0</v>
      </c>
      <c r="BJ211" s="23" t="s">
        <v>139</v>
      </c>
      <c r="BK211" s="202">
        <f>ROUND(I211*H211,2)</f>
        <v>0</v>
      </c>
      <c r="BL211" s="23" t="s">
        <v>139</v>
      </c>
      <c r="BM211" s="23" t="s">
        <v>323</v>
      </c>
    </row>
    <row r="212" spans="2:47" s="1" customFormat="1" ht="148.5">
      <c r="B212" s="40"/>
      <c r="C212" s="62"/>
      <c r="D212" s="203" t="s">
        <v>141</v>
      </c>
      <c r="E212" s="62"/>
      <c r="F212" s="204" t="s">
        <v>317</v>
      </c>
      <c r="G212" s="62"/>
      <c r="H212" s="62"/>
      <c r="I212" s="162"/>
      <c r="J212" s="62"/>
      <c r="K212" s="62"/>
      <c r="L212" s="60"/>
      <c r="M212" s="205"/>
      <c r="N212" s="41"/>
      <c r="O212" s="41"/>
      <c r="P212" s="41"/>
      <c r="Q212" s="41"/>
      <c r="R212" s="41"/>
      <c r="S212" s="41"/>
      <c r="T212" s="77"/>
      <c r="AT212" s="23" t="s">
        <v>141</v>
      </c>
      <c r="AU212" s="23" t="s">
        <v>157</v>
      </c>
    </row>
    <row r="213" spans="2:51" s="11" customFormat="1" ht="13.5">
      <c r="B213" s="206"/>
      <c r="C213" s="207"/>
      <c r="D213" s="203" t="s">
        <v>143</v>
      </c>
      <c r="E213" s="208" t="s">
        <v>34</v>
      </c>
      <c r="F213" s="209" t="s">
        <v>318</v>
      </c>
      <c r="G213" s="207"/>
      <c r="H213" s="208" t="s">
        <v>34</v>
      </c>
      <c r="I213" s="210"/>
      <c r="J213" s="207"/>
      <c r="K213" s="207"/>
      <c r="L213" s="211"/>
      <c r="M213" s="212"/>
      <c r="N213" s="213"/>
      <c r="O213" s="213"/>
      <c r="P213" s="213"/>
      <c r="Q213" s="213"/>
      <c r="R213" s="213"/>
      <c r="S213" s="213"/>
      <c r="T213" s="214"/>
      <c r="AT213" s="215" t="s">
        <v>143</v>
      </c>
      <c r="AU213" s="215" t="s">
        <v>157</v>
      </c>
      <c r="AV213" s="11" t="s">
        <v>25</v>
      </c>
      <c r="AW213" s="11" t="s">
        <v>41</v>
      </c>
      <c r="AX213" s="11" t="s">
        <v>78</v>
      </c>
      <c r="AY213" s="215" t="s">
        <v>132</v>
      </c>
    </row>
    <row r="214" spans="2:51" s="12" customFormat="1" ht="13.5">
      <c r="B214" s="216"/>
      <c r="C214" s="217"/>
      <c r="D214" s="203" t="s">
        <v>143</v>
      </c>
      <c r="E214" s="218" t="s">
        <v>34</v>
      </c>
      <c r="F214" s="219" t="s">
        <v>324</v>
      </c>
      <c r="G214" s="217"/>
      <c r="H214" s="220">
        <v>38.63</v>
      </c>
      <c r="I214" s="221"/>
      <c r="J214" s="217"/>
      <c r="K214" s="217"/>
      <c r="L214" s="222"/>
      <c r="M214" s="223"/>
      <c r="N214" s="224"/>
      <c r="O214" s="224"/>
      <c r="P214" s="224"/>
      <c r="Q214" s="224"/>
      <c r="R214" s="224"/>
      <c r="S214" s="224"/>
      <c r="T214" s="225"/>
      <c r="AT214" s="226" t="s">
        <v>143</v>
      </c>
      <c r="AU214" s="226" t="s">
        <v>157</v>
      </c>
      <c r="AV214" s="12" t="s">
        <v>87</v>
      </c>
      <c r="AW214" s="12" t="s">
        <v>41</v>
      </c>
      <c r="AX214" s="12" t="s">
        <v>25</v>
      </c>
      <c r="AY214" s="226" t="s">
        <v>132</v>
      </c>
    </row>
    <row r="215" spans="2:65" s="1" customFormat="1" ht="25.5" customHeight="1">
      <c r="B215" s="40"/>
      <c r="C215" s="191" t="s">
        <v>325</v>
      </c>
      <c r="D215" s="191" t="s">
        <v>134</v>
      </c>
      <c r="E215" s="192" t="s">
        <v>326</v>
      </c>
      <c r="F215" s="193" t="s">
        <v>327</v>
      </c>
      <c r="G215" s="194" t="s">
        <v>137</v>
      </c>
      <c r="H215" s="195">
        <v>627.8</v>
      </c>
      <c r="I215" s="196"/>
      <c r="J215" s="197">
        <f>ROUND(I215*H215,2)</f>
        <v>0</v>
      </c>
      <c r="K215" s="193" t="s">
        <v>138</v>
      </c>
      <c r="L215" s="60"/>
      <c r="M215" s="198" t="s">
        <v>34</v>
      </c>
      <c r="N215" s="199" t="s">
        <v>51</v>
      </c>
      <c r="O215" s="41"/>
      <c r="P215" s="200">
        <f>O215*H215</f>
        <v>0</v>
      </c>
      <c r="Q215" s="200">
        <v>0</v>
      </c>
      <c r="R215" s="200">
        <f>Q215*H215</f>
        <v>0</v>
      </c>
      <c r="S215" s="200">
        <v>0</v>
      </c>
      <c r="T215" s="201">
        <f>S215*H215</f>
        <v>0</v>
      </c>
      <c r="AR215" s="23" t="s">
        <v>139</v>
      </c>
      <c r="AT215" s="23" t="s">
        <v>134</v>
      </c>
      <c r="AU215" s="23" t="s">
        <v>157</v>
      </c>
      <c r="AY215" s="23" t="s">
        <v>132</v>
      </c>
      <c r="BE215" s="202">
        <f>IF(N215="základní",J215,0)</f>
        <v>0</v>
      </c>
      <c r="BF215" s="202">
        <f>IF(N215="snížená",J215,0)</f>
        <v>0</v>
      </c>
      <c r="BG215" s="202">
        <f>IF(N215="zákl. přenesená",J215,0)</f>
        <v>0</v>
      </c>
      <c r="BH215" s="202">
        <f>IF(N215="sníž. přenesená",J215,0)</f>
        <v>0</v>
      </c>
      <c r="BI215" s="202">
        <f>IF(N215="nulová",J215,0)</f>
        <v>0</v>
      </c>
      <c r="BJ215" s="23" t="s">
        <v>139</v>
      </c>
      <c r="BK215" s="202">
        <f>ROUND(I215*H215,2)</f>
        <v>0</v>
      </c>
      <c r="BL215" s="23" t="s">
        <v>139</v>
      </c>
      <c r="BM215" s="23" t="s">
        <v>328</v>
      </c>
    </row>
    <row r="216" spans="2:47" s="1" customFormat="1" ht="148.5">
      <c r="B216" s="40"/>
      <c r="C216" s="62"/>
      <c r="D216" s="203" t="s">
        <v>141</v>
      </c>
      <c r="E216" s="62"/>
      <c r="F216" s="204" t="s">
        <v>329</v>
      </c>
      <c r="G216" s="62"/>
      <c r="H216" s="62"/>
      <c r="I216" s="162"/>
      <c r="J216" s="62"/>
      <c r="K216" s="62"/>
      <c r="L216" s="60"/>
      <c r="M216" s="205"/>
      <c r="N216" s="41"/>
      <c r="O216" s="41"/>
      <c r="P216" s="41"/>
      <c r="Q216" s="41"/>
      <c r="R216" s="41"/>
      <c r="S216" s="41"/>
      <c r="T216" s="77"/>
      <c r="AT216" s="23" t="s">
        <v>141</v>
      </c>
      <c r="AU216" s="23" t="s">
        <v>157</v>
      </c>
    </row>
    <row r="217" spans="2:51" s="11" customFormat="1" ht="13.5">
      <c r="B217" s="206"/>
      <c r="C217" s="207"/>
      <c r="D217" s="203" t="s">
        <v>143</v>
      </c>
      <c r="E217" s="208" t="s">
        <v>34</v>
      </c>
      <c r="F217" s="209" t="s">
        <v>330</v>
      </c>
      <c r="G217" s="207"/>
      <c r="H217" s="208" t="s">
        <v>34</v>
      </c>
      <c r="I217" s="210"/>
      <c r="J217" s="207"/>
      <c r="K217" s="207"/>
      <c r="L217" s="211"/>
      <c r="M217" s="212"/>
      <c r="N217" s="213"/>
      <c r="O217" s="213"/>
      <c r="P217" s="213"/>
      <c r="Q217" s="213"/>
      <c r="R217" s="213"/>
      <c r="S217" s="213"/>
      <c r="T217" s="214"/>
      <c r="AT217" s="215" t="s">
        <v>143</v>
      </c>
      <c r="AU217" s="215" t="s">
        <v>157</v>
      </c>
      <c r="AV217" s="11" t="s">
        <v>25</v>
      </c>
      <c r="AW217" s="11" t="s">
        <v>41</v>
      </c>
      <c r="AX217" s="11" t="s">
        <v>78</v>
      </c>
      <c r="AY217" s="215" t="s">
        <v>132</v>
      </c>
    </row>
    <row r="218" spans="2:51" s="12" customFormat="1" ht="13.5">
      <c r="B218" s="216"/>
      <c r="C218" s="217"/>
      <c r="D218" s="203" t="s">
        <v>143</v>
      </c>
      <c r="E218" s="218" t="s">
        <v>34</v>
      </c>
      <c r="F218" s="219" t="s">
        <v>331</v>
      </c>
      <c r="G218" s="217"/>
      <c r="H218" s="220">
        <v>627.8</v>
      </c>
      <c r="I218" s="221"/>
      <c r="J218" s="217"/>
      <c r="K218" s="217"/>
      <c r="L218" s="222"/>
      <c r="M218" s="223"/>
      <c r="N218" s="224"/>
      <c r="O218" s="224"/>
      <c r="P218" s="224"/>
      <c r="Q218" s="224"/>
      <c r="R218" s="224"/>
      <c r="S218" s="224"/>
      <c r="T218" s="225"/>
      <c r="AT218" s="226" t="s">
        <v>143</v>
      </c>
      <c r="AU218" s="226" t="s">
        <v>157</v>
      </c>
      <c r="AV218" s="12" t="s">
        <v>87</v>
      </c>
      <c r="AW218" s="12" t="s">
        <v>41</v>
      </c>
      <c r="AX218" s="12" t="s">
        <v>25</v>
      </c>
      <c r="AY218" s="226" t="s">
        <v>132</v>
      </c>
    </row>
    <row r="219" spans="2:65" s="1" customFormat="1" ht="25.5" customHeight="1">
      <c r="B219" s="40"/>
      <c r="C219" s="191" t="s">
        <v>332</v>
      </c>
      <c r="D219" s="191" t="s">
        <v>134</v>
      </c>
      <c r="E219" s="192" t="s">
        <v>333</v>
      </c>
      <c r="F219" s="193" t="s">
        <v>334</v>
      </c>
      <c r="G219" s="194" t="s">
        <v>137</v>
      </c>
      <c r="H219" s="195">
        <v>836.32</v>
      </c>
      <c r="I219" s="196"/>
      <c r="J219" s="197">
        <f>ROUND(I219*H219,2)</f>
        <v>0</v>
      </c>
      <c r="K219" s="193" t="s">
        <v>138</v>
      </c>
      <c r="L219" s="60"/>
      <c r="M219" s="198" t="s">
        <v>34</v>
      </c>
      <c r="N219" s="199" t="s">
        <v>51</v>
      </c>
      <c r="O219" s="41"/>
      <c r="P219" s="200">
        <f>O219*H219</f>
        <v>0</v>
      </c>
      <c r="Q219" s="200">
        <v>0</v>
      </c>
      <c r="R219" s="200">
        <f>Q219*H219</f>
        <v>0</v>
      </c>
      <c r="S219" s="200">
        <v>0</v>
      </c>
      <c r="T219" s="201">
        <f>S219*H219</f>
        <v>0</v>
      </c>
      <c r="AR219" s="23" t="s">
        <v>139</v>
      </c>
      <c r="AT219" s="23" t="s">
        <v>134</v>
      </c>
      <c r="AU219" s="23" t="s">
        <v>157</v>
      </c>
      <c r="AY219" s="23" t="s">
        <v>132</v>
      </c>
      <c r="BE219" s="202">
        <f>IF(N219="základní",J219,0)</f>
        <v>0</v>
      </c>
      <c r="BF219" s="202">
        <f>IF(N219="snížená",J219,0)</f>
        <v>0</v>
      </c>
      <c r="BG219" s="202">
        <f>IF(N219="zákl. přenesená",J219,0)</f>
        <v>0</v>
      </c>
      <c r="BH219" s="202">
        <f>IF(N219="sníž. přenesená",J219,0)</f>
        <v>0</v>
      </c>
      <c r="BI219" s="202">
        <f>IF(N219="nulová",J219,0)</f>
        <v>0</v>
      </c>
      <c r="BJ219" s="23" t="s">
        <v>139</v>
      </c>
      <c r="BK219" s="202">
        <f>ROUND(I219*H219,2)</f>
        <v>0</v>
      </c>
      <c r="BL219" s="23" t="s">
        <v>139</v>
      </c>
      <c r="BM219" s="23" t="s">
        <v>335</v>
      </c>
    </row>
    <row r="220" spans="2:47" s="1" customFormat="1" ht="162">
      <c r="B220" s="40"/>
      <c r="C220" s="62"/>
      <c r="D220" s="203" t="s">
        <v>141</v>
      </c>
      <c r="E220" s="62"/>
      <c r="F220" s="204" t="s">
        <v>336</v>
      </c>
      <c r="G220" s="62"/>
      <c r="H220" s="62"/>
      <c r="I220" s="162"/>
      <c r="J220" s="62"/>
      <c r="K220" s="62"/>
      <c r="L220" s="60"/>
      <c r="M220" s="205"/>
      <c r="N220" s="41"/>
      <c r="O220" s="41"/>
      <c r="P220" s="41"/>
      <c r="Q220" s="41"/>
      <c r="R220" s="41"/>
      <c r="S220" s="41"/>
      <c r="T220" s="77"/>
      <c r="AT220" s="23" t="s">
        <v>141</v>
      </c>
      <c r="AU220" s="23" t="s">
        <v>157</v>
      </c>
    </row>
    <row r="221" spans="2:51" s="11" customFormat="1" ht="13.5">
      <c r="B221" s="206"/>
      <c r="C221" s="207"/>
      <c r="D221" s="203" t="s">
        <v>143</v>
      </c>
      <c r="E221" s="208" t="s">
        <v>34</v>
      </c>
      <c r="F221" s="209" t="s">
        <v>337</v>
      </c>
      <c r="G221" s="207"/>
      <c r="H221" s="208" t="s">
        <v>34</v>
      </c>
      <c r="I221" s="210"/>
      <c r="J221" s="207"/>
      <c r="K221" s="207"/>
      <c r="L221" s="211"/>
      <c r="M221" s="212"/>
      <c r="N221" s="213"/>
      <c r="O221" s="213"/>
      <c r="P221" s="213"/>
      <c r="Q221" s="213"/>
      <c r="R221" s="213"/>
      <c r="S221" s="213"/>
      <c r="T221" s="214"/>
      <c r="AT221" s="215" t="s">
        <v>143</v>
      </c>
      <c r="AU221" s="215" t="s">
        <v>157</v>
      </c>
      <c r="AV221" s="11" t="s">
        <v>25</v>
      </c>
      <c r="AW221" s="11" t="s">
        <v>41</v>
      </c>
      <c r="AX221" s="11" t="s">
        <v>78</v>
      </c>
      <c r="AY221" s="215" t="s">
        <v>132</v>
      </c>
    </row>
    <row r="222" spans="2:51" s="11" customFormat="1" ht="13.5">
      <c r="B222" s="206"/>
      <c r="C222" s="207"/>
      <c r="D222" s="203" t="s">
        <v>143</v>
      </c>
      <c r="E222" s="208" t="s">
        <v>34</v>
      </c>
      <c r="F222" s="209" t="s">
        <v>338</v>
      </c>
      <c r="G222" s="207"/>
      <c r="H222" s="208" t="s">
        <v>34</v>
      </c>
      <c r="I222" s="210"/>
      <c r="J222" s="207"/>
      <c r="K222" s="207"/>
      <c r="L222" s="211"/>
      <c r="M222" s="212"/>
      <c r="N222" s="213"/>
      <c r="O222" s="213"/>
      <c r="P222" s="213"/>
      <c r="Q222" s="213"/>
      <c r="R222" s="213"/>
      <c r="S222" s="213"/>
      <c r="T222" s="214"/>
      <c r="AT222" s="215" t="s">
        <v>143</v>
      </c>
      <c r="AU222" s="215" t="s">
        <v>157</v>
      </c>
      <c r="AV222" s="11" t="s">
        <v>25</v>
      </c>
      <c r="AW222" s="11" t="s">
        <v>41</v>
      </c>
      <c r="AX222" s="11" t="s">
        <v>78</v>
      </c>
      <c r="AY222" s="215" t="s">
        <v>132</v>
      </c>
    </row>
    <row r="223" spans="2:51" s="12" customFormat="1" ht="13.5">
      <c r="B223" s="216"/>
      <c r="C223" s="217"/>
      <c r="D223" s="203" t="s">
        <v>143</v>
      </c>
      <c r="E223" s="218" t="s">
        <v>34</v>
      </c>
      <c r="F223" s="219" t="s">
        <v>339</v>
      </c>
      <c r="G223" s="217"/>
      <c r="H223" s="220">
        <v>836.32</v>
      </c>
      <c r="I223" s="221"/>
      <c r="J223" s="217"/>
      <c r="K223" s="217"/>
      <c r="L223" s="222"/>
      <c r="M223" s="223"/>
      <c r="N223" s="224"/>
      <c r="O223" s="224"/>
      <c r="P223" s="224"/>
      <c r="Q223" s="224"/>
      <c r="R223" s="224"/>
      <c r="S223" s="224"/>
      <c r="T223" s="225"/>
      <c r="AT223" s="226" t="s">
        <v>143</v>
      </c>
      <c r="AU223" s="226" t="s">
        <v>157</v>
      </c>
      <c r="AV223" s="12" t="s">
        <v>87</v>
      </c>
      <c r="AW223" s="12" t="s">
        <v>41</v>
      </c>
      <c r="AX223" s="12" t="s">
        <v>25</v>
      </c>
      <c r="AY223" s="226" t="s">
        <v>132</v>
      </c>
    </row>
    <row r="224" spans="2:65" s="1" customFormat="1" ht="25.5" customHeight="1">
      <c r="B224" s="40"/>
      <c r="C224" s="191" t="s">
        <v>340</v>
      </c>
      <c r="D224" s="191" t="s">
        <v>134</v>
      </c>
      <c r="E224" s="192" t="s">
        <v>341</v>
      </c>
      <c r="F224" s="193" t="s">
        <v>342</v>
      </c>
      <c r="G224" s="194" t="s">
        <v>137</v>
      </c>
      <c r="H224" s="195">
        <v>105.21</v>
      </c>
      <c r="I224" s="196"/>
      <c r="J224" s="197">
        <f>ROUND(I224*H224,2)</f>
        <v>0</v>
      </c>
      <c r="K224" s="193" t="s">
        <v>138</v>
      </c>
      <c r="L224" s="60"/>
      <c r="M224" s="198" t="s">
        <v>34</v>
      </c>
      <c r="N224" s="199" t="s">
        <v>51</v>
      </c>
      <c r="O224" s="41"/>
      <c r="P224" s="200">
        <f>O224*H224</f>
        <v>0</v>
      </c>
      <c r="Q224" s="200">
        <v>8.3E-05</v>
      </c>
      <c r="R224" s="200">
        <f>Q224*H224</f>
        <v>0.00873243</v>
      </c>
      <c r="S224" s="200">
        <v>0</v>
      </c>
      <c r="T224" s="201">
        <f>S224*H224</f>
        <v>0</v>
      </c>
      <c r="AR224" s="23" t="s">
        <v>139</v>
      </c>
      <c r="AT224" s="23" t="s">
        <v>134</v>
      </c>
      <c r="AU224" s="23" t="s">
        <v>157</v>
      </c>
      <c r="AY224" s="23" t="s">
        <v>132</v>
      </c>
      <c r="BE224" s="202">
        <f>IF(N224="základní",J224,0)</f>
        <v>0</v>
      </c>
      <c r="BF224" s="202">
        <f>IF(N224="snížená",J224,0)</f>
        <v>0</v>
      </c>
      <c r="BG224" s="202">
        <f>IF(N224="zákl. přenesená",J224,0)</f>
        <v>0</v>
      </c>
      <c r="BH224" s="202">
        <f>IF(N224="sníž. přenesená",J224,0)</f>
        <v>0</v>
      </c>
      <c r="BI224" s="202">
        <f>IF(N224="nulová",J224,0)</f>
        <v>0</v>
      </c>
      <c r="BJ224" s="23" t="s">
        <v>139</v>
      </c>
      <c r="BK224" s="202">
        <f>ROUND(I224*H224,2)</f>
        <v>0</v>
      </c>
      <c r="BL224" s="23" t="s">
        <v>139</v>
      </c>
      <c r="BM224" s="23" t="s">
        <v>343</v>
      </c>
    </row>
    <row r="225" spans="2:47" s="1" customFormat="1" ht="162">
      <c r="B225" s="40"/>
      <c r="C225" s="62"/>
      <c r="D225" s="203" t="s">
        <v>141</v>
      </c>
      <c r="E225" s="62"/>
      <c r="F225" s="204" t="s">
        <v>336</v>
      </c>
      <c r="G225" s="62"/>
      <c r="H225" s="62"/>
      <c r="I225" s="162"/>
      <c r="J225" s="62"/>
      <c r="K225" s="62"/>
      <c r="L225" s="60"/>
      <c r="M225" s="205"/>
      <c r="N225" s="41"/>
      <c r="O225" s="41"/>
      <c r="P225" s="41"/>
      <c r="Q225" s="41"/>
      <c r="R225" s="41"/>
      <c r="S225" s="41"/>
      <c r="T225" s="77"/>
      <c r="AT225" s="23" t="s">
        <v>141</v>
      </c>
      <c r="AU225" s="23" t="s">
        <v>157</v>
      </c>
    </row>
    <row r="226" spans="2:51" s="11" customFormat="1" ht="13.5">
      <c r="B226" s="206"/>
      <c r="C226" s="207"/>
      <c r="D226" s="203" t="s">
        <v>143</v>
      </c>
      <c r="E226" s="208" t="s">
        <v>34</v>
      </c>
      <c r="F226" s="209" t="s">
        <v>337</v>
      </c>
      <c r="G226" s="207"/>
      <c r="H226" s="208" t="s">
        <v>34</v>
      </c>
      <c r="I226" s="210"/>
      <c r="J226" s="207"/>
      <c r="K226" s="207"/>
      <c r="L226" s="211"/>
      <c r="M226" s="212"/>
      <c r="N226" s="213"/>
      <c r="O226" s="213"/>
      <c r="P226" s="213"/>
      <c r="Q226" s="213"/>
      <c r="R226" s="213"/>
      <c r="S226" s="213"/>
      <c r="T226" s="214"/>
      <c r="AT226" s="215" t="s">
        <v>143</v>
      </c>
      <c r="AU226" s="215" t="s">
        <v>157</v>
      </c>
      <c r="AV226" s="11" t="s">
        <v>25</v>
      </c>
      <c r="AW226" s="11" t="s">
        <v>41</v>
      </c>
      <c r="AX226" s="11" t="s">
        <v>78</v>
      </c>
      <c r="AY226" s="215" t="s">
        <v>132</v>
      </c>
    </row>
    <row r="227" spans="2:51" s="11" customFormat="1" ht="13.5">
      <c r="B227" s="206"/>
      <c r="C227" s="207"/>
      <c r="D227" s="203" t="s">
        <v>143</v>
      </c>
      <c r="E227" s="208" t="s">
        <v>34</v>
      </c>
      <c r="F227" s="209" t="s">
        <v>344</v>
      </c>
      <c r="G227" s="207"/>
      <c r="H227" s="208" t="s">
        <v>34</v>
      </c>
      <c r="I227" s="210"/>
      <c r="J227" s="207"/>
      <c r="K227" s="207"/>
      <c r="L227" s="211"/>
      <c r="M227" s="212"/>
      <c r="N227" s="213"/>
      <c r="O227" s="213"/>
      <c r="P227" s="213"/>
      <c r="Q227" s="213"/>
      <c r="R227" s="213"/>
      <c r="S227" s="213"/>
      <c r="T227" s="214"/>
      <c r="AT227" s="215" t="s">
        <v>143</v>
      </c>
      <c r="AU227" s="215" t="s">
        <v>157</v>
      </c>
      <c r="AV227" s="11" t="s">
        <v>25</v>
      </c>
      <c r="AW227" s="11" t="s">
        <v>41</v>
      </c>
      <c r="AX227" s="11" t="s">
        <v>78</v>
      </c>
      <c r="AY227" s="215" t="s">
        <v>132</v>
      </c>
    </row>
    <row r="228" spans="2:51" s="12" customFormat="1" ht="13.5">
      <c r="B228" s="216"/>
      <c r="C228" s="217"/>
      <c r="D228" s="203" t="s">
        <v>143</v>
      </c>
      <c r="E228" s="218" t="s">
        <v>34</v>
      </c>
      <c r="F228" s="219" t="s">
        <v>345</v>
      </c>
      <c r="G228" s="217"/>
      <c r="H228" s="220">
        <v>105.21</v>
      </c>
      <c r="I228" s="221"/>
      <c r="J228" s="217"/>
      <c r="K228" s="217"/>
      <c r="L228" s="222"/>
      <c r="M228" s="223"/>
      <c r="N228" s="224"/>
      <c r="O228" s="224"/>
      <c r="P228" s="224"/>
      <c r="Q228" s="224"/>
      <c r="R228" s="224"/>
      <c r="S228" s="224"/>
      <c r="T228" s="225"/>
      <c r="AT228" s="226" t="s">
        <v>143</v>
      </c>
      <c r="AU228" s="226" t="s">
        <v>157</v>
      </c>
      <c r="AV228" s="12" t="s">
        <v>87</v>
      </c>
      <c r="AW228" s="12" t="s">
        <v>41</v>
      </c>
      <c r="AX228" s="12" t="s">
        <v>25</v>
      </c>
      <c r="AY228" s="226" t="s">
        <v>132</v>
      </c>
    </row>
    <row r="229" spans="2:65" s="1" customFormat="1" ht="16.5" customHeight="1">
      <c r="B229" s="40"/>
      <c r="C229" s="239" t="s">
        <v>346</v>
      </c>
      <c r="D229" s="239" t="s">
        <v>347</v>
      </c>
      <c r="E229" s="240" t="s">
        <v>348</v>
      </c>
      <c r="F229" s="241" t="s">
        <v>349</v>
      </c>
      <c r="G229" s="242" t="s">
        <v>137</v>
      </c>
      <c r="H229" s="243">
        <v>106.788</v>
      </c>
      <c r="I229" s="244"/>
      <c r="J229" s="245">
        <f>ROUND(I229*H229,2)</f>
        <v>0</v>
      </c>
      <c r="K229" s="241" t="s">
        <v>34</v>
      </c>
      <c r="L229" s="246"/>
      <c r="M229" s="247" t="s">
        <v>34</v>
      </c>
      <c r="N229" s="248" t="s">
        <v>51</v>
      </c>
      <c r="O229" s="41"/>
      <c r="P229" s="200">
        <f>O229*H229</f>
        <v>0</v>
      </c>
      <c r="Q229" s="200">
        <v>0.0004</v>
      </c>
      <c r="R229" s="200">
        <f>Q229*H229</f>
        <v>0.0427152</v>
      </c>
      <c r="S229" s="200">
        <v>0</v>
      </c>
      <c r="T229" s="201">
        <f>S229*H229</f>
        <v>0</v>
      </c>
      <c r="AR229" s="23" t="s">
        <v>175</v>
      </c>
      <c r="AT229" s="23" t="s">
        <v>347</v>
      </c>
      <c r="AU229" s="23" t="s">
        <v>157</v>
      </c>
      <c r="AY229" s="23" t="s">
        <v>132</v>
      </c>
      <c r="BE229" s="202">
        <f>IF(N229="základní",J229,0)</f>
        <v>0</v>
      </c>
      <c r="BF229" s="202">
        <f>IF(N229="snížená",J229,0)</f>
        <v>0</v>
      </c>
      <c r="BG229" s="202">
        <f>IF(N229="zákl. přenesená",J229,0)</f>
        <v>0</v>
      </c>
      <c r="BH229" s="202">
        <f>IF(N229="sníž. přenesená",J229,0)</f>
        <v>0</v>
      </c>
      <c r="BI229" s="202">
        <f>IF(N229="nulová",J229,0)</f>
        <v>0</v>
      </c>
      <c r="BJ229" s="23" t="s">
        <v>139</v>
      </c>
      <c r="BK229" s="202">
        <f>ROUND(I229*H229,2)</f>
        <v>0</v>
      </c>
      <c r="BL229" s="23" t="s">
        <v>139</v>
      </c>
      <c r="BM229" s="23" t="s">
        <v>350</v>
      </c>
    </row>
    <row r="230" spans="2:51" s="11" customFormat="1" ht="13.5">
      <c r="B230" s="206"/>
      <c r="C230" s="207"/>
      <c r="D230" s="203" t="s">
        <v>143</v>
      </c>
      <c r="E230" s="208" t="s">
        <v>34</v>
      </c>
      <c r="F230" s="209" t="s">
        <v>150</v>
      </c>
      <c r="G230" s="207"/>
      <c r="H230" s="208" t="s">
        <v>34</v>
      </c>
      <c r="I230" s="210"/>
      <c r="J230" s="207"/>
      <c r="K230" s="207"/>
      <c r="L230" s="211"/>
      <c r="M230" s="212"/>
      <c r="N230" s="213"/>
      <c r="O230" s="213"/>
      <c r="P230" s="213"/>
      <c r="Q230" s="213"/>
      <c r="R230" s="213"/>
      <c r="S230" s="213"/>
      <c r="T230" s="214"/>
      <c r="AT230" s="215" t="s">
        <v>143</v>
      </c>
      <c r="AU230" s="215" t="s">
        <v>157</v>
      </c>
      <c r="AV230" s="11" t="s">
        <v>25</v>
      </c>
      <c r="AW230" s="11" t="s">
        <v>41</v>
      </c>
      <c r="AX230" s="11" t="s">
        <v>78</v>
      </c>
      <c r="AY230" s="215" t="s">
        <v>132</v>
      </c>
    </row>
    <row r="231" spans="2:51" s="11" customFormat="1" ht="13.5">
      <c r="B231" s="206"/>
      <c r="C231" s="207"/>
      <c r="D231" s="203" t="s">
        <v>143</v>
      </c>
      <c r="E231" s="208" t="s">
        <v>34</v>
      </c>
      <c r="F231" s="209" t="s">
        <v>351</v>
      </c>
      <c r="G231" s="207"/>
      <c r="H231" s="208" t="s">
        <v>34</v>
      </c>
      <c r="I231" s="210"/>
      <c r="J231" s="207"/>
      <c r="K231" s="207"/>
      <c r="L231" s="211"/>
      <c r="M231" s="212"/>
      <c r="N231" s="213"/>
      <c r="O231" s="213"/>
      <c r="P231" s="213"/>
      <c r="Q231" s="213"/>
      <c r="R231" s="213"/>
      <c r="S231" s="213"/>
      <c r="T231" s="214"/>
      <c r="AT231" s="215" t="s">
        <v>143</v>
      </c>
      <c r="AU231" s="215" t="s">
        <v>157</v>
      </c>
      <c r="AV231" s="11" t="s">
        <v>25</v>
      </c>
      <c r="AW231" s="11" t="s">
        <v>41</v>
      </c>
      <c r="AX231" s="11" t="s">
        <v>78</v>
      </c>
      <c r="AY231" s="215" t="s">
        <v>132</v>
      </c>
    </row>
    <row r="232" spans="2:51" s="12" customFormat="1" ht="13.5">
      <c r="B232" s="216"/>
      <c r="C232" s="217"/>
      <c r="D232" s="203" t="s">
        <v>143</v>
      </c>
      <c r="E232" s="218" t="s">
        <v>34</v>
      </c>
      <c r="F232" s="219" t="s">
        <v>345</v>
      </c>
      <c r="G232" s="217"/>
      <c r="H232" s="220">
        <v>105.21</v>
      </c>
      <c r="I232" s="221"/>
      <c r="J232" s="217"/>
      <c r="K232" s="217"/>
      <c r="L232" s="222"/>
      <c r="M232" s="223"/>
      <c r="N232" s="224"/>
      <c r="O232" s="224"/>
      <c r="P232" s="224"/>
      <c r="Q232" s="224"/>
      <c r="R232" s="224"/>
      <c r="S232" s="224"/>
      <c r="T232" s="225"/>
      <c r="AT232" s="226" t="s">
        <v>143</v>
      </c>
      <c r="AU232" s="226" t="s">
        <v>157</v>
      </c>
      <c r="AV232" s="12" t="s">
        <v>87</v>
      </c>
      <c r="AW232" s="12" t="s">
        <v>41</v>
      </c>
      <c r="AX232" s="12" t="s">
        <v>25</v>
      </c>
      <c r="AY232" s="226" t="s">
        <v>132</v>
      </c>
    </row>
    <row r="233" spans="2:51" s="12" customFormat="1" ht="13.5">
      <c r="B233" s="216"/>
      <c r="C233" s="217"/>
      <c r="D233" s="203" t="s">
        <v>143</v>
      </c>
      <c r="E233" s="217"/>
      <c r="F233" s="219" t="s">
        <v>352</v>
      </c>
      <c r="G233" s="217"/>
      <c r="H233" s="220">
        <v>106.788</v>
      </c>
      <c r="I233" s="221"/>
      <c r="J233" s="217"/>
      <c r="K233" s="217"/>
      <c r="L233" s="222"/>
      <c r="M233" s="223"/>
      <c r="N233" s="224"/>
      <c r="O233" s="224"/>
      <c r="P233" s="224"/>
      <c r="Q233" s="224"/>
      <c r="R233" s="224"/>
      <c r="S233" s="224"/>
      <c r="T233" s="225"/>
      <c r="AT233" s="226" t="s">
        <v>143</v>
      </c>
      <c r="AU233" s="226" t="s">
        <v>157</v>
      </c>
      <c r="AV233" s="12" t="s">
        <v>87</v>
      </c>
      <c r="AW233" s="12" t="s">
        <v>6</v>
      </c>
      <c r="AX233" s="12" t="s">
        <v>25</v>
      </c>
      <c r="AY233" s="226" t="s">
        <v>132</v>
      </c>
    </row>
    <row r="234" spans="2:65" s="1" customFormat="1" ht="38.25" customHeight="1">
      <c r="B234" s="40"/>
      <c r="C234" s="191" t="s">
        <v>353</v>
      </c>
      <c r="D234" s="191" t="s">
        <v>134</v>
      </c>
      <c r="E234" s="192" t="s">
        <v>354</v>
      </c>
      <c r="F234" s="193" t="s">
        <v>355</v>
      </c>
      <c r="G234" s="194" t="s">
        <v>137</v>
      </c>
      <c r="H234" s="195">
        <v>105.21</v>
      </c>
      <c r="I234" s="196"/>
      <c r="J234" s="197">
        <f>ROUND(I234*H234,2)</f>
        <v>0</v>
      </c>
      <c r="K234" s="193" t="s">
        <v>138</v>
      </c>
      <c r="L234" s="60"/>
      <c r="M234" s="198" t="s">
        <v>34</v>
      </c>
      <c r="N234" s="199" t="s">
        <v>51</v>
      </c>
      <c r="O234" s="41"/>
      <c r="P234" s="200">
        <f>O234*H234</f>
        <v>0</v>
      </c>
      <c r="Q234" s="200">
        <v>0.00038</v>
      </c>
      <c r="R234" s="200">
        <f>Q234*H234</f>
        <v>0.0399798</v>
      </c>
      <c r="S234" s="200">
        <v>0</v>
      </c>
      <c r="T234" s="201">
        <f>S234*H234</f>
        <v>0</v>
      </c>
      <c r="AR234" s="23" t="s">
        <v>139</v>
      </c>
      <c r="AT234" s="23" t="s">
        <v>134</v>
      </c>
      <c r="AU234" s="23" t="s">
        <v>157</v>
      </c>
      <c r="AY234" s="23" t="s">
        <v>132</v>
      </c>
      <c r="BE234" s="202">
        <f>IF(N234="základní",J234,0)</f>
        <v>0</v>
      </c>
      <c r="BF234" s="202">
        <f>IF(N234="snížená",J234,0)</f>
        <v>0</v>
      </c>
      <c r="BG234" s="202">
        <f>IF(N234="zákl. přenesená",J234,0)</f>
        <v>0</v>
      </c>
      <c r="BH234" s="202">
        <f>IF(N234="sníž. přenesená",J234,0)</f>
        <v>0</v>
      </c>
      <c r="BI234" s="202">
        <f>IF(N234="nulová",J234,0)</f>
        <v>0</v>
      </c>
      <c r="BJ234" s="23" t="s">
        <v>139</v>
      </c>
      <c r="BK234" s="202">
        <f>ROUND(I234*H234,2)</f>
        <v>0</v>
      </c>
      <c r="BL234" s="23" t="s">
        <v>139</v>
      </c>
      <c r="BM234" s="23" t="s">
        <v>356</v>
      </c>
    </row>
    <row r="235" spans="2:47" s="1" customFormat="1" ht="135">
      <c r="B235" s="40"/>
      <c r="C235" s="62"/>
      <c r="D235" s="203" t="s">
        <v>141</v>
      </c>
      <c r="E235" s="62"/>
      <c r="F235" s="204" t="s">
        <v>357</v>
      </c>
      <c r="G235" s="62"/>
      <c r="H235" s="62"/>
      <c r="I235" s="162"/>
      <c r="J235" s="62"/>
      <c r="K235" s="62"/>
      <c r="L235" s="60"/>
      <c r="M235" s="205"/>
      <c r="N235" s="41"/>
      <c r="O235" s="41"/>
      <c r="P235" s="41"/>
      <c r="Q235" s="41"/>
      <c r="R235" s="41"/>
      <c r="S235" s="41"/>
      <c r="T235" s="77"/>
      <c r="AT235" s="23" t="s">
        <v>141</v>
      </c>
      <c r="AU235" s="23" t="s">
        <v>157</v>
      </c>
    </row>
    <row r="236" spans="2:51" s="11" customFormat="1" ht="13.5">
      <c r="B236" s="206"/>
      <c r="C236" s="207"/>
      <c r="D236" s="203" t="s">
        <v>143</v>
      </c>
      <c r="E236" s="208" t="s">
        <v>34</v>
      </c>
      <c r="F236" s="209" t="s">
        <v>337</v>
      </c>
      <c r="G236" s="207"/>
      <c r="H236" s="208" t="s">
        <v>34</v>
      </c>
      <c r="I236" s="210"/>
      <c r="J236" s="207"/>
      <c r="K236" s="207"/>
      <c r="L236" s="211"/>
      <c r="M236" s="212"/>
      <c r="N236" s="213"/>
      <c r="O236" s="213"/>
      <c r="P236" s="213"/>
      <c r="Q236" s="213"/>
      <c r="R236" s="213"/>
      <c r="S236" s="213"/>
      <c r="T236" s="214"/>
      <c r="AT236" s="215" t="s">
        <v>143</v>
      </c>
      <c r="AU236" s="215" t="s">
        <v>157</v>
      </c>
      <c r="AV236" s="11" t="s">
        <v>25</v>
      </c>
      <c r="AW236" s="11" t="s">
        <v>41</v>
      </c>
      <c r="AX236" s="11" t="s">
        <v>78</v>
      </c>
      <c r="AY236" s="215" t="s">
        <v>132</v>
      </c>
    </row>
    <row r="237" spans="2:51" s="11" customFormat="1" ht="27">
      <c r="B237" s="206"/>
      <c r="C237" s="207"/>
      <c r="D237" s="203" t="s">
        <v>143</v>
      </c>
      <c r="E237" s="208" t="s">
        <v>34</v>
      </c>
      <c r="F237" s="209" t="s">
        <v>358</v>
      </c>
      <c r="G237" s="207"/>
      <c r="H237" s="208" t="s">
        <v>34</v>
      </c>
      <c r="I237" s="210"/>
      <c r="J237" s="207"/>
      <c r="K237" s="207"/>
      <c r="L237" s="211"/>
      <c r="M237" s="212"/>
      <c r="N237" s="213"/>
      <c r="O237" s="213"/>
      <c r="P237" s="213"/>
      <c r="Q237" s="213"/>
      <c r="R237" s="213"/>
      <c r="S237" s="213"/>
      <c r="T237" s="214"/>
      <c r="AT237" s="215" t="s">
        <v>143</v>
      </c>
      <c r="AU237" s="215" t="s">
        <v>157</v>
      </c>
      <c r="AV237" s="11" t="s">
        <v>25</v>
      </c>
      <c r="AW237" s="11" t="s">
        <v>41</v>
      </c>
      <c r="AX237" s="11" t="s">
        <v>78</v>
      </c>
      <c r="AY237" s="215" t="s">
        <v>132</v>
      </c>
    </row>
    <row r="238" spans="2:51" s="12" customFormat="1" ht="13.5">
      <c r="B238" s="216"/>
      <c r="C238" s="217"/>
      <c r="D238" s="203" t="s">
        <v>143</v>
      </c>
      <c r="E238" s="218" t="s">
        <v>34</v>
      </c>
      <c r="F238" s="219" t="s">
        <v>345</v>
      </c>
      <c r="G238" s="217"/>
      <c r="H238" s="220">
        <v>105.21</v>
      </c>
      <c r="I238" s="221"/>
      <c r="J238" s="217"/>
      <c r="K238" s="217"/>
      <c r="L238" s="222"/>
      <c r="M238" s="223"/>
      <c r="N238" s="224"/>
      <c r="O238" s="224"/>
      <c r="P238" s="224"/>
      <c r="Q238" s="224"/>
      <c r="R238" s="224"/>
      <c r="S238" s="224"/>
      <c r="T238" s="225"/>
      <c r="AT238" s="226" t="s">
        <v>143</v>
      </c>
      <c r="AU238" s="226" t="s">
        <v>157</v>
      </c>
      <c r="AV238" s="12" t="s">
        <v>87</v>
      </c>
      <c r="AW238" s="12" t="s">
        <v>41</v>
      </c>
      <c r="AX238" s="12" t="s">
        <v>25</v>
      </c>
      <c r="AY238" s="226" t="s">
        <v>132</v>
      </c>
    </row>
    <row r="239" spans="2:65" s="1" customFormat="1" ht="16.5" customHeight="1">
      <c r="B239" s="40"/>
      <c r="C239" s="239" t="s">
        <v>359</v>
      </c>
      <c r="D239" s="239" t="s">
        <v>347</v>
      </c>
      <c r="E239" s="240" t="s">
        <v>360</v>
      </c>
      <c r="F239" s="241" t="s">
        <v>361</v>
      </c>
      <c r="G239" s="242" t="s">
        <v>362</v>
      </c>
      <c r="H239" s="243">
        <v>24.244</v>
      </c>
      <c r="I239" s="244"/>
      <c r="J239" s="245">
        <f>ROUND(I239*H239,2)</f>
        <v>0</v>
      </c>
      <c r="K239" s="241" t="s">
        <v>34</v>
      </c>
      <c r="L239" s="246"/>
      <c r="M239" s="247" t="s">
        <v>34</v>
      </c>
      <c r="N239" s="248" t="s">
        <v>51</v>
      </c>
      <c r="O239" s="41"/>
      <c r="P239" s="200">
        <f>O239*H239</f>
        <v>0</v>
      </c>
      <c r="Q239" s="200">
        <v>0.001</v>
      </c>
      <c r="R239" s="200">
        <f>Q239*H239</f>
        <v>0.024244</v>
      </c>
      <c r="S239" s="200">
        <v>0</v>
      </c>
      <c r="T239" s="201">
        <f>S239*H239</f>
        <v>0</v>
      </c>
      <c r="AR239" s="23" t="s">
        <v>175</v>
      </c>
      <c r="AT239" s="23" t="s">
        <v>347</v>
      </c>
      <c r="AU239" s="23" t="s">
        <v>157</v>
      </c>
      <c r="AY239" s="23" t="s">
        <v>132</v>
      </c>
      <c r="BE239" s="202">
        <f>IF(N239="základní",J239,0)</f>
        <v>0</v>
      </c>
      <c r="BF239" s="202">
        <f>IF(N239="snížená",J239,0)</f>
        <v>0</v>
      </c>
      <c r="BG239" s="202">
        <f>IF(N239="zákl. přenesená",J239,0)</f>
        <v>0</v>
      </c>
      <c r="BH239" s="202">
        <f>IF(N239="sníž. přenesená",J239,0)</f>
        <v>0</v>
      </c>
      <c r="BI239" s="202">
        <f>IF(N239="nulová",J239,0)</f>
        <v>0</v>
      </c>
      <c r="BJ239" s="23" t="s">
        <v>139</v>
      </c>
      <c r="BK239" s="202">
        <f>ROUND(I239*H239,2)</f>
        <v>0</v>
      </c>
      <c r="BL239" s="23" t="s">
        <v>139</v>
      </c>
      <c r="BM239" s="23" t="s">
        <v>363</v>
      </c>
    </row>
    <row r="240" spans="2:51" s="11" customFormat="1" ht="13.5">
      <c r="B240" s="206"/>
      <c r="C240" s="207"/>
      <c r="D240" s="203" t="s">
        <v>143</v>
      </c>
      <c r="E240" s="208" t="s">
        <v>34</v>
      </c>
      <c r="F240" s="209" t="s">
        <v>364</v>
      </c>
      <c r="G240" s="207"/>
      <c r="H240" s="208" t="s">
        <v>34</v>
      </c>
      <c r="I240" s="210"/>
      <c r="J240" s="207"/>
      <c r="K240" s="207"/>
      <c r="L240" s="211"/>
      <c r="M240" s="212"/>
      <c r="N240" s="213"/>
      <c r="O240" s="213"/>
      <c r="P240" s="213"/>
      <c r="Q240" s="213"/>
      <c r="R240" s="213"/>
      <c r="S240" s="213"/>
      <c r="T240" s="214"/>
      <c r="AT240" s="215" t="s">
        <v>143</v>
      </c>
      <c r="AU240" s="215" t="s">
        <v>157</v>
      </c>
      <c r="AV240" s="11" t="s">
        <v>25</v>
      </c>
      <c r="AW240" s="11" t="s">
        <v>41</v>
      </c>
      <c r="AX240" s="11" t="s">
        <v>78</v>
      </c>
      <c r="AY240" s="215" t="s">
        <v>132</v>
      </c>
    </row>
    <row r="241" spans="2:51" s="12" customFormat="1" ht="13.5">
      <c r="B241" s="216"/>
      <c r="C241" s="217"/>
      <c r="D241" s="203" t="s">
        <v>143</v>
      </c>
      <c r="E241" s="218" t="s">
        <v>34</v>
      </c>
      <c r="F241" s="219" t="s">
        <v>365</v>
      </c>
      <c r="G241" s="217"/>
      <c r="H241" s="220">
        <v>24.244</v>
      </c>
      <c r="I241" s="221"/>
      <c r="J241" s="217"/>
      <c r="K241" s="217"/>
      <c r="L241" s="222"/>
      <c r="M241" s="223"/>
      <c r="N241" s="224"/>
      <c r="O241" s="224"/>
      <c r="P241" s="224"/>
      <c r="Q241" s="224"/>
      <c r="R241" s="224"/>
      <c r="S241" s="224"/>
      <c r="T241" s="225"/>
      <c r="AT241" s="226" t="s">
        <v>143</v>
      </c>
      <c r="AU241" s="226" t="s">
        <v>157</v>
      </c>
      <c r="AV241" s="12" t="s">
        <v>87</v>
      </c>
      <c r="AW241" s="12" t="s">
        <v>41</v>
      </c>
      <c r="AX241" s="12" t="s">
        <v>25</v>
      </c>
      <c r="AY241" s="226" t="s">
        <v>132</v>
      </c>
    </row>
    <row r="242" spans="2:63" s="10" customFormat="1" ht="29.85" customHeight="1">
      <c r="B242" s="175"/>
      <c r="C242" s="176"/>
      <c r="D242" s="177" t="s">
        <v>77</v>
      </c>
      <c r="E242" s="189" t="s">
        <v>87</v>
      </c>
      <c r="F242" s="189" t="s">
        <v>366</v>
      </c>
      <c r="G242" s="176"/>
      <c r="H242" s="176"/>
      <c r="I242" s="179"/>
      <c r="J242" s="190">
        <f>BK242</f>
        <v>0</v>
      </c>
      <c r="K242" s="176"/>
      <c r="L242" s="181"/>
      <c r="M242" s="182"/>
      <c r="N242" s="183"/>
      <c r="O242" s="183"/>
      <c r="P242" s="184">
        <f>SUM(P243:P296)</f>
        <v>0</v>
      </c>
      <c r="Q242" s="183"/>
      <c r="R242" s="184">
        <f>SUM(R243:R296)</f>
        <v>1.24179508</v>
      </c>
      <c r="S242" s="183"/>
      <c r="T242" s="185">
        <f>SUM(T243:T296)</f>
        <v>0</v>
      </c>
      <c r="AR242" s="186" t="s">
        <v>25</v>
      </c>
      <c r="AT242" s="187" t="s">
        <v>77</v>
      </c>
      <c r="AU242" s="187" t="s">
        <v>25</v>
      </c>
      <c r="AY242" s="186" t="s">
        <v>132</v>
      </c>
      <c r="BK242" s="188">
        <f>SUM(BK243:BK296)</f>
        <v>0</v>
      </c>
    </row>
    <row r="243" spans="2:65" s="1" customFormat="1" ht="16.5" customHeight="1">
      <c r="B243" s="40"/>
      <c r="C243" s="191" t="s">
        <v>367</v>
      </c>
      <c r="D243" s="191" t="s">
        <v>134</v>
      </c>
      <c r="E243" s="192" t="s">
        <v>368</v>
      </c>
      <c r="F243" s="193" t="s">
        <v>369</v>
      </c>
      <c r="G243" s="194" t="s">
        <v>197</v>
      </c>
      <c r="H243" s="195">
        <v>6</v>
      </c>
      <c r="I243" s="196"/>
      <c r="J243" s="197">
        <f>ROUND(I243*H243,2)</f>
        <v>0</v>
      </c>
      <c r="K243" s="193" t="s">
        <v>138</v>
      </c>
      <c r="L243" s="60"/>
      <c r="M243" s="198" t="s">
        <v>34</v>
      </c>
      <c r="N243" s="199" t="s">
        <v>51</v>
      </c>
      <c r="O243" s="41"/>
      <c r="P243" s="200">
        <f>O243*H243</f>
        <v>0</v>
      </c>
      <c r="Q243" s="200">
        <v>0.0001632</v>
      </c>
      <c r="R243" s="200">
        <f>Q243*H243</f>
        <v>0.0009792</v>
      </c>
      <c r="S243" s="200">
        <v>0</v>
      </c>
      <c r="T243" s="201">
        <f>S243*H243</f>
        <v>0</v>
      </c>
      <c r="AR243" s="23" t="s">
        <v>139</v>
      </c>
      <c r="AT243" s="23" t="s">
        <v>134</v>
      </c>
      <c r="AU243" s="23" t="s">
        <v>87</v>
      </c>
      <c r="AY243" s="23" t="s">
        <v>132</v>
      </c>
      <c r="BE243" s="202">
        <f>IF(N243="základní",J243,0)</f>
        <v>0</v>
      </c>
      <c r="BF243" s="202">
        <f>IF(N243="snížená",J243,0)</f>
        <v>0</v>
      </c>
      <c r="BG243" s="202">
        <f>IF(N243="zákl. přenesená",J243,0)</f>
        <v>0</v>
      </c>
      <c r="BH243" s="202">
        <f>IF(N243="sníž. přenesená",J243,0)</f>
        <v>0</v>
      </c>
      <c r="BI243" s="202">
        <f>IF(N243="nulová",J243,0)</f>
        <v>0</v>
      </c>
      <c r="BJ243" s="23" t="s">
        <v>139</v>
      </c>
      <c r="BK243" s="202">
        <f>ROUND(I243*H243,2)</f>
        <v>0</v>
      </c>
      <c r="BL243" s="23" t="s">
        <v>139</v>
      </c>
      <c r="BM243" s="23" t="s">
        <v>370</v>
      </c>
    </row>
    <row r="244" spans="2:47" s="1" customFormat="1" ht="67.5">
      <c r="B244" s="40"/>
      <c r="C244" s="62"/>
      <c r="D244" s="203" t="s">
        <v>141</v>
      </c>
      <c r="E244" s="62"/>
      <c r="F244" s="204" t="s">
        <v>371</v>
      </c>
      <c r="G244" s="62"/>
      <c r="H244" s="62"/>
      <c r="I244" s="162"/>
      <c r="J244" s="62"/>
      <c r="K244" s="62"/>
      <c r="L244" s="60"/>
      <c r="M244" s="205"/>
      <c r="N244" s="41"/>
      <c r="O244" s="41"/>
      <c r="P244" s="41"/>
      <c r="Q244" s="41"/>
      <c r="R244" s="41"/>
      <c r="S244" s="41"/>
      <c r="T244" s="77"/>
      <c r="AT244" s="23" t="s">
        <v>141</v>
      </c>
      <c r="AU244" s="23" t="s">
        <v>87</v>
      </c>
    </row>
    <row r="245" spans="2:51" s="11" customFormat="1" ht="27">
      <c r="B245" s="206"/>
      <c r="C245" s="207"/>
      <c r="D245" s="203" t="s">
        <v>143</v>
      </c>
      <c r="E245" s="208" t="s">
        <v>34</v>
      </c>
      <c r="F245" s="209" t="s">
        <v>372</v>
      </c>
      <c r="G245" s="207"/>
      <c r="H245" s="208" t="s">
        <v>34</v>
      </c>
      <c r="I245" s="210"/>
      <c r="J245" s="207"/>
      <c r="K245" s="207"/>
      <c r="L245" s="211"/>
      <c r="M245" s="212"/>
      <c r="N245" s="213"/>
      <c r="O245" s="213"/>
      <c r="P245" s="213"/>
      <c r="Q245" s="213"/>
      <c r="R245" s="213"/>
      <c r="S245" s="213"/>
      <c r="T245" s="214"/>
      <c r="AT245" s="215" t="s">
        <v>143</v>
      </c>
      <c r="AU245" s="215" t="s">
        <v>87</v>
      </c>
      <c r="AV245" s="11" t="s">
        <v>25</v>
      </c>
      <c r="AW245" s="11" t="s">
        <v>41</v>
      </c>
      <c r="AX245" s="11" t="s">
        <v>78</v>
      </c>
      <c r="AY245" s="215" t="s">
        <v>132</v>
      </c>
    </row>
    <row r="246" spans="2:51" s="12" customFormat="1" ht="13.5">
      <c r="B246" s="216"/>
      <c r="C246" s="217"/>
      <c r="D246" s="203" t="s">
        <v>143</v>
      </c>
      <c r="E246" s="218" t="s">
        <v>34</v>
      </c>
      <c r="F246" s="219" t="s">
        <v>373</v>
      </c>
      <c r="G246" s="217"/>
      <c r="H246" s="220">
        <v>6</v>
      </c>
      <c r="I246" s="221"/>
      <c r="J246" s="217"/>
      <c r="K246" s="217"/>
      <c r="L246" s="222"/>
      <c r="M246" s="223"/>
      <c r="N246" s="224"/>
      <c r="O246" s="224"/>
      <c r="P246" s="224"/>
      <c r="Q246" s="224"/>
      <c r="R246" s="224"/>
      <c r="S246" s="224"/>
      <c r="T246" s="225"/>
      <c r="AT246" s="226" t="s">
        <v>143</v>
      </c>
      <c r="AU246" s="226" t="s">
        <v>87</v>
      </c>
      <c r="AV246" s="12" t="s">
        <v>87</v>
      </c>
      <c r="AW246" s="12" t="s">
        <v>41</v>
      </c>
      <c r="AX246" s="12" t="s">
        <v>25</v>
      </c>
      <c r="AY246" s="226" t="s">
        <v>132</v>
      </c>
    </row>
    <row r="247" spans="2:65" s="1" customFormat="1" ht="25.5" customHeight="1">
      <c r="B247" s="40"/>
      <c r="C247" s="191" t="s">
        <v>374</v>
      </c>
      <c r="D247" s="191" t="s">
        <v>134</v>
      </c>
      <c r="E247" s="192" t="s">
        <v>375</v>
      </c>
      <c r="F247" s="193" t="s">
        <v>376</v>
      </c>
      <c r="G247" s="194" t="s">
        <v>148</v>
      </c>
      <c r="H247" s="195">
        <v>23.28</v>
      </c>
      <c r="I247" s="196"/>
      <c r="J247" s="197">
        <f>ROUND(I247*H247,2)</f>
        <v>0</v>
      </c>
      <c r="K247" s="193" t="s">
        <v>138</v>
      </c>
      <c r="L247" s="60"/>
      <c r="M247" s="198" t="s">
        <v>34</v>
      </c>
      <c r="N247" s="199" t="s">
        <v>51</v>
      </c>
      <c r="O247" s="41"/>
      <c r="P247" s="200">
        <f>O247*H247</f>
        <v>0</v>
      </c>
      <c r="Q247" s="200">
        <v>0</v>
      </c>
      <c r="R247" s="200">
        <f>Q247*H247</f>
        <v>0</v>
      </c>
      <c r="S247" s="200">
        <v>0</v>
      </c>
      <c r="T247" s="201">
        <f>S247*H247</f>
        <v>0</v>
      </c>
      <c r="AR247" s="23" t="s">
        <v>139</v>
      </c>
      <c r="AT247" s="23" t="s">
        <v>134</v>
      </c>
      <c r="AU247" s="23" t="s">
        <v>87</v>
      </c>
      <c r="AY247" s="23" t="s">
        <v>132</v>
      </c>
      <c r="BE247" s="202">
        <f>IF(N247="základní",J247,0)</f>
        <v>0</v>
      </c>
      <c r="BF247" s="202">
        <f>IF(N247="snížená",J247,0)</f>
        <v>0</v>
      </c>
      <c r="BG247" s="202">
        <f>IF(N247="zákl. přenesená",J247,0)</f>
        <v>0</v>
      </c>
      <c r="BH247" s="202">
        <f>IF(N247="sníž. přenesená",J247,0)</f>
        <v>0</v>
      </c>
      <c r="BI247" s="202">
        <f>IF(N247="nulová",J247,0)</f>
        <v>0</v>
      </c>
      <c r="BJ247" s="23" t="s">
        <v>139</v>
      </c>
      <c r="BK247" s="202">
        <f>ROUND(I247*H247,2)</f>
        <v>0</v>
      </c>
      <c r="BL247" s="23" t="s">
        <v>139</v>
      </c>
      <c r="BM247" s="23" t="s">
        <v>377</v>
      </c>
    </row>
    <row r="248" spans="2:47" s="1" customFormat="1" ht="135">
      <c r="B248" s="40"/>
      <c r="C248" s="62"/>
      <c r="D248" s="203" t="s">
        <v>141</v>
      </c>
      <c r="E248" s="62"/>
      <c r="F248" s="204" t="s">
        <v>378</v>
      </c>
      <c r="G248" s="62"/>
      <c r="H248" s="62"/>
      <c r="I248" s="162"/>
      <c r="J248" s="62"/>
      <c r="K248" s="62"/>
      <c r="L248" s="60"/>
      <c r="M248" s="205"/>
      <c r="N248" s="41"/>
      <c r="O248" s="41"/>
      <c r="P248" s="41"/>
      <c r="Q248" s="41"/>
      <c r="R248" s="41"/>
      <c r="S248" s="41"/>
      <c r="T248" s="77"/>
      <c r="AT248" s="23" t="s">
        <v>141</v>
      </c>
      <c r="AU248" s="23" t="s">
        <v>87</v>
      </c>
    </row>
    <row r="249" spans="2:51" s="11" customFormat="1" ht="13.5">
      <c r="B249" s="206"/>
      <c r="C249" s="207"/>
      <c r="D249" s="203" t="s">
        <v>143</v>
      </c>
      <c r="E249" s="208" t="s">
        <v>34</v>
      </c>
      <c r="F249" s="209" t="s">
        <v>379</v>
      </c>
      <c r="G249" s="207"/>
      <c r="H249" s="208" t="s">
        <v>34</v>
      </c>
      <c r="I249" s="210"/>
      <c r="J249" s="207"/>
      <c r="K249" s="207"/>
      <c r="L249" s="211"/>
      <c r="M249" s="212"/>
      <c r="N249" s="213"/>
      <c r="O249" s="213"/>
      <c r="P249" s="213"/>
      <c r="Q249" s="213"/>
      <c r="R249" s="213"/>
      <c r="S249" s="213"/>
      <c r="T249" s="214"/>
      <c r="AT249" s="215" t="s">
        <v>143</v>
      </c>
      <c r="AU249" s="215" t="s">
        <v>87</v>
      </c>
      <c r="AV249" s="11" t="s">
        <v>25</v>
      </c>
      <c r="AW249" s="11" t="s">
        <v>41</v>
      </c>
      <c r="AX249" s="11" t="s">
        <v>78</v>
      </c>
      <c r="AY249" s="215" t="s">
        <v>132</v>
      </c>
    </row>
    <row r="250" spans="2:51" s="11" customFormat="1" ht="13.5">
      <c r="B250" s="206"/>
      <c r="C250" s="207"/>
      <c r="D250" s="203" t="s">
        <v>143</v>
      </c>
      <c r="E250" s="208" t="s">
        <v>34</v>
      </c>
      <c r="F250" s="209" t="s">
        <v>380</v>
      </c>
      <c r="G250" s="207"/>
      <c r="H250" s="208" t="s">
        <v>34</v>
      </c>
      <c r="I250" s="210"/>
      <c r="J250" s="207"/>
      <c r="K250" s="207"/>
      <c r="L250" s="211"/>
      <c r="M250" s="212"/>
      <c r="N250" s="213"/>
      <c r="O250" s="213"/>
      <c r="P250" s="213"/>
      <c r="Q250" s="213"/>
      <c r="R250" s="213"/>
      <c r="S250" s="213"/>
      <c r="T250" s="214"/>
      <c r="AT250" s="215" t="s">
        <v>143</v>
      </c>
      <c r="AU250" s="215" t="s">
        <v>87</v>
      </c>
      <c r="AV250" s="11" t="s">
        <v>25</v>
      </c>
      <c r="AW250" s="11" t="s">
        <v>41</v>
      </c>
      <c r="AX250" s="11" t="s">
        <v>78</v>
      </c>
      <c r="AY250" s="215" t="s">
        <v>132</v>
      </c>
    </row>
    <row r="251" spans="2:51" s="12" customFormat="1" ht="13.5">
      <c r="B251" s="216"/>
      <c r="C251" s="217"/>
      <c r="D251" s="203" t="s">
        <v>143</v>
      </c>
      <c r="E251" s="218" t="s">
        <v>34</v>
      </c>
      <c r="F251" s="219" t="s">
        <v>381</v>
      </c>
      <c r="G251" s="217"/>
      <c r="H251" s="220">
        <v>2.964</v>
      </c>
      <c r="I251" s="221"/>
      <c r="J251" s="217"/>
      <c r="K251" s="217"/>
      <c r="L251" s="222"/>
      <c r="M251" s="223"/>
      <c r="N251" s="224"/>
      <c r="O251" s="224"/>
      <c r="P251" s="224"/>
      <c r="Q251" s="224"/>
      <c r="R251" s="224"/>
      <c r="S251" s="224"/>
      <c r="T251" s="225"/>
      <c r="AT251" s="226" t="s">
        <v>143</v>
      </c>
      <c r="AU251" s="226" t="s">
        <v>87</v>
      </c>
      <c r="AV251" s="12" t="s">
        <v>87</v>
      </c>
      <c r="AW251" s="12" t="s">
        <v>41</v>
      </c>
      <c r="AX251" s="12" t="s">
        <v>78</v>
      </c>
      <c r="AY251" s="226" t="s">
        <v>132</v>
      </c>
    </row>
    <row r="252" spans="2:51" s="11" customFormat="1" ht="13.5">
      <c r="B252" s="206"/>
      <c r="C252" s="207"/>
      <c r="D252" s="203" t="s">
        <v>143</v>
      </c>
      <c r="E252" s="208" t="s">
        <v>34</v>
      </c>
      <c r="F252" s="209" t="s">
        <v>382</v>
      </c>
      <c r="G252" s="207"/>
      <c r="H252" s="208" t="s">
        <v>34</v>
      </c>
      <c r="I252" s="210"/>
      <c r="J252" s="207"/>
      <c r="K252" s="207"/>
      <c r="L252" s="211"/>
      <c r="M252" s="212"/>
      <c r="N252" s="213"/>
      <c r="O252" s="213"/>
      <c r="P252" s="213"/>
      <c r="Q252" s="213"/>
      <c r="R252" s="213"/>
      <c r="S252" s="213"/>
      <c r="T252" s="214"/>
      <c r="AT252" s="215" t="s">
        <v>143</v>
      </c>
      <c r="AU252" s="215" t="s">
        <v>87</v>
      </c>
      <c r="AV252" s="11" t="s">
        <v>25</v>
      </c>
      <c r="AW252" s="11" t="s">
        <v>41</v>
      </c>
      <c r="AX252" s="11" t="s">
        <v>78</v>
      </c>
      <c r="AY252" s="215" t="s">
        <v>132</v>
      </c>
    </row>
    <row r="253" spans="2:51" s="12" customFormat="1" ht="13.5">
      <c r="B253" s="216"/>
      <c r="C253" s="217"/>
      <c r="D253" s="203" t="s">
        <v>143</v>
      </c>
      <c r="E253" s="218" t="s">
        <v>34</v>
      </c>
      <c r="F253" s="219" t="s">
        <v>383</v>
      </c>
      <c r="G253" s="217"/>
      <c r="H253" s="220">
        <v>3.81</v>
      </c>
      <c r="I253" s="221"/>
      <c r="J253" s="217"/>
      <c r="K253" s="217"/>
      <c r="L253" s="222"/>
      <c r="M253" s="223"/>
      <c r="N253" s="224"/>
      <c r="O253" s="224"/>
      <c r="P253" s="224"/>
      <c r="Q253" s="224"/>
      <c r="R253" s="224"/>
      <c r="S253" s="224"/>
      <c r="T253" s="225"/>
      <c r="AT253" s="226" t="s">
        <v>143</v>
      </c>
      <c r="AU253" s="226" t="s">
        <v>87</v>
      </c>
      <c r="AV253" s="12" t="s">
        <v>87</v>
      </c>
      <c r="AW253" s="12" t="s">
        <v>41</v>
      </c>
      <c r="AX253" s="12" t="s">
        <v>78</v>
      </c>
      <c r="AY253" s="226" t="s">
        <v>132</v>
      </c>
    </row>
    <row r="254" spans="2:51" s="11" customFormat="1" ht="13.5">
      <c r="B254" s="206"/>
      <c r="C254" s="207"/>
      <c r="D254" s="203" t="s">
        <v>143</v>
      </c>
      <c r="E254" s="208" t="s">
        <v>34</v>
      </c>
      <c r="F254" s="209" t="s">
        <v>384</v>
      </c>
      <c r="G254" s="207"/>
      <c r="H254" s="208" t="s">
        <v>34</v>
      </c>
      <c r="I254" s="210"/>
      <c r="J254" s="207"/>
      <c r="K254" s="207"/>
      <c r="L254" s="211"/>
      <c r="M254" s="212"/>
      <c r="N254" s="213"/>
      <c r="O254" s="213"/>
      <c r="P254" s="213"/>
      <c r="Q254" s="213"/>
      <c r="R254" s="213"/>
      <c r="S254" s="213"/>
      <c r="T254" s="214"/>
      <c r="AT254" s="215" t="s">
        <v>143</v>
      </c>
      <c r="AU254" s="215" t="s">
        <v>87</v>
      </c>
      <c r="AV254" s="11" t="s">
        <v>25</v>
      </c>
      <c r="AW254" s="11" t="s">
        <v>41</v>
      </c>
      <c r="AX254" s="11" t="s">
        <v>78</v>
      </c>
      <c r="AY254" s="215" t="s">
        <v>132</v>
      </c>
    </row>
    <row r="255" spans="2:51" s="12" customFormat="1" ht="13.5">
      <c r="B255" s="216"/>
      <c r="C255" s="217"/>
      <c r="D255" s="203" t="s">
        <v>143</v>
      </c>
      <c r="E255" s="218" t="s">
        <v>34</v>
      </c>
      <c r="F255" s="219" t="s">
        <v>255</v>
      </c>
      <c r="G255" s="217"/>
      <c r="H255" s="220">
        <v>2.97</v>
      </c>
      <c r="I255" s="221"/>
      <c r="J255" s="217"/>
      <c r="K255" s="217"/>
      <c r="L255" s="222"/>
      <c r="M255" s="223"/>
      <c r="N255" s="224"/>
      <c r="O255" s="224"/>
      <c r="P255" s="224"/>
      <c r="Q255" s="224"/>
      <c r="R255" s="224"/>
      <c r="S255" s="224"/>
      <c r="T255" s="225"/>
      <c r="AT255" s="226" t="s">
        <v>143</v>
      </c>
      <c r="AU255" s="226" t="s">
        <v>87</v>
      </c>
      <c r="AV255" s="12" t="s">
        <v>87</v>
      </c>
      <c r="AW255" s="12" t="s">
        <v>41</v>
      </c>
      <c r="AX255" s="12" t="s">
        <v>78</v>
      </c>
      <c r="AY255" s="226" t="s">
        <v>132</v>
      </c>
    </row>
    <row r="256" spans="2:51" s="11" customFormat="1" ht="13.5">
      <c r="B256" s="206"/>
      <c r="C256" s="207"/>
      <c r="D256" s="203" t="s">
        <v>143</v>
      </c>
      <c r="E256" s="208" t="s">
        <v>34</v>
      </c>
      <c r="F256" s="209" t="s">
        <v>385</v>
      </c>
      <c r="G256" s="207"/>
      <c r="H256" s="208" t="s">
        <v>34</v>
      </c>
      <c r="I256" s="210"/>
      <c r="J256" s="207"/>
      <c r="K256" s="207"/>
      <c r="L256" s="211"/>
      <c r="M256" s="212"/>
      <c r="N256" s="213"/>
      <c r="O256" s="213"/>
      <c r="P256" s="213"/>
      <c r="Q256" s="213"/>
      <c r="R256" s="213"/>
      <c r="S256" s="213"/>
      <c r="T256" s="214"/>
      <c r="AT256" s="215" t="s">
        <v>143</v>
      </c>
      <c r="AU256" s="215" t="s">
        <v>87</v>
      </c>
      <c r="AV256" s="11" t="s">
        <v>25</v>
      </c>
      <c r="AW256" s="11" t="s">
        <v>41</v>
      </c>
      <c r="AX256" s="11" t="s">
        <v>78</v>
      </c>
      <c r="AY256" s="215" t="s">
        <v>132</v>
      </c>
    </row>
    <row r="257" spans="2:51" s="12" customFormat="1" ht="13.5">
      <c r="B257" s="216"/>
      <c r="C257" s="217"/>
      <c r="D257" s="203" t="s">
        <v>143</v>
      </c>
      <c r="E257" s="218" t="s">
        <v>34</v>
      </c>
      <c r="F257" s="219" t="s">
        <v>386</v>
      </c>
      <c r="G257" s="217"/>
      <c r="H257" s="220">
        <v>2.706</v>
      </c>
      <c r="I257" s="221"/>
      <c r="J257" s="217"/>
      <c r="K257" s="217"/>
      <c r="L257" s="222"/>
      <c r="M257" s="223"/>
      <c r="N257" s="224"/>
      <c r="O257" s="224"/>
      <c r="P257" s="224"/>
      <c r="Q257" s="224"/>
      <c r="R257" s="224"/>
      <c r="S257" s="224"/>
      <c r="T257" s="225"/>
      <c r="AT257" s="226" t="s">
        <v>143</v>
      </c>
      <c r="AU257" s="226" t="s">
        <v>87</v>
      </c>
      <c r="AV257" s="12" t="s">
        <v>87</v>
      </c>
      <c r="AW257" s="12" t="s">
        <v>41</v>
      </c>
      <c r="AX257" s="12" t="s">
        <v>78</v>
      </c>
      <c r="AY257" s="226" t="s">
        <v>132</v>
      </c>
    </row>
    <row r="258" spans="2:51" s="11" customFormat="1" ht="13.5">
      <c r="B258" s="206"/>
      <c r="C258" s="207"/>
      <c r="D258" s="203" t="s">
        <v>143</v>
      </c>
      <c r="E258" s="208" t="s">
        <v>34</v>
      </c>
      <c r="F258" s="209" t="s">
        <v>387</v>
      </c>
      <c r="G258" s="207"/>
      <c r="H258" s="208" t="s">
        <v>34</v>
      </c>
      <c r="I258" s="210"/>
      <c r="J258" s="207"/>
      <c r="K258" s="207"/>
      <c r="L258" s="211"/>
      <c r="M258" s="212"/>
      <c r="N258" s="213"/>
      <c r="O258" s="213"/>
      <c r="P258" s="213"/>
      <c r="Q258" s="213"/>
      <c r="R258" s="213"/>
      <c r="S258" s="213"/>
      <c r="T258" s="214"/>
      <c r="AT258" s="215" t="s">
        <v>143</v>
      </c>
      <c r="AU258" s="215" t="s">
        <v>87</v>
      </c>
      <c r="AV258" s="11" t="s">
        <v>25</v>
      </c>
      <c r="AW258" s="11" t="s">
        <v>41</v>
      </c>
      <c r="AX258" s="11" t="s">
        <v>78</v>
      </c>
      <c r="AY258" s="215" t="s">
        <v>132</v>
      </c>
    </row>
    <row r="259" spans="2:51" s="12" customFormat="1" ht="13.5">
      <c r="B259" s="216"/>
      <c r="C259" s="217"/>
      <c r="D259" s="203" t="s">
        <v>143</v>
      </c>
      <c r="E259" s="218" t="s">
        <v>34</v>
      </c>
      <c r="F259" s="219" t="s">
        <v>388</v>
      </c>
      <c r="G259" s="217"/>
      <c r="H259" s="220">
        <v>3.63</v>
      </c>
      <c r="I259" s="221"/>
      <c r="J259" s="217"/>
      <c r="K259" s="217"/>
      <c r="L259" s="222"/>
      <c r="M259" s="223"/>
      <c r="N259" s="224"/>
      <c r="O259" s="224"/>
      <c r="P259" s="224"/>
      <c r="Q259" s="224"/>
      <c r="R259" s="224"/>
      <c r="S259" s="224"/>
      <c r="T259" s="225"/>
      <c r="AT259" s="226" t="s">
        <v>143</v>
      </c>
      <c r="AU259" s="226" t="s">
        <v>87</v>
      </c>
      <c r="AV259" s="12" t="s">
        <v>87</v>
      </c>
      <c r="AW259" s="12" t="s">
        <v>41</v>
      </c>
      <c r="AX259" s="12" t="s">
        <v>78</v>
      </c>
      <c r="AY259" s="226" t="s">
        <v>132</v>
      </c>
    </row>
    <row r="260" spans="2:51" s="11" customFormat="1" ht="13.5">
      <c r="B260" s="206"/>
      <c r="C260" s="207"/>
      <c r="D260" s="203" t="s">
        <v>143</v>
      </c>
      <c r="E260" s="208" t="s">
        <v>34</v>
      </c>
      <c r="F260" s="209" t="s">
        <v>389</v>
      </c>
      <c r="G260" s="207"/>
      <c r="H260" s="208" t="s">
        <v>34</v>
      </c>
      <c r="I260" s="210"/>
      <c r="J260" s="207"/>
      <c r="K260" s="207"/>
      <c r="L260" s="211"/>
      <c r="M260" s="212"/>
      <c r="N260" s="213"/>
      <c r="O260" s="213"/>
      <c r="P260" s="213"/>
      <c r="Q260" s="213"/>
      <c r="R260" s="213"/>
      <c r="S260" s="213"/>
      <c r="T260" s="214"/>
      <c r="AT260" s="215" t="s">
        <v>143</v>
      </c>
      <c r="AU260" s="215" t="s">
        <v>87</v>
      </c>
      <c r="AV260" s="11" t="s">
        <v>25</v>
      </c>
      <c r="AW260" s="11" t="s">
        <v>41</v>
      </c>
      <c r="AX260" s="11" t="s">
        <v>78</v>
      </c>
      <c r="AY260" s="215" t="s">
        <v>132</v>
      </c>
    </row>
    <row r="261" spans="2:51" s="12" customFormat="1" ht="13.5">
      <c r="B261" s="216"/>
      <c r="C261" s="217"/>
      <c r="D261" s="203" t="s">
        <v>143</v>
      </c>
      <c r="E261" s="218" t="s">
        <v>34</v>
      </c>
      <c r="F261" s="219" t="s">
        <v>390</v>
      </c>
      <c r="G261" s="217"/>
      <c r="H261" s="220">
        <v>7.2</v>
      </c>
      <c r="I261" s="221"/>
      <c r="J261" s="217"/>
      <c r="K261" s="217"/>
      <c r="L261" s="222"/>
      <c r="M261" s="223"/>
      <c r="N261" s="224"/>
      <c r="O261" s="224"/>
      <c r="P261" s="224"/>
      <c r="Q261" s="224"/>
      <c r="R261" s="224"/>
      <c r="S261" s="224"/>
      <c r="T261" s="225"/>
      <c r="AT261" s="226" t="s">
        <v>143</v>
      </c>
      <c r="AU261" s="226" t="s">
        <v>87</v>
      </c>
      <c r="AV261" s="12" t="s">
        <v>87</v>
      </c>
      <c r="AW261" s="12" t="s">
        <v>41</v>
      </c>
      <c r="AX261" s="12" t="s">
        <v>78</v>
      </c>
      <c r="AY261" s="226" t="s">
        <v>132</v>
      </c>
    </row>
    <row r="262" spans="2:51" s="13" customFormat="1" ht="13.5">
      <c r="B262" s="227"/>
      <c r="C262" s="228"/>
      <c r="D262" s="203" t="s">
        <v>143</v>
      </c>
      <c r="E262" s="229" t="s">
        <v>34</v>
      </c>
      <c r="F262" s="230" t="s">
        <v>156</v>
      </c>
      <c r="G262" s="228"/>
      <c r="H262" s="231">
        <v>23.28</v>
      </c>
      <c r="I262" s="232"/>
      <c r="J262" s="228"/>
      <c r="K262" s="228"/>
      <c r="L262" s="233"/>
      <c r="M262" s="234"/>
      <c r="N262" s="235"/>
      <c r="O262" s="235"/>
      <c r="P262" s="235"/>
      <c r="Q262" s="235"/>
      <c r="R262" s="235"/>
      <c r="S262" s="235"/>
      <c r="T262" s="236"/>
      <c r="AT262" s="237" t="s">
        <v>143</v>
      </c>
      <c r="AU262" s="237" t="s">
        <v>87</v>
      </c>
      <c r="AV262" s="13" t="s">
        <v>139</v>
      </c>
      <c r="AW262" s="13" t="s">
        <v>41</v>
      </c>
      <c r="AX262" s="13" t="s">
        <v>25</v>
      </c>
      <c r="AY262" s="237" t="s">
        <v>132</v>
      </c>
    </row>
    <row r="263" spans="2:65" s="1" customFormat="1" ht="16.5" customHeight="1">
      <c r="B263" s="40"/>
      <c r="C263" s="191" t="s">
        <v>391</v>
      </c>
      <c r="D263" s="191" t="s">
        <v>134</v>
      </c>
      <c r="E263" s="192" t="s">
        <v>392</v>
      </c>
      <c r="F263" s="193" t="s">
        <v>393</v>
      </c>
      <c r="G263" s="194" t="s">
        <v>137</v>
      </c>
      <c r="H263" s="195">
        <v>136</v>
      </c>
      <c r="I263" s="196"/>
      <c r="J263" s="197">
        <f>ROUND(I263*H263,2)</f>
        <v>0</v>
      </c>
      <c r="K263" s="193" t="s">
        <v>138</v>
      </c>
      <c r="L263" s="60"/>
      <c r="M263" s="198" t="s">
        <v>34</v>
      </c>
      <c r="N263" s="199" t="s">
        <v>51</v>
      </c>
      <c r="O263" s="41"/>
      <c r="P263" s="200">
        <f>O263*H263</f>
        <v>0</v>
      </c>
      <c r="Q263" s="200">
        <v>0.0014357</v>
      </c>
      <c r="R263" s="200">
        <f>Q263*H263</f>
        <v>0.19525520000000002</v>
      </c>
      <c r="S263" s="200">
        <v>0</v>
      </c>
      <c r="T263" s="201">
        <f>S263*H263</f>
        <v>0</v>
      </c>
      <c r="AR263" s="23" t="s">
        <v>139</v>
      </c>
      <c r="AT263" s="23" t="s">
        <v>134</v>
      </c>
      <c r="AU263" s="23" t="s">
        <v>87</v>
      </c>
      <c r="AY263" s="23" t="s">
        <v>132</v>
      </c>
      <c r="BE263" s="202">
        <f>IF(N263="základní",J263,0)</f>
        <v>0</v>
      </c>
      <c r="BF263" s="202">
        <f>IF(N263="snížená",J263,0)</f>
        <v>0</v>
      </c>
      <c r="BG263" s="202">
        <f>IF(N263="zákl. přenesená",J263,0)</f>
        <v>0</v>
      </c>
      <c r="BH263" s="202">
        <f>IF(N263="sníž. přenesená",J263,0)</f>
        <v>0</v>
      </c>
      <c r="BI263" s="202">
        <f>IF(N263="nulová",J263,0)</f>
        <v>0</v>
      </c>
      <c r="BJ263" s="23" t="s">
        <v>139</v>
      </c>
      <c r="BK263" s="202">
        <f>ROUND(I263*H263,2)</f>
        <v>0</v>
      </c>
      <c r="BL263" s="23" t="s">
        <v>139</v>
      </c>
      <c r="BM263" s="23" t="s">
        <v>394</v>
      </c>
    </row>
    <row r="264" spans="2:47" s="1" customFormat="1" ht="148.5">
      <c r="B264" s="40"/>
      <c r="C264" s="62"/>
      <c r="D264" s="203" t="s">
        <v>141</v>
      </c>
      <c r="E264" s="62"/>
      <c r="F264" s="204" t="s">
        <v>395</v>
      </c>
      <c r="G264" s="62"/>
      <c r="H264" s="62"/>
      <c r="I264" s="162"/>
      <c r="J264" s="62"/>
      <c r="K264" s="62"/>
      <c r="L264" s="60"/>
      <c r="M264" s="205"/>
      <c r="N264" s="41"/>
      <c r="O264" s="41"/>
      <c r="P264" s="41"/>
      <c r="Q264" s="41"/>
      <c r="R264" s="41"/>
      <c r="S264" s="41"/>
      <c r="T264" s="77"/>
      <c r="AT264" s="23" t="s">
        <v>141</v>
      </c>
      <c r="AU264" s="23" t="s">
        <v>87</v>
      </c>
    </row>
    <row r="265" spans="2:51" s="11" customFormat="1" ht="13.5">
      <c r="B265" s="206"/>
      <c r="C265" s="207"/>
      <c r="D265" s="203" t="s">
        <v>143</v>
      </c>
      <c r="E265" s="208" t="s">
        <v>34</v>
      </c>
      <c r="F265" s="209" t="s">
        <v>379</v>
      </c>
      <c r="G265" s="207"/>
      <c r="H265" s="208" t="s">
        <v>34</v>
      </c>
      <c r="I265" s="210"/>
      <c r="J265" s="207"/>
      <c r="K265" s="207"/>
      <c r="L265" s="211"/>
      <c r="M265" s="212"/>
      <c r="N265" s="213"/>
      <c r="O265" s="213"/>
      <c r="P265" s="213"/>
      <c r="Q265" s="213"/>
      <c r="R265" s="213"/>
      <c r="S265" s="213"/>
      <c r="T265" s="214"/>
      <c r="AT265" s="215" t="s">
        <v>143</v>
      </c>
      <c r="AU265" s="215" t="s">
        <v>87</v>
      </c>
      <c r="AV265" s="11" t="s">
        <v>25</v>
      </c>
      <c r="AW265" s="11" t="s">
        <v>41</v>
      </c>
      <c r="AX265" s="11" t="s">
        <v>78</v>
      </c>
      <c r="AY265" s="215" t="s">
        <v>132</v>
      </c>
    </row>
    <row r="266" spans="2:51" s="11" customFormat="1" ht="13.5">
      <c r="B266" s="206"/>
      <c r="C266" s="207"/>
      <c r="D266" s="203" t="s">
        <v>143</v>
      </c>
      <c r="E266" s="208" t="s">
        <v>34</v>
      </c>
      <c r="F266" s="209" t="s">
        <v>380</v>
      </c>
      <c r="G266" s="207"/>
      <c r="H266" s="208" t="s">
        <v>34</v>
      </c>
      <c r="I266" s="210"/>
      <c r="J266" s="207"/>
      <c r="K266" s="207"/>
      <c r="L266" s="211"/>
      <c r="M266" s="212"/>
      <c r="N266" s="213"/>
      <c r="O266" s="213"/>
      <c r="P266" s="213"/>
      <c r="Q266" s="213"/>
      <c r="R266" s="213"/>
      <c r="S266" s="213"/>
      <c r="T266" s="214"/>
      <c r="AT266" s="215" t="s">
        <v>143</v>
      </c>
      <c r="AU266" s="215" t="s">
        <v>87</v>
      </c>
      <c r="AV266" s="11" t="s">
        <v>25</v>
      </c>
      <c r="AW266" s="11" t="s">
        <v>41</v>
      </c>
      <c r="AX266" s="11" t="s">
        <v>78</v>
      </c>
      <c r="AY266" s="215" t="s">
        <v>132</v>
      </c>
    </row>
    <row r="267" spans="2:51" s="12" customFormat="1" ht="13.5">
      <c r="B267" s="216"/>
      <c r="C267" s="217"/>
      <c r="D267" s="203" t="s">
        <v>143</v>
      </c>
      <c r="E267" s="218" t="s">
        <v>34</v>
      </c>
      <c r="F267" s="219" t="s">
        <v>396</v>
      </c>
      <c r="G267" s="217"/>
      <c r="H267" s="220">
        <v>19.76</v>
      </c>
      <c r="I267" s="221"/>
      <c r="J267" s="217"/>
      <c r="K267" s="217"/>
      <c r="L267" s="222"/>
      <c r="M267" s="223"/>
      <c r="N267" s="224"/>
      <c r="O267" s="224"/>
      <c r="P267" s="224"/>
      <c r="Q267" s="224"/>
      <c r="R267" s="224"/>
      <c r="S267" s="224"/>
      <c r="T267" s="225"/>
      <c r="AT267" s="226" t="s">
        <v>143</v>
      </c>
      <c r="AU267" s="226" t="s">
        <v>87</v>
      </c>
      <c r="AV267" s="12" t="s">
        <v>87</v>
      </c>
      <c r="AW267" s="12" t="s">
        <v>41</v>
      </c>
      <c r="AX267" s="12" t="s">
        <v>78</v>
      </c>
      <c r="AY267" s="226" t="s">
        <v>132</v>
      </c>
    </row>
    <row r="268" spans="2:51" s="11" customFormat="1" ht="13.5">
      <c r="B268" s="206"/>
      <c r="C268" s="207"/>
      <c r="D268" s="203" t="s">
        <v>143</v>
      </c>
      <c r="E268" s="208" t="s">
        <v>34</v>
      </c>
      <c r="F268" s="209" t="s">
        <v>382</v>
      </c>
      <c r="G268" s="207"/>
      <c r="H268" s="208" t="s">
        <v>34</v>
      </c>
      <c r="I268" s="210"/>
      <c r="J268" s="207"/>
      <c r="K268" s="207"/>
      <c r="L268" s="211"/>
      <c r="M268" s="212"/>
      <c r="N268" s="213"/>
      <c r="O268" s="213"/>
      <c r="P268" s="213"/>
      <c r="Q268" s="213"/>
      <c r="R268" s="213"/>
      <c r="S268" s="213"/>
      <c r="T268" s="214"/>
      <c r="AT268" s="215" t="s">
        <v>143</v>
      </c>
      <c r="AU268" s="215" t="s">
        <v>87</v>
      </c>
      <c r="AV268" s="11" t="s">
        <v>25</v>
      </c>
      <c r="AW268" s="11" t="s">
        <v>41</v>
      </c>
      <c r="AX268" s="11" t="s">
        <v>78</v>
      </c>
      <c r="AY268" s="215" t="s">
        <v>132</v>
      </c>
    </row>
    <row r="269" spans="2:51" s="12" customFormat="1" ht="13.5">
      <c r="B269" s="216"/>
      <c r="C269" s="217"/>
      <c r="D269" s="203" t="s">
        <v>143</v>
      </c>
      <c r="E269" s="218" t="s">
        <v>34</v>
      </c>
      <c r="F269" s="219" t="s">
        <v>397</v>
      </c>
      <c r="G269" s="217"/>
      <c r="H269" s="220">
        <v>25.4</v>
      </c>
      <c r="I269" s="221"/>
      <c r="J269" s="217"/>
      <c r="K269" s="217"/>
      <c r="L269" s="222"/>
      <c r="M269" s="223"/>
      <c r="N269" s="224"/>
      <c r="O269" s="224"/>
      <c r="P269" s="224"/>
      <c r="Q269" s="224"/>
      <c r="R269" s="224"/>
      <c r="S269" s="224"/>
      <c r="T269" s="225"/>
      <c r="AT269" s="226" t="s">
        <v>143</v>
      </c>
      <c r="AU269" s="226" t="s">
        <v>87</v>
      </c>
      <c r="AV269" s="12" t="s">
        <v>87</v>
      </c>
      <c r="AW269" s="12" t="s">
        <v>41</v>
      </c>
      <c r="AX269" s="12" t="s">
        <v>78</v>
      </c>
      <c r="AY269" s="226" t="s">
        <v>132</v>
      </c>
    </row>
    <row r="270" spans="2:51" s="11" customFormat="1" ht="13.5">
      <c r="B270" s="206"/>
      <c r="C270" s="207"/>
      <c r="D270" s="203" t="s">
        <v>143</v>
      </c>
      <c r="E270" s="208" t="s">
        <v>34</v>
      </c>
      <c r="F270" s="209" t="s">
        <v>384</v>
      </c>
      <c r="G270" s="207"/>
      <c r="H270" s="208" t="s">
        <v>34</v>
      </c>
      <c r="I270" s="210"/>
      <c r="J270" s="207"/>
      <c r="K270" s="207"/>
      <c r="L270" s="211"/>
      <c r="M270" s="212"/>
      <c r="N270" s="213"/>
      <c r="O270" s="213"/>
      <c r="P270" s="213"/>
      <c r="Q270" s="213"/>
      <c r="R270" s="213"/>
      <c r="S270" s="213"/>
      <c r="T270" s="214"/>
      <c r="AT270" s="215" t="s">
        <v>143</v>
      </c>
      <c r="AU270" s="215" t="s">
        <v>87</v>
      </c>
      <c r="AV270" s="11" t="s">
        <v>25</v>
      </c>
      <c r="AW270" s="11" t="s">
        <v>41</v>
      </c>
      <c r="AX270" s="11" t="s">
        <v>78</v>
      </c>
      <c r="AY270" s="215" t="s">
        <v>132</v>
      </c>
    </row>
    <row r="271" spans="2:51" s="12" customFormat="1" ht="13.5">
      <c r="B271" s="216"/>
      <c r="C271" s="217"/>
      <c r="D271" s="203" t="s">
        <v>143</v>
      </c>
      <c r="E271" s="218" t="s">
        <v>34</v>
      </c>
      <c r="F271" s="219" t="s">
        <v>398</v>
      </c>
      <c r="G271" s="217"/>
      <c r="H271" s="220">
        <v>19.8</v>
      </c>
      <c r="I271" s="221"/>
      <c r="J271" s="217"/>
      <c r="K271" s="217"/>
      <c r="L271" s="222"/>
      <c r="M271" s="223"/>
      <c r="N271" s="224"/>
      <c r="O271" s="224"/>
      <c r="P271" s="224"/>
      <c r="Q271" s="224"/>
      <c r="R271" s="224"/>
      <c r="S271" s="224"/>
      <c r="T271" s="225"/>
      <c r="AT271" s="226" t="s">
        <v>143</v>
      </c>
      <c r="AU271" s="226" t="s">
        <v>87</v>
      </c>
      <c r="AV271" s="12" t="s">
        <v>87</v>
      </c>
      <c r="AW271" s="12" t="s">
        <v>41</v>
      </c>
      <c r="AX271" s="12" t="s">
        <v>78</v>
      </c>
      <c r="AY271" s="226" t="s">
        <v>132</v>
      </c>
    </row>
    <row r="272" spans="2:51" s="11" customFormat="1" ht="13.5">
      <c r="B272" s="206"/>
      <c r="C272" s="207"/>
      <c r="D272" s="203" t="s">
        <v>143</v>
      </c>
      <c r="E272" s="208" t="s">
        <v>34</v>
      </c>
      <c r="F272" s="209" t="s">
        <v>385</v>
      </c>
      <c r="G272" s="207"/>
      <c r="H272" s="208" t="s">
        <v>34</v>
      </c>
      <c r="I272" s="210"/>
      <c r="J272" s="207"/>
      <c r="K272" s="207"/>
      <c r="L272" s="211"/>
      <c r="M272" s="212"/>
      <c r="N272" s="213"/>
      <c r="O272" s="213"/>
      <c r="P272" s="213"/>
      <c r="Q272" s="213"/>
      <c r="R272" s="213"/>
      <c r="S272" s="213"/>
      <c r="T272" s="214"/>
      <c r="AT272" s="215" t="s">
        <v>143</v>
      </c>
      <c r="AU272" s="215" t="s">
        <v>87</v>
      </c>
      <c r="AV272" s="11" t="s">
        <v>25</v>
      </c>
      <c r="AW272" s="11" t="s">
        <v>41</v>
      </c>
      <c r="AX272" s="11" t="s">
        <v>78</v>
      </c>
      <c r="AY272" s="215" t="s">
        <v>132</v>
      </c>
    </row>
    <row r="273" spans="2:51" s="12" customFormat="1" ht="13.5">
      <c r="B273" s="216"/>
      <c r="C273" s="217"/>
      <c r="D273" s="203" t="s">
        <v>143</v>
      </c>
      <c r="E273" s="218" t="s">
        <v>34</v>
      </c>
      <c r="F273" s="219" t="s">
        <v>399</v>
      </c>
      <c r="G273" s="217"/>
      <c r="H273" s="220">
        <v>18.04</v>
      </c>
      <c r="I273" s="221"/>
      <c r="J273" s="217"/>
      <c r="K273" s="217"/>
      <c r="L273" s="222"/>
      <c r="M273" s="223"/>
      <c r="N273" s="224"/>
      <c r="O273" s="224"/>
      <c r="P273" s="224"/>
      <c r="Q273" s="224"/>
      <c r="R273" s="224"/>
      <c r="S273" s="224"/>
      <c r="T273" s="225"/>
      <c r="AT273" s="226" t="s">
        <v>143</v>
      </c>
      <c r="AU273" s="226" t="s">
        <v>87</v>
      </c>
      <c r="AV273" s="12" t="s">
        <v>87</v>
      </c>
      <c r="AW273" s="12" t="s">
        <v>41</v>
      </c>
      <c r="AX273" s="12" t="s">
        <v>78</v>
      </c>
      <c r="AY273" s="226" t="s">
        <v>132</v>
      </c>
    </row>
    <row r="274" spans="2:51" s="11" customFormat="1" ht="13.5">
      <c r="B274" s="206"/>
      <c r="C274" s="207"/>
      <c r="D274" s="203" t="s">
        <v>143</v>
      </c>
      <c r="E274" s="208" t="s">
        <v>34</v>
      </c>
      <c r="F274" s="209" t="s">
        <v>387</v>
      </c>
      <c r="G274" s="207"/>
      <c r="H274" s="208" t="s">
        <v>34</v>
      </c>
      <c r="I274" s="210"/>
      <c r="J274" s="207"/>
      <c r="K274" s="207"/>
      <c r="L274" s="211"/>
      <c r="M274" s="212"/>
      <c r="N274" s="213"/>
      <c r="O274" s="213"/>
      <c r="P274" s="213"/>
      <c r="Q274" s="213"/>
      <c r="R274" s="213"/>
      <c r="S274" s="213"/>
      <c r="T274" s="214"/>
      <c r="AT274" s="215" t="s">
        <v>143</v>
      </c>
      <c r="AU274" s="215" t="s">
        <v>87</v>
      </c>
      <c r="AV274" s="11" t="s">
        <v>25</v>
      </c>
      <c r="AW274" s="11" t="s">
        <v>41</v>
      </c>
      <c r="AX274" s="11" t="s">
        <v>78</v>
      </c>
      <c r="AY274" s="215" t="s">
        <v>132</v>
      </c>
    </row>
    <row r="275" spans="2:51" s="12" customFormat="1" ht="13.5">
      <c r="B275" s="216"/>
      <c r="C275" s="217"/>
      <c r="D275" s="203" t="s">
        <v>143</v>
      </c>
      <c r="E275" s="218" t="s">
        <v>34</v>
      </c>
      <c r="F275" s="219" t="s">
        <v>400</v>
      </c>
      <c r="G275" s="217"/>
      <c r="H275" s="220">
        <v>24.2</v>
      </c>
      <c r="I275" s="221"/>
      <c r="J275" s="217"/>
      <c r="K275" s="217"/>
      <c r="L275" s="222"/>
      <c r="M275" s="223"/>
      <c r="N275" s="224"/>
      <c r="O275" s="224"/>
      <c r="P275" s="224"/>
      <c r="Q275" s="224"/>
      <c r="R275" s="224"/>
      <c r="S275" s="224"/>
      <c r="T275" s="225"/>
      <c r="AT275" s="226" t="s">
        <v>143</v>
      </c>
      <c r="AU275" s="226" t="s">
        <v>87</v>
      </c>
      <c r="AV275" s="12" t="s">
        <v>87</v>
      </c>
      <c r="AW275" s="12" t="s">
        <v>41</v>
      </c>
      <c r="AX275" s="12" t="s">
        <v>78</v>
      </c>
      <c r="AY275" s="226" t="s">
        <v>132</v>
      </c>
    </row>
    <row r="276" spans="2:51" s="11" customFormat="1" ht="13.5">
      <c r="B276" s="206"/>
      <c r="C276" s="207"/>
      <c r="D276" s="203" t="s">
        <v>143</v>
      </c>
      <c r="E276" s="208" t="s">
        <v>34</v>
      </c>
      <c r="F276" s="209" t="s">
        <v>389</v>
      </c>
      <c r="G276" s="207"/>
      <c r="H276" s="208" t="s">
        <v>34</v>
      </c>
      <c r="I276" s="210"/>
      <c r="J276" s="207"/>
      <c r="K276" s="207"/>
      <c r="L276" s="211"/>
      <c r="M276" s="212"/>
      <c r="N276" s="213"/>
      <c r="O276" s="213"/>
      <c r="P276" s="213"/>
      <c r="Q276" s="213"/>
      <c r="R276" s="213"/>
      <c r="S276" s="213"/>
      <c r="T276" s="214"/>
      <c r="AT276" s="215" t="s">
        <v>143</v>
      </c>
      <c r="AU276" s="215" t="s">
        <v>87</v>
      </c>
      <c r="AV276" s="11" t="s">
        <v>25</v>
      </c>
      <c r="AW276" s="11" t="s">
        <v>41</v>
      </c>
      <c r="AX276" s="11" t="s">
        <v>78</v>
      </c>
      <c r="AY276" s="215" t="s">
        <v>132</v>
      </c>
    </row>
    <row r="277" spans="2:51" s="12" customFormat="1" ht="13.5">
      <c r="B277" s="216"/>
      <c r="C277" s="217"/>
      <c r="D277" s="203" t="s">
        <v>143</v>
      </c>
      <c r="E277" s="218" t="s">
        <v>34</v>
      </c>
      <c r="F277" s="219" t="s">
        <v>401</v>
      </c>
      <c r="G277" s="217"/>
      <c r="H277" s="220">
        <v>28.8</v>
      </c>
      <c r="I277" s="221"/>
      <c r="J277" s="217"/>
      <c r="K277" s="217"/>
      <c r="L277" s="222"/>
      <c r="M277" s="223"/>
      <c r="N277" s="224"/>
      <c r="O277" s="224"/>
      <c r="P277" s="224"/>
      <c r="Q277" s="224"/>
      <c r="R277" s="224"/>
      <c r="S277" s="224"/>
      <c r="T277" s="225"/>
      <c r="AT277" s="226" t="s">
        <v>143</v>
      </c>
      <c r="AU277" s="226" t="s">
        <v>87</v>
      </c>
      <c r="AV277" s="12" t="s">
        <v>87</v>
      </c>
      <c r="AW277" s="12" t="s">
        <v>41</v>
      </c>
      <c r="AX277" s="12" t="s">
        <v>78</v>
      </c>
      <c r="AY277" s="226" t="s">
        <v>132</v>
      </c>
    </row>
    <row r="278" spans="2:51" s="13" customFormat="1" ht="13.5">
      <c r="B278" s="227"/>
      <c r="C278" s="228"/>
      <c r="D278" s="203" t="s">
        <v>143</v>
      </c>
      <c r="E278" s="229" t="s">
        <v>34</v>
      </c>
      <c r="F278" s="230" t="s">
        <v>156</v>
      </c>
      <c r="G278" s="228"/>
      <c r="H278" s="231">
        <v>136</v>
      </c>
      <c r="I278" s="232"/>
      <c r="J278" s="228"/>
      <c r="K278" s="228"/>
      <c r="L278" s="233"/>
      <c r="M278" s="234"/>
      <c r="N278" s="235"/>
      <c r="O278" s="235"/>
      <c r="P278" s="235"/>
      <c r="Q278" s="235"/>
      <c r="R278" s="235"/>
      <c r="S278" s="235"/>
      <c r="T278" s="236"/>
      <c r="AT278" s="237" t="s">
        <v>143</v>
      </c>
      <c r="AU278" s="237" t="s">
        <v>87</v>
      </c>
      <c r="AV278" s="13" t="s">
        <v>139</v>
      </c>
      <c r="AW278" s="13" t="s">
        <v>41</v>
      </c>
      <c r="AX278" s="13" t="s">
        <v>25</v>
      </c>
      <c r="AY278" s="237" t="s">
        <v>132</v>
      </c>
    </row>
    <row r="279" spans="2:65" s="1" customFormat="1" ht="25.5" customHeight="1">
      <c r="B279" s="40"/>
      <c r="C279" s="191" t="s">
        <v>402</v>
      </c>
      <c r="D279" s="191" t="s">
        <v>134</v>
      </c>
      <c r="E279" s="192" t="s">
        <v>403</v>
      </c>
      <c r="F279" s="193" t="s">
        <v>404</v>
      </c>
      <c r="G279" s="194" t="s">
        <v>137</v>
      </c>
      <c r="H279" s="195">
        <v>136</v>
      </c>
      <c r="I279" s="196"/>
      <c r="J279" s="197">
        <f>ROUND(I279*H279,2)</f>
        <v>0</v>
      </c>
      <c r="K279" s="193" t="s">
        <v>138</v>
      </c>
      <c r="L279" s="60"/>
      <c r="M279" s="198" t="s">
        <v>34</v>
      </c>
      <c r="N279" s="199" t="s">
        <v>51</v>
      </c>
      <c r="O279" s="41"/>
      <c r="P279" s="200">
        <f>O279*H279</f>
        <v>0</v>
      </c>
      <c r="Q279" s="200">
        <v>3.6E-05</v>
      </c>
      <c r="R279" s="200">
        <f>Q279*H279</f>
        <v>0.004896</v>
      </c>
      <c r="S279" s="200">
        <v>0</v>
      </c>
      <c r="T279" s="201">
        <f>S279*H279</f>
        <v>0</v>
      </c>
      <c r="AR279" s="23" t="s">
        <v>139</v>
      </c>
      <c r="AT279" s="23" t="s">
        <v>134</v>
      </c>
      <c r="AU279" s="23" t="s">
        <v>87</v>
      </c>
      <c r="AY279" s="23" t="s">
        <v>132</v>
      </c>
      <c r="BE279" s="202">
        <f>IF(N279="základní",J279,0)</f>
        <v>0</v>
      </c>
      <c r="BF279" s="202">
        <f>IF(N279="snížená",J279,0)</f>
        <v>0</v>
      </c>
      <c r="BG279" s="202">
        <f>IF(N279="zákl. přenesená",J279,0)</f>
        <v>0</v>
      </c>
      <c r="BH279" s="202">
        <f>IF(N279="sníž. přenesená",J279,0)</f>
        <v>0</v>
      </c>
      <c r="BI279" s="202">
        <f>IF(N279="nulová",J279,0)</f>
        <v>0</v>
      </c>
      <c r="BJ279" s="23" t="s">
        <v>139</v>
      </c>
      <c r="BK279" s="202">
        <f>ROUND(I279*H279,2)</f>
        <v>0</v>
      </c>
      <c r="BL279" s="23" t="s">
        <v>139</v>
      </c>
      <c r="BM279" s="23" t="s">
        <v>405</v>
      </c>
    </row>
    <row r="280" spans="2:47" s="1" customFormat="1" ht="148.5">
      <c r="B280" s="40"/>
      <c r="C280" s="62"/>
      <c r="D280" s="203" t="s">
        <v>141</v>
      </c>
      <c r="E280" s="62"/>
      <c r="F280" s="204" t="s">
        <v>395</v>
      </c>
      <c r="G280" s="62"/>
      <c r="H280" s="62"/>
      <c r="I280" s="162"/>
      <c r="J280" s="62"/>
      <c r="K280" s="62"/>
      <c r="L280" s="60"/>
      <c r="M280" s="205"/>
      <c r="N280" s="41"/>
      <c r="O280" s="41"/>
      <c r="P280" s="41"/>
      <c r="Q280" s="41"/>
      <c r="R280" s="41"/>
      <c r="S280" s="41"/>
      <c r="T280" s="77"/>
      <c r="AT280" s="23" t="s">
        <v>141</v>
      </c>
      <c r="AU280" s="23" t="s">
        <v>87</v>
      </c>
    </row>
    <row r="281" spans="2:65" s="1" customFormat="1" ht="25.5" customHeight="1">
      <c r="B281" s="40"/>
      <c r="C281" s="191" t="s">
        <v>406</v>
      </c>
      <c r="D281" s="191" t="s">
        <v>134</v>
      </c>
      <c r="E281" s="192" t="s">
        <v>407</v>
      </c>
      <c r="F281" s="193" t="s">
        <v>408</v>
      </c>
      <c r="G281" s="194" t="s">
        <v>409</v>
      </c>
      <c r="H281" s="195">
        <v>0.982</v>
      </c>
      <c r="I281" s="196"/>
      <c r="J281" s="197">
        <f>ROUND(I281*H281,2)</f>
        <v>0</v>
      </c>
      <c r="K281" s="193" t="s">
        <v>138</v>
      </c>
      <c r="L281" s="60"/>
      <c r="M281" s="198" t="s">
        <v>34</v>
      </c>
      <c r="N281" s="199" t="s">
        <v>51</v>
      </c>
      <c r="O281" s="41"/>
      <c r="P281" s="200">
        <f>O281*H281</f>
        <v>0</v>
      </c>
      <c r="Q281" s="200">
        <v>1.05974</v>
      </c>
      <c r="R281" s="200">
        <f>Q281*H281</f>
        <v>1.04066468</v>
      </c>
      <c r="S281" s="200">
        <v>0</v>
      </c>
      <c r="T281" s="201">
        <f>S281*H281</f>
        <v>0</v>
      </c>
      <c r="AR281" s="23" t="s">
        <v>139</v>
      </c>
      <c r="AT281" s="23" t="s">
        <v>134</v>
      </c>
      <c r="AU281" s="23" t="s">
        <v>87</v>
      </c>
      <c r="AY281" s="23" t="s">
        <v>132</v>
      </c>
      <c r="BE281" s="202">
        <f>IF(N281="základní",J281,0)</f>
        <v>0</v>
      </c>
      <c r="BF281" s="202">
        <f>IF(N281="snížená",J281,0)</f>
        <v>0</v>
      </c>
      <c r="BG281" s="202">
        <f>IF(N281="zákl. přenesená",J281,0)</f>
        <v>0</v>
      </c>
      <c r="BH281" s="202">
        <f>IF(N281="sníž. přenesená",J281,0)</f>
        <v>0</v>
      </c>
      <c r="BI281" s="202">
        <f>IF(N281="nulová",J281,0)</f>
        <v>0</v>
      </c>
      <c r="BJ281" s="23" t="s">
        <v>139</v>
      </c>
      <c r="BK281" s="202">
        <f>ROUND(I281*H281,2)</f>
        <v>0</v>
      </c>
      <c r="BL281" s="23" t="s">
        <v>139</v>
      </c>
      <c r="BM281" s="23" t="s">
        <v>410</v>
      </c>
    </row>
    <row r="282" spans="2:47" s="1" customFormat="1" ht="108">
      <c r="B282" s="40"/>
      <c r="C282" s="62"/>
      <c r="D282" s="203" t="s">
        <v>141</v>
      </c>
      <c r="E282" s="62"/>
      <c r="F282" s="204" t="s">
        <v>411</v>
      </c>
      <c r="G282" s="62"/>
      <c r="H282" s="62"/>
      <c r="I282" s="162"/>
      <c r="J282" s="62"/>
      <c r="K282" s="62"/>
      <c r="L282" s="60"/>
      <c r="M282" s="205"/>
      <c r="N282" s="41"/>
      <c r="O282" s="41"/>
      <c r="P282" s="41"/>
      <c r="Q282" s="41"/>
      <c r="R282" s="41"/>
      <c r="S282" s="41"/>
      <c r="T282" s="77"/>
      <c r="AT282" s="23" t="s">
        <v>141</v>
      </c>
      <c r="AU282" s="23" t="s">
        <v>87</v>
      </c>
    </row>
    <row r="283" spans="2:51" s="11" customFormat="1" ht="13.5">
      <c r="B283" s="206"/>
      <c r="C283" s="207"/>
      <c r="D283" s="203" t="s">
        <v>143</v>
      </c>
      <c r="E283" s="208" t="s">
        <v>34</v>
      </c>
      <c r="F283" s="209" t="s">
        <v>412</v>
      </c>
      <c r="G283" s="207"/>
      <c r="H283" s="208" t="s">
        <v>34</v>
      </c>
      <c r="I283" s="210"/>
      <c r="J283" s="207"/>
      <c r="K283" s="207"/>
      <c r="L283" s="211"/>
      <c r="M283" s="212"/>
      <c r="N283" s="213"/>
      <c r="O283" s="213"/>
      <c r="P283" s="213"/>
      <c r="Q283" s="213"/>
      <c r="R283" s="213"/>
      <c r="S283" s="213"/>
      <c r="T283" s="214"/>
      <c r="AT283" s="215" t="s">
        <v>143</v>
      </c>
      <c r="AU283" s="215" t="s">
        <v>87</v>
      </c>
      <c r="AV283" s="11" t="s">
        <v>25</v>
      </c>
      <c r="AW283" s="11" t="s">
        <v>41</v>
      </c>
      <c r="AX283" s="11" t="s">
        <v>78</v>
      </c>
      <c r="AY283" s="215" t="s">
        <v>132</v>
      </c>
    </row>
    <row r="284" spans="2:51" s="11" customFormat="1" ht="13.5">
      <c r="B284" s="206"/>
      <c r="C284" s="207"/>
      <c r="D284" s="203" t="s">
        <v>143</v>
      </c>
      <c r="E284" s="208" t="s">
        <v>34</v>
      </c>
      <c r="F284" s="209" t="s">
        <v>380</v>
      </c>
      <c r="G284" s="207"/>
      <c r="H284" s="208" t="s">
        <v>34</v>
      </c>
      <c r="I284" s="210"/>
      <c r="J284" s="207"/>
      <c r="K284" s="207"/>
      <c r="L284" s="211"/>
      <c r="M284" s="212"/>
      <c r="N284" s="213"/>
      <c r="O284" s="213"/>
      <c r="P284" s="213"/>
      <c r="Q284" s="213"/>
      <c r="R284" s="213"/>
      <c r="S284" s="213"/>
      <c r="T284" s="214"/>
      <c r="AT284" s="215" t="s">
        <v>143</v>
      </c>
      <c r="AU284" s="215" t="s">
        <v>87</v>
      </c>
      <c r="AV284" s="11" t="s">
        <v>25</v>
      </c>
      <c r="AW284" s="11" t="s">
        <v>41</v>
      </c>
      <c r="AX284" s="11" t="s">
        <v>78</v>
      </c>
      <c r="AY284" s="215" t="s">
        <v>132</v>
      </c>
    </row>
    <row r="285" spans="2:51" s="12" customFormat="1" ht="13.5">
      <c r="B285" s="216"/>
      <c r="C285" s="217"/>
      <c r="D285" s="203" t="s">
        <v>143</v>
      </c>
      <c r="E285" s="218" t="s">
        <v>34</v>
      </c>
      <c r="F285" s="219" t="s">
        <v>413</v>
      </c>
      <c r="G285" s="217"/>
      <c r="H285" s="220">
        <v>0.134</v>
      </c>
      <c r="I285" s="221"/>
      <c r="J285" s="217"/>
      <c r="K285" s="217"/>
      <c r="L285" s="222"/>
      <c r="M285" s="223"/>
      <c r="N285" s="224"/>
      <c r="O285" s="224"/>
      <c r="P285" s="224"/>
      <c r="Q285" s="224"/>
      <c r="R285" s="224"/>
      <c r="S285" s="224"/>
      <c r="T285" s="225"/>
      <c r="AT285" s="226" t="s">
        <v>143</v>
      </c>
      <c r="AU285" s="226" t="s">
        <v>87</v>
      </c>
      <c r="AV285" s="12" t="s">
        <v>87</v>
      </c>
      <c r="AW285" s="12" t="s">
        <v>41</v>
      </c>
      <c r="AX285" s="12" t="s">
        <v>78</v>
      </c>
      <c r="AY285" s="226" t="s">
        <v>132</v>
      </c>
    </row>
    <row r="286" spans="2:51" s="11" customFormat="1" ht="13.5">
      <c r="B286" s="206"/>
      <c r="C286" s="207"/>
      <c r="D286" s="203" t="s">
        <v>143</v>
      </c>
      <c r="E286" s="208" t="s">
        <v>34</v>
      </c>
      <c r="F286" s="209" t="s">
        <v>382</v>
      </c>
      <c r="G286" s="207"/>
      <c r="H286" s="208" t="s">
        <v>34</v>
      </c>
      <c r="I286" s="210"/>
      <c r="J286" s="207"/>
      <c r="K286" s="207"/>
      <c r="L286" s="211"/>
      <c r="M286" s="212"/>
      <c r="N286" s="213"/>
      <c r="O286" s="213"/>
      <c r="P286" s="213"/>
      <c r="Q286" s="213"/>
      <c r="R286" s="213"/>
      <c r="S286" s="213"/>
      <c r="T286" s="214"/>
      <c r="AT286" s="215" t="s">
        <v>143</v>
      </c>
      <c r="AU286" s="215" t="s">
        <v>87</v>
      </c>
      <c r="AV286" s="11" t="s">
        <v>25</v>
      </c>
      <c r="AW286" s="11" t="s">
        <v>41</v>
      </c>
      <c r="AX286" s="11" t="s">
        <v>78</v>
      </c>
      <c r="AY286" s="215" t="s">
        <v>132</v>
      </c>
    </row>
    <row r="287" spans="2:51" s="12" customFormat="1" ht="13.5">
      <c r="B287" s="216"/>
      <c r="C287" s="217"/>
      <c r="D287" s="203" t="s">
        <v>143</v>
      </c>
      <c r="E287" s="218" t="s">
        <v>34</v>
      </c>
      <c r="F287" s="219" t="s">
        <v>414</v>
      </c>
      <c r="G287" s="217"/>
      <c r="H287" s="220">
        <v>0.178</v>
      </c>
      <c r="I287" s="221"/>
      <c r="J287" s="217"/>
      <c r="K287" s="217"/>
      <c r="L287" s="222"/>
      <c r="M287" s="223"/>
      <c r="N287" s="224"/>
      <c r="O287" s="224"/>
      <c r="P287" s="224"/>
      <c r="Q287" s="224"/>
      <c r="R287" s="224"/>
      <c r="S287" s="224"/>
      <c r="T287" s="225"/>
      <c r="AT287" s="226" t="s">
        <v>143</v>
      </c>
      <c r="AU287" s="226" t="s">
        <v>87</v>
      </c>
      <c r="AV287" s="12" t="s">
        <v>87</v>
      </c>
      <c r="AW287" s="12" t="s">
        <v>41</v>
      </c>
      <c r="AX287" s="12" t="s">
        <v>78</v>
      </c>
      <c r="AY287" s="226" t="s">
        <v>132</v>
      </c>
    </row>
    <row r="288" spans="2:51" s="11" customFormat="1" ht="13.5">
      <c r="B288" s="206"/>
      <c r="C288" s="207"/>
      <c r="D288" s="203" t="s">
        <v>143</v>
      </c>
      <c r="E288" s="208" t="s">
        <v>34</v>
      </c>
      <c r="F288" s="209" t="s">
        <v>384</v>
      </c>
      <c r="G288" s="207"/>
      <c r="H288" s="208" t="s">
        <v>34</v>
      </c>
      <c r="I288" s="210"/>
      <c r="J288" s="207"/>
      <c r="K288" s="207"/>
      <c r="L288" s="211"/>
      <c r="M288" s="212"/>
      <c r="N288" s="213"/>
      <c r="O288" s="213"/>
      <c r="P288" s="213"/>
      <c r="Q288" s="213"/>
      <c r="R288" s="213"/>
      <c r="S288" s="213"/>
      <c r="T288" s="214"/>
      <c r="AT288" s="215" t="s">
        <v>143</v>
      </c>
      <c r="AU288" s="215" t="s">
        <v>87</v>
      </c>
      <c r="AV288" s="11" t="s">
        <v>25</v>
      </c>
      <c r="AW288" s="11" t="s">
        <v>41</v>
      </c>
      <c r="AX288" s="11" t="s">
        <v>78</v>
      </c>
      <c r="AY288" s="215" t="s">
        <v>132</v>
      </c>
    </row>
    <row r="289" spans="2:51" s="12" customFormat="1" ht="13.5">
      <c r="B289" s="216"/>
      <c r="C289" s="217"/>
      <c r="D289" s="203" t="s">
        <v>143</v>
      </c>
      <c r="E289" s="218" t="s">
        <v>34</v>
      </c>
      <c r="F289" s="219" t="s">
        <v>415</v>
      </c>
      <c r="G289" s="217"/>
      <c r="H289" s="220">
        <v>0.141</v>
      </c>
      <c r="I289" s="221"/>
      <c r="J289" s="217"/>
      <c r="K289" s="217"/>
      <c r="L289" s="222"/>
      <c r="M289" s="223"/>
      <c r="N289" s="224"/>
      <c r="O289" s="224"/>
      <c r="P289" s="224"/>
      <c r="Q289" s="224"/>
      <c r="R289" s="224"/>
      <c r="S289" s="224"/>
      <c r="T289" s="225"/>
      <c r="AT289" s="226" t="s">
        <v>143</v>
      </c>
      <c r="AU289" s="226" t="s">
        <v>87</v>
      </c>
      <c r="AV289" s="12" t="s">
        <v>87</v>
      </c>
      <c r="AW289" s="12" t="s">
        <v>41</v>
      </c>
      <c r="AX289" s="12" t="s">
        <v>78</v>
      </c>
      <c r="AY289" s="226" t="s">
        <v>132</v>
      </c>
    </row>
    <row r="290" spans="2:51" s="11" customFormat="1" ht="13.5">
      <c r="B290" s="206"/>
      <c r="C290" s="207"/>
      <c r="D290" s="203" t="s">
        <v>143</v>
      </c>
      <c r="E290" s="208" t="s">
        <v>34</v>
      </c>
      <c r="F290" s="209" t="s">
        <v>385</v>
      </c>
      <c r="G290" s="207"/>
      <c r="H290" s="208" t="s">
        <v>34</v>
      </c>
      <c r="I290" s="210"/>
      <c r="J290" s="207"/>
      <c r="K290" s="207"/>
      <c r="L290" s="211"/>
      <c r="M290" s="212"/>
      <c r="N290" s="213"/>
      <c r="O290" s="213"/>
      <c r="P290" s="213"/>
      <c r="Q290" s="213"/>
      <c r="R290" s="213"/>
      <c r="S290" s="213"/>
      <c r="T290" s="214"/>
      <c r="AT290" s="215" t="s">
        <v>143</v>
      </c>
      <c r="AU290" s="215" t="s">
        <v>87</v>
      </c>
      <c r="AV290" s="11" t="s">
        <v>25</v>
      </c>
      <c r="AW290" s="11" t="s">
        <v>41</v>
      </c>
      <c r="AX290" s="11" t="s">
        <v>78</v>
      </c>
      <c r="AY290" s="215" t="s">
        <v>132</v>
      </c>
    </row>
    <row r="291" spans="2:51" s="12" customFormat="1" ht="13.5">
      <c r="B291" s="216"/>
      <c r="C291" s="217"/>
      <c r="D291" s="203" t="s">
        <v>143</v>
      </c>
      <c r="E291" s="218" t="s">
        <v>34</v>
      </c>
      <c r="F291" s="219" t="s">
        <v>416</v>
      </c>
      <c r="G291" s="217"/>
      <c r="H291" s="220">
        <v>0.129</v>
      </c>
      <c r="I291" s="221"/>
      <c r="J291" s="217"/>
      <c r="K291" s="217"/>
      <c r="L291" s="222"/>
      <c r="M291" s="223"/>
      <c r="N291" s="224"/>
      <c r="O291" s="224"/>
      <c r="P291" s="224"/>
      <c r="Q291" s="224"/>
      <c r="R291" s="224"/>
      <c r="S291" s="224"/>
      <c r="T291" s="225"/>
      <c r="AT291" s="226" t="s">
        <v>143</v>
      </c>
      <c r="AU291" s="226" t="s">
        <v>87</v>
      </c>
      <c r="AV291" s="12" t="s">
        <v>87</v>
      </c>
      <c r="AW291" s="12" t="s">
        <v>41</v>
      </c>
      <c r="AX291" s="12" t="s">
        <v>78</v>
      </c>
      <c r="AY291" s="226" t="s">
        <v>132</v>
      </c>
    </row>
    <row r="292" spans="2:51" s="11" customFormat="1" ht="13.5">
      <c r="B292" s="206"/>
      <c r="C292" s="207"/>
      <c r="D292" s="203" t="s">
        <v>143</v>
      </c>
      <c r="E292" s="208" t="s">
        <v>34</v>
      </c>
      <c r="F292" s="209" t="s">
        <v>387</v>
      </c>
      <c r="G292" s="207"/>
      <c r="H292" s="208" t="s">
        <v>34</v>
      </c>
      <c r="I292" s="210"/>
      <c r="J292" s="207"/>
      <c r="K292" s="207"/>
      <c r="L292" s="211"/>
      <c r="M292" s="212"/>
      <c r="N292" s="213"/>
      <c r="O292" s="213"/>
      <c r="P292" s="213"/>
      <c r="Q292" s="213"/>
      <c r="R292" s="213"/>
      <c r="S292" s="213"/>
      <c r="T292" s="214"/>
      <c r="AT292" s="215" t="s">
        <v>143</v>
      </c>
      <c r="AU292" s="215" t="s">
        <v>87</v>
      </c>
      <c r="AV292" s="11" t="s">
        <v>25</v>
      </c>
      <c r="AW292" s="11" t="s">
        <v>41</v>
      </c>
      <c r="AX292" s="11" t="s">
        <v>78</v>
      </c>
      <c r="AY292" s="215" t="s">
        <v>132</v>
      </c>
    </row>
    <row r="293" spans="2:51" s="12" customFormat="1" ht="13.5">
      <c r="B293" s="216"/>
      <c r="C293" s="217"/>
      <c r="D293" s="203" t="s">
        <v>143</v>
      </c>
      <c r="E293" s="218" t="s">
        <v>34</v>
      </c>
      <c r="F293" s="219" t="s">
        <v>417</v>
      </c>
      <c r="G293" s="217"/>
      <c r="H293" s="220">
        <v>0.171</v>
      </c>
      <c r="I293" s="221"/>
      <c r="J293" s="217"/>
      <c r="K293" s="217"/>
      <c r="L293" s="222"/>
      <c r="M293" s="223"/>
      <c r="N293" s="224"/>
      <c r="O293" s="224"/>
      <c r="P293" s="224"/>
      <c r="Q293" s="224"/>
      <c r="R293" s="224"/>
      <c r="S293" s="224"/>
      <c r="T293" s="225"/>
      <c r="AT293" s="226" t="s">
        <v>143</v>
      </c>
      <c r="AU293" s="226" t="s">
        <v>87</v>
      </c>
      <c r="AV293" s="12" t="s">
        <v>87</v>
      </c>
      <c r="AW293" s="12" t="s">
        <v>41</v>
      </c>
      <c r="AX293" s="12" t="s">
        <v>78</v>
      </c>
      <c r="AY293" s="226" t="s">
        <v>132</v>
      </c>
    </row>
    <row r="294" spans="2:51" s="11" customFormat="1" ht="13.5">
      <c r="B294" s="206"/>
      <c r="C294" s="207"/>
      <c r="D294" s="203" t="s">
        <v>143</v>
      </c>
      <c r="E294" s="208" t="s">
        <v>34</v>
      </c>
      <c r="F294" s="209" t="s">
        <v>389</v>
      </c>
      <c r="G294" s="207"/>
      <c r="H294" s="208" t="s">
        <v>34</v>
      </c>
      <c r="I294" s="210"/>
      <c r="J294" s="207"/>
      <c r="K294" s="207"/>
      <c r="L294" s="211"/>
      <c r="M294" s="212"/>
      <c r="N294" s="213"/>
      <c r="O294" s="213"/>
      <c r="P294" s="213"/>
      <c r="Q294" s="213"/>
      <c r="R294" s="213"/>
      <c r="S294" s="213"/>
      <c r="T294" s="214"/>
      <c r="AT294" s="215" t="s">
        <v>143</v>
      </c>
      <c r="AU294" s="215" t="s">
        <v>87</v>
      </c>
      <c r="AV294" s="11" t="s">
        <v>25</v>
      </c>
      <c r="AW294" s="11" t="s">
        <v>41</v>
      </c>
      <c r="AX294" s="11" t="s">
        <v>78</v>
      </c>
      <c r="AY294" s="215" t="s">
        <v>132</v>
      </c>
    </row>
    <row r="295" spans="2:51" s="12" customFormat="1" ht="13.5">
      <c r="B295" s="216"/>
      <c r="C295" s="217"/>
      <c r="D295" s="203" t="s">
        <v>143</v>
      </c>
      <c r="E295" s="218" t="s">
        <v>34</v>
      </c>
      <c r="F295" s="219" t="s">
        <v>418</v>
      </c>
      <c r="G295" s="217"/>
      <c r="H295" s="220">
        <v>0.229</v>
      </c>
      <c r="I295" s="221"/>
      <c r="J295" s="217"/>
      <c r="K295" s="217"/>
      <c r="L295" s="222"/>
      <c r="M295" s="223"/>
      <c r="N295" s="224"/>
      <c r="O295" s="224"/>
      <c r="P295" s="224"/>
      <c r="Q295" s="224"/>
      <c r="R295" s="224"/>
      <c r="S295" s="224"/>
      <c r="T295" s="225"/>
      <c r="AT295" s="226" t="s">
        <v>143</v>
      </c>
      <c r="AU295" s="226" t="s">
        <v>87</v>
      </c>
      <c r="AV295" s="12" t="s">
        <v>87</v>
      </c>
      <c r="AW295" s="12" t="s">
        <v>41</v>
      </c>
      <c r="AX295" s="12" t="s">
        <v>78</v>
      </c>
      <c r="AY295" s="226" t="s">
        <v>132</v>
      </c>
    </row>
    <row r="296" spans="2:51" s="13" customFormat="1" ht="13.5">
      <c r="B296" s="227"/>
      <c r="C296" s="228"/>
      <c r="D296" s="203" t="s">
        <v>143</v>
      </c>
      <c r="E296" s="229" t="s">
        <v>34</v>
      </c>
      <c r="F296" s="230" t="s">
        <v>156</v>
      </c>
      <c r="G296" s="228"/>
      <c r="H296" s="231">
        <v>0.982</v>
      </c>
      <c r="I296" s="232"/>
      <c r="J296" s="228"/>
      <c r="K296" s="228"/>
      <c r="L296" s="233"/>
      <c r="M296" s="234"/>
      <c r="N296" s="235"/>
      <c r="O296" s="235"/>
      <c r="P296" s="235"/>
      <c r="Q296" s="235"/>
      <c r="R296" s="235"/>
      <c r="S296" s="235"/>
      <c r="T296" s="236"/>
      <c r="AT296" s="237" t="s">
        <v>143</v>
      </c>
      <c r="AU296" s="237" t="s">
        <v>87</v>
      </c>
      <c r="AV296" s="13" t="s">
        <v>139</v>
      </c>
      <c r="AW296" s="13" t="s">
        <v>41</v>
      </c>
      <c r="AX296" s="13" t="s">
        <v>25</v>
      </c>
      <c r="AY296" s="237" t="s">
        <v>132</v>
      </c>
    </row>
    <row r="297" spans="2:63" s="10" customFormat="1" ht="29.85" customHeight="1">
      <c r="B297" s="175"/>
      <c r="C297" s="176"/>
      <c r="D297" s="177" t="s">
        <v>77</v>
      </c>
      <c r="E297" s="189" t="s">
        <v>139</v>
      </c>
      <c r="F297" s="189" t="s">
        <v>419</v>
      </c>
      <c r="G297" s="176"/>
      <c r="H297" s="176"/>
      <c r="I297" s="179"/>
      <c r="J297" s="190">
        <f>BK297</f>
        <v>0</v>
      </c>
      <c r="K297" s="176"/>
      <c r="L297" s="181"/>
      <c r="M297" s="182"/>
      <c r="N297" s="183"/>
      <c r="O297" s="183"/>
      <c r="P297" s="184">
        <f>SUM(P298:P339)</f>
        <v>0</v>
      </c>
      <c r="Q297" s="183"/>
      <c r="R297" s="184">
        <f>SUM(R298:R339)</f>
        <v>472.4159584</v>
      </c>
      <c r="S297" s="183"/>
      <c r="T297" s="185">
        <f>SUM(T298:T339)</f>
        <v>0</v>
      </c>
      <c r="AR297" s="186" t="s">
        <v>25</v>
      </c>
      <c r="AT297" s="187" t="s">
        <v>77</v>
      </c>
      <c r="AU297" s="187" t="s">
        <v>25</v>
      </c>
      <c r="AY297" s="186" t="s">
        <v>132</v>
      </c>
      <c r="BK297" s="188">
        <f>SUM(BK298:BK339)</f>
        <v>0</v>
      </c>
    </row>
    <row r="298" spans="2:65" s="1" customFormat="1" ht="38.25" customHeight="1">
      <c r="B298" s="40"/>
      <c r="C298" s="191" t="s">
        <v>420</v>
      </c>
      <c r="D298" s="191" t="s">
        <v>134</v>
      </c>
      <c r="E298" s="192" t="s">
        <v>421</v>
      </c>
      <c r="F298" s="193" t="s">
        <v>422</v>
      </c>
      <c r="G298" s="194" t="s">
        <v>137</v>
      </c>
      <c r="H298" s="195">
        <v>521.71</v>
      </c>
      <c r="I298" s="196"/>
      <c r="J298" s="197">
        <f>ROUND(I298*H298,2)</f>
        <v>0</v>
      </c>
      <c r="K298" s="193" t="s">
        <v>138</v>
      </c>
      <c r="L298" s="60"/>
      <c r="M298" s="198" t="s">
        <v>34</v>
      </c>
      <c r="N298" s="199" t="s">
        <v>51</v>
      </c>
      <c r="O298" s="41"/>
      <c r="P298" s="200">
        <f>O298*H298</f>
        <v>0</v>
      </c>
      <c r="Q298" s="200">
        <v>0.00021</v>
      </c>
      <c r="R298" s="200">
        <f>Q298*H298</f>
        <v>0.1095591</v>
      </c>
      <c r="S298" s="200">
        <v>0</v>
      </c>
      <c r="T298" s="201">
        <f>S298*H298</f>
        <v>0</v>
      </c>
      <c r="AR298" s="23" t="s">
        <v>139</v>
      </c>
      <c r="AT298" s="23" t="s">
        <v>134</v>
      </c>
      <c r="AU298" s="23" t="s">
        <v>87</v>
      </c>
      <c r="AY298" s="23" t="s">
        <v>132</v>
      </c>
      <c r="BE298" s="202">
        <f>IF(N298="základní",J298,0)</f>
        <v>0</v>
      </c>
      <c r="BF298" s="202">
        <f>IF(N298="snížená",J298,0)</f>
        <v>0</v>
      </c>
      <c r="BG298" s="202">
        <f>IF(N298="zákl. přenesená",J298,0)</f>
        <v>0</v>
      </c>
      <c r="BH298" s="202">
        <f>IF(N298="sníž. přenesená",J298,0)</f>
        <v>0</v>
      </c>
      <c r="BI298" s="202">
        <f>IF(N298="nulová",J298,0)</f>
        <v>0</v>
      </c>
      <c r="BJ298" s="23" t="s">
        <v>139</v>
      </c>
      <c r="BK298" s="202">
        <f>ROUND(I298*H298,2)</f>
        <v>0</v>
      </c>
      <c r="BL298" s="23" t="s">
        <v>139</v>
      </c>
      <c r="BM298" s="23" t="s">
        <v>423</v>
      </c>
    </row>
    <row r="299" spans="2:47" s="1" customFormat="1" ht="135">
      <c r="B299" s="40"/>
      <c r="C299" s="62"/>
      <c r="D299" s="203" t="s">
        <v>141</v>
      </c>
      <c r="E299" s="62"/>
      <c r="F299" s="204" t="s">
        <v>357</v>
      </c>
      <c r="G299" s="62"/>
      <c r="H299" s="62"/>
      <c r="I299" s="162"/>
      <c r="J299" s="62"/>
      <c r="K299" s="62"/>
      <c r="L299" s="60"/>
      <c r="M299" s="205"/>
      <c r="N299" s="41"/>
      <c r="O299" s="41"/>
      <c r="P299" s="41"/>
      <c r="Q299" s="41"/>
      <c r="R299" s="41"/>
      <c r="S299" s="41"/>
      <c r="T299" s="77"/>
      <c r="AT299" s="23" t="s">
        <v>141</v>
      </c>
      <c r="AU299" s="23" t="s">
        <v>87</v>
      </c>
    </row>
    <row r="300" spans="2:51" s="11" customFormat="1" ht="13.5">
      <c r="B300" s="206"/>
      <c r="C300" s="207"/>
      <c r="D300" s="203" t="s">
        <v>143</v>
      </c>
      <c r="E300" s="208" t="s">
        <v>34</v>
      </c>
      <c r="F300" s="209" t="s">
        <v>424</v>
      </c>
      <c r="G300" s="207"/>
      <c r="H300" s="208" t="s">
        <v>34</v>
      </c>
      <c r="I300" s="210"/>
      <c r="J300" s="207"/>
      <c r="K300" s="207"/>
      <c r="L300" s="211"/>
      <c r="M300" s="212"/>
      <c r="N300" s="213"/>
      <c r="O300" s="213"/>
      <c r="P300" s="213"/>
      <c r="Q300" s="213"/>
      <c r="R300" s="213"/>
      <c r="S300" s="213"/>
      <c r="T300" s="214"/>
      <c r="AT300" s="215" t="s">
        <v>143</v>
      </c>
      <c r="AU300" s="215" t="s">
        <v>87</v>
      </c>
      <c r="AV300" s="11" t="s">
        <v>25</v>
      </c>
      <c r="AW300" s="11" t="s">
        <v>41</v>
      </c>
      <c r="AX300" s="11" t="s">
        <v>78</v>
      </c>
      <c r="AY300" s="215" t="s">
        <v>132</v>
      </c>
    </row>
    <row r="301" spans="2:51" s="12" customFormat="1" ht="13.5">
      <c r="B301" s="216"/>
      <c r="C301" s="217"/>
      <c r="D301" s="203" t="s">
        <v>143</v>
      </c>
      <c r="E301" s="218" t="s">
        <v>34</v>
      </c>
      <c r="F301" s="219" t="s">
        <v>425</v>
      </c>
      <c r="G301" s="217"/>
      <c r="H301" s="220">
        <v>521.71</v>
      </c>
      <c r="I301" s="221"/>
      <c r="J301" s="217"/>
      <c r="K301" s="217"/>
      <c r="L301" s="222"/>
      <c r="M301" s="223"/>
      <c r="N301" s="224"/>
      <c r="O301" s="224"/>
      <c r="P301" s="224"/>
      <c r="Q301" s="224"/>
      <c r="R301" s="224"/>
      <c r="S301" s="224"/>
      <c r="T301" s="225"/>
      <c r="AT301" s="226" t="s">
        <v>143</v>
      </c>
      <c r="AU301" s="226" t="s">
        <v>87</v>
      </c>
      <c r="AV301" s="12" t="s">
        <v>87</v>
      </c>
      <c r="AW301" s="12" t="s">
        <v>41</v>
      </c>
      <c r="AX301" s="12" t="s">
        <v>25</v>
      </c>
      <c r="AY301" s="226" t="s">
        <v>132</v>
      </c>
    </row>
    <row r="302" spans="2:65" s="1" customFormat="1" ht="16.5" customHeight="1">
      <c r="B302" s="40"/>
      <c r="C302" s="239" t="s">
        <v>426</v>
      </c>
      <c r="D302" s="239" t="s">
        <v>347</v>
      </c>
      <c r="E302" s="240" t="s">
        <v>427</v>
      </c>
      <c r="F302" s="241" t="s">
        <v>428</v>
      </c>
      <c r="G302" s="242" t="s">
        <v>137</v>
      </c>
      <c r="H302" s="243">
        <v>563.447</v>
      </c>
      <c r="I302" s="244"/>
      <c r="J302" s="245">
        <f>ROUND(I302*H302,2)</f>
        <v>0</v>
      </c>
      <c r="K302" s="241" t="s">
        <v>138</v>
      </c>
      <c r="L302" s="246"/>
      <c r="M302" s="247" t="s">
        <v>34</v>
      </c>
      <c r="N302" s="248" t="s">
        <v>51</v>
      </c>
      <c r="O302" s="41"/>
      <c r="P302" s="200">
        <f>O302*H302</f>
        <v>0</v>
      </c>
      <c r="Q302" s="200">
        <v>0.0004</v>
      </c>
      <c r="R302" s="200">
        <f>Q302*H302</f>
        <v>0.22537880000000002</v>
      </c>
      <c r="S302" s="200">
        <v>0</v>
      </c>
      <c r="T302" s="201">
        <f>S302*H302</f>
        <v>0</v>
      </c>
      <c r="AR302" s="23" t="s">
        <v>175</v>
      </c>
      <c r="AT302" s="23" t="s">
        <v>347</v>
      </c>
      <c r="AU302" s="23" t="s">
        <v>87</v>
      </c>
      <c r="AY302" s="23" t="s">
        <v>132</v>
      </c>
      <c r="BE302" s="202">
        <f>IF(N302="základní",J302,0)</f>
        <v>0</v>
      </c>
      <c r="BF302" s="202">
        <f>IF(N302="snížená",J302,0)</f>
        <v>0</v>
      </c>
      <c r="BG302" s="202">
        <f>IF(N302="zákl. přenesená",J302,0)</f>
        <v>0</v>
      </c>
      <c r="BH302" s="202">
        <f>IF(N302="sníž. přenesená",J302,0)</f>
        <v>0</v>
      </c>
      <c r="BI302" s="202">
        <f>IF(N302="nulová",J302,0)</f>
        <v>0</v>
      </c>
      <c r="BJ302" s="23" t="s">
        <v>139</v>
      </c>
      <c r="BK302" s="202">
        <f>ROUND(I302*H302,2)</f>
        <v>0</v>
      </c>
      <c r="BL302" s="23" t="s">
        <v>139</v>
      </c>
      <c r="BM302" s="23" t="s">
        <v>429</v>
      </c>
    </row>
    <row r="303" spans="2:51" s="12" customFormat="1" ht="13.5">
      <c r="B303" s="216"/>
      <c r="C303" s="217"/>
      <c r="D303" s="203" t="s">
        <v>143</v>
      </c>
      <c r="E303" s="217"/>
      <c r="F303" s="219" t="s">
        <v>430</v>
      </c>
      <c r="G303" s="217"/>
      <c r="H303" s="220">
        <v>563.447</v>
      </c>
      <c r="I303" s="221"/>
      <c r="J303" s="217"/>
      <c r="K303" s="217"/>
      <c r="L303" s="222"/>
      <c r="M303" s="223"/>
      <c r="N303" s="224"/>
      <c r="O303" s="224"/>
      <c r="P303" s="224"/>
      <c r="Q303" s="224"/>
      <c r="R303" s="224"/>
      <c r="S303" s="224"/>
      <c r="T303" s="225"/>
      <c r="AT303" s="226" t="s">
        <v>143</v>
      </c>
      <c r="AU303" s="226" t="s">
        <v>87</v>
      </c>
      <c r="AV303" s="12" t="s">
        <v>87</v>
      </c>
      <c r="AW303" s="12" t="s">
        <v>6</v>
      </c>
      <c r="AX303" s="12" t="s">
        <v>25</v>
      </c>
      <c r="AY303" s="226" t="s">
        <v>132</v>
      </c>
    </row>
    <row r="304" spans="2:65" s="1" customFormat="1" ht="38.25" customHeight="1">
      <c r="B304" s="40"/>
      <c r="C304" s="191" t="s">
        <v>431</v>
      </c>
      <c r="D304" s="191" t="s">
        <v>134</v>
      </c>
      <c r="E304" s="192" t="s">
        <v>432</v>
      </c>
      <c r="F304" s="193" t="s">
        <v>433</v>
      </c>
      <c r="G304" s="194" t="s">
        <v>137</v>
      </c>
      <c r="H304" s="195">
        <v>521.71</v>
      </c>
      <c r="I304" s="196"/>
      <c r="J304" s="197">
        <f>ROUND(I304*H304,2)</f>
        <v>0</v>
      </c>
      <c r="K304" s="193" t="s">
        <v>138</v>
      </c>
      <c r="L304" s="60"/>
      <c r="M304" s="198" t="s">
        <v>34</v>
      </c>
      <c r="N304" s="199" t="s">
        <v>51</v>
      </c>
      <c r="O304" s="41"/>
      <c r="P304" s="200">
        <f>O304*H304</f>
        <v>0</v>
      </c>
      <c r="Q304" s="200">
        <v>0.00023</v>
      </c>
      <c r="R304" s="200">
        <f>Q304*H304</f>
        <v>0.11999330000000001</v>
      </c>
      <c r="S304" s="200">
        <v>0</v>
      </c>
      <c r="T304" s="201">
        <f>S304*H304</f>
        <v>0</v>
      </c>
      <c r="AR304" s="23" t="s">
        <v>139</v>
      </c>
      <c r="AT304" s="23" t="s">
        <v>134</v>
      </c>
      <c r="AU304" s="23" t="s">
        <v>87</v>
      </c>
      <c r="AY304" s="23" t="s">
        <v>132</v>
      </c>
      <c r="BE304" s="202">
        <f>IF(N304="základní",J304,0)</f>
        <v>0</v>
      </c>
      <c r="BF304" s="202">
        <f>IF(N304="snížená",J304,0)</f>
        <v>0</v>
      </c>
      <c r="BG304" s="202">
        <f>IF(N304="zákl. přenesená",J304,0)</f>
        <v>0</v>
      </c>
      <c r="BH304" s="202">
        <f>IF(N304="sníž. přenesená",J304,0)</f>
        <v>0</v>
      </c>
      <c r="BI304" s="202">
        <f>IF(N304="nulová",J304,0)</f>
        <v>0</v>
      </c>
      <c r="BJ304" s="23" t="s">
        <v>139</v>
      </c>
      <c r="BK304" s="202">
        <f>ROUND(I304*H304,2)</f>
        <v>0</v>
      </c>
      <c r="BL304" s="23" t="s">
        <v>139</v>
      </c>
      <c r="BM304" s="23" t="s">
        <v>434</v>
      </c>
    </row>
    <row r="305" spans="2:47" s="1" customFormat="1" ht="135">
      <c r="B305" s="40"/>
      <c r="C305" s="62"/>
      <c r="D305" s="203" t="s">
        <v>141</v>
      </c>
      <c r="E305" s="62"/>
      <c r="F305" s="204" t="s">
        <v>357</v>
      </c>
      <c r="G305" s="62"/>
      <c r="H305" s="62"/>
      <c r="I305" s="162"/>
      <c r="J305" s="62"/>
      <c r="K305" s="62"/>
      <c r="L305" s="60"/>
      <c r="M305" s="205"/>
      <c r="N305" s="41"/>
      <c r="O305" s="41"/>
      <c r="P305" s="41"/>
      <c r="Q305" s="41"/>
      <c r="R305" s="41"/>
      <c r="S305" s="41"/>
      <c r="T305" s="77"/>
      <c r="AT305" s="23" t="s">
        <v>141</v>
      </c>
      <c r="AU305" s="23" t="s">
        <v>87</v>
      </c>
    </row>
    <row r="306" spans="2:51" s="11" customFormat="1" ht="27">
      <c r="B306" s="206"/>
      <c r="C306" s="207"/>
      <c r="D306" s="203" t="s">
        <v>143</v>
      </c>
      <c r="E306" s="208" t="s">
        <v>34</v>
      </c>
      <c r="F306" s="209" t="s">
        <v>435</v>
      </c>
      <c r="G306" s="207"/>
      <c r="H306" s="208" t="s">
        <v>34</v>
      </c>
      <c r="I306" s="210"/>
      <c r="J306" s="207"/>
      <c r="K306" s="207"/>
      <c r="L306" s="211"/>
      <c r="M306" s="212"/>
      <c r="N306" s="213"/>
      <c r="O306" s="213"/>
      <c r="P306" s="213"/>
      <c r="Q306" s="213"/>
      <c r="R306" s="213"/>
      <c r="S306" s="213"/>
      <c r="T306" s="214"/>
      <c r="AT306" s="215" t="s">
        <v>143</v>
      </c>
      <c r="AU306" s="215" t="s">
        <v>87</v>
      </c>
      <c r="AV306" s="11" t="s">
        <v>25</v>
      </c>
      <c r="AW306" s="11" t="s">
        <v>41</v>
      </c>
      <c r="AX306" s="11" t="s">
        <v>78</v>
      </c>
      <c r="AY306" s="215" t="s">
        <v>132</v>
      </c>
    </row>
    <row r="307" spans="2:51" s="12" customFormat="1" ht="13.5">
      <c r="B307" s="216"/>
      <c r="C307" s="217"/>
      <c r="D307" s="203" t="s">
        <v>143</v>
      </c>
      <c r="E307" s="218" t="s">
        <v>34</v>
      </c>
      <c r="F307" s="219" t="s">
        <v>425</v>
      </c>
      <c r="G307" s="217"/>
      <c r="H307" s="220">
        <v>521.71</v>
      </c>
      <c r="I307" s="221"/>
      <c r="J307" s="217"/>
      <c r="K307" s="217"/>
      <c r="L307" s="222"/>
      <c r="M307" s="223"/>
      <c r="N307" s="224"/>
      <c r="O307" s="224"/>
      <c r="P307" s="224"/>
      <c r="Q307" s="224"/>
      <c r="R307" s="224"/>
      <c r="S307" s="224"/>
      <c r="T307" s="225"/>
      <c r="AT307" s="226" t="s">
        <v>143</v>
      </c>
      <c r="AU307" s="226" t="s">
        <v>87</v>
      </c>
      <c r="AV307" s="12" t="s">
        <v>87</v>
      </c>
      <c r="AW307" s="12" t="s">
        <v>41</v>
      </c>
      <c r="AX307" s="12" t="s">
        <v>25</v>
      </c>
      <c r="AY307" s="226" t="s">
        <v>132</v>
      </c>
    </row>
    <row r="308" spans="2:65" s="1" customFormat="1" ht="25.5" customHeight="1">
      <c r="B308" s="40"/>
      <c r="C308" s="191" t="s">
        <v>436</v>
      </c>
      <c r="D308" s="191" t="s">
        <v>134</v>
      </c>
      <c r="E308" s="192" t="s">
        <v>437</v>
      </c>
      <c r="F308" s="193" t="s">
        <v>438</v>
      </c>
      <c r="G308" s="194" t="s">
        <v>148</v>
      </c>
      <c r="H308" s="195">
        <v>6.94</v>
      </c>
      <c r="I308" s="196"/>
      <c r="J308" s="197">
        <f>ROUND(I308*H308,2)</f>
        <v>0</v>
      </c>
      <c r="K308" s="193" t="s">
        <v>138</v>
      </c>
      <c r="L308" s="60"/>
      <c r="M308" s="198" t="s">
        <v>34</v>
      </c>
      <c r="N308" s="199" t="s">
        <v>51</v>
      </c>
      <c r="O308" s="41"/>
      <c r="P308" s="200">
        <f>O308*H308</f>
        <v>0</v>
      </c>
      <c r="Q308" s="200">
        <v>2.13408</v>
      </c>
      <c r="R308" s="200">
        <f>Q308*H308</f>
        <v>14.810515200000001</v>
      </c>
      <c r="S308" s="200">
        <v>0</v>
      </c>
      <c r="T308" s="201">
        <f>S308*H308</f>
        <v>0</v>
      </c>
      <c r="AR308" s="23" t="s">
        <v>139</v>
      </c>
      <c r="AT308" s="23" t="s">
        <v>134</v>
      </c>
      <c r="AU308" s="23" t="s">
        <v>87</v>
      </c>
      <c r="AY308" s="23" t="s">
        <v>132</v>
      </c>
      <c r="BE308" s="202">
        <f>IF(N308="základní",J308,0)</f>
        <v>0</v>
      </c>
      <c r="BF308" s="202">
        <f>IF(N308="snížená",J308,0)</f>
        <v>0</v>
      </c>
      <c r="BG308" s="202">
        <f>IF(N308="zákl. přenesená",J308,0)</f>
        <v>0</v>
      </c>
      <c r="BH308" s="202">
        <f>IF(N308="sníž. přenesená",J308,0)</f>
        <v>0</v>
      </c>
      <c r="BI308" s="202">
        <f>IF(N308="nulová",J308,0)</f>
        <v>0</v>
      </c>
      <c r="BJ308" s="23" t="s">
        <v>139</v>
      </c>
      <c r="BK308" s="202">
        <f>ROUND(I308*H308,2)</f>
        <v>0</v>
      </c>
      <c r="BL308" s="23" t="s">
        <v>139</v>
      </c>
      <c r="BM308" s="23" t="s">
        <v>439</v>
      </c>
    </row>
    <row r="309" spans="2:47" s="1" customFormat="1" ht="135">
      <c r="B309" s="40"/>
      <c r="C309" s="62"/>
      <c r="D309" s="203" t="s">
        <v>141</v>
      </c>
      <c r="E309" s="62"/>
      <c r="F309" s="204" t="s">
        <v>440</v>
      </c>
      <c r="G309" s="62"/>
      <c r="H309" s="62"/>
      <c r="I309" s="162"/>
      <c r="J309" s="62"/>
      <c r="K309" s="62"/>
      <c r="L309" s="60"/>
      <c r="M309" s="205"/>
      <c r="N309" s="41"/>
      <c r="O309" s="41"/>
      <c r="P309" s="41"/>
      <c r="Q309" s="41"/>
      <c r="R309" s="41"/>
      <c r="S309" s="41"/>
      <c r="T309" s="77"/>
      <c r="AT309" s="23" t="s">
        <v>141</v>
      </c>
      <c r="AU309" s="23" t="s">
        <v>87</v>
      </c>
    </row>
    <row r="310" spans="2:51" s="11" customFormat="1" ht="27">
      <c r="B310" s="206"/>
      <c r="C310" s="207"/>
      <c r="D310" s="203" t="s">
        <v>143</v>
      </c>
      <c r="E310" s="208" t="s">
        <v>34</v>
      </c>
      <c r="F310" s="209" t="s">
        <v>441</v>
      </c>
      <c r="G310" s="207"/>
      <c r="H310" s="208" t="s">
        <v>34</v>
      </c>
      <c r="I310" s="210"/>
      <c r="J310" s="207"/>
      <c r="K310" s="207"/>
      <c r="L310" s="211"/>
      <c r="M310" s="212"/>
      <c r="N310" s="213"/>
      <c r="O310" s="213"/>
      <c r="P310" s="213"/>
      <c r="Q310" s="213"/>
      <c r="R310" s="213"/>
      <c r="S310" s="213"/>
      <c r="T310" s="214"/>
      <c r="AT310" s="215" t="s">
        <v>143</v>
      </c>
      <c r="AU310" s="215" t="s">
        <v>87</v>
      </c>
      <c r="AV310" s="11" t="s">
        <v>25</v>
      </c>
      <c r="AW310" s="11" t="s">
        <v>41</v>
      </c>
      <c r="AX310" s="11" t="s">
        <v>78</v>
      </c>
      <c r="AY310" s="215" t="s">
        <v>132</v>
      </c>
    </row>
    <row r="311" spans="2:51" s="12" customFormat="1" ht="13.5">
      <c r="B311" s="216"/>
      <c r="C311" s="217"/>
      <c r="D311" s="203" t="s">
        <v>143</v>
      </c>
      <c r="E311" s="218" t="s">
        <v>34</v>
      </c>
      <c r="F311" s="219" t="s">
        <v>188</v>
      </c>
      <c r="G311" s="217"/>
      <c r="H311" s="220">
        <v>6.94</v>
      </c>
      <c r="I311" s="221"/>
      <c r="J311" s="217"/>
      <c r="K311" s="217"/>
      <c r="L311" s="222"/>
      <c r="M311" s="223"/>
      <c r="N311" s="224"/>
      <c r="O311" s="224"/>
      <c r="P311" s="224"/>
      <c r="Q311" s="224"/>
      <c r="R311" s="224"/>
      <c r="S311" s="224"/>
      <c r="T311" s="225"/>
      <c r="AT311" s="226" t="s">
        <v>143</v>
      </c>
      <c r="AU311" s="226" t="s">
        <v>87</v>
      </c>
      <c r="AV311" s="12" t="s">
        <v>87</v>
      </c>
      <c r="AW311" s="12" t="s">
        <v>41</v>
      </c>
      <c r="AX311" s="12" t="s">
        <v>25</v>
      </c>
      <c r="AY311" s="226" t="s">
        <v>132</v>
      </c>
    </row>
    <row r="312" spans="2:65" s="1" customFormat="1" ht="38.25" customHeight="1">
      <c r="B312" s="40"/>
      <c r="C312" s="191" t="s">
        <v>442</v>
      </c>
      <c r="D312" s="191" t="s">
        <v>134</v>
      </c>
      <c r="E312" s="192" t="s">
        <v>443</v>
      </c>
      <c r="F312" s="193" t="s">
        <v>444</v>
      </c>
      <c r="G312" s="194" t="s">
        <v>137</v>
      </c>
      <c r="H312" s="195">
        <v>22</v>
      </c>
      <c r="I312" s="196"/>
      <c r="J312" s="197">
        <f>ROUND(I312*H312,2)</f>
        <v>0</v>
      </c>
      <c r="K312" s="193" t="s">
        <v>138</v>
      </c>
      <c r="L312" s="60"/>
      <c r="M312" s="198" t="s">
        <v>34</v>
      </c>
      <c r="N312" s="199" t="s">
        <v>51</v>
      </c>
      <c r="O312" s="41"/>
      <c r="P312" s="200">
        <f>O312*H312</f>
        <v>0</v>
      </c>
      <c r="Q312" s="200">
        <v>0</v>
      </c>
      <c r="R312" s="200">
        <f>Q312*H312</f>
        <v>0</v>
      </c>
      <c r="S312" s="200">
        <v>0</v>
      </c>
      <c r="T312" s="201">
        <f>S312*H312</f>
        <v>0</v>
      </c>
      <c r="AR312" s="23" t="s">
        <v>139</v>
      </c>
      <c r="AT312" s="23" t="s">
        <v>134</v>
      </c>
      <c r="AU312" s="23" t="s">
        <v>87</v>
      </c>
      <c r="AY312" s="23" t="s">
        <v>132</v>
      </c>
      <c r="BE312" s="202">
        <f>IF(N312="základní",J312,0)</f>
        <v>0</v>
      </c>
      <c r="BF312" s="202">
        <f>IF(N312="snížená",J312,0)</f>
        <v>0</v>
      </c>
      <c r="BG312" s="202">
        <f>IF(N312="zákl. přenesená",J312,0)</f>
        <v>0</v>
      </c>
      <c r="BH312" s="202">
        <f>IF(N312="sníž. přenesená",J312,0)</f>
        <v>0</v>
      </c>
      <c r="BI312" s="202">
        <f>IF(N312="nulová",J312,0)</f>
        <v>0</v>
      </c>
      <c r="BJ312" s="23" t="s">
        <v>139</v>
      </c>
      <c r="BK312" s="202">
        <f>ROUND(I312*H312,2)</f>
        <v>0</v>
      </c>
      <c r="BL312" s="23" t="s">
        <v>139</v>
      </c>
      <c r="BM312" s="23" t="s">
        <v>445</v>
      </c>
    </row>
    <row r="313" spans="2:47" s="1" customFormat="1" ht="135">
      <c r="B313" s="40"/>
      <c r="C313" s="62"/>
      <c r="D313" s="203" t="s">
        <v>141</v>
      </c>
      <c r="E313" s="62"/>
      <c r="F313" s="204" t="s">
        <v>440</v>
      </c>
      <c r="G313" s="62"/>
      <c r="H313" s="62"/>
      <c r="I313" s="162"/>
      <c r="J313" s="62"/>
      <c r="K313" s="62"/>
      <c r="L313" s="60"/>
      <c r="M313" s="205"/>
      <c r="N313" s="41"/>
      <c r="O313" s="41"/>
      <c r="P313" s="41"/>
      <c r="Q313" s="41"/>
      <c r="R313" s="41"/>
      <c r="S313" s="41"/>
      <c r="T313" s="77"/>
      <c r="AT313" s="23" t="s">
        <v>141</v>
      </c>
      <c r="AU313" s="23" t="s">
        <v>87</v>
      </c>
    </row>
    <row r="314" spans="2:51" s="11" customFormat="1" ht="27">
      <c r="B314" s="206"/>
      <c r="C314" s="207"/>
      <c r="D314" s="203" t="s">
        <v>143</v>
      </c>
      <c r="E314" s="208" t="s">
        <v>34</v>
      </c>
      <c r="F314" s="209" t="s">
        <v>446</v>
      </c>
      <c r="G314" s="207"/>
      <c r="H314" s="208" t="s">
        <v>34</v>
      </c>
      <c r="I314" s="210"/>
      <c r="J314" s="207"/>
      <c r="K314" s="207"/>
      <c r="L314" s="211"/>
      <c r="M314" s="212"/>
      <c r="N314" s="213"/>
      <c r="O314" s="213"/>
      <c r="P314" s="213"/>
      <c r="Q314" s="213"/>
      <c r="R314" s="213"/>
      <c r="S314" s="213"/>
      <c r="T314" s="214"/>
      <c r="AT314" s="215" t="s">
        <v>143</v>
      </c>
      <c r="AU314" s="215" t="s">
        <v>87</v>
      </c>
      <c r="AV314" s="11" t="s">
        <v>25</v>
      </c>
      <c r="AW314" s="11" t="s">
        <v>41</v>
      </c>
      <c r="AX314" s="11" t="s">
        <v>78</v>
      </c>
      <c r="AY314" s="215" t="s">
        <v>132</v>
      </c>
    </row>
    <row r="315" spans="2:51" s="12" customFormat="1" ht="13.5">
      <c r="B315" s="216"/>
      <c r="C315" s="217"/>
      <c r="D315" s="203" t="s">
        <v>143</v>
      </c>
      <c r="E315" s="218" t="s">
        <v>34</v>
      </c>
      <c r="F315" s="219" t="s">
        <v>447</v>
      </c>
      <c r="G315" s="217"/>
      <c r="H315" s="220">
        <v>22</v>
      </c>
      <c r="I315" s="221"/>
      <c r="J315" s="217"/>
      <c r="K315" s="217"/>
      <c r="L315" s="222"/>
      <c r="M315" s="223"/>
      <c r="N315" s="224"/>
      <c r="O315" s="224"/>
      <c r="P315" s="224"/>
      <c r="Q315" s="224"/>
      <c r="R315" s="224"/>
      <c r="S315" s="224"/>
      <c r="T315" s="225"/>
      <c r="AT315" s="226" t="s">
        <v>143</v>
      </c>
      <c r="AU315" s="226" t="s">
        <v>87</v>
      </c>
      <c r="AV315" s="12" t="s">
        <v>87</v>
      </c>
      <c r="AW315" s="12" t="s">
        <v>41</v>
      </c>
      <c r="AX315" s="12" t="s">
        <v>25</v>
      </c>
      <c r="AY315" s="226" t="s">
        <v>132</v>
      </c>
    </row>
    <row r="316" spans="2:65" s="1" customFormat="1" ht="25.5" customHeight="1">
      <c r="B316" s="40"/>
      <c r="C316" s="191" t="s">
        <v>448</v>
      </c>
      <c r="D316" s="191" t="s">
        <v>134</v>
      </c>
      <c r="E316" s="192" t="s">
        <v>449</v>
      </c>
      <c r="F316" s="193" t="s">
        <v>450</v>
      </c>
      <c r="G316" s="194" t="s">
        <v>148</v>
      </c>
      <c r="H316" s="195">
        <v>183.59</v>
      </c>
      <c r="I316" s="196"/>
      <c r="J316" s="197">
        <f>ROUND(I316*H316,2)</f>
        <v>0</v>
      </c>
      <c r="K316" s="193" t="s">
        <v>138</v>
      </c>
      <c r="L316" s="60"/>
      <c r="M316" s="198" t="s">
        <v>34</v>
      </c>
      <c r="N316" s="199" t="s">
        <v>51</v>
      </c>
      <c r="O316" s="41"/>
      <c r="P316" s="200">
        <f>O316*H316</f>
        <v>0</v>
      </c>
      <c r="Q316" s="200">
        <v>1.9968</v>
      </c>
      <c r="R316" s="200">
        <f>Q316*H316</f>
        <v>366.592512</v>
      </c>
      <c r="S316" s="200">
        <v>0</v>
      </c>
      <c r="T316" s="201">
        <f>S316*H316</f>
        <v>0</v>
      </c>
      <c r="AR316" s="23" t="s">
        <v>139</v>
      </c>
      <c r="AT316" s="23" t="s">
        <v>134</v>
      </c>
      <c r="AU316" s="23" t="s">
        <v>87</v>
      </c>
      <c r="AY316" s="23" t="s">
        <v>132</v>
      </c>
      <c r="BE316" s="202">
        <f>IF(N316="základní",J316,0)</f>
        <v>0</v>
      </c>
      <c r="BF316" s="202">
        <f>IF(N316="snížená",J316,0)</f>
        <v>0</v>
      </c>
      <c r="BG316" s="202">
        <f>IF(N316="zákl. přenesená",J316,0)</f>
        <v>0</v>
      </c>
      <c r="BH316" s="202">
        <f>IF(N316="sníž. přenesená",J316,0)</f>
        <v>0</v>
      </c>
      <c r="BI316" s="202">
        <f>IF(N316="nulová",J316,0)</f>
        <v>0</v>
      </c>
      <c r="BJ316" s="23" t="s">
        <v>139</v>
      </c>
      <c r="BK316" s="202">
        <f>ROUND(I316*H316,2)</f>
        <v>0</v>
      </c>
      <c r="BL316" s="23" t="s">
        <v>139</v>
      </c>
      <c r="BM316" s="23" t="s">
        <v>451</v>
      </c>
    </row>
    <row r="317" spans="2:47" s="1" customFormat="1" ht="135">
      <c r="B317" s="40"/>
      <c r="C317" s="62"/>
      <c r="D317" s="203" t="s">
        <v>141</v>
      </c>
      <c r="E317" s="62"/>
      <c r="F317" s="204" t="s">
        <v>452</v>
      </c>
      <c r="G317" s="62"/>
      <c r="H317" s="62"/>
      <c r="I317" s="162"/>
      <c r="J317" s="62"/>
      <c r="K317" s="62"/>
      <c r="L317" s="60"/>
      <c r="M317" s="205"/>
      <c r="N317" s="41"/>
      <c r="O317" s="41"/>
      <c r="P317" s="41"/>
      <c r="Q317" s="41"/>
      <c r="R317" s="41"/>
      <c r="S317" s="41"/>
      <c r="T317" s="77"/>
      <c r="AT317" s="23" t="s">
        <v>141</v>
      </c>
      <c r="AU317" s="23" t="s">
        <v>87</v>
      </c>
    </row>
    <row r="318" spans="2:51" s="11" customFormat="1" ht="13.5">
      <c r="B318" s="206"/>
      <c r="C318" s="207"/>
      <c r="D318" s="203" t="s">
        <v>143</v>
      </c>
      <c r="E318" s="208" t="s">
        <v>34</v>
      </c>
      <c r="F318" s="209" t="s">
        <v>453</v>
      </c>
      <c r="G318" s="207"/>
      <c r="H318" s="208" t="s">
        <v>34</v>
      </c>
      <c r="I318" s="210"/>
      <c r="J318" s="207"/>
      <c r="K318" s="207"/>
      <c r="L318" s="211"/>
      <c r="M318" s="212"/>
      <c r="N318" s="213"/>
      <c r="O318" s="213"/>
      <c r="P318" s="213"/>
      <c r="Q318" s="213"/>
      <c r="R318" s="213"/>
      <c r="S318" s="213"/>
      <c r="T318" s="214"/>
      <c r="AT318" s="215" t="s">
        <v>143</v>
      </c>
      <c r="AU318" s="215" t="s">
        <v>87</v>
      </c>
      <c r="AV318" s="11" t="s">
        <v>25</v>
      </c>
      <c r="AW318" s="11" t="s">
        <v>41</v>
      </c>
      <c r="AX318" s="11" t="s">
        <v>78</v>
      </c>
      <c r="AY318" s="215" t="s">
        <v>132</v>
      </c>
    </row>
    <row r="319" spans="2:51" s="12" customFormat="1" ht="13.5">
      <c r="B319" s="216"/>
      <c r="C319" s="217"/>
      <c r="D319" s="203" t="s">
        <v>143</v>
      </c>
      <c r="E319" s="218" t="s">
        <v>34</v>
      </c>
      <c r="F319" s="219" t="s">
        <v>454</v>
      </c>
      <c r="G319" s="217"/>
      <c r="H319" s="220">
        <v>183.59</v>
      </c>
      <c r="I319" s="221"/>
      <c r="J319" s="217"/>
      <c r="K319" s="217"/>
      <c r="L319" s="222"/>
      <c r="M319" s="223"/>
      <c r="N319" s="224"/>
      <c r="O319" s="224"/>
      <c r="P319" s="224"/>
      <c r="Q319" s="224"/>
      <c r="R319" s="224"/>
      <c r="S319" s="224"/>
      <c r="T319" s="225"/>
      <c r="AT319" s="226" t="s">
        <v>143</v>
      </c>
      <c r="AU319" s="226" t="s">
        <v>87</v>
      </c>
      <c r="AV319" s="12" t="s">
        <v>87</v>
      </c>
      <c r="AW319" s="12" t="s">
        <v>41</v>
      </c>
      <c r="AX319" s="12" t="s">
        <v>25</v>
      </c>
      <c r="AY319" s="226" t="s">
        <v>132</v>
      </c>
    </row>
    <row r="320" spans="2:65" s="1" customFormat="1" ht="25.5" customHeight="1">
      <c r="B320" s="40"/>
      <c r="C320" s="191" t="s">
        <v>455</v>
      </c>
      <c r="D320" s="191" t="s">
        <v>134</v>
      </c>
      <c r="E320" s="192" t="s">
        <v>456</v>
      </c>
      <c r="F320" s="193" t="s">
        <v>457</v>
      </c>
      <c r="G320" s="194" t="s">
        <v>137</v>
      </c>
      <c r="H320" s="195">
        <v>458.975</v>
      </c>
      <c r="I320" s="196"/>
      <c r="J320" s="197">
        <f>ROUND(I320*H320,2)</f>
        <v>0</v>
      </c>
      <c r="K320" s="193" t="s">
        <v>138</v>
      </c>
      <c r="L320" s="60"/>
      <c r="M320" s="198" t="s">
        <v>34</v>
      </c>
      <c r="N320" s="199" t="s">
        <v>51</v>
      </c>
      <c r="O320" s="41"/>
      <c r="P320" s="200">
        <f>O320*H320</f>
        <v>0</v>
      </c>
      <c r="Q320" s="200">
        <v>0</v>
      </c>
      <c r="R320" s="200">
        <f>Q320*H320</f>
        <v>0</v>
      </c>
      <c r="S320" s="200">
        <v>0</v>
      </c>
      <c r="T320" s="201">
        <f>S320*H320</f>
        <v>0</v>
      </c>
      <c r="AR320" s="23" t="s">
        <v>139</v>
      </c>
      <c r="AT320" s="23" t="s">
        <v>134</v>
      </c>
      <c r="AU320" s="23" t="s">
        <v>87</v>
      </c>
      <c r="AY320" s="23" t="s">
        <v>132</v>
      </c>
      <c r="BE320" s="202">
        <f>IF(N320="základní",J320,0)</f>
        <v>0</v>
      </c>
      <c r="BF320" s="202">
        <f>IF(N320="snížená",J320,0)</f>
        <v>0</v>
      </c>
      <c r="BG320" s="202">
        <f>IF(N320="zákl. přenesená",J320,0)</f>
        <v>0</v>
      </c>
      <c r="BH320" s="202">
        <f>IF(N320="sníž. přenesená",J320,0)</f>
        <v>0</v>
      </c>
      <c r="BI320" s="202">
        <f>IF(N320="nulová",J320,0)</f>
        <v>0</v>
      </c>
      <c r="BJ320" s="23" t="s">
        <v>139</v>
      </c>
      <c r="BK320" s="202">
        <f>ROUND(I320*H320,2)</f>
        <v>0</v>
      </c>
      <c r="BL320" s="23" t="s">
        <v>139</v>
      </c>
      <c r="BM320" s="23" t="s">
        <v>458</v>
      </c>
    </row>
    <row r="321" spans="2:47" s="1" customFormat="1" ht="135">
      <c r="B321" s="40"/>
      <c r="C321" s="62"/>
      <c r="D321" s="203" t="s">
        <v>141</v>
      </c>
      <c r="E321" s="62"/>
      <c r="F321" s="204" t="s">
        <v>452</v>
      </c>
      <c r="G321" s="62"/>
      <c r="H321" s="62"/>
      <c r="I321" s="162"/>
      <c r="J321" s="62"/>
      <c r="K321" s="62"/>
      <c r="L321" s="60"/>
      <c r="M321" s="205"/>
      <c r="N321" s="41"/>
      <c r="O321" s="41"/>
      <c r="P321" s="41"/>
      <c r="Q321" s="41"/>
      <c r="R321" s="41"/>
      <c r="S321" s="41"/>
      <c r="T321" s="77"/>
      <c r="AT321" s="23" t="s">
        <v>141</v>
      </c>
      <c r="AU321" s="23" t="s">
        <v>87</v>
      </c>
    </row>
    <row r="322" spans="2:51" s="11" customFormat="1" ht="13.5">
      <c r="B322" s="206"/>
      <c r="C322" s="207"/>
      <c r="D322" s="203" t="s">
        <v>143</v>
      </c>
      <c r="E322" s="208" t="s">
        <v>34</v>
      </c>
      <c r="F322" s="209" t="s">
        <v>459</v>
      </c>
      <c r="G322" s="207"/>
      <c r="H322" s="208" t="s">
        <v>34</v>
      </c>
      <c r="I322" s="210"/>
      <c r="J322" s="207"/>
      <c r="K322" s="207"/>
      <c r="L322" s="211"/>
      <c r="M322" s="212"/>
      <c r="N322" s="213"/>
      <c r="O322" s="213"/>
      <c r="P322" s="213"/>
      <c r="Q322" s="213"/>
      <c r="R322" s="213"/>
      <c r="S322" s="213"/>
      <c r="T322" s="214"/>
      <c r="AT322" s="215" t="s">
        <v>143</v>
      </c>
      <c r="AU322" s="215" t="s">
        <v>87</v>
      </c>
      <c r="AV322" s="11" t="s">
        <v>25</v>
      </c>
      <c r="AW322" s="11" t="s">
        <v>41</v>
      </c>
      <c r="AX322" s="11" t="s">
        <v>78</v>
      </c>
      <c r="AY322" s="215" t="s">
        <v>132</v>
      </c>
    </row>
    <row r="323" spans="2:51" s="12" customFormat="1" ht="13.5">
      <c r="B323" s="216"/>
      <c r="C323" s="217"/>
      <c r="D323" s="203" t="s">
        <v>143</v>
      </c>
      <c r="E323" s="218" t="s">
        <v>34</v>
      </c>
      <c r="F323" s="219" t="s">
        <v>460</v>
      </c>
      <c r="G323" s="217"/>
      <c r="H323" s="220">
        <v>458.975</v>
      </c>
      <c r="I323" s="221"/>
      <c r="J323" s="217"/>
      <c r="K323" s="217"/>
      <c r="L323" s="222"/>
      <c r="M323" s="223"/>
      <c r="N323" s="224"/>
      <c r="O323" s="224"/>
      <c r="P323" s="224"/>
      <c r="Q323" s="224"/>
      <c r="R323" s="224"/>
      <c r="S323" s="224"/>
      <c r="T323" s="225"/>
      <c r="AT323" s="226" t="s">
        <v>143</v>
      </c>
      <c r="AU323" s="226" t="s">
        <v>87</v>
      </c>
      <c r="AV323" s="12" t="s">
        <v>87</v>
      </c>
      <c r="AW323" s="12" t="s">
        <v>41</v>
      </c>
      <c r="AX323" s="12" t="s">
        <v>25</v>
      </c>
      <c r="AY323" s="226" t="s">
        <v>132</v>
      </c>
    </row>
    <row r="324" spans="2:65" s="1" customFormat="1" ht="25.5" customHeight="1">
      <c r="B324" s="40"/>
      <c r="C324" s="191" t="s">
        <v>461</v>
      </c>
      <c r="D324" s="191" t="s">
        <v>134</v>
      </c>
      <c r="E324" s="192" t="s">
        <v>462</v>
      </c>
      <c r="F324" s="193" t="s">
        <v>463</v>
      </c>
      <c r="G324" s="194" t="s">
        <v>148</v>
      </c>
      <c r="H324" s="195">
        <v>9.88</v>
      </c>
      <c r="I324" s="196"/>
      <c r="J324" s="197">
        <f>ROUND(I324*H324,2)</f>
        <v>0</v>
      </c>
      <c r="K324" s="193" t="s">
        <v>138</v>
      </c>
      <c r="L324" s="60"/>
      <c r="M324" s="198" t="s">
        <v>34</v>
      </c>
      <c r="N324" s="199" t="s">
        <v>51</v>
      </c>
      <c r="O324" s="41"/>
      <c r="P324" s="200">
        <f>O324*H324</f>
        <v>0</v>
      </c>
      <c r="Q324" s="200">
        <v>2.16</v>
      </c>
      <c r="R324" s="200">
        <f>Q324*H324</f>
        <v>21.3408</v>
      </c>
      <c r="S324" s="200">
        <v>0</v>
      </c>
      <c r="T324" s="201">
        <f>S324*H324</f>
        <v>0</v>
      </c>
      <c r="AR324" s="23" t="s">
        <v>139</v>
      </c>
      <c r="AT324" s="23" t="s">
        <v>134</v>
      </c>
      <c r="AU324" s="23" t="s">
        <v>87</v>
      </c>
      <c r="AY324" s="23" t="s">
        <v>132</v>
      </c>
      <c r="BE324" s="202">
        <f>IF(N324="základní",J324,0)</f>
        <v>0</v>
      </c>
      <c r="BF324" s="202">
        <f>IF(N324="snížená",J324,0)</f>
        <v>0</v>
      </c>
      <c r="BG324" s="202">
        <f>IF(N324="zákl. přenesená",J324,0)</f>
        <v>0</v>
      </c>
      <c r="BH324" s="202">
        <f>IF(N324="sníž. přenesená",J324,0)</f>
        <v>0</v>
      </c>
      <c r="BI324" s="202">
        <f>IF(N324="nulová",J324,0)</f>
        <v>0</v>
      </c>
      <c r="BJ324" s="23" t="s">
        <v>139</v>
      </c>
      <c r="BK324" s="202">
        <f>ROUND(I324*H324,2)</f>
        <v>0</v>
      </c>
      <c r="BL324" s="23" t="s">
        <v>139</v>
      </c>
      <c r="BM324" s="23" t="s">
        <v>464</v>
      </c>
    </row>
    <row r="325" spans="2:47" s="1" customFormat="1" ht="121.5">
      <c r="B325" s="40"/>
      <c r="C325" s="62"/>
      <c r="D325" s="203" t="s">
        <v>141</v>
      </c>
      <c r="E325" s="62"/>
      <c r="F325" s="204" t="s">
        <v>465</v>
      </c>
      <c r="G325" s="62"/>
      <c r="H325" s="62"/>
      <c r="I325" s="162"/>
      <c r="J325" s="62"/>
      <c r="K325" s="62"/>
      <c r="L325" s="60"/>
      <c r="M325" s="205"/>
      <c r="N325" s="41"/>
      <c r="O325" s="41"/>
      <c r="P325" s="41"/>
      <c r="Q325" s="41"/>
      <c r="R325" s="41"/>
      <c r="S325" s="41"/>
      <c r="T325" s="77"/>
      <c r="AT325" s="23" t="s">
        <v>141</v>
      </c>
      <c r="AU325" s="23" t="s">
        <v>87</v>
      </c>
    </row>
    <row r="326" spans="2:51" s="11" customFormat="1" ht="13.5">
      <c r="B326" s="206"/>
      <c r="C326" s="207"/>
      <c r="D326" s="203" t="s">
        <v>143</v>
      </c>
      <c r="E326" s="208" t="s">
        <v>34</v>
      </c>
      <c r="F326" s="209" t="s">
        <v>466</v>
      </c>
      <c r="G326" s="207"/>
      <c r="H326" s="208" t="s">
        <v>34</v>
      </c>
      <c r="I326" s="210"/>
      <c r="J326" s="207"/>
      <c r="K326" s="207"/>
      <c r="L326" s="211"/>
      <c r="M326" s="212"/>
      <c r="N326" s="213"/>
      <c r="O326" s="213"/>
      <c r="P326" s="213"/>
      <c r="Q326" s="213"/>
      <c r="R326" s="213"/>
      <c r="S326" s="213"/>
      <c r="T326" s="214"/>
      <c r="AT326" s="215" t="s">
        <v>143</v>
      </c>
      <c r="AU326" s="215" t="s">
        <v>87</v>
      </c>
      <c r="AV326" s="11" t="s">
        <v>25</v>
      </c>
      <c r="AW326" s="11" t="s">
        <v>41</v>
      </c>
      <c r="AX326" s="11" t="s">
        <v>78</v>
      </c>
      <c r="AY326" s="215" t="s">
        <v>132</v>
      </c>
    </row>
    <row r="327" spans="2:51" s="11" customFormat="1" ht="13.5">
      <c r="B327" s="206"/>
      <c r="C327" s="207"/>
      <c r="D327" s="203" t="s">
        <v>143</v>
      </c>
      <c r="E327" s="208" t="s">
        <v>34</v>
      </c>
      <c r="F327" s="209" t="s">
        <v>467</v>
      </c>
      <c r="G327" s="207"/>
      <c r="H327" s="208" t="s">
        <v>34</v>
      </c>
      <c r="I327" s="210"/>
      <c r="J327" s="207"/>
      <c r="K327" s="207"/>
      <c r="L327" s="211"/>
      <c r="M327" s="212"/>
      <c r="N327" s="213"/>
      <c r="O327" s="213"/>
      <c r="P327" s="213"/>
      <c r="Q327" s="213"/>
      <c r="R327" s="213"/>
      <c r="S327" s="213"/>
      <c r="T327" s="214"/>
      <c r="AT327" s="215" t="s">
        <v>143</v>
      </c>
      <c r="AU327" s="215" t="s">
        <v>87</v>
      </c>
      <c r="AV327" s="11" t="s">
        <v>25</v>
      </c>
      <c r="AW327" s="11" t="s">
        <v>41</v>
      </c>
      <c r="AX327" s="11" t="s">
        <v>78</v>
      </c>
      <c r="AY327" s="215" t="s">
        <v>132</v>
      </c>
    </row>
    <row r="328" spans="2:51" s="12" customFormat="1" ht="13.5">
      <c r="B328" s="216"/>
      <c r="C328" s="217"/>
      <c r="D328" s="203" t="s">
        <v>143</v>
      </c>
      <c r="E328" s="218" t="s">
        <v>34</v>
      </c>
      <c r="F328" s="219" t="s">
        <v>468</v>
      </c>
      <c r="G328" s="217"/>
      <c r="H328" s="220">
        <v>1.2</v>
      </c>
      <c r="I328" s="221"/>
      <c r="J328" s="217"/>
      <c r="K328" s="217"/>
      <c r="L328" s="222"/>
      <c r="M328" s="223"/>
      <c r="N328" s="224"/>
      <c r="O328" s="224"/>
      <c r="P328" s="224"/>
      <c r="Q328" s="224"/>
      <c r="R328" s="224"/>
      <c r="S328" s="224"/>
      <c r="T328" s="225"/>
      <c r="AT328" s="226" t="s">
        <v>143</v>
      </c>
      <c r="AU328" s="226" t="s">
        <v>87</v>
      </c>
      <c r="AV328" s="12" t="s">
        <v>87</v>
      </c>
      <c r="AW328" s="12" t="s">
        <v>41</v>
      </c>
      <c r="AX328" s="12" t="s">
        <v>78</v>
      </c>
      <c r="AY328" s="226" t="s">
        <v>132</v>
      </c>
    </row>
    <row r="329" spans="2:51" s="11" customFormat="1" ht="13.5">
      <c r="B329" s="206"/>
      <c r="C329" s="207"/>
      <c r="D329" s="203" t="s">
        <v>143</v>
      </c>
      <c r="E329" s="208" t="s">
        <v>34</v>
      </c>
      <c r="F329" s="209" t="s">
        <v>469</v>
      </c>
      <c r="G329" s="207"/>
      <c r="H329" s="208" t="s">
        <v>34</v>
      </c>
      <c r="I329" s="210"/>
      <c r="J329" s="207"/>
      <c r="K329" s="207"/>
      <c r="L329" s="211"/>
      <c r="M329" s="212"/>
      <c r="N329" s="213"/>
      <c r="O329" s="213"/>
      <c r="P329" s="213"/>
      <c r="Q329" s="213"/>
      <c r="R329" s="213"/>
      <c r="S329" s="213"/>
      <c r="T329" s="214"/>
      <c r="AT329" s="215" t="s">
        <v>143</v>
      </c>
      <c r="AU329" s="215" t="s">
        <v>87</v>
      </c>
      <c r="AV329" s="11" t="s">
        <v>25</v>
      </c>
      <c r="AW329" s="11" t="s">
        <v>41</v>
      </c>
      <c r="AX329" s="11" t="s">
        <v>78</v>
      </c>
      <c r="AY329" s="215" t="s">
        <v>132</v>
      </c>
    </row>
    <row r="330" spans="2:51" s="12" customFormat="1" ht="13.5">
      <c r="B330" s="216"/>
      <c r="C330" s="217"/>
      <c r="D330" s="203" t="s">
        <v>143</v>
      </c>
      <c r="E330" s="218" t="s">
        <v>34</v>
      </c>
      <c r="F330" s="219" t="s">
        <v>470</v>
      </c>
      <c r="G330" s="217"/>
      <c r="H330" s="220">
        <v>8.68</v>
      </c>
      <c r="I330" s="221"/>
      <c r="J330" s="217"/>
      <c r="K330" s="217"/>
      <c r="L330" s="222"/>
      <c r="M330" s="223"/>
      <c r="N330" s="224"/>
      <c r="O330" s="224"/>
      <c r="P330" s="224"/>
      <c r="Q330" s="224"/>
      <c r="R330" s="224"/>
      <c r="S330" s="224"/>
      <c r="T330" s="225"/>
      <c r="AT330" s="226" t="s">
        <v>143</v>
      </c>
      <c r="AU330" s="226" t="s">
        <v>87</v>
      </c>
      <c r="AV330" s="12" t="s">
        <v>87</v>
      </c>
      <c r="AW330" s="12" t="s">
        <v>41</v>
      </c>
      <c r="AX330" s="12" t="s">
        <v>78</v>
      </c>
      <c r="AY330" s="226" t="s">
        <v>132</v>
      </c>
    </row>
    <row r="331" spans="2:51" s="13" customFormat="1" ht="13.5">
      <c r="B331" s="227"/>
      <c r="C331" s="228"/>
      <c r="D331" s="203" t="s">
        <v>143</v>
      </c>
      <c r="E331" s="229" t="s">
        <v>34</v>
      </c>
      <c r="F331" s="230" t="s">
        <v>156</v>
      </c>
      <c r="G331" s="228"/>
      <c r="H331" s="231">
        <v>9.88</v>
      </c>
      <c r="I331" s="232"/>
      <c r="J331" s="228"/>
      <c r="K331" s="228"/>
      <c r="L331" s="233"/>
      <c r="M331" s="234"/>
      <c r="N331" s="235"/>
      <c r="O331" s="235"/>
      <c r="P331" s="235"/>
      <c r="Q331" s="235"/>
      <c r="R331" s="235"/>
      <c r="S331" s="235"/>
      <c r="T331" s="236"/>
      <c r="AT331" s="237" t="s">
        <v>143</v>
      </c>
      <c r="AU331" s="237" t="s">
        <v>87</v>
      </c>
      <c r="AV331" s="13" t="s">
        <v>139</v>
      </c>
      <c r="AW331" s="13" t="s">
        <v>41</v>
      </c>
      <c r="AX331" s="13" t="s">
        <v>25</v>
      </c>
      <c r="AY331" s="237" t="s">
        <v>132</v>
      </c>
    </row>
    <row r="332" spans="2:65" s="1" customFormat="1" ht="16.5" customHeight="1">
      <c r="B332" s="40"/>
      <c r="C332" s="191" t="s">
        <v>471</v>
      </c>
      <c r="D332" s="191" t="s">
        <v>134</v>
      </c>
      <c r="E332" s="192" t="s">
        <v>472</v>
      </c>
      <c r="F332" s="193" t="s">
        <v>473</v>
      </c>
      <c r="G332" s="194" t="s">
        <v>148</v>
      </c>
      <c r="H332" s="195">
        <v>38.454</v>
      </c>
      <c r="I332" s="196"/>
      <c r="J332" s="197">
        <f>ROUND(I332*H332,2)</f>
        <v>0</v>
      </c>
      <c r="K332" s="193" t="s">
        <v>34</v>
      </c>
      <c r="L332" s="60"/>
      <c r="M332" s="198" t="s">
        <v>34</v>
      </c>
      <c r="N332" s="199" t="s">
        <v>51</v>
      </c>
      <c r="O332" s="41"/>
      <c r="P332" s="200">
        <f>O332*H332</f>
        <v>0</v>
      </c>
      <c r="Q332" s="200">
        <v>1.8</v>
      </c>
      <c r="R332" s="200">
        <f>Q332*H332</f>
        <v>69.2172</v>
      </c>
      <c r="S332" s="200">
        <v>0</v>
      </c>
      <c r="T332" s="201">
        <f>S332*H332</f>
        <v>0</v>
      </c>
      <c r="AR332" s="23" t="s">
        <v>139</v>
      </c>
      <c r="AT332" s="23" t="s">
        <v>134</v>
      </c>
      <c r="AU332" s="23" t="s">
        <v>87</v>
      </c>
      <c r="AY332" s="23" t="s">
        <v>132</v>
      </c>
      <c r="BE332" s="202">
        <f>IF(N332="základní",J332,0)</f>
        <v>0</v>
      </c>
      <c r="BF332" s="202">
        <f>IF(N332="snížená",J332,0)</f>
        <v>0</v>
      </c>
      <c r="BG332" s="202">
        <f>IF(N332="zákl. přenesená",J332,0)</f>
        <v>0</v>
      </c>
      <c r="BH332" s="202">
        <f>IF(N332="sníž. přenesená",J332,0)</f>
        <v>0</v>
      </c>
      <c r="BI332" s="202">
        <f>IF(N332="nulová",J332,0)</f>
        <v>0</v>
      </c>
      <c r="BJ332" s="23" t="s">
        <v>139</v>
      </c>
      <c r="BK332" s="202">
        <f>ROUND(I332*H332,2)</f>
        <v>0</v>
      </c>
      <c r="BL332" s="23" t="s">
        <v>139</v>
      </c>
      <c r="BM332" s="23" t="s">
        <v>474</v>
      </c>
    </row>
    <row r="333" spans="2:47" s="1" customFormat="1" ht="94.5">
      <c r="B333" s="40"/>
      <c r="C333" s="62"/>
      <c r="D333" s="203" t="s">
        <v>141</v>
      </c>
      <c r="E333" s="62"/>
      <c r="F333" s="204" t="s">
        <v>475</v>
      </c>
      <c r="G333" s="62"/>
      <c r="H333" s="62"/>
      <c r="I333" s="162"/>
      <c r="J333" s="62"/>
      <c r="K333" s="62"/>
      <c r="L333" s="60"/>
      <c r="M333" s="205"/>
      <c r="N333" s="41"/>
      <c r="O333" s="41"/>
      <c r="P333" s="41"/>
      <c r="Q333" s="41"/>
      <c r="R333" s="41"/>
      <c r="S333" s="41"/>
      <c r="T333" s="77"/>
      <c r="AT333" s="23" t="s">
        <v>141</v>
      </c>
      <c r="AU333" s="23" t="s">
        <v>87</v>
      </c>
    </row>
    <row r="334" spans="2:51" s="11" customFormat="1" ht="13.5">
      <c r="B334" s="206"/>
      <c r="C334" s="207"/>
      <c r="D334" s="203" t="s">
        <v>143</v>
      </c>
      <c r="E334" s="208" t="s">
        <v>34</v>
      </c>
      <c r="F334" s="209" t="s">
        <v>476</v>
      </c>
      <c r="G334" s="207"/>
      <c r="H334" s="208" t="s">
        <v>34</v>
      </c>
      <c r="I334" s="210"/>
      <c r="J334" s="207"/>
      <c r="K334" s="207"/>
      <c r="L334" s="211"/>
      <c r="M334" s="212"/>
      <c r="N334" s="213"/>
      <c r="O334" s="213"/>
      <c r="P334" s="213"/>
      <c r="Q334" s="213"/>
      <c r="R334" s="213"/>
      <c r="S334" s="213"/>
      <c r="T334" s="214"/>
      <c r="AT334" s="215" t="s">
        <v>143</v>
      </c>
      <c r="AU334" s="215" t="s">
        <v>87</v>
      </c>
      <c r="AV334" s="11" t="s">
        <v>25</v>
      </c>
      <c r="AW334" s="11" t="s">
        <v>41</v>
      </c>
      <c r="AX334" s="11" t="s">
        <v>78</v>
      </c>
      <c r="AY334" s="215" t="s">
        <v>132</v>
      </c>
    </row>
    <row r="335" spans="2:51" s="11" customFormat="1" ht="13.5">
      <c r="B335" s="206"/>
      <c r="C335" s="207"/>
      <c r="D335" s="203" t="s">
        <v>143</v>
      </c>
      <c r="E335" s="208" t="s">
        <v>34</v>
      </c>
      <c r="F335" s="209" t="s">
        <v>477</v>
      </c>
      <c r="G335" s="207"/>
      <c r="H335" s="208" t="s">
        <v>34</v>
      </c>
      <c r="I335" s="210"/>
      <c r="J335" s="207"/>
      <c r="K335" s="207"/>
      <c r="L335" s="211"/>
      <c r="M335" s="212"/>
      <c r="N335" s="213"/>
      <c r="O335" s="213"/>
      <c r="P335" s="213"/>
      <c r="Q335" s="213"/>
      <c r="R335" s="213"/>
      <c r="S335" s="213"/>
      <c r="T335" s="214"/>
      <c r="AT335" s="215" t="s">
        <v>143</v>
      </c>
      <c r="AU335" s="215" t="s">
        <v>87</v>
      </c>
      <c r="AV335" s="11" t="s">
        <v>25</v>
      </c>
      <c r="AW335" s="11" t="s">
        <v>41</v>
      </c>
      <c r="AX335" s="11" t="s">
        <v>78</v>
      </c>
      <c r="AY335" s="215" t="s">
        <v>132</v>
      </c>
    </row>
    <row r="336" spans="2:51" s="12" customFormat="1" ht="13.5">
      <c r="B336" s="216"/>
      <c r="C336" s="217"/>
      <c r="D336" s="203" t="s">
        <v>143</v>
      </c>
      <c r="E336" s="218" t="s">
        <v>34</v>
      </c>
      <c r="F336" s="219" t="s">
        <v>478</v>
      </c>
      <c r="G336" s="217"/>
      <c r="H336" s="220">
        <v>36.718</v>
      </c>
      <c r="I336" s="221"/>
      <c r="J336" s="217"/>
      <c r="K336" s="217"/>
      <c r="L336" s="222"/>
      <c r="M336" s="223"/>
      <c r="N336" s="224"/>
      <c r="O336" s="224"/>
      <c r="P336" s="224"/>
      <c r="Q336" s="224"/>
      <c r="R336" s="224"/>
      <c r="S336" s="224"/>
      <c r="T336" s="225"/>
      <c r="AT336" s="226" t="s">
        <v>143</v>
      </c>
      <c r="AU336" s="226" t="s">
        <v>87</v>
      </c>
      <c r="AV336" s="12" t="s">
        <v>87</v>
      </c>
      <c r="AW336" s="12" t="s">
        <v>41</v>
      </c>
      <c r="AX336" s="12" t="s">
        <v>78</v>
      </c>
      <c r="AY336" s="226" t="s">
        <v>132</v>
      </c>
    </row>
    <row r="337" spans="2:51" s="11" customFormat="1" ht="13.5">
      <c r="B337" s="206"/>
      <c r="C337" s="207"/>
      <c r="D337" s="203" t="s">
        <v>143</v>
      </c>
      <c r="E337" s="208" t="s">
        <v>34</v>
      </c>
      <c r="F337" s="209" t="s">
        <v>479</v>
      </c>
      <c r="G337" s="207"/>
      <c r="H337" s="208" t="s">
        <v>34</v>
      </c>
      <c r="I337" s="210"/>
      <c r="J337" s="207"/>
      <c r="K337" s="207"/>
      <c r="L337" s="211"/>
      <c r="M337" s="212"/>
      <c r="N337" s="213"/>
      <c r="O337" s="213"/>
      <c r="P337" s="213"/>
      <c r="Q337" s="213"/>
      <c r="R337" s="213"/>
      <c r="S337" s="213"/>
      <c r="T337" s="214"/>
      <c r="AT337" s="215" t="s">
        <v>143</v>
      </c>
      <c r="AU337" s="215" t="s">
        <v>87</v>
      </c>
      <c r="AV337" s="11" t="s">
        <v>25</v>
      </c>
      <c r="AW337" s="11" t="s">
        <v>41</v>
      </c>
      <c r="AX337" s="11" t="s">
        <v>78</v>
      </c>
      <c r="AY337" s="215" t="s">
        <v>132</v>
      </c>
    </row>
    <row r="338" spans="2:51" s="12" customFormat="1" ht="13.5">
      <c r="B338" s="216"/>
      <c r="C338" s="217"/>
      <c r="D338" s="203" t="s">
        <v>143</v>
      </c>
      <c r="E338" s="218" t="s">
        <v>34</v>
      </c>
      <c r="F338" s="219" t="s">
        <v>480</v>
      </c>
      <c r="G338" s="217"/>
      <c r="H338" s="220">
        <v>1.736</v>
      </c>
      <c r="I338" s="221"/>
      <c r="J338" s="217"/>
      <c r="K338" s="217"/>
      <c r="L338" s="222"/>
      <c r="M338" s="223"/>
      <c r="N338" s="224"/>
      <c r="O338" s="224"/>
      <c r="P338" s="224"/>
      <c r="Q338" s="224"/>
      <c r="R338" s="224"/>
      <c r="S338" s="224"/>
      <c r="T338" s="225"/>
      <c r="AT338" s="226" t="s">
        <v>143</v>
      </c>
      <c r="AU338" s="226" t="s">
        <v>87</v>
      </c>
      <c r="AV338" s="12" t="s">
        <v>87</v>
      </c>
      <c r="AW338" s="12" t="s">
        <v>41</v>
      </c>
      <c r="AX338" s="12" t="s">
        <v>78</v>
      </c>
      <c r="AY338" s="226" t="s">
        <v>132</v>
      </c>
    </row>
    <row r="339" spans="2:51" s="13" customFormat="1" ht="13.5">
      <c r="B339" s="227"/>
      <c r="C339" s="228"/>
      <c r="D339" s="203" t="s">
        <v>143</v>
      </c>
      <c r="E339" s="229" t="s">
        <v>34</v>
      </c>
      <c r="F339" s="230" t="s">
        <v>156</v>
      </c>
      <c r="G339" s="228"/>
      <c r="H339" s="231">
        <v>38.454</v>
      </c>
      <c r="I339" s="232"/>
      <c r="J339" s="228"/>
      <c r="K339" s="228"/>
      <c r="L339" s="233"/>
      <c r="M339" s="234"/>
      <c r="N339" s="235"/>
      <c r="O339" s="235"/>
      <c r="P339" s="235"/>
      <c r="Q339" s="235"/>
      <c r="R339" s="235"/>
      <c r="S339" s="235"/>
      <c r="T339" s="236"/>
      <c r="AT339" s="237" t="s">
        <v>143</v>
      </c>
      <c r="AU339" s="237" t="s">
        <v>87</v>
      </c>
      <c r="AV339" s="13" t="s">
        <v>139</v>
      </c>
      <c r="AW339" s="13" t="s">
        <v>41</v>
      </c>
      <c r="AX339" s="13" t="s">
        <v>25</v>
      </c>
      <c r="AY339" s="237" t="s">
        <v>132</v>
      </c>
    </row>
    <row r="340" spans="2:63" s="10" customFormat="1" ht="29.85" customHeight="1">
      <c r="B340" s="175"/>
      <c r="C340" s="176"/>
      <c r="D340" s="177" t="s">
        <v>77</v>
      </c>
      <c r="E340" s="189" t="s">
        <v>182</v>
      </c>
      <c r="F340" s="189" t="s">
        <v>481</v>
      </c>
      <c r="G340" s="176"/>
      <c r="H340" s="176"/>
      <c r="I340" s="179"/>
      <c r="J340" s="190">
        <f>BK340</f>
        <v>0</v>
      </c>
      <c r="K340" s="176"/>
      <c r="L340" s="181"/>
      <c r="M340" s="182"/>
      <c r="N340" s="183"/>
      <c r="O340" s="183"/>
      <c r="P340" s="184">
        <f>SUM(P341:P359)</f>
        <v>0</v>
      </c>
      <c r="Q340" s="183"/>
      <c r="R340" s="184">
        <f>SUM(R341:R359)</f>
        <v>0.6839999999999999</v>
      </c>
      <c r="S340" s="183"/>
      <c r="T340" s="185">
        <f>SUM(T341:T359)</f>
        <v>74.12</v>
      </c>
      <c r="AR340" s="186" t="s">
        <v>25</v>
      </c>
      <c r="AT340" s="187" t="s">
        <v>77</v>
      </c>
      <c r="AU340" s="187" t="s">
        <v>25</v>
      </c>
      <c r="AY340" s="186" t="s">
        <v>132</v>
      </c>
      <c r="BK340" s="188">
        <f>SUM(BK341:BK359)</f>
        <v>0</v>
      </c>
    </row>
    <row r="341" spans="2:65" s="1" customFormat="1" ht="16.5" customHeight="1">
      <c r="B341" s="40"/>
      <c r="C341" s="191" t="s">
        <v>482</v>
      </c>
      <c r="D341" s="191" t="s">
        <v>134</v>
      </c>
      <c r="E341" s="192" t="s">
        <v>483</v>
      </c>
      <c r="F341" s="193" t="s">
        <v>484</v>
      </c>
      <c r="G341" s="194" t="s">
        <v>148</v>
      </c>
      <c r="H341" s="195">
        <v>5.7</v>
      </c>
      <c r="I341" s="196"/>
      <c r="J341" s="197">
        <f>ROUND(I341*H341,2)</f>
        <v>0</v>
      </c>
      <c r="K341" s="193" t="s">
        <v>138</v>
      </c>
      <c r="L341" s="60"/>
      <c r="M341" s="198" t="s">
        <v>34</v>
      </c>
      <c r="N341" s="199" t="s">
        <v>51</v>
      </c>
      <c r="O341" s="41"/>
      <c r="P341" s="200">
        <f>O341*H341</f>
        <v>0</v>
      </c>
      <c r="Q341" s="200">
        <v>0.12</v>
      </c>
      <c r="R341" s="200">
        <f>Q341*H341</f>
        <v>0.6839999999999999</v>
      </c>
      <c r="S341" s="200">
        <v>2.1</v>
      </c>
      <c r="T341" s="201">
        <f>S341*H341</f>
        <v>11.97</v>
      </c>
      <c r="AR341" s="23" t="s">
        <v>139</v>
      </c>
      <c r="AT341" s="23" t="s">
        <v>134</v>
      </c>
      <c r="AU341" s="23" t="s">
        <v>87</v>
      </c>
      <c r="AY341" s="23" t="s">
        <v>132</v>
      </c>
      <c r="BE341" s="202">
        <f>IF(N341="základní",J341,0)</f>
        <v>0</v>
      </c>
      <c r="BF341" s="202">
        <f>IF(N341="snížená",J341,0)</f>
        <v>0</v>
      </c>
      <c r="BG341" s="202">
        <f>IF(N341="zákl. přenesená",J341,0)</f>
        <v>0</v>
      </c>
      <c r="BH341" s="202">
        <f>IF(N341="sníž. přenesená",J341,0)</f>
        <v>0</v>
      </c>
      <c r="BI341" s="202">
        <f>IF(N341="nulová",J341,0)</f>
        <v>0</v>
      </c>
      <c r="BJ341" s="23" t="s">
        <v>139</v>
      </c>
      <c r="BK341" s="202">
        <f>ROUND(I341*H341,2)</f>
        <v>0</v>
      </c>
      <c r="BL341" s="23" t="s">
        <v>139</v>
      </c>
      <c r="BM341" s="23" t="s">
        <v>485</v>
      </c>
    </row>
    <row r="342" spans="2:47" s="1" customFormat="1" ht="243">
      <c r="B342" s="40"/>
      <c r="C342" s="62"/>
      <c r="D342" s="203" t="s">
        <v>141</v>
      </c>
      <c r="E342" s="62"/>
      <c r="F342" s="204" t="s">
        <v>486</v>
      </c>
      <c r="G342" s="62"/>
      <c r="H342" s="62"/>
      <c r="I342" s="162"/>
      <c r="J342" s="62"/>
      <c r="K342" s="62"/>
      <c r="L342" s="60"/>
      <c r="M342" s="205"/>
      <c r="N342" s="41"/>
      <c r="O342" s="41"/>
      <c r="P342" s="41"/>
      <c r="Q342" s="41"/>
      <c r="R342" s="41"/>
      <c r="S342" s="41"/>
      <c r="T342" s="77"/>
      <c r="AT342" s="23" t="s">
        <v>141</v>
      </c>
      <c r="AU342" s="23" t="s">
        <v>87</v>
      </c>
    </row>
    <row r="343" spans="2:51" s="11" customFormat="1" ht="13.5">
      <c r="B343" s="206"/>
      <c r="C343" s="207"/>
      <c r="D343" s="203" t="s">
        <v>143</v>
      </c>
      <c r="E343" s="208" t="s">
        <v>34</v>
      </c>
      <c r="F343" s="209" t="s">
        <v>487</v>
      </c>
      <c r="G343" s="207"/>
      <c r="H343" s="208" t="s">
        <v>34</v>
      </c>
      <c r="I343" s="210"/>
      <c r="J343" s="207"/>
      <c r="K343" s="207"/>
      <c r="L343" s="211"/>
      <c r="M343" s="212"/>
      <c r="N343" s="213"/>
      <c r="O343" s="213"/>
      <c r="P343" s="213"/>
      <c r="Q343" s="213"/>
      <c r="R343" s="213"/>
      <c r="S343" s="213"/>
      <c r="T343" s="214"/>
      <c r="AT343" s="215" t="s">
        <v>143</v>
      </c>
      <c r="AU343" s="215" t="s">
        <v>87</v>
      </c>
      <c r="AV343" s="11" t="s">
        <v>25</v>
      </c>
      <c r="AW343" s="11" t="s">
        <v>41</v>
      </c>
      <c r="AX343" s="11" t="s">
        <v>78</v>
      </c>
      <c r="AY343" s="215" t="s">
        <v>132</v>
      </c>
    </row>
    <row r="344" spans="2:51" s="11" customFormat="1" ht="13.5">
      <c r="B344" s="206"/>
      <c r="C344" s="207"/>
      <c r="D344" s="203" t="s">
        <v>143</v>
      </c>
      <c r="E344" s="208" t="s">
        <v>34</v>
      </c>
      <c r="F344" s="209" t="s">
        <v>488</v>
      </c>
      <c r="G344" s="207"/>
      <c r="H344" s="208" t="s">
        <v>34</v>
      </c>
      <c r="I344" s="210"/>
      <c r="J344" s="207"/>
      <c r="K344" s="207"/>
      <c r="L344" s="211"/>
      <c r="M344" s="212"/>
      <c r="N344" s="213"/>
      <c r="O344" s="213"/>
      <c r="P344" s="213"/>
      <c r="Q344" s="213"/>
      <c r="R344" s="213"/>
      <c r="S344" s="213"/>
      <c r="T344" s="214"/>
      <c r="AT344" s="215" t="s">
        <v>143</v>
      </c>
      <c r="AU344" s="215" t="s">
        <v>87</v>
      </c>
      <c r="AV344" s="11" t="s">
        <v>25</v>
      </c>
      <c r="AW344" s="11" t="s">
        <v>41</v>
      </c>
      <c r="AX344" s="11" t="s">
        <v>78</v>
      </c>
      <c r="AY344" s="215" t="s">
        <v>132</v>
      </c>
    </row>
    <row r="345" spans="2:51" s="12" customFormat="1" ht="13.5">
      <c r="B345" s="216"/>
      <c r="C345" s="217"/>
      <c r="D345" s="203" t="s">
        <v>143</v>
      </c>
      <c r="E345" s="218" t="s">
        <v>34</v>
      </c>
      <c r="F345" s="219" t="s">
        <v>489</v>
      </c>
      <c r="G345" s="217"/>
      <c r="H345" s="220">
        <v>0.9</v>
      </c>
      <c r="I345" s="221"/>
      <c r="J345" s="217"/>
      <c r="K345" s="217"/>
      <c r="L345" s="222"/>
      <c r="M345" s="223"/>
      <c r="N345" s="224"/>
      <c r="O345" s="224"/>
      <c r="P345" s="224"/>
      <c r="Q345" s="224"/>
      <c r="R345" s="224"/>
      <c r="S345" s="224"/>
      <c r="T345" s="225"/>
      <c r="AT345" s="226" t="s">
        <v>143</v>
      </c>
      <c r="AU345" s="226" t="s">
        <v>87</v>
      </c>
      <c r="AV345" s="12" t="s">
        <v>87</v>
      </c>
      <c r="AW345" s="12" t="s">
        <v>41</v>
      </c>
      <c r="AX345" s="12" t="s">
        <v>78</v>
      </c>
      <c r="AY345" s="226" t="s">
        <v>132</v>
      </c>
    </row>
    <row r="346" spans="2:51" s="11" customFormat="1" ht="13.5">
      <c r="B346" s="206"/>
      <c r="C346" s="207"/>
      <c r="D346" s="203" t="s">
        <v>143</v>
      </c>
      <c r="E346" s="208" t="s">
        <v>34</v>
      </c>
      <c r="F346" s="209" t="s">
        <v>490</v>
      </c>
      <c r="G346" s="207"/>
      <c r="H346" s="208" t="s">
        <v>34</v>
      </c>
      <c r="I346" s="210"/>
      <c r="J346" s="207"/>
      <c r="K346" s="207"/>
      <c r="L346" s="211"/>
      <c r="M346" s="212"/>
      <c r="N346" s="213"/>
      <c r="O346" s="213"/>
      <c r="P346" s="213"/>
      <c r="Q346" s="213"/>
      <c r="R346" s="213"/>
      <c r="S346" s="213"/>
      <c r="T346" s="214"/>
      <c r="AT346" s="215" t="s">
        <v>143</v>
      </c>
      <c r="AU346" s="215" t="s">
        <v>87</v>
      </c>
      <c r="AV346" s="11" t="s">
        <v>25</v>
      </c>
      <c r="AW346" s="11" t="s">
        <v>41</v>
      </c>
      <c r="AX346" s="11" t="s">
        <v>78</v>
      </c>
      <c r="AY346" s="215" t="s">
        <v>132</v>
      </c>
    </row>
    <row r="347" spans="2:51" s="11" customFormat="1" ht="13.5">
      <c r="B347" s="206"/>
      <c r="C347" s="207"/>
      <c r="D347" s="203" t="s">
        <v>143</v>
      </c>
      <c r="E347" s="208" t="s">
        <v>34</v>
      </c>
      <c r="F347" s="209" t="s">
        <v>491</v>
      </c>
      <c r="G347" s="207"/>
      <c r="H347" s="208" t="s">
        <v>34</v>
      </c>
      <c r="I347" s="210"/>
      <c r="J347" s="207"/>
      <c r="K347" s="207"/>
      <c r="L347" s="211"/>
      <c r="M347" s="212"/>
      <c r="N347" s="213"/>
      <c r="O347" s="213"/>
      <c r="P347" s="213"/>
      <c r="Q347" s="213"/>
      <c r="R347" s="213"/>
      <c r="S347" s="213"/>
      <c r="T347" s="214"/>
      <c r="AT347" s="215" t="s">
        <v>143</v>
      </c>
      <c r="AU347" s="215" t="s">
        <v>87</v>
      </c>
      <c r="AV347" s="11" t="s">
        <v>25</v>
      </c>
      <c r="AW347" s="11" t="s">
        <v>41</v>
      </c>
      <c r="AX347" s="11" t="s">
        <v>78</v>
      </c>
      <c r="AY347" s="215" t="s">
        <v>132</v>
      </c>
    </row>
    <row r="348" spans="2:51" s="12" customFormat="1" ht="13.5">
      <c r="B348" s="216"/>
      <c r="C348" s="217"/>
      <c r="D348" s="203" t="s">
        <v>143</v>
      </c>
      <c r="E348" s="218" t="s">
        <v>34</v>
      </c>
      <c r="F348" s="219" t="s">
        <v>468</v>
      </c>
      <c r="G348" s="217"/>
      <c r="H348" s="220">
        <v>1.2</v>
      </c>
      <c r="I348" s="221"/>
      <c r="J348" s="217"/>
      <c r="K348" s="217"/>
      <c r="L348" s="222"/>
      <c r="M348" s="223"/>
      <c r="N348" s="224"/>
      <c r="O348" s="224"/>
      <c r="P348" s="224"/>
      <c r="Q348" s="224"/>
      <c r="R348" s="224"/>
      <c r="S348" s="224"/>
      <c r="T348" s="225"/>
      <c r="AT348" s="226" t="s">
        <v>143</v>
      </c>
      <c r="AU348" s="226" t="s">
        <v>87</v>
      </c>
      <c r="AV348" s="12" t="s">
        <v>87</v>
      </c>
      <c r="AW348" s="12" t="s">
        <v>41</v>
      </c>
      <c r="AX348" s="12" t="s">
        <v>78</v>
      </c>
      <c r="AY348" s="226" t="s">
        <v>132</v>
      </c>
    </row>
    <row r="349" spans="2:51" s="11" customFormat="1" ht="13.5">
      <c r="B349" s="206"/>
      <c r="C349" s="207"/>
      <c r="D349" s="203" t="s">
        <v>143</v>
      </c>
      <c r="E349" s="208" t="s">
        <v>34</v>
      </c>
      <c r="F349" s="209" t="s">
        <v>492</v>
      </c>
      <c r="G349" s="207"/>
      <c r="H349" s="208" t="s">
        <v>34</v>
      </c>
      <c r="I349" s="210"/>
      <c r="J349" s="207"/>
      <c r="K349" s="207"/>
      <c r="L349" s="211"/>
      <c r="M349" s="212"/>
      <c r="N349" s="213"/>
      <c r="O349" s="213"/>
      <c r="P349" s="213"/>
      <c r="Q349" s="213"/>
      <c r="R349" s="213"/>
      <c r="S349" s="213"/>
      <c r="T349" s="214"/>
      <c r="AT349" s="215" t="s">
        <v>143</v>
      </c>
      <c r="AU349" s="215" t="s">
        <v>87</v>
      </c>
      <c r="AV349" s="11" t="s">
        <v>25</v>
      </c>
      <c r="AW349" s="11" t="s">
        <v>41</v>
      </c>
      <c r="AX349" s="11" t="s">
        <v>78</v>
      </c>
      <c r="AY349" s="215" t="s">
        <v>132</v>
      </c>
    </row>
    <row r="350" spans="2:51" s="12" customFormat="1" ht="13.5">
      <c r="B350" s="216"/>
      <c r="C350" s="217"/>
      <c r="D350" s="203" t="s">
        <v>143</v>
      </c>
      <c r="E350" s="218" t="s">
        <v>34</v>
      </c>
      <c r="F350" s="219" t="s">
        <v>468</v>
      </c>
      <c r="G350" s="217"/>
      <c r="H350" s="220">
        <v>1.2</v>
      </c>
      <c r="I350" s="221"/>
      <c r="J350" s="217"/>
      <c r="K350" s="217"/>
      <c r="L350" s="222"/>
      <c r="M350" s="223"/>
      <c r="N350" s="224"/>
      <c r="O350" s="224"/>
      <c r="P350" s="224"/>
      <c r="Q350" s="224"/>
      <c r="R350" s="224"/>
      <c r="S350" s="224"/>
      <c r="T350" s="225"/>
      <c r="AT350" s="226" t="s">
        <v>143</v>
      </c>
      <c r="AU350" s="226" t="s">
        <v>87</v>
      </c>
      <c r="AV350" s="12" t="s">
        <v>87</v>
      </c>
      <c r="AW350" s="12" t="s">
        <v>41</v>
      </c>
      <c r="AX350" s="12" t="s">
        <v>78</v>
      </c>
      <c r="AY350" s="226" t="s">
        <v>132</v>
      </c>
    </row>
    <row r="351" spans="2:51" s="11" customFormat="1" ht="13.5">
      <c r="B351" s="206"/>
      <c r="C351" s="207"/>
      <c r="D351" s="203" t="s">
        <v>143</v>
      </c>
      <c r="E351" s="208" t="s">
        <v>34</v>
      </c>
      <c r="F351" s="209" t="s">
        <v>493</v>
      </c>
      <c r="G351" s="207"/>
      <c r="H351" s="208" t="s">
        <v>34</v>
      </c>
      <c r="I351" s="210"/>
      <c r="J351" s="207"/>
      <c r="K351" s="207"/>
      <c r="L351" s="211"/>
      <c r="M351" s="212"/>
      <c r="N351" s="213"/>
      <c r="O351" s="213"/>
      <c r="P351" s="213"/>
      <c r="Q351" s="213"/>
      <c r="R351" s="213"/>
      <c r="S351" s="213"/>
      <c r="T351" s="214"/>
      <c r="AT351" s="215" t="s">
        <v>143</v>
      </c>
      <c r="AU351" s="215" t="s">
        <v>87</v>
      </c>
      <c r="AV351" s="11" t="s">
        <v>25</v>
      </c>
      <c r="AW351" s="11" t="s">
        <v>41</v>
      </c>
      <c r="AX351" s="11" t="s">
        <v>78</v>
      </c>
      <c r="AY351" s="215" t="s">
        <v>132</v>
      </c>
    </row>
    <row r="352" spans="2:51" s="12" customFormat="1" ht="13.5">
      <c r="B352" s="216"/>
      <c r="C352" s="217"/>
      <c r="D352" s="203" t="s">
        <v>143</v>
      </c>
      <c r="E352" s="218" t="s">
        <v>34</v>
      </c>
      <c r="F352" s="219" t="s">
        <v>468</v>
      </c>
      <c r="G352" s="217"/>
      <c r="H352" s="220">
        <v>1.2</v>
      </c>
      <c r="I352" s="221"/>
      <c r="J352" s="217"/>
      <c r="K352" s="217"/>
      <c r="L352" s="222"/>
      <c r="M352" s="223"/>
      <c r="N352" s="224"/>
      <c r="O352" s="224"/>
      <c r="P352" s="224"/>
      <c r="Q352" s="224"/>
      <c r="R352" s="224"/>
      <c r="S352" s="224"/>
      <c r="T352" s="225"/>
      <c r="AT352" s="226" t="s">
        <v>143</v>
      </c>
      <c r="AU352" s="226" t="s">
        <v>87</v>
      </c>
      <c r="AV352" s="12" t="s">
        <v>87</v>
      </c>
      <c r="AW352" s="12" t="s">
        <v>41</v>
      </c>
      <c r="AX352" s="12" t="s">
        <v>78</v>
      </c>
      <c r="AY352" s="226" t="s">
        <v>132</v>
      </c>
    </row>
    <row r="353" spans="2:51" s="11" customFormat="1" ht="13.5">
      <c r="B353" s="206"/>
      <c r="C353" s="207"/>
      <c r="D353" s="203" t="s">
        <v>143</v>
      </c>
      <c r="E353" s="208" t="s">
        <v>34</v>
      </c>
      <c r="F353" s="209" t="s">
        <v>494</v>
      </c>
      <c r="G353" s="207"/>
      <c r="H353" s="208" t="s">
        <v>34</v>
      </c>
      <c r="I353" s="210"/>
      <c r="J353" s="207"/>
      <c r="K353" s="207"/>
      <c r="L353" s="211"/>
      <c r="M353" s="212"/>
      <c r="N353" s="213"/>
      <c r="O353" s="213"/>
      <c r="P353" s="213"/>
      <c r="Q353" s="213"/>
      <c r="R353" s="213"/>
      <c r="S353" s="213"/>
      <c r="T353" s="214"/>
      <c r="AT353" s="215" t="s">
        <v>143</v>
      </c>
      <c r="AU353" s="215" t="s">
        <v>87</v>
      </c>
      <c r="AV353" s="11" t="s">
        <v>25</v>
      </c>
      <c r="AW353" s="11" t="s">
        <v>41</v>
      </c>
      <c r="AX353" s="11" t="s">
        <v>78</v>
      </c>
      <c r="AY353" s="215" t="s">
        <v>132</v>
      </c>
    </row>
    <row r="354" spans="2:51" s="12" customFormat="1" ht="13.5">
      <c r="B354" s="216"/>
      <c r="C354" s="217"/>
      <c r="D354" s="203" t="s">
        <v>143</v>
      </c>
      <c r="E354" s="218" t="s">
        <v>34</v>
      </c>
      <c r="F354" s="219" t="s">
        <v>468</v>
      </c>
      <c r="G354" s="217"/>
      <c r="H354" s="220">
        <v>1.2</v>
      </c>
      <c r="I354" s="221"/>
      <c r="J354" s="217"/>
      <c r="K354" s="217"/>
      <c r="L354" s="222"/>
      <c r="M354" s="223"/>
      <c r="N354" s="224"/>
      <c r="O354" s="224"/>
      <c r="P354" s="224"/>
      <c r="Q354" s="224"/>
      <c r="R354" s="224"/>
      <c r="S354" s="224"/>
      <c r="T354" s="225"/>
      <c r="AT354" s="226" t="s">
        <v>143</v>
      </c>
      <c r="AU354" s="226" t="s">
        <v>87</v>
      </c>
      <c r="AV354" s="12" t="s">
        <v>87</v>
      </c>
      <c r="AW354" s="12" t="s">
        <v>41</v>
      </c>
      <c r="AX354" s="12" t="s">
        <v>78</v>
      </c>
      <c r="AY354" s="226" t="s">
        <v>132</v>
      </c>
    </row>
    <row r="355" spans="2:51" s="13" customFormat="1" ht="13.5">
      <c r="B355" s="227"/>
      <c r="C355" s="228"/>
      <c r="D355" s="203" t="s">
        <v>143</v>
      </c>
      <c r="E355" s="229" t="s">
        <v>34</v>
      </c>
      <c r="F355" s="230" t="s">
        <v>156</v>
      </c>
      <c r="G355" s="228"/>
      <c r="H355" s="231">
        <v>5.7</v>
      </c>
      <c r="I355" s="232"/>
      <c r="J355" s="228"/>
      <c r="K355" s="228"/>
      <c r="L355" s="233"/>
      <c r="M355" s="234"/>
      <c r="N355" s="235"/>
      <c r="O355" s="235"/>
      <c r="P355" s="235"/>
      <c r="Q355" s="235"/>
      <c r="R355" s="235"/>
      <c r="S355" s="235"/>
      <c r="T355" s="236"/>
      <c r="AT355" s="237" t="s">
        <v>143</v>
      </c>
      <c r="AU355" s="237" t="s">
        <v>87</v>
      </c>
      <c r="AV355" s="13" t="s">
        <v>139</v>
      </c>
      <c r="AW355" s="13" t="s">
        <v>41</v>
      </c>
      <c r="AX355" s="13" t="s">
        <v>25</v>
      </c>
      <c r="AY355" s="237" t="s">
        <v>132</v>
      </c>
    </row>
    <row r="356" spans="2:65" s="1" customFormat="1" ht="25.5" customHeight="1">
      <c r="B356" s="40"/>
      <c r="C356" s="191" t="s">
        <v>495</v>
      </c>
      <c r="D356" s="191" t="s">
        <v>134</v>
      </c>
      <c r="E356" s="192" t="s">
        <v>496</v>
      </c>
      <c r="F356" s="193" t="s">
        <v>497</v>
      </c>
      <c r="G356" s="194" t="s">
        <v>148</v>
      </c>
      <c r="H356" s="195">
        <v>28.25</v>
      </c>
      <c r="I356" s="196"/>
      <c r="J356" s="197">
        <f>ROUND(I356*H356,2)</f>
        <v>0</v>
      </c>
      <c r="K356" s="193" t="s">
        <v>138</v>
      </c>
      <c r="L356" s="60"/>
      <c r="M356" s="198" t="s">
        <v>34</v>
      </c>
      <c r="N356" s="199" t="s">
        <v>51</v>
      </c>
      <c r="O356" s="41"/>
      <c r="P356" s="200">
        <f>O356*H356</f>
        <v>0</v>
      </c>
      <c r="Q356" s="200">
        <v>0</v>
      </c>
      <c r="R356" s="200">
        <f>Q356*H356</f>
        <v>0</v>
      </c>
      <c r="S356" s="200">
        <v>2.2</v>
      </c>
      <c r="T356" s="201">
        <f>S356*H356</f>
        <v>62.150000000000006</v>
      </c>
      <c r="AR356" s="23" t="s">
        <v>139</v>
      </c>
      <c r="AT356" s="23" t="s">
        <v>134</v>
      </c>
      <c r="AU356" s="23" t="s">
        <v>87</v>
      </c>
      <c r="AY356" s="23" t="s">
        <v>132</v>
      </c>
      <c r="BE356" s="202">
        <f>IF(N356="základní",J356,0)</f>
        <v>0</v>
      </c>
      <c r="BF356" s="202">
        <f>IF(N356="snížená",J356,0)</f>
        <v>0</v>
      </c>
      <c r="BG356" s="202">
        <f>IF(N356="zákl. přenesená",J356,0)</f>
        <v>0</v>
      </c>
      <c r="BH356" s="202">
        <f>IF(N356="sníž. přenesená",J356,0)</f>
        <v>0</v>
      </c>
      <c r="BI356" s="202">
        <f>IF(N356="nulová",J356,0)</f>
        <v>0</v>
      </c>
      <c r="BJ356" s="23" t="s">
        <v>139</v>
      </c>
      <c r="BK356" s="202">
        <f>ROUND(I356*H356,2)</f>
        <v>0</v>
      </c>
      <c r="BL356" s="23" t="s">
        <v>139</v>
      </c>
      <c r="BM356" s="23" t="s">
        <v>498</v>
      </c>
    </row>
    <row r="357" spans="2:47" s="1" customFormat="1" ht="148.5">
      <c r="B357" s="40"/>
      <c r="C357" s="62"/>
      <c r="D357" s="203" t="s">
        <v>141</v>
      </c>
      <c r="E357" s="62"/>
      <c r="F357" s="204" t="s">
        <v>499</v>
      </c>
      <c r="G357" s="62"/>
      <c r="H357" s="62"/>
      <c r="I357" s="162"/>
      <c r="J357" s="62"/>
      <c r="K357" s="62"/>
      <c r="L357" s="60"/>
      <c r="M357" s="205"/>
      <c r="N357" s="41"/>
      <c r="O357" s="41"/>
      <c r="P357" s="41"/>
      <c r="Q357" s="41"/>
      <c r="R357" s="41"/>
      <c r="S357" s="41"/>
      <c r="T357" s="77"/>
      <c r="AT357" s="23" t="s">
        <v>141</v>
      </c>
      <c r="AU357" s="23" t="s">
        <v>87</v>
      </c>
    </row>
    <row r="358" spans="2:51" s="11" customFormat="1" ht="13.5">
      <c r="B358" s="206"/>
      <c r="C358" s="207"/>
      <c r="D358" s="203" t="s">
        <v>143</v>
      </c>
      <c r="E358" s="208" t="s">
        <v>34</v>
      </c>
      <c r="F358" s="209" t="s">
        <v>500</v>
      </c>
      <c r="G358" s="207"/>
      <c r="H358" s="208" t="s">
        <v>34</v>
      </c>
      <c r="I358" s="210"/>
      <c r="J358" s="207"/>
      <c r="K358" s="207"/>
      <c r="L358" s="211"/>
      <c r="M358" s="212"/>
      <c r="N358" s="213"/>
      <c r="O358" s="213"/>
      <c r="P358" s="213"/>
      <c r="Q358" s="213"/>
      <c r="R358" s="213"/>
      <c r="S358" s="213"/>
      <c r="T358" s="214"/>
      <c r="AT358" s="215" t="s">
        <v>143</v>
      </c>
      <c r="AU358" s="215" t="s">
        <v>87</v>
      </c>
      <c r="AV358" s="11" t="s">
        <v>25</v>
      </c>
      <c r="AW358" s="11" t="s">
        <v>41</v>
      </c>
      <c r="AX358" s="11" t="s">
        <v>78</v>
      </c>
      <c r="AY358" s="215" t="s">
        <v>132</v>
      </c>
    </row>
    <row r="359" spans="2:51" s="12" customFormat="1" ht="13.5">
      <c r="B359" s="216"/>
      <c r="C359" s="217"/>
      <c r="D359" s="203" t="s">
        <v>143</v>
      </c>
      <c r="E359" s="218" t="s">
        <v>34</v>
      </c>
      <c r="F359" s="219" t="s">
        <v>501</v>
      </c>
      <c r="G359" s="217"/>
      <c r="H359" s="220">
        <v>28.25</v>
      </c>
      <c r="I359" s="221"/>
      <c r="J359" s="217"/>
      <c r="K359" s="217"/>
      <c r="L359" s="222"/>
      <c r="M359" s="223"/>
      <c r="N359" s="224"/>
      <c r="O359" s="224"/>
      <c r="P359" s="224"/>
      <c r="Q359" s="224"/>
      <c r="R359" s="224"/>
      <c r="S359" s="224"/>
      <c r="T359" s="225"/>
      <c r="AT359" s="226" t="s">
        <v>143</v>
      </c>
      <c r="AU359" s="226" t="s">
        <v>87</v>
      </c>
      <c r="AV359" s="12" t="s">
        <v>87</v>
      </c>
      <c r="AW359" s="12" t="s">
        <v>41</v>
      </c>
      <c r="AX359" s="12" t="s">
        <v>25</v>
      </c>
      <c r="AY359" s="226" t="s">
        <v>132</v>
      </c>
    </row>
    <row r="360" spans="2:63" s="10" customFormat="1" ht="29.85" customHeight="1">
      <c r="B360" s="175"/>
      <c r="C360" s="176"/>
      <c r="D360" s="177" t="s">
        <v>77</v>
      </c>
      <c r="E360" s="189" t="s">
        <v>502</v>
      </c>
      <c r="F360" s="189" t="s">
        <v>503</v>
      </c>
      <c r="G360" s="176"/>
      <c r="H360" s="176"/>
      <c r="I360" s="179"/>
      <c r="J360" s="190">
        <f>BK360</f>
        <v>0</v>
      </c>
      <c r="K360" s="176"/>
      <c r="L360" s="181"/>
      <c r="M360" s="182"/>
      <c r="N360" s="183"/>
      <c r="O360" s="183"/>
      <c r="P360" s="184">
        <f>SUM(P361:P382)</f>
        <v>0</v>
      </c>
      <c r="Q360" s="183"/>
      <c r="R360" s="184">
        <f>SUM(R361:R382)</f>
        <v>0</v>
      </c>
      <c r="S360" s="183"/>
      <c r="T360" s="185">
        <f>SUM(T361:T382)</f>
        <v>0</v>
      </c>
      <c r="AR360" s="186" t="s">
        <v>25</v>
      </c>
      <c r="AT360" s="187" t="s">
        <v>77</v>
      </c>
      <c r="AU360" s="187" t="s">
        <v>25</v>
      </c>
      <c r="AY360" s="186" t="s">
        <v>132</v>
      </c>
      <c r="BK360" s="188">
        <f>SUM(BK361:BK382)</f>
        <v>0</v>
      </c>
    </row>
    <row r="361" spans="2:65" s="1" customFormat="1" ht="25.5" customHeight="1">
      <c r="B361" s="40"/>
      <c r="C361" s="191" t="s">
        <v>504</v>
      </c>
      <c r="D361" s="191" t="s">
        <v>134</v>
      </c>
      <c r="E361" s="192" t="s">
        <v>505</v>
      </c>
      <c r="F361" s="193" t="s">
        <v>506</v>
      </c>
      <c r="G361" s="194" t="s">
        <v>409</v>
      </c>
      <c r="H361" s="195">
        <v>0.75</v>
      </c>
      <c r="I361" s="196"/>
      <c r="J361" s="197">
        <f>ROUND(I361*H361,2)</f>
        <v>0</v>
      </c>
      <c r="K361" s="193" t="s">
        <v>34</v>
      </c>
      <c r="L361" s="60"/>
      <c r="M361" s="198" t="s">
        <v>34</v>
      </c>
      <c r="N361" s="199" t="s">
        <v>51</v>
      </c>
      <c r="O361" s="41"/>
      <c r="P361" s="200">
        <f>O361*H361</f>
        <v>0</v>
      </c>
      <c r="Q361" s="200">
        <v>0</v>
      </c>
      <c r="R361" s="200">
        <f>Q361*H361</f>
        <v>0</v>
      </c>
      <c r="S361" s="200">
        <v>0</v>
      </c>
      <c r="T361" s="201">
        <f>S361*H361</f>
        <v>0</v>
      </c>
      <c r="AR361" s="23" t="s">
        <v>139</v>
      </c>
      <c r="AT361" s="23" t="s">
        <v>134</v>
      </c>
      <c r="AU361" s="23" t="s">
        <v>87</v>
      </c>
      <c r="AY361" s="23" t="s">
        <v>132</v>
      </c>
      <c r="BE361" s="202">
        <f>IF(N361="základní",J361,0)</f>
        <v>0</v>
      </c>
      <c r="BF361" s="202">
        <f>IF(N361="snížená",J361,0)</f>
        <v>0</v>
      </c>
      <c r="BG361" s="202">
        <f>IF(N361="zákl. přenesená",J361,0)</f>
        <v>0</v>
      </c>
      <c r="BH361" s="202">
        <f>IF(N361="sníž. přenesená",J361,0)</f>
        <v>0</v>
      </c>
      <c r="BI361" s="202">
        <f>IF(N361="nulová",J361,0)</f>
        <v>0</v>
      </c>
      <c r="BJ361" s="23" t="s">
        <v>139</v>
      </c>
      <c r="BK361" s="202">
        <f>ROUND(I361*H361,2)</f>
        <v>0</v>
      </c>
      <c r="BL361" s="23" t="s">
        <v>139</v>
      </c>
      <c r="BM361" s="23" t="s">
        <v>507</v>
      </c>
    </row>
    <row r="362" spans="2:47" s="1" customFormat="1" ht="108">
      <c r="B362" s="40"/>
      <c r="C362" s="62"/>
      <c r="D362" s="203" t="s">
        <v>141</v>
      </c>
      <c r="E362" s="62"/>
      <c r="F362" s="204" t="s">
        <v>508</v>
      </c>
      <c r="G362" s="62"/>
      <c r="H362" s="62"/>
      <c r="I362" s="162"/>
      <c r="J362" s="62"/>
      <c r="K362" s="62"/>
      <c r="L362" s="60"/>
      <c r="M362" s="205"/>
      <c r="N362" s="41"/>
      <c r="O362" s="41"/>
      <c r="P362" s="41"/>
      <c r="Q362" s="41"/>
      <c r="R362" s="41"/>
      <c r="S362" s="41"/>
      <c r="T362" s="77"/>
      <c r="AT362" s="23" t="s">
        <v>141</v>
      </c>
      <c r="AU362" s="23" t="s">
        <v>87</v>
      </c>
    </row>
    <row r="363" spans="2:51" s="11" customFormat="1" ht="13.5">
      <c r="B363" s="206"/>
      <c r="C363" s="207"/>
      <c r="D363" s="203" t="s">
        <v>143</v>
      </c>
      <c r="E363" s="208" t="s">
        <v>34</v>
      </c>
      <c r="F363" s="209" t="s">
        <v>509</v>
      </c>
      <c r="G363" s="207"/>
      <c r="H363" s="208" t="s">
        <v>34</v>
      </c>
      <c r="I363" s="210"/>
      <c r="J363" s="207"/>
      <c r="K363" s="207"/>
      <c r="L363" s="211"/>
      <c r="M363" s="212"/>
      <c r="N363" s="213"/>
      <c r="O363" s="213"/>
      <c r="P363" s="213"/>
      <c r="Q363" s="213"/>
      <c r="R363" s="213"/>
      <c r="S363" s="213"/>
      <c r="T363" s="214"/>
      <c r="AT363" s="215" t="s">
        <v>143</v>
      </c>
      <c r="AU363" s="215" t="s">
        <v>87</v>
      </c>
      <c r="AV363" s="11" t="s">
        <v>25</v>
      </c>
      <c r="AW363" s="11" t="s">
        <v>41</v>
      </c>
      <c r="AX363" s="11" t="s">
        <v>78</v>
      </c>
      <c r="AY363" s="215" t="s">
        <v>132</v>
      </c>
    </row>
    <row r="364" spans="2:51" s="12" customFormat="1" ht="13.5">
      <c r="B364" s="216"/>
      <c r="C364" s="217"/>
      <c r="D364" s="203" t="s">
        <v>143</v>
      </c>
      <c r="E364" s="218" t="s">
        <v>34</v>
      </c>
      <c r="F364" s="219" t="s">
        <v>510</v>
      </c>
      <c r="G364" s="217"/>
      <c r="H364" s="220">
        <v>0.25</v>
      </c>
      <c r="I364" s="221"/>
      <c r="J364" s="217"/>
      <c r="K364" s="217"/>
      <c r="L364" s="222"/>
      <c r="M364" s="223"/>
      <c r="N364" s="224"/>
      <c r="O364" s="224"/>
      <c r="P364" s="224"/>
      <c r="Q364" s="224"/>
      <c r="R364" s="224"/>
      <c r="S364" s="224"/>
      <c r="T364" s="225"/>
      <c r="AT364" s="226" t="s">
        <v>143</v>
      </c>
      <c r="AU364" s="226" t="s">
        <v>87</v>
      </c>
      <c r="AV364" s="12" t="s">
        <v>87</v>
      </c>
      <c r="AW364" s="12" t="s">
        <v>41</v>
      </c>
      <c r="AX364" s="12" t="s">
        <v>78</v>
      </c>
      <c r="AY364" s="226" t="s">
        <v>132</v>
      </c>
    </row>
    <row r="365" spans="2:51" s="12" customFormat="1" ht="13.5">
      <c r="B365" s="216"/>
      <c r="C365" s="217"/>
      <c r="D365" s="203" t="s">
        <v>143</v>
      </c>
      <c r="E365" s="218" t="s">
        <v>34</v>
      </c>
      <c r="F365" s="219" t="s">
        <v>511</v>
      </c>
      <c r="G365" s="217"/>
      <c r="H365" s="220">
        <v>0.2</v>
      </c>
      <c r="I365" s="221"/>
      <c r="J365" s="217"/>
      <c r="K365" s="217"/>
      <c r="L365" s="222"/>
      <c r="M365" s="223"/>
      <c r="N365" s="224"/>
      <c r="O365" s="224"/>
      <c r="P365" s="224"/>
      <c r="Q365" s="224"/>
      <c r="R365" s="224"/>
      <c r="S365" s="224"/>
      <c r="T365" s="225"/>
      <c r="AT365" s="226" t="s">
        <v>143</v>
      </c>
      <c r="AU365" s="226" t="s">
        <v>87</v>
      </c>
      <c r="AV365" s="12" t="s">
        <v>87</v>
      </c>
      <c r="AW365" s="12" t="s">
        <v>41</v>
      </c>
      <c r="AX365" s="12" t="s">
        <v>78</v>
      </c>
      <c r="AY365" s="226" t="s">
        <v>132</v>
      </c>
    </row>
    <row r="366" spans="2:51" s="12" customFormat="1" ht="13.5">
      <c r="B366" s="216"/>
      <c r="C366" s="217"/>
      <c r="D366" s="203" t="s">
        <v>143</v>
      </c>
      <c r="E366" s="218" t="s">
        <v>34</v>
      </c>
      <c r="F366" s="219" t="s">
        <v>512</v>
      </c>
      <c r="G366" s="217"/>
      <c r="H366" s="220">
        <v>0.3</v>
      </c>
      <c r="I366" s="221"/>
      <c r="J366" s="217"/>
      <c r="K366" s="217"/>
      <c r="L366" s="222"/>
      <c r="M366" s="223"/>
      <c r="N366" s="224"/>
      <c r="O366" s="224"/>
      <c r="P366" s="224"/>
      <c r="Q366" s="224"/>
      <c r="R366" s="224"/>
      <c r="S366" s="224"/>
      <c r="T366" s="225"/>
      <c r="AT366" s="226" t="s">
        <v>143</v>
      </c>
      <c r="AU366" s="226" t="s">
        <v>87</v>
      </c>
      <c r="AV366" s="12" t="s">
        <v>87</v>
      </c>
      <c r="AW366" s="12" t="s">
        <v>41</v>
      </c>
      <c r="AX366" s="12" t="s">
        <v>78</v>
      </c>
      <c r="AY366" s="226" t="s">
        <v>132</v>
      </c>
    </row>
    <row r="367" spans="2:51" s="13" customFormat="1" ht="13.5">
      <c r="B367" s="227"/>
      <c r="C367" s="228"/>
      <c r="D367" s="203" t="s">
        <v>143</v>
      </c>
      <c r="E367" s="229" t="s">
        <v>34</v>
      </c>
      <c r="F367" s="230" t="s">
        <v>156</v>
      </c>
      <c r="G367" s="228"/>
      <c r="H367" s="231">
        <v>0.75</v>
      </c>
      <c r="I367" s="232"/>
      <c r="J367" s="228"/>
      <c r="K367" s="228"/>
      <c r="L367" s="233"/>
      <c r="M367" s="234"/>
      <c r="N367" s="235"/>
      <c r="O367" s="235"/>
      <c r="P367" s="235"/>
      <c r="Q367" s="235"/>
      <c r="R367" s="235"/>
      <c r="S367" s="235"/>
      <c r="T367" s="236"/>
      <c r="AT367" s="237" t="s">
        <v>143</v>
      </c>
      <c r="AU367" s="237" t="s">
        <v>87</v>
      </c>
      <c r="AV367" s="13" t="s">
        <v>139</v>
      </c>
      <c r="AW367" s="13" t="s">
        <v>41</v>
      </c>
      <c r="AX367" s="13" t="s">
        <v>25</v>
      </c>
      <c r="AY367" s="237" t="s">
        <v>132</v>
      </c>
    </row>
    <row r="368" spans="2:65" s="1" customFormat="1" ht="25.5" customHeight="1">
      <c r="B368" s="40"/>
      <c r="C368" s="191" t="s">
        <v>513</v>
      </c>
      <c r="D368" s="191" t="s">
        <v>134</v>
      </c>
      <c r="E368" s="192" t="s">
        <v>514</v>
      </c>
      <c r="F368" s="193" t="s">
        <v>515</v>
      </c>
      <c r="G368" s="194" t="s">
        <v>409</v>
      </c>
      <c r="H368" s="195">
        <v>199.16</v>
      </c>
      <c r="I368" s="196"/>
      <c r="J368" s="197">
        <f>ROUND(I368*H368,2)</f>
        <v>0</v>
      </c>
      <c r="K368" s="193" t="s">
        <v>34</v>
      </c>
      <c r="L368" s="60"/>
      <c r="M368" s="198" t="s">
        <v>34</v>
      </c>
      <c r="N368" s="199" t="s">
        <v>51</v>
      </c>
      <c r="O368" s="41"/>
      <c r="P368" s="200">
        <f>O368*H368</f>
        <v>0</v>
      </c>
      <c r="Q368" s="200">
        <v>0</v>
      </c>
      <c r="R368" s="200">
        <f>Q368*H368</f>
        <v>0</v>
      </c>
      <c r="S368" s="200">
        <v>0</v>
      </c>
      <c r="T368" s="201">
        <f>S368*H368</f>
        <v>0</v>
      </c>
      <c r="AR368" s="23" t="s">
        <v>139</v>
      </c>
      <c r="AT368" s="23" t="s">
        <v>134</v>
      </c>
      <c r="AU368" s="23" t="s">
        <v>87</v>
      </c>
      <c r="AY368" s="23" t="s">
        <v>132</v>
      </c>
      <c r="BE368" s="202">
        <f>IF(N368="základní",J368,0)</f>
        <v>0</v>
      </c>
      <c r="BF368" s="202">
        <f>IF(N368="snížená",J368,0)</f>
        <v>0</v>
      </c>
      <c r="BG368" s="202">
        <f>IF(N368="zákl. přenesená",J368,0)</f>
        <v>0</v>
      </c>
      <c r="BH368" s="202">
        <f>IF(N368="sníž. přenesená",J368,0)</f>
        <v>0</v>
      </c>
      <c r="BI368" s="202">
        <f>IF(N368="nulová",J368,0)</f>
        <v>0</v>
      </c>
      <c r="BJ368" s="23" t="s">
        <v>139</v>
      </c>
      <c r="BK368" s="202">
        <f>ROUND(I368*H368,2)</f>
        <v>0</v>
      </c>
      <c r="BL368" s="23" t="s">
        <v>139</v>
      </c>
      <c r="BM368" s="23" t="s">
        <v>516</v>
      </c>
    </row>
    <row r="369" spans="2:47" s="1" customFormat="1" ht="108">
      <c r="B369" s="40"/>
      <c r="C369" s="62"/>
      <c r="D369" s="203" t="s">
        <v>141</v>
      </c>
      <c r="E369" s="62"/>
      <c r="F369" s="204" t="s">
        <v>508</v>
      </c>
      <c r="G369" s="62"/>
      <c r="H369" s="62"/>
      <c r="I369" s="162"/>
      <c r="J369" s="62"/>
      <c r="K369" s="62"/>
      <c r="L369" s="60"/>
      <c r="M369" s="205"/>
      <c r="N369" s="41"/>
      <c r="O369" s="41"/>
      <c r="P369" s="41"/>
      <c r="Q369" s="41"/>
      <c r="R369" s="41"/>
      <c r="S369" s="41"/>
      <c r="T369" s="77"/>
      <c r="AT369" s="23" t="s">
        <v>141</v>
      </c>
      <c r="AU369" s="23" t="s">
        <v>87</v>
      </c>
    </row>
    <row r="370" spans="2:51" s="11" customFormat="1" ht="13.5">
      <c r="B370" s="206"/>
      <c r="C370" s="207"/>
      <c r="D370" s="203" t="s">
        <v>143</v>
      </c>
      <c r="E370" s="208" t="s">
        <v>34</v>
      </c>
      <c r="F370" s="209" t="s">
        <v>517</v>
      </c>
      <c r="G370" s="207"/>
      <c r="H370" s="208" t="s">
        <v>34</v>
      </c>
      <c r="I370" s="210"/>
      <c r="J370" s="207"/>
      <c r="K370" s="207"/>
      <c r="L370" s="211"/>
      <c r="M370" s="212"/>
      <c r="N370" s="213"/>
      <c r="O370" s="213"/>
      <c r="P370" s="213"/>
      <c r="Q370" s="213"/>
      <c r="R370" s="213"/>
      <c r="S370" s="213"/>
      <c r="T370" s="214"/>
      <c r="AT370" s="215" t="s">
        <v>143</v>
      </c>
      <c r="AU370" s="215" t="s">
        <v>87</v>
      </c>
      <c r="AV370" s="11" t="s">
        <v>25</v>
      </c>
      <c r="AW370" s="11" t="s">
        <v>41</v>
      </c>
      <c r="AX370" s="11" t="s">
        <v>78</v>
      </c>
      <c r="AY370" s="215" t="s">
        <v>132</v>
      </c>
    </row>
    <row r="371" spans="2:51" s="11" customFormat="1" ht="13.5">
      <c r="B371" s="206"/>
      <c r="C371" s="207"/>
      <c r="D371" s="203" t="s">
        <v>143</v>
      </c>
      <c r="E371" s="208" t="s">
        <v>34</v>
      </c>
      <c r="F371" s="209" t="s">
        <v>518</v>
      </c>
      <c r="G371" s="207"/>
      <c r="H371" s="208" t="s">
        <v>34</v>
      </c>
      <c r="I371" s="210"/>
      <c r="J371" s="207"/>
      <c r="K371" s="207"/>
      <c r="L371" s="211"/>
      <c r="M371" s="212"/>
      <c r="N371" s="213"/>
      <c r="O371" s="213"/>
      <c r="P371" s="213"/>
      <c r="Q371" s="213"/>
      <c r="R371" s="213"/>
      <c r="S371" s="213"/>
      <c r="T371" s="214"/>
      <c r="AT371" s="215" t="s">
        <v>143</v>
      </c>
      <c r="AU371" s="215" t="s">
        <v>87</v>
      </c>
      <c r="AV371" s="11" t="s">
        <v>25</v>
      </c>
      <c r="AW371" s="11" t="s">
        <v>41</v>
      </c>
      <c r="AX371" s="11" t="s">
        <v>78</v>
      </c>
      <c r="AY371" s="215" t="s">
        <v>132</v>
      </c>
    </row>
    <row r="372" spans="2:51" s="12" customFormat="1" ht="13.5">
      <c r="B372" s="216"/>
      <c r="C372" s="217"/>
      <c r="D372" s="203" t="s">
        <v>143</v>
      </c>
      <c r="E372" s="218" t="s">
        <v>34</v>
      </c>
      <c r="F372" s="219" t="s">
        <v>519</v>
      </c>
      <c r="G372" s="217"/>
      <c r="H372" s="220">
        <v>123.9</v>
      </c>
      <c r="I372" s="221"/>
      <c r="J372" s="217"/>
      <c r="K372" s="217"/>
      <c r="L372" s="222"/>
      <c r="M372" s="223"/>
      <c r="N372" s="224"/>
      <c r="O372" s="224"/>
      <c r="P372" s="224"/>
      <c r="Q372" s="224"/>
      <c r="R372" s="224"/>
      <c r="S372" s="224"/>
      <c r="T372" s="225"/>
      <c r="AT372" s="226" t="s">
        <v>143</v>
      </c>
      <c r="AU372" s="226" t="s">
        <v>87</v>
      </c>
      <c r="AV372" s="12" t="s">
        <v>87</v>
      </c>
      <c r="AW372" s="12" t="s">
        <v>41</v>
      </c>
      <c r="AX372" s="12" t="s">
        <v>78</v>
      </c>
      <c r="AY372" s="226" t="s">
        <v>132</v>
      </c>
    </row>
    <row r="373" spans="2:51" s="11" customFormat="1" ht="13.5">
      <c r="B373" s="206"/>
      <c r="C373" s="207"/>
      <c r="D373" s="203" t="s">
        <v>143</v>
      </c>
      <c r="E373" s="208" t="s">
        <v>34</v>
      </c>
      <c r="F373" s="209" t="s">
        <v>520</v>
      </c>
      <c r="G373" s="207"/>
      <c r="H373" s="208" t="s">
        <v>34</v>
      </c>
      <c r="I373" s="210"/>
      <c r="J373" s="207"/>
      <c r="K373" s="207"/>
      <c r="L373" s="211"/>
      <c r="M373" s="212"/>
      <c r="N373" s="213"/>
      <c r="O373" s="213"/>
      <c r="P373" s="213"/>
      <c r="Q373" s="213"/>
      <c r="R373" s="213"/>
      <c r="S373" s="213"/>
      <c r="T373" s="214"/>
      <c r="AT373" s="215" t="s">
        <v>143</v>
      </c>
      <c r="AU373" s="215" t="s">
        <v>87</v>
      </c>
      <c r="AV373" s="11" t="s">
        <v>25</v>
      </c>
      <c r="AW373" s="11" t="s">
        <v>41</v>
      </c>
      <c r="AX373" s="11" t="s">
        <v>78</v>
      </c>
      <c r="AY373" s="215" t="s">
        <v>132</v>
      </c>
    </row>
    <row r="374" spans="2:51" s="12" customFormat="1" ht="13.5">
      <c r="B374" s="216"/>
      <c r="C374" s="217"/>
      <c r="D374" s="203" t="s">
        <v>143</v>
      </c>
      <c r="E374" s="218" t="s">
        <v>34</v>
      </c>
      <c r="F374" s="219" t="s">
        <v>521</v>
      </c>
      <c r="G374" s="217"/>
      <c r="H374" s="220">
        <v>13.11</v>
      </c>
      <c r="I374" s="221"/>
      <c r="J374" s="217"/>
      <c r="K374" s="217"/>
      <c r="L374" s="222"/>
      <c r="M374" s="223"/>
      <c r="N374" s="224"/>
      <c r="O374" s="224"/>
      <c r="P374" s="224"/>
      <c r="Q374" s="224"/>
      <c r="R374" s="224"/>
      <c r="S374" s="224"/>
      <c r="T374" s="225"/>
      <c r="AT374" s="226" t="s">
        <v>143</v>
      </c>
      <c r="AU374" s="226" t="s">
        <v>87</v>
      </c>
      <c r="AV374" s="12" t="s">
        <v>87</v>
      </c>
      <c r="AW374" s="12" t="s">
        <v>41</v>
      </c>
      <c r="AX374" s="12" t="s">
        <v>78</v>
      </c>
      <c r="AY374" s="226" t="s">
        <v>132</v>
      </c>
    </row>
    <row r="375" spans="2:51" s="11" customFormat="1" ht="13.5">
      <c r="B375" s="206"/>
      <c r="C375" s="207"/>
      <c r="D375" s="203" t="s">
        <v>143</v>
      </c>
      <c r="E375" s="208" t="s">
        <v>34</v>
      </c>
      <c r="F375" s="209" t="s">
        <v>522</v>
      </c>
      <c r="G375" s="207"/>
      <c r="H375" s="208" t="s">
        <v>34</v>
      </c>
      <c r="I375" s="210"/>
      <c r="J375" s="207"/>
      <c r="K375" s="207"/>
      <c r="L375" s="211"/>
      <c r="M375" s="212"/>
      <c r="N375" s="213"/>
      <c r="O375" s="213"/>
      <c r="P375" s="213"/>
      <c r="Q375" s="213"/>
      <c r="R375" s="213"/>
      <c r="S375" s="213"/>
      <c r="T375" s="214"/>
      <c r="AT375" s="215" t="s">
        <v>143</v>
      </c>
      <c r="AU375" s="215" t="s">
        <v>87</v>
      </c>
      <c r="AV375" s="11" t="s">
        <v>25</v>
      </c>
      <c r="AW375" s="11" t="s">
        <v>41</v>
      </c>
      <c r="AX375" s="11" t="s">
        <v>78</v>
      </c>
      <c r="AY375" s="215" t="s">
        <v>132</v>
      </c>
    </row>
    <row r="376" spans="2:51" s="12" customFormat="1" ht="13.5">
      <c r="B376" s="216"/>
      <c r="C376" s="217"/>
      <c r="D376" s="203" t="s">
        <v>143</v>
      </c>
      <c r="E376" s="218" t="s">
        <v>34</v>
      </c>
      <c r="F376" s="219" t="s">
        <v>523</v>
      </c>
      <c r="G376" s="217"/>
      <c r="H376" s="220">
        <v>62.15</v>
      </c>
      <c r="I376" s="221"/>
      <c r="J376" s="217"/>
      <c r="K376" s="217"/>
      <c r="L376" s="222"/>
      <c r="M376" s="223"/>
      <c r="N376" s="224"/>
      <c r="O376" s="224"/>
      <c r="P376" s="224"/>
      <c r="Q376" s="224"/>
      <c r="R376" s="224"/>
      <c r="S376" s="224"/>
      <c r="T376" s="225"/>
      <c r="AT376" s="226" t="s">
        <v>143</v>
      </c>
      <c r="AU376" s="226" t="s">
        <v>87</v>
      </c>
      <c r="AV376" s="12" t="s">
        <v>87</v>
      </c>
      <c r="AW376" s="12" t="s">
        <v>41</v>
      </c>
      <c r="AX376" s="12" t="s">
        <v>78</v>
      </c>
      <c r="AY376" s="226" t="s">
        <v>132</v>
      </c>
    </row>
    <row r="377" spans="2:51" s="13" customFormat="1" ht="13.5">
      <c r="B377" s="227"/>
      <c r="C377" s="228"/>
      <c r="D377" s="203" t="s">
        <v>143</v>
      </c>
      <c r="E377" s="229" t="s">
        <v>34</v>
      </c>
      <c r="F377" s="230" t="s">
        <v>156</v>
      </c>
      <c r="G377" s="228"/>
      <c r="H377" s="231">
        <v>199.16</v>
      </c>
      <c r="I377" s="232"/>
      <c r="J377" s="228"/>
      <c r="K377" s="228"/>
      <c r="L377" s="233"/>
      <c r="M377" s="234"/>
      <c r="N377" s="235"/>
      <c r="O377" s="235"/>
      <c r="P377" s="235"/>
      <c r="Q377" s="235"/>
      <c r="R377" s="235"/>
      <c r="S377" s="235"/>
      <c r="T377" s="236"/>
      <c r="AT377" s="237" t="s">
        <v>143</v>
      </c>
      <c r="AU377" s="237" t="s">
        <v>87</v>
      </c>
      <c r="AV377" s="13" t="s">
        <v>139</v>
      </c>
      <c r="AW377" s="13" t="s">
        <v>41</v>
      </c>
      <c r="AX377" s="13" t="s">
        <v>25</v>
      </c>
      <c r="AY377" s="237" t="s">
        <v>132</v>
      </c>
    </row>
    <row r="378" spans="2:65" s="1" customFormat="1" ht="16.5" customHeight="1">
      <c r="B378" s="40"/>
      <c r="C378" s="191" t="s">
        <v>524</v>
      </c>
      <c r="D378" s="191" t="s">
        <v>134</v>
      </c>
      <c r="E378" s="192" t="s">
        <v>525</v>
      </c>
      <c r="F378" s="193" t="s">
        <v>526</v>
      </c>
      <c r="G378" s="194" t="s">
        <v>409</v>
      </c>
      <c r="H378" s="195">
        <v>154.649</v>
      </c>
      <c r="I378" s="196"/>
      <c r="J378" s="197">
        <f>ROUND(I378*H378,2)</f>
        <v>0</v>
      </c>
      <c r="K378" s="193" t="s">
        <v>34</v>
      </c>
      <c r="L378" s="60"/>
      <c r="M378" s="198" t="s">
        <v>34</v>
      </c>
      <c r="N378" s="199" t="s">
        <v>51</v>
      </c>
      <c r="O378" s="41"/>
      <c r="P378" s="200">
        <f>O378*H378</f>
        <v>0</v>
      </c>
      <c r="Q378" s="200">
        <v>0</v>
      </c>
      <c r="R378" s="200">
        <f>Q378*H378</f>
        <v>0</v>
      </c>
      <c r="S378" s="200">
        <v>0</v>
      </c>
      <c r="T378" s="201">
        <f>S378*H378</f>
        <v>0</v>
      </c>
      <c r="AR378" s="23" t="s">
        <v>139</v>
      </c>
      <c r="AT378" s="23" t="s">
        <v>134</v>
      </c>
      <c r="AU378" s="23" t="s">
        <v>87</v>
      </c>
      <c r="AY378" s="23" t="s">
        <v>132</v>
      </c>
      <c r="BE378" s="202">
        <f>IF(N378="základní",J378,0)</f>
        <v>0</v>
      </c>
      <c r="BF378" s="202">
        <f>IF(N378="snížená",J378,0)</f>
        <v>0</v>
      </c>
      <c r="BG378" s="202">
        <f>IF(N378="zákl. přenesená",J378,0)</f>
        <v>0</v>
      </c>
      <c r="BH378" s="202">
        <f>IF(N378="sníž. přenesená",J378,0)</f>
        <v>0</v>
      </c>
      <c r="BI378" s="202">
        <f>IF(N378="nulová",J378,0)</f>
        <v>0</v>
      </c>
      <c r="BJ378" s="23" t="s">
        <v>139</v>
      </c>
      <c r="BK378" s="202">
        <f>ROUND(I378*H378,2)</f>
        <v>0</v>
      </c>
      <c r="BL378" s="23" t="s">
        <v>139</v>
      </c>
      <c r="BM378" s="23" t="s">
        <v>527</v>
      </c>
    </row>
    <row r="379" spans="2:47" s="1" customFormat="1" ht="108">
      <c r="B379" s="40"/>
      <c r="C379" s="62"/>
      <c r="D379" s="203" t="s">
        <v>141</v>
      </c>
      <c r="E379" s="62"/>
      <c r="F379" s="204" t="s">
        <v>528</v>
      </c>
      <c r="G379" s="62"/>
      <c r="H379" s="62"/>
      <c r="I379" s="162"/>
      <c r="J379" s="62"/>
      <c r="K379" s="62"/>
      <c r="L379" s="60"/>
      <c r="M379" s="205"/>
      <c r="N379" s="41"/>
      <c r="O379" s="41"/>
      <c r="P379" s="41"/>
      <c r="Q379" s="41"/>
      <c r="R379" s="41"/>
      <c r="S379" s="41"/>
      <c r="T379" s="77"/>
      <c r="AT379" s="23" t="s">
        <v>141</v>
      </c>
      <c r="AU379" s="23" t="s">
        <v>87</v>
      </c>
    </row>
    <row r="380" spans="2:51" s="11" customFormat="1" ht="13.5">
      <c r="B380" s="206"/>
      <c r="C380" s="207"/>
      <c r="D380" s="203" t="s">
        <v>143</v>
      </c>
      <c r="E380" s="208" t="s">
        <v>34</v>
      </c>
      <c r="F380" s="209" t="s">
        <v>529</v>
      </c>
      <c r="G380" s="207"/>
      <c r="H380" s="208" t="s">
        <v>34</v>
      </c>
      <c r="I380" s="210"/>
      <c r="J380" s="207"/>
      <c r="K380" s="207"/>
      <c r="L380" s="211"/>
      <c r="M380" s="212"/>
      <c r="N380" s="213"/>
      <c r="O380" s="213"/>
      <c r="P380" s="213"/>
      <c r="Q380" s="213"/>
      <c r="R380" s="213"/>
      <c r="S380" s="213"/>
      <c r="T380" s="214"/>
      <c r="AT380" s="215" t="s">
        <v>143</v>
      </c>
      <c r="AU380" s="215" t="s">
        <v>87</v>
      </c>
      <c r="AV380" s="11" t="s">
        <v>25</v>
      </c>
      <c r="AW380" s="11" t="s">
        <v>41</v>
      </c>
      <c r="AX380" s="11" t="s">
        <v>78</v>
      </c>
      <c r="AY380" s="215" t="s">
        <v>132</v>
      </c>
    </row>
    <row r="381" spans="2:51" s="11" customFormat="1" ht="27">
      <c r="B381" s="206"/>
      <c r="C381" s="207"/>
      <c r="D381" s="203" t="s">
        <v>143</v>
      </c>
      <c r="E381" s="208" t="s">
        <v>34</v>
      </c>
      <c r="F381" s="209" t="s">
        <v>530</v>
      </c>
      <c r="G381" s="207"/>
      <c r="H381" s="208" t="s">
        <v>34</v>
      </c>
      <c r="I381" s="210"/>
      <c r="J381" s="207"/>
      <c r="K381" s="207"/>
      <c r="L381" s="211"/>
      <c r="M381" s="212"/>
      <c r="N381" s="213"/>
      <c r="O381" s="213"/>
      <c r="P381" s="213"/>
      <c r="Q381" s="213"/>
      <c r="R381" s="213"/>
      <c r="S381" s="213"/>
      <c r="T381" s="214"/>
      <c r="AT381" s="215" t="s">
        <v>143</v>
      </c>
      <c r="AU381" s="215" t="s">
        <v>87</v>
      </c>
      <c r="AV381" s="11" t="s">
        <v>25</v>
      </c>
      <c r="AW381" s="11" t="s">
        <v>41</v>
      </c>
      <c r="AX381" s="11" t="s">
        <v>78</v>
      </c>
      <c r="AY381" s="215" t="s">
        <v>132</v>
      </c>
    </row>
    <row r="382" spans="2:51" s="12" customFormat="1" ht="13.5">
      <c r="B382" s="216"/>
      <c r="C382" s="217"/>
      <c r="D382" s="203" t="s">
        <v>143</v>
      </c>
      <c r="E382" s="218" t="s">
        <v>34</v>
      </c>
      <c r="F382" s="219" t="s">
        <v>531</v>
      </c>
      <c r="G382" s="217"/>
      <c r="H382" s="220">
        <v>154.649</v>
      </c>
      <c r="I382" s="221"/>
      <c r="J382" s="217"/>
      <c r="K382" s="217"/>
      <c r="L382" s="222"/>
      <c r="M382" s="223"/>
      <c r="N382" s="224"/>
      <c r="O382" s="224"/>
      <c r="P382" s="224"/>
      <c r="Q382" s="224"/>
      <c r="R382" s="224"/>
      <c r="S382" s="224"/>
      <c r="T382" s="225"/>
      <c r="AT382" s="226" t="s">
        <v>143</v>
      </c>
      <c r="AU382" s="226" t="s">
        <v>87</v>
      </c>
      <c r="AV382" s="12" t="s">
        <v>87</v>
      </c>
      <c r="AW382" s="12" t="s">
        <v>41</v>
      </c>
      <c r="AX382" s="12" t="s">
        <v>25</v>
      </c>
      <c r="AY382" s="226" t="s">
        <v>132</v>
      </c>
    </row>
    <row r="383" spans="2:63" s="10" customFormat="1" ht="29.85" customHeight="1">
      <c r="B383" s="175"/>
      <c r="C383" s="176"/>
      <c r="D383" s="177" t="s">
        <v>77</v>
      </c>
      <c r="E383" s="189" t="s">
        <v>532</v>
      </c>
      <c r="F383" s="189" t="s">
        <v>533</v>
      </c>
      <c r="G383" s="176"/>
      <c r="H383" s="176"/>
      <c r="I383" s="179"/>
      <c r="J383" s="190">
        <f>BK383</f>
        <v>0</v>
      </c>
      <c r="K383" s="176"/>
      <c r="L383" s="181"/>
      <c r="M383" s="182"/>
      <c r="N383" s="183"/>
      <c r="O383" s="183"/>
      <c r="P383" s="184">
        <f>SUM(P384:P385)</f>
        <v>0</v>
      </c>
      <c r="Q383" s="183"/>
      <c r="R383" s="184">
        <f>SUM(R384:R385)</f>
        <v>0</v>
      </c>
      <c r="S383" s="183"/>
      <c r="T383" s="185">
        <f>SUM(T384:T385)</f>
        <v>0</v>
      </c>
      <c r="AR383" s="186" t="s">
        <v>25</v>
      </c>
      <c r="AT383" s="187" t="s">
        <v>77</v>
      </c>
      <c r="AU383" s="187" t="s">
        <v>25</v>
      </c>
      <c r="AY383" s="186" t="s">
        <v>132</v>
      </c>
      <c r="BK383" s="188">
        <f>SUM(BK384:BK385)</f>
        <v>0</v>
      </c>
    </row>
    <row r="384" spans="2:65" s="1" customFormat="1" ht="25.5" customHeight="1">
      <c r="B384" s="40"/>
      <c r="C384" s="191" t="s">
        <v>534</v>
      </c>
      <c r="D384" s="191" t="s">
        <v>134</v>
      </c>
      <c r="E384" s="192" t="s">
        <v>535</v>
      </c>
      <c r="F384" s="193" t="s">
        <v>536</v>
      </c>
      <c r="G384" s="194" t="s">
        <v>409</v>
      </c>
      <c r="H384" s="195">
        <v>474.648</v>
      </c>
      <c r="I384" s="196"/>
      <c r="J384" s="197">
        <f>ROUND(I384*H384,2)</f>
        <v>0</v>
      </c>
      <c r="K384" s="193" t="s">
        <v>138</v>
      </c>
      <c r="L384" s="60"/>
      <c r="M384" s="198" t="s">
        <v>34</v>
      </c>
      <c r="N384" s="199" t="s">
        <v>51</v>
      </c>
      <c r="O384" s="41"/>
      <c r="P384" s="200">
        <f>O384*H384</f>
        <v>0</v>
      </c>
      <c r="Q384" s="200">
        <v>0</v>
      </c>
      <c r="R384" s="200">
        <f>Q384*H384</f>
        <v>0</v>
      </c>
      <c r="S384" s="200">
        <v>0</v>
      </c>
      <c r="T384" s="201">
        <f>S384*H384</f>
        <v>0</v>
      </c>
      <c r="AR384" s="23" t="s">
        <v>139</v>
      </c>
      <c r="AT384" s="23" t="s">
        <v>134</v>
      </c>
      <c r="AU384" s="23" t="s">
        <v>87</v>
      </c>
      <c r="AY384" s="23" t="s">
        <v>132</v>
      </c>
      <c r="BE384" s="202">
        <f>IF(N384="základní",J384,0)</f>
        <v>0</v>
      </c>
      <c r="BF384" s="202">
        <f>IF(N384="snížená",J384,0)</f>
        <v>0</v>
      </c>
      <c r="BG384" s="202">
        <f>IF(N384="zákl. přenesená",J384,0)</f>
        <v>0</v>
      </c>
      <c r="BH384" s="202">
        <f>IF(N384="sníž. přenesená",J384,0)</f>
        <v>0</v>
      </c>
      <c r="BI384" s="202">
        <f>IF(N384="nulová",J384,0)</f>
        <v>0</v>
      </c>
      <c r="BJ384" s="23" t="s">
        <v>139</v>
      </c>
      <c r="BK384" s="202">
        <f>ROUND(I384*H384,2)</f>
        <v>0</v>
      </c>
      <c r="BL384" s="23" t="s">
        <v>139</v>
      </c>
      <c r="BM384" s="23" t="s">
        <v>537</v>
      </c>
    </row>
    <row r="385" spans="2:47" s="1" customFormat="1" ht="40.5">
      <c r="B385" s="40"/>
      <c r="C385" s="62"/>
      <c r="D385" s="203" t="s">
        <v>141</v>
      </c>
      <c r="E385" s="62"/>
      <c r="F385" s="204" t="s">
        <v>538</v>
      </c>
      <c r="G385" s="62"/>
      <c r="H385" s="62"/>
      <c r="I385" s="162"/>
      <c r="J385" s="62"/>
      <c r="K385" s="62"/>
      <c r="L385" s="60"/>
      <c r="M385" s="249"/>
      <c r="N385" s="250"/>
      <c r="O385" s="250"/>
      <c r="P385" s="250"/>
      <c r="Q385" s="250"/>
      <c r="R385" s="250"/>
      <c r="S385" s="250"/>
      <c r="T385" s="251"/>
      <c r="AT385" s="23" t="s">
        <v>141</v>
      </c>
      <c r="AU385" s="23" t="s">
        <v>87</v>
      </c>
    </row>
    <row r="386" spans="2:12" s="1" customFormat="1" ht="6.95" customHeight="1">
      <c r="B386" s="55"/>
      <c r="C386" s="56"/>
      <c r="D386" s="56"/>
      <c r="E386" s="56"/>
      <c r="F386" s="56"/>
      <c r="G386" s="56"/>
      <c r="H386" s="56"/>
      <c r="I386" s="138"/>
      <c r="J386" s="56"/>
      <c r="K386" s="56"/>
      <c r="L386" s="60"/>
    </row>
  </sheetData>
  <autoFilter ref="C83:K385"/>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0"/>
  <sheetViews>
    <sheetView showGridLines="0" workbookViewId="0" topLeftCell="A1">
      <pane ySplit="1" topLeftCell="A191"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94</v>
      </c>
      <c r="G1" s="375" t="s">
        <v>95</v>
      </c>
      <c r="H1" s="375"/>
      <c r="I1" s="114"/>
      <c r="J1" s="113" t="s">
        <v>96</v>
      </c>
      <c r="K1" s="112" t="s">
        <v>97</v>
      </c>
      <c r="L1" s="113" t="s">
        <v>98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41"/>
      <c r="M2" s="341"/>
      <c r="N2" s="341"/>
      <c r="O2" s="341"/>
      <c r="P2" s="341"/>
      <c r="Q2" s="341"/>
      <c r="R2" s="341"/>
      <c r="S2" s="341"/>
      <c r="T2" s="341"/>
      <c r="U2" s="341"/>
      <c r="V2" s="341"/>
      <c r="AT2" s="23" t="s">
        <v>90</v>
      </c>
    </row>
    <row r="3" spans="2:46" ht="6.95" customHeight="1">
      <c r="B3" s="24"/>
      <c r="C3" s="25"/>
      <c r="D3" s="25"/>
      <c r="E3" s="25"/>
      <c r="F3" s="25"/>
      <c r="G3" s="25"/>
      <c r="H3" s="25"/>
      <c r="I3" s="115"/>
      <c r="J3" s="25"/>
      <c r="K3" s="26"/>
      <c r="AT3" s="23" t="s">
        <v>87</v>
      </c>
    </row>
    <row r="4" spans="2:46" ht="36.95" customHeight="1">
      <c r="B4" s="27"/>
      <c r="C4" s="28"/>
      <c r="D4" s="29" t="s">
        <v>99</v>
      </c>
      <c r="E4" s="28"/>
      <c r="F4" s="28"/>
      <c r="G4" s="28"/>
      <c r="H4" s="28"/>
      <c r="I4" s="116"/>
      <c r="J4" s="28"/>
      <c r="K4" s="30"/>
      <c r="M4" s="31" t="s">
        <v>12</v>
      </c>
      <c r="AT4" s="23" t="s">
        <v>41</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16.5" customHeight="1">
      <c r="B7" s="27"/>
      <c r="C7" s="28"/>
      <c r="D7" s="28"/>
      <c r="E7" s="376" t="str">
        <f>'Rekapitulace stavby'!K6</f>
        <v>MVN Sběř, rekonstrukce a zkapacitnění bezpečnostního přelivu</v>
      </c>
      <c r="F7" s="377"/>
      <c r="G7" s="377"/>
      <c r="H7" s="377"/>
      <c r="I7" s="116"/>
      <c r="J7" s="28"/>
      <c r="K7" s="30"/>
    </row>
    <row r="8" spans="2:11" s="1" customFormat="1" ht="15">
      <c r="B8" s="40"/>
      <c r="C8" s="41"/>
      <c r="D8" s="36" t="s">
        <v>100</v>
      </c>
      <c r="E8" s="41"/>
      <c r="F8" s="41"/>
      <c r="G8" s="41"/>
      <c r="H8" s="41"/>
      <c r="I8" s="117"/>
      <c r="J8" s="41"/>
      <c r="K8" s="44"/>
    </row>
    <row r="9" spans="2:11" s="1" customFormat="1" ht="36.95" customHeight="1">
      <c r="B9" s="40"/>
      <c r="C9" s="41"/>
      <c r="D9" s="41"/>
      <c r="E9" s="378" t="s">
        <v>539</v>
      </c>
      <c r="F9" s="379"/>
      <c r="G9" s="379"/>
      <c r="H9" s="379"/>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24</v>
      </c>
      <c r="K11" s="44"/>
    </row>
    <row r="12" spans="2:11" s="1" customFormat="1" ht="14.45" customHeight="1">
      <c r="B12" s="40"/>
      <c r="C12" s="41"/>
      <c r="D12" s="36" t="s">
        <v>26</v>
      </c>
      <c r="E12" s="41"/>
      <c r="F12" s="34" t="s">
        <v>27</v>
      </c>
      <c r="G12" s="41"/>
      <c r="H12" s="41"/>
      <c r="I12" s="118" t="s">
        <v>28</v>
      </c>
      <c r="J12" s="119" t="str">
        <f>'Rekapitulace stavby'!AN8</f>
        <v>14.8.2018</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32</v>
      </c>
      <c r="E14" s="41"/>
      <c r="F14" s="41"/>
      <c r="G14" s="41"/>
      <c r="H14" s="41"/>
      <c r="I14" s="118" t="s">
        <v>33</v>
      </c>
      <c r="J14" s="34" t="s">
        <v>34</v>
      </c>
      <c r="K14" s="44"/>
    </row>
    <row r="15" spans="2:11" s="1" customFormat="1" ht="18" customHeight="1">
      <c r="B15" s="40"/>
      <c r="C15" s="41"/>
      <c r="D15" s="41"/>
      <c r="E15" s="34" t="s">
        <v>35</v>
      </c>
      <c r="F15" s="41"/>
      <c r="G15" s="41"/>
      <c r="H15" s="41"/>
      <c r="I15" s="118" t="s">
        <v>36</v>
      </c>
      <c r="J15" s="34" t="s">
        <v>34</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37</v>
      </c>
      <c r="E17" s="41"/>
      <c r="F17" s="41"/>
      <c r="G17" s="41"/>
      <c r="H17" s="41"/>
      <c r="I17" s="118" t="s">
        <v>33</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36</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39</v>
      </c>
      <c r="E20" s="41"/>
      <c r="F20" s="41"/>
      <c r="G20" s="41"/>
      <c r="H20" s="41"/>
      <c r="I20" s="118" t="s">
        <v>33</v>
      </c>
      <c r="J20" s="34" t="s">
        <v>34</v>
      </c>
      <c r="K20" s="44"/>
    </row>
    <row r="21" spans="2:11" s="1" customFormat="1" ht="18" customHeight="1">
      <c r="B21" s="40"/>
      <c r="C21" s="41"/>
      <c r="D21" s="41"/>
      <c r="E21" s="34" t="s">
        <v>40</v>
      </c>
      <c r="F21" s="41"/>
      <c r="G21" s="41"/>
      <c r="H21" s="41"/>
      <c r="I21" s="118" t="s">
        <v>36</v>
      </c>
      <c r="J21" s="34" t="s">
        <v>34</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28.5" customHeight="1">
      <c r="B24" s="120"/>
      <c r="C24" s="121"/>
      <c r="D24" s="121"/>
      <c r="E24" s="347" t="s">
        <v>102</v>
      </c>
      <c r="F24" s="347"/>
      <c r="G24" s="347"/>
      <c r="H24" s="347"/>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44</v>
      </c>
      <c r="E27" s="41"/>
      <c r="F27" s="41"/>
      <c r="G27" s="41"/>
      <c r="H27" s="41"/>
      <c r="I27" s="117"/>
      <c r="J27" s="127">
        <f>ROUNDUP(J86,2)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46</v>
      </c>
      <c r="G29" s="41"/>
      <c r="H29" s="41"/>
      <c r="I29" s="128" t="s">
        <v>45</v>
      </c>
      <c r="J29" s="45" t="s">
        <v>47</v>
      </c>
      <c r="K29" s="44"/>
    </row>
    <row r="30" spans="2:11" s="1" customFormat="1" ht="14.45" customHeight="1" hidden="1">
      <c r="B30" s="40"/>
      <c r="C30" s="41"/>
      <c r="D30" s="48" t="s">
        <v>48</v>
      </c>
      <c r="E30" s="48" t="s">
        <v>49</v>
      </c>
      <c r="F30" s="129">
        <f>ROUNDUP(SUM(BE86:BE229),2)</f>
        <v>0</v>
      </c>
      <c r="G30" s="41"/>
      <c r="H30" s="41"/>
      <c r="I30" s="130">
        <v>0.21</v>
      </c>
      <c r="J30" s="129">
        <f>ROUNDUP(ROUNDUP((SUM(BE86:BE229)),2)*I30,1)</f>
        <v>0</v>
      </c>
      <c r="K30" s="44"/>
    </row>
    <row r="31" spans="2:11" s="1" customFormat="1" ht="14.45" customHeight="1" hidden="1">
      <c r="B31" s="40"/>
      <c r="C31" s="41"/>
      <c r="D31" s="41"/>
      <c r="E31" s="48" t="s">
        <v>50</v>
      </c>
      <c r="F31" s="129">
        <f>ROUNDUP(SUM(BF86:BF229),2)</f>
        <v>0</v>
      </c>
      <c r="G31" s="41"/>
      <c r="H31" s="41"/>
      <c r="I31" s="130">
        <v>0.15</v>
      </c>
      <c r="J31" s="129">
        <f>ROUNDUP(ROUNDUP((SUM(BF86:BF229)),2)*I31,1)</f>
        <v>0</v>
      </c>
      <c r="K31" s="44"/>
    </row>
    <row r="32" spans="2:11" s="1" customFormat="1" ht="14.45" customHeight="1">
      <c r="B32" s="40"/>
      <c r="C32" s="41"/>
      <c r="D32" s="48" t="s">
        <v>48</v>
      </c>
      <c r="E32" s="48" t="s">
        <v>51</v>
      </c>
      <c r="F32" s="129">
        <f>ROUNDUP(SUM(BG86:BG229),2)</f>
        <v>0</v>
      </c>
      <c r="G32" s="41"/>
      <c r="H32" s="41"/>
      <c r="I32" s="130">
        <v>0.21</v>
      </c>
      <c r="J32" s="129">
        <v>0</v>
      </c>
      <c r="K32" s="44"/>
    </row>
    <row r="33" spans="2:11" s="1" customFormat="1" ht="14.45" customHeight="1">
      <c r="B33" s="40"/>
      <c r="C33" s="41"/>
      <c r="D33" s="41"/>
      <c r="E33" s="48" t="s">
        <v>52</v>
      </c>
      <c r="F33" s="129">
        <f>ROUNDUP(SUM(BH86:BH229),2)</f>
        <v>0</v>
      </c>
      <c r="G33" s="41"/>
      <c r="H33" s="41"/>
      <c r="I33" s="130">
        <v>0.15</v>
      </c>
      <c r="J33" s="129">
        <v>0</v>
      </c>
      <c r="K33" s="44"/>
    </row>
    <row r="34" spans="2:11" s="1" customFormat="1" ht="14.45" customHeight="1" hidden="1">
      <c r="B34" s="40"/>
      <c r="C34" s="41"/>
      <c r="D34" s="41"/>
      <c r="E34" s="48" t="s">
        <v>53</v>
      </c>
      <c r="F34" s="129">
        <f>ROUNDUP(SUM(BI86:BI229),2)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54</v>
      </c>
      <c r="E36" s="78"/>
      <c r="F36" s="78"/>
      <c r="G36" s="133" t="s">
        <v>55</v>
      </c>
      <c r="H36" s="134" t="s">
        <v>56</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103</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6" t="str">
        <f>E7</f>
        <v>MVN Sběř, rekonstrukce a zkapacitnění bezpečnostního přelivu</v>
      </c>
      <c r="F45" s="377"/>
      <c r="G45" s="377"/>
      <c r="H45" s="377"/>
      <c r="I45" s="117"/>
      <c r="J45" s="41"/>
      <c r="K45" s="44"/>
    </row>
    <row r="46" spans="2:11" s="1" customFormat="1" ht="14.45" customHeight="1">
      <c r="B46" s="40"/>
      <c r="C46" s="36" t="s">
        <v>100</v>
      </c>
      <c r="D46" s="41"/>
      <c r="E46" s="41"/>
      <c r="F46" s="41"/>
      <c r="G46" s="41"/>
      <c r="H46" s="41"/>
      <c r="I46" s="117"/>
      <c r="J46" s="41"/>
      <c r="K46" s="44"/>
    </row>
    <row r="47" spans="2:11" s="1" customFormat="1" ht="17.25" customHeight="1">
      <c r="B47" s="40"/>
      <c r="C47" s="41"/>
      <c r="D47" s="41"/>
      <c r="E47" s="378" t="str">
        <f>E9</f>
        <v>2. - SO 02 Vyrovnání koruny hráze</v>
      </c>
      <c r="F47" s="379"/>
      <c r="G47" s="379"/>
      <c r="H47" s="379"/>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26</v>
      </c>
      <c r="D49" s="41"/>
      <c r="E49" s="41"/>
      <c r="F49" s="34" t="str">
        <f>F12</f>
        <v>Sběř</v>
      </c>
      <c r="G49" s="41"/>
      <c r="H49" s="41"/>
      <c r="I49" s="118" t="s">
        <v>28</v>
      </c>
      <c r="J49" s="119" t="str">
        <f>IF(J12="","",J12)</f>
        <v>14.8.2018</v>
      </c>
      <c r="K49" s="44"/>
    </row>
    <row r="50" spans="2:11" s="1" customFormat="1" ht="6.95" customHeight="1">
      <c r="B50" s="40"/>
      <c r="C50" s="41"/>
      <c r="D50" s="41"/>
      <c r="E50" s="41"/>
      <c r="F50" s="41"/>
      <c r="G50" s="41"/>
      <c r="H50" s="41"/>
      <c r="I50" s="117"/>
      <c r="J50" s="41"/>
      <c r="K50" s="44"/>
    </row>
    <row r="51" spans="2:11" s="1" customFormat="1" ht="15">
      <c r="B51" s="40"/>
      <c r="C51" s="36" t="s">
        <v>32</v>
      </c>
      <c r="D51" s="41"/>
      <c r="E51" s="41"/>
      <c r="F51" s="34" t="str">
        <f>E15</f>
        <v>Povodí Labe, státní podnik, OIČ, Hradec Králové</v>
      </c>
      <c r="G51" s="41"/>
      <c r="H51" s="41"/>
      <c r="I51" s="118" t="s">
        <v>39</v>
      </c>
      <c r="J51" s="347" t="str">
        <f>E21</f>
        <v xml:space="preserve">Povodí Labe, státní podnik, OIČ, Hradec Králové </v>
      </c>
      <c r="K51" s="44"/>
    </row>
    <row r="52" spans="2:11" s="1" customFormat="1" ht="14.45" customHeight="1">
      <c r="B52" s="40"/>
      <c r="C52" s="36" t="s">
        <v>37</v>
      </c>
      <c r="D52" s="41"/>
      <c r="E52" s="41"/>
      <c r="F52" s="34" t="str">
        <f>IF(E18="","",E18)</f>
        <v/>
      </c>
      <c r="G52" s="41"/>
      <c r="H52" s="41"/>
      <c r="I52" s="117"/>
      <c r="J52" s="371"/>
      <c r="K52" s="44"/>
    </row>
    <row r="53" spans="2:11" s="1" customFormat="1" ht="10.35" customHeight="1">
      <c r="B53" s="40"/>
      <c r="C53" s="41"/>
      <c r="D53" s="41"/>
      <c r="E53" s="41"/>
      <c r="F53" s="41"/>
      <c r="G53" s="41"/>
      <c r="H53" s="41"/>
      <c r="I53" s="117"/>
      <c r="J53" s="41"/>
      <c r="K53" s="44"/>
    </row>
    <row r="54" spans="2:11" s="1" customFormat="1" ht="29.25" customHeight="1">
      <c r="B54" s="40"/>
      <c r="C54" s="143" t="s">
        <v>104</v>
      </c>
      <c r="D54" s="131"/>
      <c r="E54" s="131"/>
      <c r="F54" s="131"/>
      <c r="G54" s="131"/>
      <c r="H54" s="131"/>
      <c r="I54" s="144"/>
      <c r="J54" s="145" t="s">
        <v>105</v>
      </c>
      <c r="K54" s="146"/>
    </row>
    <row r="55" spans="2:11" s="1" customFormat="1" ht="10.35" customHeight="1">
      <c r="B55" s="40"/>
      <c r="C55" s="41"/>
      <c r="D55" s="41"/>
      <c r="E55" s="41"/>
      <c r="F55" s="41"/>
      <c r="G55" s="41"/>
      <c r="H55" s="41"/>
      <c r="I55" s="117"/>
      <c r="J55" s="41"/>
      <c r="K55" s="44"/>
    </row>
    <row r="56" spans="2:47" s="1" customFormat="1" ht="29.25" customHeight="1">
      <c r="B56" s="40"/>
      <c r="C56" s="147" t="s">
        <v>106</v>
      </c>
      <c r="D56" s="41"/>
      <c r="E56" s="41"/>
      <c r="F56" s="41"/>
      <c r="G56" s="41"/>
      <c r="H56" s="41"/>
      <c r="I56" s="117"/>
      <c r="J56" s="127">
        <f>J86</f>
        <v>0</v>
      </c>
      <c r="K56" s="44"/>
      <c r="AU56" s="23" t="s">
        <v>107</v>
      </c>
    </row>
    <row r="57" spans="2:11" s="7" customFormat="1" ht="24.95" customHeight="1">
      <c r="B57" s="148"/>
      <c r="C57" s="149"/>
      <c r="D57" s="150" t="s">
        <v>108</v>
      </c>
      <c r="E57" s="151"/>
      <c r="F57" s="151"/>
      <c r="G57" s="151"/>
      <c r="H57" s="151"/>
      <c r="I57" s="152"/>
      <c r="J57" s="153">
        <f>J87</f>
        <v>0</v>
      </c>
      <c r="K57" s="154"/>
    </row>
    <row r="58" spans="2:11" s="8" customFormat="1" ht="19.9" customHeight="1">
      <c r="B58" s="155"/>
      <c r="C58" s="156"/>
      <c r="D58" s="157" t="s">
        <v>109</v>
      </c>
      <c r="E58" s="158"/>
      <c r="F58" s="158"/>
      <c r="G58" s="158"/>
      <c r="H58" s="158"/>
      <c r="I58" s="159"/>
      <c r="J58" s="160">
        <f>J88</f>
        <v>0</v>
      </c>
      <c r="K58" s="161"/>
    </row>
    <row r="59" spans="2:11" s="8" customFormat="1" ht="14.85" customHeight="1">
      <c r="B59" s="155"/>
      <c r="C59" s="156"/>
      <c r="D59" s="157" t="s">
        <v>110</v>
      </c>
      <c r="E59" s="158"/>
      <c r="F59" s="158"/>
      <c r="G59" s="158"/>
      <c r="H59" s="158"/>
      <c r="I59" s="159"/>
      <c r="J59" s="160">
        <f>J123</f>
        <v>0</v>
      </c>
      <c r="K59" s="161"/>
    </row>
    <row r="60" spans="2:11" s="8" customFormat="1" ht="19.9" customHeight="1">
      <c r="B60" s="155"/>
      <c r="C60" s="156"/>
      <c r="D60" s="157" t="s">
        <v>112</v>
      </c>
      <c r="E60" s="158"/>
      <c r="F60" s="158"/>
      <c r="G60" s="158"/>
      <c r="H60" s="158"/>
      <c r="I60" s="159"/>
      <c r="J60" s="160">
        <f>J169</f>
        <v>0</v>
      </c>
      <c r="K60" s="161"/>
    </row>
    <row r="61" spans="2:11" s="8" customFormat="1" ht="19.9" customHeight="1">
      <c r="B61" s="155"/>
      <c r="C61" s="156"/>
      <c r="D61" s="157" t="s">
        <v>540</v>
      </c>
      <c r="E61" s="158"/>
      <c r="F61" s="158"/>
      <c r="G61" s="158"/>
      <c r="H61" s="158"/>
      <c r="I61" s="159"/>
      <c r="J61" s="160">
        <f>J180</f>
        <v>0</v>
      </c>
      <c r="K61" s="161"/>
    </row>
    <row r="62" spans="2:11" s="8" customFormat="1" ht="19.9" customHeight="1">
      <c r="B62" s="155"/>
      <c r="C62" s="156"/>
      <c r="D62" s="157" t="s">
        <v>541</v>
      </c>
      <c r="E62" s="158"/>
      <c r="F62" s="158"/>
      <c r="G62" s="158"/>
      <c r="H62" s="158"/>
      <c r="I62" s="159"/>
      <c r="J62" s="160">
        <f>J184</f>
        <v>0</v>
      </c>
      <c r="K62" s="161"/>
    </row>
    <row r="63" spans="2:11" s="8" customFormat="1" ht="19.9" customHeight="1">
      <c r="B63" s="155"/>
      <c r="C63" s="156"/>
      <c r="D63" s="157" t="s">
        <v>113</v>
      </c>
      <c r="E63" s="158"/>
      <c r="F63" s="158"/>
      <c r="G63" s="158"/>
      <c r="H63" s="158"/>
      <c r="I63" s="159"/>
      <c r="J63" s="160">
        <f>J197</f>
        <v>0</v>
      </c>
      <c r="K63" s="161"/>
    </row>
    <row r="64" spans="2:11" s="8" customFormat="1" ht="19.9" customHeight="1">
      <c r="B64" s="155"/>
      <c r="C64" s="156"/>
      <c r="D64" s="157" t="s">
        <v>115</v>
      </c>
      <c r="E64" s="158"/>
      <c r="F64" s="158"/>
      <c r="G64" s="158"/>
      <c r="H64" s="158"/>
      <c r="I64" s="159"/>
      <c r="J64" s="160">
        <f>J213</f>
        <v>0</v>
      </c>
      <c r="K64" s="161"/>
    </row>
    <row r="65" spans="2:11" s="7" customFormat="1" ht="24.95" customHeight="1">
      <c r="B65" s="148"/>
      <c r="C65" s="149"/>
      <c r="D65" s="150" t="s">
        <v>542</v>
      </c>
      <c r="E65" s="151"/>
      <c r="F65" s="151"/>
      <c r="G65" s="151"/>
      <c r="H65" s="151"/>
      <c r="I65" s="152"/>
      <c r="J65" s="153">
        <f>J216</f>
        <v>0</v>
      </c>
      <c r="K65" s="154"/>
    </row>
    <row r="66" spans="2:11" s="8" customFormat="1" ht="19.9" customHeight="1">
      <c r="B66" s="155"/>
      <c r="C66" s="156"/>
      <c r="D66" s="157" t="s">
        <v>543</v>
      </c>
      <c r="E66" s="158"/>
      <c r="F66" s="158"/>
      <c r="G66" s="158"/>
      <c r="H66" s="158"/>
      <c r="I66" s="159"/>
      <c r="J66" s="160">
        <f>J217</f>
        <v>0</v>
      </c>
      <c r="K66" s="161"/>
    </row>
    <row r="67" spans="2:11" s="1" customFormat="1" ht="21.75" customHeight="1">
      <c r="B67" s="40"/>
      <c r="C67" s="41"/>
      <c r="D67" s="41"/>
      <c r="E67" s="41"/>
      <c r="F67" s="41"/>
      <c r="G67" s="41"/>
      <c r="H67" s="41"/>
      <c r="I67" s="117"/>
      <c r="J67" s="41"/>
      <c r="K67" s="44"/>
    </row>
    <row r="68" spans="2:11" s="1" customFormat="1" ht="6.95" customHeight="1">
      <c r="B68" s="55"/>
      <c r="C68" s="56"/>
      <c r="D68" s="56"/>
      <c r="E68" s="56"/>
      <c r="F68" s="56"/>
      <c r="G68" s="56"/>
      <c r="H68" s="56"/>
      <c r="I68" s="138"/>
      <c r="J68" s="56"/>
      <c r="K68" s="57"/>
    </row>
    <row r="72" spans="2:12" s="1" customFormat="1" ht="6.95" customHeight="1">
      <c r="B72" s="58"/>
      <c r="C72" s="59"/>
      <c r="D72" s="59"/>
      <c r="E72" s="59"/>
      <c r="F72" s="59"/>
      <c r="G72" s="59"/>
      <c r="H72" s="59"/>
      <c r="I72" s="141"/>
      <c r="J72" s="59"/>
      <c r="K72" s="59"/>
      <c r="L72" s="60"/>
    </row>
    <row r="73" spans="2:12" s="1" customFormat="1" ht="36.95" customHeight="1">
      <c r="B73" s="40"/>
      <c r="C73" s="61" t="s">
        <v>116</v>
      </c>
      <c r="D73" s="62"/>
      <c r="E73" s="62"/>
      <c r="F73" s="62"/>
      <c r="G73" s="62"/>
      <c r="H73" s="62"/>
      <c r="I73" s="162"/>
      <c r="J73" s="62"/>
      <c r="K73" s="62"/>
      <c r="L73" s="60"/>
    </row>
    <row r="74" spans="2:12" s="1" customFormat="1" ht="6.95" customHeight="1">
      <c r="B74" s="40"/>
      <c r="C74" s="62"/>
      <c r="D74" s="62"/>
      <c r="E74" s="62"/>
      <c r="F74" s="62"/>
      <c r="G74" s="62"/>
      <c r="H74" s="62"/>
      <c r="I74" s="162"/>
      <c r="J74" s="62"/>
      <c r="K74" s="62"/>
      <c r="L74" s="60"/>
    </row>
    <row r="75" spans="2:12" s="1" customFormat="1" ht="14.45" customHeight="1">
      <c r="B75" s="40"/>
      <c r="C75" s="64" t="s">
        <v>18</v>
      </c>
      <c r="D75" s="62"/>
      <c r="E75" s="62"/>
      <c r="F75" s="62"/>
      <c r="G75" s="62"/>
      <c r="H75" s="62"/>
      <c r="I75" s="162"/>
      <c r="J75" s="62"/>
      <c r="K75" s="62"/>
      <c r="L75" s="60"/>
    </row>
    <row r="76" spans="2:12" s="1" customFormat="1" ht="16.5" customHeight="1">
      <c r="B76" s="40"/>
      <c r="C76" s="62"/>
      <c r="D76" s="62"/>
      <c r="E76" s="372" t="str">
        <f>E7</f>
        <v>MVN Sběř, rekonstrukce a zkapacitnění bezpečnostního přelivu</v>
      </c>
      <c r="F76" s="373"/>
      <c r="G76" s="373"/>
      <c r="H76" s="373"/>
      <c r="I76" s="162"/>
      <c r="J76" s="62"/>
      <c r="K76" s="62"/>
      <c r="L76" s="60"/>
    </row>
    <row r="77" spans="2:12" s="1" customFormat="1" ht="14.45" customHeight="1">
      <c r="B77" s="40"/>
      <c r="C77" s="64" t="s">
        <v>100</v>
      </c>
      <c r="D77" s="62"/>
      <c r="E77" s="62"/>
      <c r="F77" s="62"/>
      <c r="G77" s="62"/>
      <c r="H77" s="62"/>
      <c r="I77" s="162"/>
      <c r="J77" s="62"/>
      <c r="K77" s="62"/>
      <c r="L77" s="60"/>
    </row>
    <row r="78" spans="2:12" s="1" customFormat="1" ht="17.25" customHeight="1">
      <c r="B78" s="40"/>
      <c r="C78" s="62"/>
      <c r="D78" s="62"/>
      <c r="E78" s="367" t="str">
        <f>E9</f>
        <v>2. - SO 02 Vyrovnání koruny hráze</v>
      </c>
      <c r="F78" s="374"/>
      <c r="G78" s="374"/>
      <c r="H78" s="374"/>
      <c r="I78" s="162"/>
      <c r="J78" s="62"/>
      <c r="K78" s="62"/>
      <c r="L78" s="60"/>
    </row>
    <row r="79" spans="2:12" s="1" customFormat="1" ht="6.95" customHeight="1">
      <c r="B79" s="40"/>
      <c r="C79" s="62"/>
      <c r="D79" s="62"/>
      <c r="E79" s="62"/>
      <c r="F79" s="62"/>
      <c r="G79" s="62"/>
      <c r="H79" s="62"/>
      <c r="I79" s="162"/>
      <c r="J79" s="62"/>
      <c r="K79" s="62"/>
      <c r="L79" s="60"/>
    </row>
    <row r="80" spans="2:12" s="1" customFormat="1" ht="18" customHeight="1">
      <c r="B80" s="40"/>
      <c r="C80" s="64" t="s">
        <v>26</v>
      </c>
      <c r="D80" s="62"/>
      <c r="E80" s="62"/>
      <c r="F80" s="163" t="str">
        <f>F12</f>
        <v>Sběř</v>
      </c>
      <c r="G80" s="62"/>
      <c r="H80" s="62"/>
      <c r="I80" s="164" t="s">
        <v>28</v>
      </c>
      <c r="J80" s="72" t="str">
        <f>IF(J12="","",J12)</f>
        <v>14.8.2018</v>
      </c>
      <c r="K80" s="62"/>
      <c r="L80" s="60"/>
    </row>
    <row r="81" spans="2:12" s="1" customFormat="1" ht="6.95" customHeight="1">
      <c r="B81" s="40"/>
      <c r="C81" s="62"/>
      <c r="D81" s="62"/>
      <c r="E81" s="62"/>
      <c r="F81" s="62"/>
      <c r="G81" s="62"/>
      <c r="H81" s="62"/>
      <c r="I81" s="162"/>
      <c r="J81" s="62"/>
      <c r="K81" s="62"/>
      <c r="L81" s="60"/>
    </row>
    <row r="82" spans="2:12" s="1" customFormat="1" ht="15">
      <c r="B82" s="40"/>
      <c r="C82" s="64" t="s">
        <v>32</v>
      </c>
      <c r="D82" s="62"/>
      <c r="E82" s="62"/>
      <c r="F82" s="163" t="str">
        <f>E15</f>
        <v>Povodí Labe, státní podnik, OIČ, Hradec Králové</v>
      </c>
      <c r="G82" s="62"/>
      <c r="H82" s="62"/>
      <c r="I82" s="164" t="s">
        <v>39</v>
      </c>
      <c r="J82" s="163" t="str">
        <f>E21</f>
        <v xml:space="preserve">Povodí Labe, státní podnik, OIČ, Hradec Králové </v>
      </c>
      <c r="K82" s="62"/>
      <c r="L82" s="60"/>
    </row>
    <row r="83" spans="2:12" s="1" customFormat="1" ht="14.45" customHeight="1">
      <c r="B83" s="40"/>
      <c r="C83" s="64" t="s">
        <v>37</v>
      </c>
      <c r="D83" s="62"/>
      <c r="E83" s="62"/>
      <c r="F83" s="163" t="str">
        <f>IF(E18="","",E18)</f>
        <v/>
      </c>
      <c r="G83" s="62"/>
      <c r="H83" s="62"/>
      <c r="I83" s="162"/>
      <c r="J83" s="62"/>
      <c r="K83" s="62"/>
      <c r="L83" s="60"/>
    </row>
    <row r="84" spans="2:12" s="1" customFormat="1" ht="10.35" customHeight="1">
      <c r="B84" s="40"/>
      <c r="C84" s="62"/>
      <c r="D84" s="62"/>
      <c r="E84" s="62"/>
      <c r="F84" s="62"/>
      <c r="G84" s="62"/>
      <c r="H84" s="62"/>
      <c r="I84" s="162"/>
      <c r="J84" s="62"/>
      <c r="K84" s="62"/>
      <c r="L84" s="60"/>
    </row>
    <row r="85" spans="2:20" s="9" customFormat="1" ht="29.25" customHeight="1">
      <c r="B85" s="165"/>
      <c r="C85" s="166" t="s">
        <v>117</v>
      </c>
      <c r="D85" s="167" t="s">
        <v>63</v>
      </c>
      <c r="E85" s="167" t="s">
        <v>59</v>
      </c>
      <c r="F85" s="167" t="s">
        <v>118</v>
      </c>
      <c r="G85" s="167" t="s">
        <v>119</v>
      </c>
      <c r="H85" s="167" t="s">
        <v>120</v>
      </c>
      <c r="I85" s="168" t="s">
        <v>121</v>
      </c>
      <c r="J85" s="167" t="s">
        <v>105</v>
      </c>
      <c r="K85" s="169" t="s">
        <v>122</v>
      </c>
      <c r="L85" s="170"/>
      <c r="M85" s="80" t="s">
        <v>123</v>
      </c>
      <c r="N85" s="81" t="s">
        <v>48</v>
      </c>
      <c r="O85" s="81" t="s">
        <v>124</v>
      </c>
      <c r="P85" s="81" t="s">
        <v>125</v>
      </c>
      <c r="Q85" s="81" t="s">
        <v>126</v>
      </c>
      <c r="R85" s="81" t="s">
        <v>127</v>
      </c>
      <c r="S85" s="81" t="s">
        <v>128</v>
      </c>
      <c r="T85" s="82" t="s">
        <v>129</v>
      </c>
    </row>
    <row r="86" spans="2:63" s="1" customFormat="1" ht="29.25" customHeight="1">
      <c r="B86" s="40"/>
      <c r="C86" s="86" t="s">
        <v>106</v>
      </c>
      <c r="D86" s="62"/>
      <c r="E86" s="62"/>
      <c r="F86" s="62"/>
      <c r="G86" s="62"/>
      <c r="H86" s="62"/>
      <c r="I86" s="162"/>
      <c r="J86" s="171">
        <f>BK86</f>
        <v>0</v>
      </c>
      <c r="K86" s="62"/>
      <c r="L86" s="60"/>
      <c r="M86" s="83"/>
      <c r="N86" s="84"/>
      <c r="O86" s="84"/>
      <c r="P86" s="172">
        <f>P87+P216</f>
        <v>0</v>
      </c>
      <c r="Q86" s="84"/>
      <c r="R86" s="172">
        <f>R87+R216</f>
        <v>0.8777890100000001</v>
      </c>
      <c r="S86" s="84"/>
      <c r="T86" s="173">
        <f>T87+T216</f>
        <v>0.1</v>
      </c>
      <c r="AT86" s="23" t="s">
        <v>77</v>
      </c>
      <c r="AU86" s="23" t="s">
        <v>107</v>
      </c>
      <c r="BK86" s="174">
        <f>BK87+BK216</f>
        <v>0</v>
      </c>
    </row>
    <row r="87" spans="2:63" s="10" customFormat="1" ht="37.35" customHeight="1">
      <c r="B87" s="175"/>
      <c r="C87" s="176"/>
      <c r="D87" s="177" t="s">
        <v>77</v>
      </c>
      <c r="E87" s="178" t="s">
        <v>130</v>
      </c>
      <c r="F87" s="178" t="s">
        <v>131</v>
      </c>
      <c r="G87" s="176"/>
      <c r="H87" s="176"/>
      <c r="I87" s="179"/>
      <c r="J87" s="180">
        <f>BK87</f>
        <v>0</v>
      </c>
      <c r="K87" s="176"/>
      <c r="L87" s="181"/>
      <c r="M87" s="182"/>
      <c r="N87" s="183"/>
      <c r="O87" s="183"/>
      <c r="P87" s="184">
        <f>P88+P169+P180+P184+P197+P213</f>
        <v>0</v>
      </c>
      <c r="Q87" s="183"/>
      <c r="R87" s="184">
        <f>R88+R169+R180+R184+R197+R213</f>
        <v>0.87135291</v>
      </c>
      <c r="S87" s="183"/>
      <c r="T87" s="185">
        <f>T88+T169+T180+T184+T197+T213</f>
        <v>0.1</v>
      </c>
      <c r="AR87" s="186" t="s">
        <v>25</v>
      </c>
      <c r="AT87" s="187" t="s">
        <v>77</v>
      </c>
      <c r="AU87" s="187" t="s">
        <v>78</v>
      </c>
      <c r="AY87" s="186" t="s">
        <v>132</v>
      </c>
      <c r="BK87" s="188">
        <f>BK88+BK169+BK180+BK184+BK197+BK213</f>
        <v>0</v>
      </c>
    </row>
    <row r="88" spans="2:63" s="10" customFormat="1" ht="19.9" customHeight="1">
      <c r="B88" s="175"/>
      <c r="C88" s="176"/>
      <c r="D88" s="177" t="s">
        <v>77</v>
      </c>
      <c r="E88" s="189" t="s">
        <v>25</v>
      </c>
      <c r="F88" s="189" t="s">
        <v>133</v>
      </c>
      <c r="G88" s="176"/>
      <c r="H88" s="176"/>
      <c r="I88" s="179"/>
      <c r="J88" s="190">
        <f>BK88</f>
        <v>0</v>
      </c>
      <c r="K88" s="176"/>
      <c r="L88" s="181"/>
      <c r="M88" s="182"/>
      <c r="N88" s="183"/>
      <c r="O88" s="183"/>
      <c r="P88" s="184">
        <f>P89+SUM(P90:P123)</f>
        <v>0</v>
      </c>
      <c r="Q88" s="183"/>
      <c r="R88" s="184">
        <f>R89+SUM(R90:R123)</f>
        <v>0.047174</v>
      </c>
      <c r="S88" s="183"/>
      <c r="T88" s="185">
        <f>T89+SUM(T90:T123)</f>
        <v>0</v>
      </c>
      <c r="AR88" s="186" t="s">
        <v>25</v>
      </c>
      <c r="AT88" s="187" t="s">
        <v>77</v>
      </c>
      <c r="AU88" s="187" t="s">
        <v>25</v>
      </c>
      <c r="AY88" s="186" t="s">
        <v>132</v>
      </c>
      <c r="BK88" s="188">
        <f>BK89+SUM(BK90:BK123)</f>
        <v>0</v>
      </c>
    </row>
    <row r="89" spans="2:65" s="1" customFormat="1" ht="38.25" customHeight="1">
      <c r="B89" s="40"/>
      <c r="C89" s="191" t="s">
        <v>25</v>
      </c>
      <c r="D89" s="191" t="s">
        <v>134</v>
      </c>
      <c r="E89" s="192" t="s">
        <v>211</v>
      </c>
      <c r="F89" s="193" t="s">
        <v>212</v>
      </c>
      <c r="G89" s="194" t="s">
        <v>148</v>
      </c>
      <c r="H89" s="195">
        <v>105.6</v>
      </c>
      <c r="I89" s="196"/>
      <c r="J89" s="197">
        <f>ROUND(I89*H89,2)</f>
        <v>0</v>
      </c>
      <c r="K89" s="193" t="s">
        <v>138</v>
      </c>
      <c r="L89" s="60"/>
      <c r="M89" s="198" t="s">
        <v>34</v>
      </c>
      <c r="N89" s="199" t="s">
        <v>51</v>
      </c>
      <c r="O89" s="41"/>
      <c r="P89" s="200">
        <f>O89*H89</f>
        <v>0</v>
      </c>
      <c r="Q89" s="200">
        <v>0</v>
      </c>
      <c r="R89" s="200">
        <f>Q89*H89</f>
        <v>0</v>
      </c>
      <c r="S89" s="200">
        <v>0</v>
      </c>
      <c r="T89" s="201">
        <f>S89*H89</f>
        <v>0</v>
      </c>
      <c r="AR89" s="23" t="s">
        <v>139</v>
      </c>
      <c r="AT89" s="23" t="s">
        <v>134</v>
      </c>
      <c r="AU89" s="23" t="s">
        <v>87</v>
      </c>
      <c r="AY89" s="23" t="s">
        <v>132</v>
      </c>
      <c r="BE89" s="202">
        <f>IF(N89="základní",J89,0)</f>
        <v>0</v>
      </c>
      <c r="BF89" s="202">
        <f>IF(N89="snížená",J89,0)</f>
        <v>0</v>
      </c>
      <c r="BG89" s="202">
        <f>IF(N89="zákl. přenesená",J89,0)</f>
        <v>0</v>
      </c>
      <c r="BH89" s="202">
        <f>IF(N89="sníž. přenesená",J89,0)</f>
        <v>0</v>
      </c>
      <c r="BI89" s="202">
        <f>IF(N89="nulová",J89,0)</f>
        <v>0</v>
      </c>
      <c r="BJ89" s="23" t="s">
        <v>139</v>
      </c>
      <c r="BK89" s="202">
        <f>ROUND(I89*H89,2)</f>
        <v>0</v>
      </c>
      <c r="BL89" s="23" t="s">
        <v>139</v>
      </c>
      <c r="BM89" s="23" t="s">
        <v>544</v>
      </c>
    </row>
    <row r="90" spans="2:47" s="1" customFormat="1" ht="310.5">
      <c r="B90" s="40"/>
      <c r="C90" s="62"/>
      <c r="D90" s="203" t="s">
        <v>141</v>
      </c>
      <c r="E90" s="62"/>
      <c r="F90" s="204" t="s">
        <v>214</v>
      </c>
      <c r="G90" s="62"/>
      <c r="H90" s="62"/>
      <c r="I90" s="162"/>
      <c r="J90" s="62"/>
      <c r="K90" s="62"/>
      <c r="L90" s="60"/>
      <c r="M90" s="205"/>
      <c r="N90" s="41"/>
      <c r="O90" s="41"/>
      <c r="P90" s="41"/>
      <c r="Q90" s="41"/>
      <c r="R90" s="41"/>
      <c r="S90" s="41"/>
      <c r="T90" s="77"/>
      <c r="AT90" s="23" t="s">
        <v>141</v>
      </c>
      <c r="AU90" s="23" t="s">
        <v>87</v>
      </c>
    </row>
    <row r="91" spans="2:51" s="11" customFormat="1" ht="13.5">
      <c r="B91" s="206"/>
      <c r="C91" s="207"/>
      <c r="D91" s="203" t="s">
        <v>143</v>
      </c>
      <c r="E91" s="208" t="s">
        <v>34</v>
      </c>
      <c r="F91" s="209" t="s">
        <v>545</v>
      </c>
      <c r="G91" s="207"/>
      <c r="H91" s="208" t="s">
        <v>34</v>
      </c>
      <c r="I91" s="210"/>
      <c r="J91" s="207"/>
      <c r="K91" s="207"/>
      <c r="L91" s="211"/>
      <c r="M91" s="212"/>
      <c r="N91" s="213"/>
      <c r="O91" s="213"/>
      <c r="P91" s="213"/>
      <c r="Q91" s="213"/>
      <c r="R91" s="213"/>
      <c r="S91" s="213"/>
      <c r="T91" s="214"/>
      <c r="AT91" s="215" t="s">
        <v>143</v>
      </c>
      <c r="AU91" s="215" t="s">
        <v>87</v>
      </c>
      <c r="AV91" s="11" t="s">
        <v>25</v>
      </c>
      <c r="AW91" s="11" t="s">
        <v>41</v>
      </c>
      <c r="AX91" s="11" t="s">
        <v>78</v>
      </c>
      <c r="AY91" s="215" t="s">
        <v>132</v>
      </c>
    </row>
    <row r="92" spans="2:51" s="12" customFormat="1" ht="13.5">
      <c r="B92" s="216"/>
      <c r="C92" s="217"/>
      <c r="D92" s="203" t="s">
        <v>143</v>
      </c>
      <c r="E92" s="218" t="s">
        <v>34</v>
      </c>
      <c r="F92" s="219" t="s">
        <v>546</v>
      </c>
      <c r="G92" s="217"/>
      <c r="H92" s="220">
        <v>105.6</v>
      </c>
      <c r="I92" s="221"/>
      <c r="J92" s="217"/>
      <c r="K92" s="217"/>
      <c r="L92" s="222"/>
      <c r="M92" s="223"/>
      <c r="N92" s="224"/>
      <c r="O92" s="224"/>
      <c r="P92" s="224"/>
      <c r="Q92" s="224"/>
      <c r="R92" s="224"/>
      <c r="S92" s="224"/>
      <c r="T92" s="225"/>
      <c r="AT92" s="226" t="s">
        <v>143</v>
      </c>
      <c r="AU92" s="226" t="s">
        <v>87</v>
      </c>
      <c r="AV92" s="12" t="s">
        <v>87</v>
      </c>
      <c r="AW92" s="12" t="s">
        <v>41</v>
      </c>
      <c r="AX92" s="12" t="s">
        <v>25</v>
      </c>
      <c r="AY92" s="226" t="s">
        <v>132</v>
      </c>
    </row>
    <row r="93" spans="2:65" s="1" customFormat="1" ht="25.5" customHeight="1">
      <c r="B93" s="40"/>
      <c r="C93" s="191" t="s">
        <v>87</v>
      </c>
      <c r="D93" s="191" t="s">
        <v>134</v>
      </c>
      <c r="E93" s="192" t="s">
        <v>218</v>
      </c>
      <c r="F93" s="193" t="s">
        <v>219</v>
      </c>
      <c r="G93" s="194" t="s">
        <v>148</v>
      </c>
      <c r="H93" s="195">
        <v>286.84</v>
      </c>
      <c r="I93" s="196"/>
      <c r="J93" s="197">
        <f>ROUND(I93*H93,2)</f>
        <v>0</v>
      </c>
      <c r="K93" s="193" t="s">
        <v>138</v>
      </c>
      <c r="L93" s="60"/>
      <c r="M93" s="198" t="s">
        <v>34</v>
      </c>
      <c r="N93" s="199" t="s">
        <v>51</v>
      </c>
      <c r="O93" s="41"/>
      <c r="P93" s="200">
        <f>O93*H93</f>
        <v>0</v>
      </c>
      <c r="Q93" s="200">
        <v>0</v>
      </c>
      <c r="R93" s="200">
        <f>Q93*H93</f>
        <v>0</v>
      </c>
      <c r="S93" s="200">
        <v>0</v>
      </c>
      <c r="T93" s="201">
        <f>S93*H93</f>
        <v>0</v>
      </c>
      <c r="AR93" s="23" t="s">
        <v>139</v>
      </c>
      <c r="AT93" s="23" t="s">
        <v>134</v>
      </c>
      <c r="AU93" s="23" t="s">
        <v>87</v>
      </c>
      <c r="AY93" s="23" t="s">
        <v>132</v>
      </c>
      <c r="BE93" s="202">
        <f>IF(N93="základní",J93,0)</f>
        <v>0</v>
      </c>
      <c r="BF93" s="202">
        <f>IF(N93="snížená",J93,0)</f>
        <v>0</v>
      </c>
      <c r="BG93" s="202">
        <f>IF(N93="zákl. přenesená",J93,0)</f>
        <v>0</v>
      </c>
      <c r="BH93" s="202">
        <f>IF(N93="sníž. přenesená",J93,0)</f>
        <v>0</v>
      </c>
      <c r="BI93" s="202">
        <f>IF(N93="nulová",J93,0)</f>
        <v>0</v>
      </c>
      <c r="BJ93" s="23" t="s">
        <v>139</v>
      </c>
      <c r="BK93" s="202">
        <f>ROUND(I93*H93,2)</f>
        <v>0</v>
      </c>
      <c r="BL93" s="23" t="s">
        <v>139</v>
      </c>
      <c r="BM93" s="23" t="s">
        <v>547</v>
      </c>
    </row>
    <row r="94" spans="2:47" s="1" customFormat="1" ht="391.5">
      <c r="B94" s="40"/>
      <c r="C94" s="62"/>
      <c r="D94" s="203" t="s">
        <v>141</v>
      </c>
      <c r="E94" s="62"/>
      <c r="F94" s="204" t="s">
        <v>221</v>
      </c>
      <c r="G94" s="62"/>
      <c r="H94" s="62"/>
      <c r="I94" s="162"/>
      <c r="J94" s="62"/>
      <c r="K94" s="62"/>
      <c r="L94" s="60"/>
      <c r="M94" s="205"/>
      <c r="N94" s="41"/>
      <c r="O94" s="41"/>
      <c r="P94" s="41"/>
      <c r="Q94" s="41"/>
      <c r="R94" s="41"/>
      <c r="S94" s="41"/>
      <c r="T94" s="77"/>
      <c r="AT94" s="23" t="s">
        <v>141</v>
      </c>
      <c r="AU94" s="23" t="s">
        <v>87</v>
      </c>
    </row>
    <row r="95" spans="2:51" s="11" customFormat="1" ht="13.5">
      <c r="B95" s="206"/>
      <c r="C95" s="207"/>
      <c r="D95" s="203" t="s">
        <v>143</v>
      </c>
      <c r="E95" s="208" t="s">
        <v>34</v>
      </c>
      <c r="F95" s="209" t="s">
        <v>548</v>
      </c>
      <c r="G95" s="207"/>
      <c r="H95" s="208" t="s">
        <v>34</v>
      </c>
      <c r="I95" s="210"/>
      <c r="J95" s="207"/>
      <c r="K95" s="207"/>
      <c r="L95" s="211"/>
      <c r="M95" s="212"/>
      <c r="N95" s="213"/>
      <c r="O95" s="213"/>
      <c r="P95" s="213"/>
      <c r="Q95" s="213"/>
      <c r="R95" s="213"/>
      <c r="S95" s="213"/>
      <c r="T95" s="214"/>
      <c r="AT95" s="215" t="s">
        <v>143</v>
      </c>
      <c r="AU95" s="215" t="s">
        <v>87</v>
      </c>
      <c r="AV95" s="11" t="s">
        <v>25</v>
      </c>
      <c r="AW95" s="11" t="s">
        <v>41</v>
      </c>
      <c r="AX95" s="11" t="s">
        <v>78</v>
      </c>
      <c r="AY95" s="215" t="s">
        <v>132</v>
      </c>
    </row>
    <row r="96" spans="2:51" s="12" customFormat="1" ht="13.5">
      <c r="B96" s="216"/>
      <c r="C96" s="217"/>
      <c r="D96" s="203" t="s">
        <v>143</v>
      </c>
      <c r="E96" s="218" t="s">
        <v>34</v>
      </c>
      <c r="F96" s="219" t="s">
        <v>549</v>
      </c>
      <c r="G96" s="217"/>
      <c r="H96" s="220">
        <v>286.84</v>
      </c>
      <c r="I96" s="221"/>
      <c r="J96" s="217"/>
      <c r="K96" s="217"/>
      <c r="L96" s="222"/>
      <c r="M96" s="223"/>
      <c r="N96" s="224"/>
      <c r="O96" s="224"/>
      <c r="P96" s="224"/>
      <c r="Q96" s="224"/>
      <c r="R96" s="224"/>
      <c r="S96" s="224"/>
      <c r="T96" s="225"/>
      <c r="AT96" s="226" t="s">
        <v>143</v>
      </c>
      <c r="AU96" s="226" t="s">
        <v>87</v>
      </c>
      <c r="AV96" s="12" t="s">
        <v>87</v>
      </c>
      <c r="AW96" s="12" t="s">
        <v>41</v>
      </c>
      <c r="AX96" s="12" t="s">
        <v>25</v>
      </c>
      <c r="AY96" s="226" t="s">
        <v>132</v>
      </c>
    </row>
    <row r="97" spans="2:65" s="1" customFormat="1" ht="38.25" customHeight="1">
      <c r="B97" s="40"/>
      <c r="C97" s="191" t="s">
        <v>157</v>
      </c>
      <c r="D97" s="191" t="s">
        <v>134</v>
      </c>
      <c r="E97" s="192" t="s">
        <v>224</v>
      </c>
      <c r="F97" s="193" t="s">
        <v>225</v>
      </c>
      <c r="G97" s="194" t="s">
        <v>148</v>
      </c>
      <c r="H97" s="195">
        <v>86.052</v>
      </c>
      <c r="I97" s="196"/>
      <c r="J97" s="197">
        <f>ROUND(I97*H97,2)</f>
        <v>0</v>
      </c>
      <c r="K97" s="193" t="s">
        <v>138</v>
      </c>
      <c r="L97" s="60"/>
      <c r="M97" s="198" t="s">
        <v>34</v>
      </c>
      <c r="N97" s="199" t="s">
        <v>51</v>
      </c>
      <c r="O97" s="41"/>
      <c r="P97" s="200">
        <f>O97*H97</f>
        <v>0</v>
      </c>
      <c r="Q97" s="200">
        <v>0</v>
      </c>
      <c r="R97" s="200">
        <f>Q97*H97</f>
        <v>0</v>
      </c>
      <c r="S97" s="200">
        <v>0</v>
      </c>
      <c r="T97" s="201">
        <f>S97*H97</f>
        <v>0</v>
      </c>
      <c r="AR97" s="23" t="s">
        <v>139</v>
      </c>
      <c r="AT97" s="23" t="s">
        <v>134</v>
      </c>
      <c r="AU97" s="23" t="s">
        <v>87</v>
      </c>
      <c r="AY97" s="23" t="s">
        <v>132</v>
      </c>
      <c r="BE97" s="202">
        <f>IF(N97="základní",J97,0)</f>
        <v>0</v>
      </c>
      <c r="BF97" s="202">
        <f>IF(N97="snížená",J97,0)</f>
        <v>0</v>
      </c>
      <c r="BG97" s="202">
        <f>IF(N97="zákl. přenesená",J97,0)</f>
        <v>0</v>
      </c>
      <c r="BH97" s="202">
        <f>IF(N97="sníž. přenesená",J97,0)</f>
        <v>0</v>
      </c>
      <c r="BI97" s="202">
        <f>IF(N97="nulová",J97,0)</f>
        <v>0</v>
      </c>
      <c r="BJ97" s="23" t="s">
        <v>139</v>
      </c>
      <c r="BK97" s="202">
        <f>ROUND(I97*H97,2)</f>
        <v>0</v>
      </c>
      <c r="BL97" s="23" t="s">
        <v>139</v>
      </c>
      <c r="BM97" s="23" t="s">
        <v>550</v>
      </c>
    </row>
    <row r="98" spans="2:47" s="1" customFormat="1" ht="391.5">
      <c r="B98" s="40"/>
      <c r="C98" s="62"/>
      <c r="D98" s="203" t="s">
        <v>141</v>
      </c>
      <c r="E98" s="62"/>
      <c r="F98" s="204" t="s">
        <v>221</v>
      </c>
      <c r="G98" s="62"/>
      <c r="H98" s="62"/>
      <c r="I98" s="162"/>
      <c r="J98" s="62"/>
      <c r="K98" s="62"/>
      <c r="L98" s="60"/>
      <c r="M98" s="205"/>
      <c r="N98" s="41"/>
      <c r="O98" s="41"/>
      <c r="P98" s="41"/>
      <c r="Q98" s="41"/>
      <c r="R98" s="41"/>
      <c r="S98" s="41"/>
      <c r="T98" s="77"/>
      <c r="AT98" s="23" t="s">
        <v>141</v>
      </c>
      <c r="AU98" s="23" t="s">
        <v>87</v>
      </c>
    </row>
    <row r="99" spans="2:51" s="12" customFormat="1" ht="13.5">
      <c r="B99" s="216"/>
      <c r="C99" s="217"/>
      <c r="D99" s="203" t="s">
        <v>143</v>
      </c>
      <c r="E99" s="217"/>
      <c r="F99" s="219" t="s">
        <v>551</v>
      </c>
      <c r="G99" s="217"/>
      <c r="H99" s="220">
        <v>86.052</v>
      </c>
      <c r="I99" s="221"/>
      <c r="J99" s="217"/>
      <c r="K99" s="217"/>
      <c r="L99" s="222"/>
      <c r="M99" s="223"/>
      <c r="N99" s="224"/>
      <c r="O99" s="224"/>
      <c r="P99" s="224"/>
      <c r="Q99" s="224"/>
      <c r="R99" s="224"/>
      <c r="S99" s="224"/>
      <c r="T99" s="225"/>
      <c r="AT99" s="226" t="s">
        <v>143</v>
      </c>
      <c r="AU99" s="226" t="s">
        <v>87</v>
      </c>
      <c r="AV99" s="12" t="s">
        <v>87</v>
      </c>
      <c r="AW99" s="12" t="s">
        <v>6</v>
      </c>
      <c r="AX99" s="12" t="s">
        <v>25</v>
      </c>
      <c r="AY99" s="226" t="s">
        <v>132</v>
      </c>
    </row>
    <row r="100" spans="2:65" s="1" customFormat="1" ht="38.25" customHeight="1">
      <c r="B100" s="40"/>
      <c r="C100" s="191" t="s">
        <v>139</v>
      </c>
      <c r="D100" s="191" t="s">
        <v>134</v>
      </c>
      <c r="E100" s="192" t="s">
        <v>263</v>
      </c>
      <c r="F100" s="193" t="s">
        <v>264</v>
      </c>
      <c r="G100" s="194" t="s">
        <v>148</v>
      </c>
      <c r="H100" s="195">
        <v>783.94</v>
      </c>
      <c r="I100" s="196"/>
      <c r="J100" s="197">
        <f>ROUND(I100*H100,2)</f>
        <v>0</v>
      </c>
      <c r="K100" s="193" t="s">
        <v>138</v>
      </c>
      <c r="L100" s="60"/>
      <c r="M100" s="198" t="s">
        <v>34</v>
      </c>
      <c r="N100" s="199" t="s">
        <v>51</v>
      </c>
      <c r="O100" s="41"/>
      <c r="P100" s="200">
        <f>O100*H100</f>
        <v>0</v>
      </c>
      <c r="Q100" s="200">
        <v>0</v>
      </c>
      <c r="R100" s="200">
        <f>Q100*H100</f>
        <v>0</v>
      </c>
      <c r="S100" s="200">
        <v>0</v>
      </c>
      <c r="T100" s="201">
        <f>S100*H100</f>
        <v>0</v>
      </c>
      <c r="AR100" s="23" t="s">
        <v>139</v>
      </c>
      <c r="AT100" s="23" t="s">
        <v>134</v>
      </c>
      <c r="AU100" s="23" t="s">
        <v>87</v>
      </c>
      <c r="AY100" s="23" t="s">
        <v>132</v>
      </c>
      <c r="BE100" s="202">
        <f>IF(N100="základní",J100,0)</f>
        <v>0</v>
      </c>
      <c r="BF100" s="202">
        <f>IF(N100="snížená",J100,0)</f>
        <v>0</v>
      </c>
      <c r="BG100" s="202">
        <f>IF(N100="zákl. přenesená",J100,0)</f>
        <v>0</v>
      </c>
      <c r="BH100" s="202">
        <f>IF(N100="sníž. přenesená",J100,0)</f>
        <v>0</v>
      </c>
      <c r="BI100" s="202">
        <f>IF(N100="nulová",J100,0)</f>
        <v>0</v>
      </c>
      <c r="BJ100" s="23" t="s">
        <v>139</v>
      </c>
      <c r="BK100" s="202">
        <f>ROUND(I100*H100,2)</f>
        <v>0</v>
      </c>
      <c r="BL100" s="23" t="s">
        <v>139</v>
      </c>
      <c r="BM100" s="23" t="s">
        <v>552</v>
      </c>
    </row>
    <row r="101" spans="2:47" s="1" customFormat="1" ht="243">
      <c r="B101" s="40"/>
      <c r="C101" s="62"/>
      <c r="D101" s="203" t="s">
        <v>141</v>
      </c>
      <c r="E101" s="62"/>
      <c r="F101" s="204" t="s">
        <v>266</v>
      </c>
      <c r="G101" s="62"/>
      <c r="H101" s="62"/>
      <c r="I101" s="162"/>
      <c r="J101" s="62"/>
      <c r="K101" s="62"/>
      <c r="L101" s="60"/>
      <c r="M101" s="205"/>
      <c r="N101" s="41"/>
      <c r="O101" s="41"/>
      <c r="P101" s="41"/>
      <c r="Q101" s="41"/>
      <c r="R101" s="41"/>
      <c r="S101" s="41"/>
      <c r="T101" s="77"/>
      <c r="AT101" s="23" t="s">
        <v>141</v>
      </c>
      <c r="AU101" s="23" t="s">
        <v>87</v>
      </c>
    </row>
    <row r="102" spans="2:51" s="11" customFormat="1" ht="13.5">
      <c r="B102" s="206"/>
      <c r="C102" s="207"/>
      <c r="D102" s="203" t="s">
        <v>143</v>
      </c>
      <c r="E102" s="208" t="s">
        <v>34</v>
      </c>
      <c r="F102" s="209" t="s">
        <v>553</v>
      </c>
      <c r="G102" s="207"/>
      <c r="H102" s="208" t="s">
        <v>34</v>
      </c>
      <c r="I102" s="210"/>
      <c r="J102" s="207"/>
      <c r="K102" s="207"/>
      <c r="L102" s="211"/>
      <c r="M102" s="212"/>
      <c r="N102" s="213"/>
      <c r="O102" s="213"/>
      <c r="P102" s="213"/>
      <c r="Q102" s="213"/>
      <c r="R102" s="213"/>
      <c r="S102" s="213"/>
      <c r="T102" s="214"/>
      <c r="AT102" s="215" t="s">
        <v>143</v>
      </c>
      <c r="AU102" s="215" t="s">
        <v>87</v>
      </c>
      <c r="AV102" s="11" t="s">
        <v>25</v>
      </c>
      <c r="AW102" s="11" t="s">
        <v>41</v>
      </c>
      <c r="AX102" s="11" t="s">
        <v>78</v>
      </c>
      <c r="AY102" s="215" t="s">
        <v>132</v>
      </c>
    </row>
    <row r="103" spans="2:51" s="12" customFormat="1" ht="13.5">
      <c r="B103" s="216"/>
      <c r="C103" s="217"/>
      <c r="D103" s="203" t="s">
        <v>143</v>
      </c>
      <c r="E103" s="218" t="s">
        <v>34</v>
      </c>
      <c r="F103" s="219" t="s">
        <v>549</v>
      </c>
      <c r="G103" s="217"/>
      <c r="H103" s="220">
        <v>286.84</v>
      </c>
      <c r="I103" s="221"/>
      <c r="J103" s="217"/>
      <c r="K103" s="217"/>
      <c r="L103" s="222"/>
      <c r="M103" s="223"/>
      <c r="N103" s="224"/>
      <c r="O103" s="224"/>
      <c r="P103" s="224"/>
      <c r="Q103" s="224"/>
      <c r="R103" s="224"/>
      <c r="S103" s="224"/>
      <c r="T103" s="225"/>
      <c r="AT103" s="226" t="s">
        <v>143</v>
      </c>
      <c r="AU103" s="226" t="s">
        <v>87</v>
      </c>
      <c r="AV103" s="12" t="s">
        <v>87</v>
      </c>
      <c r="AW103" s="12" t="s">
        <v>41</v>
      </c>
      <c r="AX103" s="12" t="s">
        <v>78</v>
      </c>
      <c r="AY103" s="226" t="s">
        <v>132</v>
      </c>
    </row>
    <row r="104" spans="2:51" s="11" customFormat="1" ht="27">
      <c r="B104" s="206"/>
      <c r="C104" s="207"/>
      <c r="D104" s="203" t="s">
        <v>143</v>
      </c>
      <c r="E104" s="208" t="s">
        <v>34</v>
      </c>
      <c r="F104" s="209" t="s">
        <v>554</v>
      </c>
      <c r="G104" s="207"/>
      <c r="H104" s="208" t="s">
        <v>34</v>
      </c>
      <c r="I104" s="210"/>
      <c r="J104" s="207"/>
      <c r="K104" s="207"/>
      <c r="L104" s="211"/>
      <c r="M104" s="212"/>
      <c r="N104" s="213"/>
      <c r="O104" s="213"/>
      <c r="P104" s="213"/>
      <c r="Q104" s="213"/>
      <c r="R104" s="213"/>
      <c r="S104" s="213"/>
      <c r="T104" s="214"/>
      <c r="AT104" s="215" t="s">
        <v>143</v>
      </c>
      <c r="AU104" s="215" t="s">
        <v>87</v>
      </c>
      <c r="AV104" s="11" t="s">
        <v>25</v>
      </c>
      <c r="AW104" s="11" t="s">
        <v>41</v>
      </c>
      <c r="AX104" s="11" t="s">
        <v>78</v>
      </c>
      <c r="AY104" s="215" t="s">
        <v>132</v>
      </c>
    </row>
    <row r="105" spans="2:51" s="12" customFormat="1" ht="13.5">
      <c r="B105" s="216"/>
      <c r="C105" s="217"/>
      <c r="D105" s="203" t="s">
        <v>143</v>
      </c>
      <c r="E105" s="218" t="s">
        <v>34</v>
      </c>
      <c r="F105" s="219" t="s">
        <v>555</v>
      </c>
      <c r="G105" s="217"/>
      <c r="H105" s="220">
        <v>497.1</v>
      </c>
      <c r="I105" s="221"/>
      <c r="J105" s="217"/>
      <c r="K105" s="217"/>
      <c r="L105" s="222"/>
      <c r="M105" s="223"/>
      <c r="N105" s="224"/>
      <c r="O105" s="224"/>
      <c r="P105" s="224"/>
      <c r="Q105" s="224"/>
      <c r="R105" s="224"/>
      <c r="S105" s="224"/>
      <c r="T105" s="225"/>
      <c r="AT105" s="226" t="s">
        <v>143</v>
      </c>
      <c r="AU105" s="226" t="s">
        <v>87</v>
      </c>
      <c r="AV105" s="12" t="s">
        <v>87</v>
      </c>
      <c r="AW105" s="12" t="s">
        <v>41</v>
      </c>
      <c r="AX105" s="12" t="s">
        <v>78</v>
      </c>
      <c r="AY105" s="226" t="s">
        <v>132</v>
      </c>
    </row>
    <row r="106" spans="2:51" s="13" customFormat="1" ht="13.5">
      <c r="B106" s="227"/>
      <c r="C106" s="228"/>
      <c r="D106" s="203" t="s">
        <v>143</v>
      </c>
      <c r="E106" s="229" t="s">
        <v>34</v>
      </c>
      <c r="F106" s="230" t="s">
        <v>156</v>
      </c>
      <c r="G106" s="228"/>
      <c r="H106" s="231">
        <v>783.94</v>
      </c>
      <c r="I106" s="232"/>
      <c r="J106" s="228"/>
      <c r="K106" s="228"/>
      <c r="L106" s="233"/>
      <c r="M106" s="234"/>
      <c r="N106" s="235"/>
      <c r="O106" s="235"/>
      <c r="P106" s="235"/>
      <c r="Q106" s="235"/>
      <c r="R106" s="235"/>
      <c r="S106" s="235"/>
      <c r="T106" s="236"/>
      <c r="AT106" s="237" t="s">
        <v>143</v>
      </c>
      <c r="AU106" s="237" t="s">
        <v>87</v>
      </c>
      <c r="AV106" s="13" t="s">
        <v>139</v>
      </c>
      <c r="AW106" s="13" t="s">
        <v>41</v>
      </c>
      <c r="AX106" s="13" t="s">
        <v>25</v>
      </c>
      <c r="AY106" s="237" t="s">
        <v>132</v>
      </c>
    </row>
    <row r="107" spans="2:65" s="1" customFormat="1" ht="38.25" customHeight="1">
      <c r="B107" s="40"/>
      <c r="C107" s="191" t="s">
        <v>159</v>
      </c>
      <c r="D107" s="191" t="s">
        <v>134</v>
      </c>
      <c r="E107" s="192" t="s">
        <v>273</v>
      </c>
      <c r="F107" s="193" t="s">
        <v>264</v>
      </c>
      <c r="G107" s="194" t="s">
        <v>148</v>
      </c>
      <c r="H107" s="195">
        <v>161.57</v>
      </c>
      <c r="I107" s="196"/>
      <c r="J107" s="197">
        <f>ROUND(I107*H107,2)</f>
        <v>0</v>
      </c>
      <c r="K107" s="193" t="s">
        <v>138</v>
      </c>
      <c r="L107" s="60"/>
      <c r="M107" s="198" t="s">
        <v>34</v>
      </c>
      <c r="N107" s="199" t="s">
        <v>51</v>
      </c>
      <c r="O107" s="41"/>
      <c r="P107" s="200">
        <f>O107*H107</f>
        <v>0</v>
      </c>
      <c r="Q107" s="200">
        <v>0</v>
      </c>
      <c r="R107" s="200">
        <f>Q107*H107</f>
        <v>0</v>
      </c>
      <c r="S107" s="200">
        <v>0</v>
      </c>
      <c r="T107" s="201">
        <f>S107*H107</f>
        <v>0</v>
      </c>
      <c r="AR107" s="23" t="s">
        <v>139</v>
      </c>
      <c r="AT107" s="23" t="s">
        <v>134</v>
      </c>
      <c r="AU107" s="23" t="s">
        <v>87</v>
      </c>
      <c r="AY107" s="23" t="s">
        <v>132</v>
      </c>
      <c r="BE107" s="202">
        <f>IF(N107="základní",J107,0)</f>
        <v>0</v>
      </c>
      <c r="BF107" s="202">
        <f>IF(N107="snížená",J107,0)</f>
        <v>0</v>
      </c>
      <c r="BG107" s="202">
        <f>IF(N107="zákl. přenesená",J107,0)</f>
        <v>0</v>
      </c>
      <c r="BH107" s="202">
        <f>IF(N107="sníž. přenesená",J107,0)</f>
        <v>0</v>
      </c>
      <c r="BI107" s="202">
        <f>IF(N107="nulová",J107,0)</f>
        <v>0</v>
      </c>
      <c r="BJ107" s="23" t="s">
        <v>139</v>
      </c>
      <c r="BK107" s="202">
        <f>ROUND(I107*H107,2)</f>
        <v>0</v>
      </c>
      <c r="BL107" s="23" t="s">
        <v>139</v>
      </c>
      <c r="BM107" s="23" t="s">
        <v>556</v>
      </c>
    </row>
    <row r="108" spans="2:47" s="1" customFormat="1" ht="243">
      <c r="B108" s="40"/>
      <c r="C108" s="62"/>
      <c r="D108" s="203" t="s">
        <v>141</v>
      </c>
      <c r="E108" s="62"/>
      <c r="F108" s="204" t="s">
        <v>266</v>
      </c>
      <c r="G108" s="62"/>
      <c r="H108" s="62"/>
      <c r="I108" s="162"/>
      <c r="J108" s="62"/>
      <c r="K108" s="62"/>
      <c r="L108" s="60"/>
      <c r="M108" s="205"/>
      <c r="N108" s="41"/>
      <c r="O108" s="41"/>
      <c r="P108" s="41"/>
      <c r="Q108" s="41"/>
      <c r="R108" s="41"/>
      <c r="S108" s="41"/>
      <c r="T108" s="77"/>
      <c r="AT108" s="23" t="s">
        <v>141</v>
      </c>
      <c r="AU108" s="23" t="s">
        <v>87</v>
      </c>
    </row>
    <row r="109" spans="2:51" s="11" customFormat="1" ht="13.5">
      <c r="B109" s="206"/>
      <c r="C109" s="207"/>
      <c r="D109" s="203" t="s">
        <v>143</v>
      </c>
      <c r="E109" s="208" t="s">
        <v>34</v>
      </c>
      <c r="F109" s="209" t="s">
        <v>557</v>
      </c>
      <c r="G109" s="207"/>
      <c r="H109" s="208" t="s">
        <v>34</v>
      </c>
      <c r="I109" s="210"/>
      <c r="J109" s="207"/>
      <c r="K109" s="207"/>
      <c r="L109" s="211"/>
      <c r="M109" s="212"/>
      <c r="N109" s="213"/>
      <c r="O109" s="213"/>
      <c r="P109" s="213"/>
      <c r="Q109" s="213"/>
      <c r="R109" s="213"/>
      <c r="S109" s="213"/>
      <c r="T109" s="214"/>
      <c r="AT109" s="215" t="s">
        <v>143</v>
      </c>
      <c r="AU109" s="215" t="s">
        <v>87</v>
      </c>
      <c r="AV109" s="11" t="s">
        <v>25</v>
      </c>
      <c r="AW109" s="11" t="s">
        <v>41</v>
      </c>
      <c r="AX109" s="11" t="s">
        <v>78</v>
      </c>
      <c r="AY109" s="215" t="s">
        <v>132</v>
      </c>
    </row>
    <row r="110" spans="2:51" s="11" customFormat="1" ht="13.5">
      <c r="B110" s="206"/>
      <c r="C110" s="207"/>
      <c r="D110" s="203" t="s">
        <v>143</v>
      </c>
      <c r="E110" s="208" t="s">
        <v>34</v>
      </c>
      <c r="F110" s="209" t="s">
        <v>558</v>
      </c>
      <c r="G110" s="207"/>
      <c r="H110" s="208" t="s">
        <v>34</v>
      </c>
      <c r="I110" s="210"/>
      <c r="J110" s="207"/>
      <c r="K110" s="207"/>
      <c r="L110" s="211"/>
      <c r="M110" s="212"/>
      <c r="N110" s="213"/>
      <c r="O110" s="213"/>
      <c r="P110" s="213"/>
      <c r="Q110" s="213"/>
      <c r="R110" s="213"/>
      <c r="S110" s="213"/>
      <c r="T110" s="214"/>
      <c r="AT110" s="215" t="s">
        <v>143</v>
      </c>
      <c r="AU110" s="215" t="s">
        <v>87</v>
      </c>
      <c r="AV110" s="11" t="s">
        <v>25</v>
      </c>
      <c r="AW110" s="11" t="s">
        <v>41</v>
      </c>
      <c r="AX110" s="11" t="s">
        <v>78</v>
      </c>
      <c r="AY110" s="215" t="s">
        <v>132</v>
      </c>
    </row>
    <row r="111" spans="2:51" s="12" customFormat="1" ht="13.5">
      <c r="B111" s="216"/>
      <c r="C111" s="217"/>
      <c r="D111" s="203" t="s">
        <v>143</v>
      </c>
      <c r="E111" s="218" t="s">
        <v>34</v>
      </c>
      <c r="F111" s="219" t="s">
        <v>559</v>
      </c>
      <c r="G111" s="217"/>
      <c r="H111" s="220">
        <v>151.97</v>
      </c>
      <c r="I111" s="221"/>
      <c r="J111" s="217"/>
      <c r="K111" s="217"/>
      <c r="L111" s="222"/>
      <c r="M111" s="223"/>
      <c r="N111" s="224"/>
      <c r="O111" s="224"/>
      <c r="P111" s="224"/>
      <c r="Q111" s="224"/>
      <c r="R111" s="224"/>
      <c r="S111" s="224"/>
      <c r="T111" s="225"/>
      <c r="AT111" s="226" t="s">
        <v>143</v>
      </c>
      <c r="AU111" s="226" t="s">
        <v>87</v>
      </c>
      <c r="AV111" s="12" t="s">
        <v>87</v>
      </c>
      <c r="AW111" s="12" t="s">
        <v>41</v>
      </c>
      <c r="AX111" s="12" t="s">
        <v>78</v>
      </c>
      <c r="AY111" s="226" t="s">
        <v>132</v>
      </c>
    </row>
    <row r="112" spans="2:51" s="11" customFormat="1" ht="13.5">
      <c r="B112" s="206"/>
      <c r="C112" s="207"/>
      <c r="D112" s="203" t="s">
        <v>143</v>
      </c>
      <c r="E112" s="208" t="s">
        <v>34</v>
      </c>
      <c r="F112" s="209" t="s">
        <v>560</v>
      </c>
      <c r="G112" s="207"/>
      <c r="H112" s="208" t="s">
        <v>34</v>
      </c>
      <c r="I112" s="210"/>
      <c r="J112" s="207"/>
      <c r="K112" s="207"/>
      <c r="L112" s="211"/>
      <c r="M112" s="212"/>
      <c r="N112" s="213"/>
      <c r="O112" s="213"/>
      <c r="P112" s="213"/>
      <c r="Q112" s="213"/>
      <c r="R112" s="213"/>
      <c r="S112" s="213"/>
      <c r="T112" s="214"/>
      <c r="AT112" s="215" t="s">
        <v>143</v>
      </c>
      <c r="AU112" s="215" t="s">
        <v>87</v>
      </c>
      <c r="AV112" s="11" t="s">
        <v>25</v>
      </c>
      <c r="AW112" s="11" t="s">
        <v>41</v>
      </c>
      <c r="AX112" s="11" t="s">
        <v>78</v>
      </c>
      <c r="AY112" s="215" t="s">
        <v>132</v>
      </c>
    </row>
    <row r="113" spans="2:51" s="12" customFormat="1" ht="13.5">
      <c r="B113" s="216"/>
      <c r="C113" s="217"/>
      <c r="D113" s="203" t="s">
        <v>143</v>
      </c>
      <c r="E113" s="218" t="s">
        <v>34</v>
      </c>
      <c r="F113" s="219" t="s">
        <v>561</v>
      </c>
      <c r="G113" s="217"/>
      <c r="H113" s="220">
        <v>9.6</v>
      </c>
      <c r="I113" s="221"/>
      <c r="J113" s="217"/>
      <c r="K113" s="217"/>
      <c r="L113" s="222"/>
      <c r="M113" s="223"/>
      <c r="N113" s="224"/>
      <c r="O113" s="224"/>
      <c r="P113" s="224"/>
      <c r="Q113" s="224"/>
      <c r="R113" s="224"/>
      <c r="S113" s="224"/>
      <c r="T113" s="225"/>
      <c r="AT113" s="226" t="s">
        <v>143</v>
      </c>
      <c r="AU113" s="226" t="s">
        <v>87</v>
      </c>
      <c r="AV113" s="12" t="s">
        <v>87</v>
      </c>
      <c r="AW113" s="12" t="s">
        <v>41</v>
      </c>
      <c r="AX113" s="12" t="s">
        <v>78</v>
      </c>
      <c r="AY113" s="226" t="s">
        <v>132</v>
      </c>
    </row>
    <row r="114" spans="2:51" s="13" customFormat="1" ht="13.5">
      <c r="B114" s="227"/>
      <c r="C114" s="228"/>
      <c r="D114" s="203" t="s">
        <v>143</v>
      </c>
      <c r="E114" s="229" t="s">
        <v>34</v>
      </c>
      <c r="F114" s="230" t="s">
        <v>156</v>
      </c>
      <c r="G114" s="228"/>
      <c r="H114" s="231">
        <v>161.57</v>
      </c>
      <c r="I114" s="232"/>
      <c r="J114" s="228"/>
      <c r="K114" s="228"/>
      <c r="L114" s="233"/>
      <c r="M114" s="234"/>
      <c r="N114" s="235"/>
      <c r="O114" s="235"/>
      <c r="P114" s="235"/>
      <c r="Q114" s="235"/>
      <c r="R114" s="235"/>
      <c r="S114" s="235"/>
      <c r="T114" s="236"/>
      <c r="AT114" s="237" t="s">
        <v>143</v>
      </c>
      <c r="AU114" s="237" t="s">
        <v>87</v>
      </c>
      <c r="AV114" s="13" t="s">
        <v>139</v>
      </c>
      <c r="AW114" s="13" t="s">
        <v>41</v>
      </c>
      <c r="AX114" s="13" t="s">
        <v>25</v>
      </c>
      <c r="AY114" s="237" t="s">
        <v>132</v>
      </c>
    </row>
    <row r="115" spans="2:65" s="1" customFormat="1" ht="51" customHeight="1">
      <c r="B115" s="40"/>
      <c r="C115" s="191" t="s">
        <v>165</v>
      </c>
      <c r="D115" s="191" t="s">
        <v>134</v>
      </c>
      <c r="E115" s="192" t="s">
        <v>562</v>
      </c>
      <c r="F115" s="193" t="s">
        <v>563</v>
      </c>
      <c r="G115" s="194" t="s">
        <v>148</v>
      </c>
      <c r="H115" s="195">
        <v>496.1</v>
      </c>
      <c r="I115" s="196"/>
      <c r="J115" s="197">
        <f>ROUND(I115*H115,2)</f>
        <v>0</v>
      </c>
      <c r="K115" s="193" t="s">
        <v>138</v>
      </c>
      <c r="L115" s="60"/>
      <c r="M115" s="198" t="s">
        <v>34</v>
      </c>
      <c r="N115" s="199" t="s">
        <v>51</v>
      </c>
      <c r="O115" s="41"/>
      <c r="P115" s="200">
        <f>O115*H115</f>
        <v>0</v>
      </c>
      <c r="Q115" s="200">
        <v>0</v>
      </c>
      <c r="R115" s="200">
        <f>Q115*H115</f>
        <v>0</v>
      </c>
      <c r="S115" s="200">
        <v>0</v>
      </c>
      <c r="T115" s="201">
        <f>S115*H115</f>
        <v>0</v>
      </c>
      <c r="AR115" s="23" t="s">
        <v>139</v>
      </c>
      <c r="AT115" s="23" t="s">
        <v>134</v>
      </c>
      <c r="AU115" s="23" t="s">
        <v>87</v>
      </c>
      <c r="AY115" s="23" t="s">
        <v>132</v>
      </c>
      <c r="BE115" s="202">
        <f>IF(N115="základní",J115,0)</f>
        <v>0</v>
      </c>
      <c r="BF115" s="202">
        <f>IF(N115="snížená",J115,0)</f>
        <v>0</v>
      </c>
      <c r="BG115" s="202">
        <f>IF(N115="zákl. přenesená",J115,0)</f>
        <v>0</v>
      </c>
      <c r="BH115" s="202">
        <f>IF(N115="sníž. přenesená",J115,0)</f>
        <v>0</v>
      </c>
      <c r="BI115" s="202">
        <f>IF(N115="nulová",J115,0)</f>
        <v>0</v>
      </c>
      <c r="BJ115" s="23" t="s">
        <v>139</v>
      </c>
      <c r="BK115" s="202">
        <f>ROUND(I115*H115,2)</f>
        <v>0</v>
      </c>
      <c r="BL115" s="23" t="s">
        <v>139</v>
      </c>
      <c r="BM115" s="23" t="s">
        <v>564</v>
      </c>
    </row>
    <row r="116" spans="2:47" s="1" customFormat="1" ht="409.5">
      <c r="B116" s="40"/>
      <c r="C116" s="62"/>
      <c r="D116" s="203" t="s">
        <v>141</v>
      </c>
      <c r="E116" s="62"/>
      <c r="F116" s="238" t="s">
        <v>303</v>
      </c>
      <c r="G116" s="62"/>
      <c r="H116" s="62"/>
      <c r="I116" s="162"/>
      <c r="J116" s="62"/>
      <c r="K116" s="62"/>
      <c r="L116" s="60"/>
      <c r="M116" s="205"/>
      <c r="N116" s="41"/>
      <c r="O116" s="41"/>
      <c r="P116" s="41"/>
      <c r="Q116" s="41"/>
      <c r="R116" s="41"/>
      <c r="S116" s="41"/>
      <c r="T116" s="77"/>
      <c r="AT116" s="23" t="s">
        <v>141</v>
      </c>
      <c r="AU116" s="23" t="s">
        <v>87</v>
      </c>
    </row>
    <row r="117" spans="2:51" s="11" customFormat="1" ht="27">
      <c r="B117" s="206"/>
      <c r="C117" s="207"/>
      <c r="D117" s="203" t="s">
        <v>143</v>
      </c>
      <c r="E117" s="208" t="s">
        <v>34</v>
      </c>
      <c r="F117" s="209" t="s">
        <v>565</v>
      </c>
      <c r="G117" s="207"/>
      <c r="H117" s="208" t="s">
        <v>34</v>
      </c>
      <c r="I117" s="210"/>
      <c r="J117" s="207"/>
      <c r="K117" s="207"/>
      <c r="L117" s="211"/>
      <c r="M117" s="212"/>
      <c r="N117" s="213"/>
      <c r="O117" s="213"/>
      <c r="P117" s="213"/>
      <c r="Q117" s="213"/>
      <c r="R117" s="213"/>
      <c r="S117" s="213"/>
      <c r="T117" s="214"/>
      <c r="AT117" s="215" t="s">
        <v>143</v>
      </c>
      <c r="AU117" s="215" t="s">
        <v>87</v>
      </c>
      <c r="AV117" s="11" t="s">
        <v>25</v>
      </c>
      <c r="AW117" s="11" t="s">
        <v>41</v>
      </c>
      <c r="AX117" s="11" t="s">
        <v>78</v>
      </c>
      <c r="AY117" s="215" t="s">
        <v>132</v>
      </c>
    </row>
    <row r="118" spans="2:51" s="12" customFormat="1" ht="13.5">
      <c r="B118" s="216"/>
      <c r="C118" s="217"/>
      <c r="D118" s="203" t="s">
        <v>143</v>
      </c>
      <c r="E118" s="218" t="s">
        <v>34</v>
      </c>
      <c r="F118" s="219" t="s">
        <v>566</v>
      </c>
      <c r="G118" s="217"/>
      <c r="H118" s="220">
        <v>496.1</v>
      </c>
      <c r="I118" s="221"/>
      <c r="J118" s="217"/>
      <c r="K118" s="217"/>
      <c r="L118" s="222"/>
      <c r="M118" s="223"/>
      <c r="N118" s="224"/>
      <c r="O118" s="224"/>
      <c r="P118" s="224"/>
      <c r="Q118" s="224"/>
      <c r="R118" s="224"/>
      <c r="S118" s="224"/>
      <c r="T118" s="225"/>
      <c r="AT118" s="226" t="s">
        <v>143</v>
      </c>
      <c r="AU118" s="226" t="s">
        <v>87</v>
      </c>
      <c r="AV118" s="12" t="s">
        <v>87</v>
      </c>
      <c r="AW118" s="12" t="s">
        <v>41</v>
      </c>
      <c r="AX118" s="12" t="s">
        <v>25</v>
      </c>
      <c r="AY118" s="226" t="s">
        <v>132</v>
      </c>
    </row>
    <row r="119" spans="2:65" s="1" customFormat="1" ht="25.5" customHeight="1">
      <c r="B119" s="40"/>
      <c r="C119" s="191" t="s">
        <v>170</v>
      </c>
      <c r="D119" s="191" t="s">
        <v>134</v>
      </c>
      <c r="E119" s="192" t="s">
        <v>567</v>
      </c>
      <c r="F119" s="193" t="s">
        <v>568</v>
      </c>
      <c r="G119" s="194" t="s">
        <v>148</v>
      </c>
      <c r="H119" s="195">
        <v>1</v>
      </c>
      <c r="I119" s="196"/>
      <c r="J119" s="197">
        <f>ROUND(I119*H119,2)</f>
        <v>0</v>
      </c>
      <c r="K119" s="193" t="s">
        <v>138</v>
      </c>
      <c r="L119" s="60"/>
      <c r="M119" s="198" t="s">
        <v>34</v>
      </c>
      <c r="N119" s="199" t="s">
        <v>51</v>
      </c>
      <c r="O119" s="41"/>
      <c r="P119" s="200">
        <f>O119*H119</f>
        <v>0</v>
      </c>
      <c r="Q119" s="200">
        <v>0</v>
      </c>
      <c r="R119" s="200">
        <f>Q119*H119</f>
        <v>0</v>
      </c>
      <c r="S119" s="200">
        <v>0</v>
      </c>
      <c r="T119" s="201">
        <f>S119*H119</f>
        <v>0</v>
      </c>
      <c r="AR119" s="23" t="s">
        <v>139</v>
      </c>
      <c r="AT119" s="23" t="s">
        <v>134</v>
      </c>
      <c r="AU119" s="23" t="s">
        <v>87</v>
      </c>
      <c r="AY119" s="23" t="s">
        <v>132</v>
      </c>
      <c r="BE119" s="202">
        <f>IF(N119="základní",J119,0)</f>
        <v>0</v>
      </c>
      <c r="BF119" s="202">
        <f>IF(N119="snížená",J119,0)</f>
        <v>0</v>
      </c>
      <c r="BG119" s="202">
        <f>IF(N119="zákl. přenesená",J119,0)</f>
        <v>0</v>
      </c>
      <c r="BH119" s="202">
        <f>IF(N119="sníž. přenesená",J119,0)</f>
        <v>0</v>
      </c>
      <c r="BI119" s="202">
        <f>IF(N119="nulová",J119,0)</f>
        <v>0</v>
      </c>
      <c r="BJ119" s="23" t="s">
        <v>139</v>
      </c>
      <c r="BK119" s="202">
        <f>ROUND(I119*H119,2)</f>
        <v>0</v>
      </c>
      <c r="BL119" s="23" t="s">
        <v>139</v>
      </c>
      <c r="BM119" s="23" t="s">
        <v>569</v>
      </c>
    </row>
    <row r="120" spans="2:47" s="1" customFormat="1" ht="409.5">
      <c r="B120" s="40"/>
      <c r="C120" s="62"/>
      <c r="D120" s="203" t="s">
        <v>141</v>
      </c>
      <c r="E120" s="62"/>
      <c r="F120" s="238" t="s">
        <v>570</v>
      </c>
      <c r="G120" s="62"/>
      <c r="H120" s="62"/>
      <c r="I120" s="162"/>
      <c r="J120" s="62"/>
      <c r="K120" s="62"/>
      <c r="L120" s="60"/>
      <c r="M120" s="205"/>
      <c r="N120" s="41"/>
      <c r="O120" s="41"/>
      <c r="P120" s="41"/>
      <c r="Q120" s="41"/>
      <c r="R120" s="41"/>
      <c r="S120" s="41"/>
      <c r="T120" s="77"/>
      <c r="AT120" s="23" t="s">
        <v>141</v>
      </c>
      <c r="AU120" s="23" t="s">
        <v>87</v>
      </c>
    </row>
    <row r="121" spans="2:51" s="11" customFormat="1" ht="13.5">
      <c r="B121" s="206"/>
      <c r="C121" s="207"/>
      <c r="D121" s="203" t="s">
        <v>143</v>
      </c>
      <c r="E121" s="208" t="s">
        <v>34</v>
      </c>
      <c r="F121" s="209" t="s">
        <v>571</v>
      </c>
      <c r="G121" s="207"/>
      <c r="H121" s="208" t="s">
        <v>34</v>
      </c>
      <c r="I121" s="210"/>
      <c r="J121" s="207"/>
      <c r="K121" s="207"/>
      <c r="L121" s="211"/>
      <c r="M121" s="212"/>
      <c r="N121" s="213"/>
      <c r="O121" s="213"/>
      <c r="P121" s="213"/>
      <c r="Q121" s="213"/>
      <c r="R121" s="213"/>
      <c r="S121" s="213"/>
      <c r="T121" s="214"/>
      <c r="AT121" s="215" t="s">
        <v>143</v>
      </c>
      <c r="AU121" s="215" t="s">
        <v>87</v>
      </c>
      <c r="AV121" s="11" t="s">
        <v>25</v>
      </c>
      <c r="AW121" s="11" t="s">
        <v>41</v>
      </c>
      <c r="AX121" s="11" t="s">
        <v>78</v>
      </c>
      <c r="AY121" s="215" t="s">
        <v>132</v>
      </c>
    </row>
    <row r="122" spans="2:51" s="12" customFormat="1" ht="13.5">
      <c r="B122" s="216"/>
      <c r="C122" s="217"/>
      <c r="D122" s="203" t="s">
        <v>143</v>
      </c>
      <c r="E122" s="218" t="s">
        <v>34</v>
      </c>
      <c r="F122" s="219" t="s">
        <v>572</v>
      </c>
      <c r="G122" s="217"/>
      <c r="H122" s="220">
        <v>1</v>
      </c>
      <c r="I122" s="221"/>
      <c r="J122" s="217"/>
      <c r="K122" s="217"/>
      <c r="L122" s="222"/>
      <c r="M122" s="223"/>
      <c r="N122" s="224"/>
      <c r="O122" s="224"/>
      <c r="P122" s="224"/>
      <c r="Q122" s="224"/>
      <c r="R122" s="224"/>
      <c r="S122" s="224"/>
      <c r="T122" s="225"/>
      <c r="AT122" s="226" t="s">
        <v>143</v>
      </c>
      <c r="AU122" s="226" t="s">
        <v>87</v>
      </c>
      <c r="AV122" s="12" t="s">
        <v>87</v>
      </c>
      <c r="AW122" s="12" t="s">
        <v>41</v>
      </c>
      <c r="AX122" s="12" t="s">
        <v>25</v>
      </c>
      <c r="AY122" s="226" t="s">
        <v>132</v>
      </c>
    </row>
    <row r="123" spans="2:63" s="10" customFormat="1" ht="22.35" customHeight="1">
      <c r="B123" s="175"/>
      <c r="C123" s="176"/>
      <c r="D123" s="177" t="s">
        <v>77</v>
      </c>
      <c r="E123" s="189" t="s">
        <v>240</v>
      </c>
      <c r="F123" s="189" t="s">
        <v>305</v>
      </c>
      <c r="G123" s="176"/>
      <c r="H123" s="176"/>
      <c r="I123" s="179"/>
      <c r="J123" s="190">
        <f>BK123</f>
        <v>0</v>
      </c>
      <c r="K123" s="176"/>
      <c r="L123" s="181"/>
      <c r="M123" s="182"/>
      <c r="N123" s="183"/>
      <c r="O123" s="183"/>
      <c r="P123" s="184">
        <f>SUM(P124:P168)</f>
        <v>0</v>
      </c>
      <c r="Q123" s="183"/>
      <c r="R123" s="184">
        <f>SUM(R124:R168)</f>
        <v>0.047174</v>
      </c>
      <c r="S123" s="183"/>
      <c r="T123" s="185">
        <f>SUM(T124:T168)</f>
        <v>0</v>
      </c>
      <c r="AR123" s="186" t="s">
        <v>25</v>
      </c>
      <c r="AT123" s="187" t="s">
        <v>77</v>
      </c>
      <c r="AU123" s="187" t="s">
        <v>87</v>
      </c>
      <c r="AY123" s="186" t="s">
        <v>132</v>
      </c>
      <c r="BK123" s="188">
        <f>SUM(BK124:BK168)</f>
        <v>0</v>
      </c>
    </row>
    <row r="124" spans="2:65" s="1" customFormat="1" ht="38.25" customHeight="1">
      <c r="B124" s="40"/>
      <c r="C124" s="191" t="s">
        <v>175</v>
      </c>
      <c r="D124" s="191" t="s">
        <v>134</v>
      </c>
      <c r="E124" s="192" t="s">
        <v>573</v>
      </c>
      <c r="F124" s="193" t="s">
        <v>574</v>
      </c>
      <c r="G124" s="194" t="s">
        <v>137</v>
      </c>
      <c r="H124" s="195">
        <v>500</v>
      </c>
      <c r="I124" s="196"/>
      <c r="J124" s="197">
        <f>ROUND(I124*H124,2)</f>
        <v>0</v>
      </c>
      <c r="K124" s="193" t="s">
        <v>138</v>
      </c>
      <c r="L124" s="60"/>
      <c r="M124" s="198" t="s">
        <v>34</v>
      </c>
      <c r="N124" s="199" t="s">
        <v>51</v>
      </c>
      <c r="O124" s="41"/>
      <c r="P124" s="200">
        <f>O124*H124</f>
        <v>0</v>
      </c>
      <c r="Q124" s="200">
        <v>0</v>
      </c>
      <c r="R124" s="200">
        <f>Q124*H124</f>
        <v>0</v>
      </c>
      <c r="S124" s="200">
        <v>0</v>
      </c>
      <c r="T124" s="201">
        <f>S124*H124</f>
        <v>0</v>
      </c>
      <c r="AR124" s="23" t="s">
        <v>139</v>
      </c>
      <c r="AT124" s="23" t="s">
        <v>134</v>
      </c>
      <c r="AU124" s="23" t="s">
        <v>157</v>
      </c>
      <c r="AY124" s="23" t="s">
        <v>132</v>
      </c>
      <c r="BE124" s="202">
        <f>IF(N124="základní",J124,0)</f>
        <v>0</v>
      </c>
      <c r="BF124" s="202">
        <f>IF(N124="snížená",J124,0)</f>
        <v>0</v>
      </c>
      <c r="BG124" s="202">
        <f>IF(N124="zákl. přenesená",J124,0)</f>
        <v>0</v>
      </c>
      <c r="BH124" s="202">
        <f>IF(N124="sníž. přenesená",J124,0)</f>
        <v>0</v>
      </c>
      <c r="BI124" s="202">
        <f>IF(N124="nulová",J124,0)</f>
        <v>0</v>
      </c>
      <c r="BJ124" s="23" t="s">
        <v>139</v>
      </c>
      <c r="BK124" s="202">
        <f>ROUND(I124*H124,2)</f>
        <v>0</v>
      </c>
      <c r="BL124" s="23" t="s">
        <v>139</v>
      </c>
      <c r="BM124" s="23" t="s">
        <v>575</v>
      </c>
    </row>
    <row r="125" spans="2:47" s="1" customFormat="1" ht="108">
      <c r="B125" s="40"/>
      <c r="C125" s="62"/>
      <c r="D125" s="203" t="s">
        <v>141</v>
      </c>
      <c r="E125" s="62"/>
      <c r="F125" s="204" t="s">
        <v>576</v>
      </c>
      <c r="G125" s="62"/>
      <c r="H125" s="62"/>
      <c r="I125" s="162"/>
      <c r="J125" s="62"/>
      <c r="K125" s="62"/>
      <c r="L125" s="60"/>
      <c r="M125" s="205"/>
      <c r="N125" s="41"/>
      <c r="O125" s="41"/>
      <c r="P125" s="41"/>
      <c r="Q125" s="41"/>
      <c r="R125" s="41"/>
      <c r="S125" s="41"/>
      <c r="T125" s="77"/>
      <c r="AT125" s="23" t="s">
        <v>141</v>
      </c>
      <c r="AU125" s="23" t="s">
        <v>157</v>
      </c>
    </row>
    <row r="126" spans="2:51" s="11" customFormat="1" ht="13.5">
      <c r="B126" s="206"/>
      <c r="C126" s="207"/>
      <c r="D126" s="203" t="s">
        <v>143</v>
      </c>
      <c r="E126" s="208" t="s">
        <v>34</v>
      </c>
      <c r="F126" s="209" t="s">
        <v>577</v>
      </c>
      <c r="G126" s="207"/>
      <c r="H126" s="208" t="s">
        <v>34</v>
      </c>
      <c r="I126" s="210"/>
      <c r="J126" s="207"/>
      <c r="K126" s="207"/>
      <c r="L126" s="211"/>
      <c r="M126" s="212"/>
      <c r="N126" s="213"/>
      <c r="O126" s="213"/>
      <c r="P126" s="213"/>
      <c r="Q126" s="213"/>
      <c r="R126" s="213"/>
      <c r="S126" s="213"/>
      <c r="T126" s="214"/>
      <c r="AT126" s="215" t="s">
        <v>143</v>
      </c>
      <c r="AU126" s="215" t="s">
        <v>157</v>
      </c>
      <c r="AV126" s="11" t="s">
        <v>25</v>
      </c>
      <c r="AW126" s="11" t="s">
        <v>41</v>
      </c>
      <c r="AX126" s="11" t="s">
        <v>78</v>
      </c>
      <c r="AY126" s="215" t="s">
        <v>132</v>
      </c>
    </row>
    <row r="127" spans="2:51" s="11" customFormat="1" ht="13.5">
      <c r="B127" s="206"/>
      <c r="C127" s="207"/>
      <c r="D127" s="203" t="s">
        <v>143</v>
      </c>
      <c r="E127" s="208" t="s">
        <v>34</v>
      </c>
      <c r="F127" s="209" t="s">
        <v>578</v>
      </c>
      <c r="G127" s="207"/>
      <c r="H127" s="208" t="s">
        <v>34</v>
      </c>
      <c r="I127" s="210"/>
      <c r="J127" s="207"/>
      <c r="K127" s="207"/>
      <c r="L127" s="211"/>
      <c r="M127" s="212"/>
      <c r="N127" s="213"/>
      <c r="O127" s="213"/>
      <c r="P127" s="213"/>
      <c r="Q127" s="213"/>
      <c r="R127" s="213"/>
      <c r="S127" s="213"/>
      <c r="T127" s="214"/>
      <c r="AT127" s="215" t="s">
        <v>143</v>
      </c>
      <c r="AU127" s="215" t="s">
        <v>157</v>
      </c>
      <c r="AV127" s="11" t="s">
        <v>25</v>
      </c>
      <c r="AW127" s="11" t="s">
        <v>41</v>
      </c>
      <c r="AX127" s="11" t="s">
        <v>78</v>
      </c>
      <c r="AY127" s="215" t="s">
        <v>132</v>
      </c>
    </row>
    <row r="128" spans="2:51" s="12" customFormat="1" ht="13.5">
      <c r="B128" s="216"/>
      <c r="C128" s="217"/>
      <c r="D128" s="203" t="s">
        <v>143</v>
      </c>
      <c r="E128" s="218" t="s">
        <v>34</v>
      </c>
      <c r="F128" s="219" t="s">
        <v>579</v>
      </c>
      <c r="G128" s="217"/>
      <c r="H128" s="220">
        <v>200</v>
      </c>
      <c r="I128" s="221"/>
      <c r="J128" s="217"/>
      <c r="K128" s="217"/>
      <c r="L128" s="222"/>
      <c r="M128" s="223"/>
      <c r="N128" s="224"/>
      <c r="O128" s="224"/>
      <c r="P128" s="224"/>
      <c r="Q128" s="224"/>
      <c r="R128" s="224"/>
      <c r="S128" s="224"/>
      <c r="T128" s="225"/>
      <c r="AT128" s="226" t="s">
        <v>143</v>
      </c>
      <c r="AU128" s="226" t="s">
        <v>157</v>
      </c>
      <c r="AV128" s="12" t="s">
        <v>87</v>
      </c>
      <c r="AW128" s="12" t="s">
        <v>41</v>
      </c>
      <c r="AX128" s="12" t="s">
        <v>78</v>
      </c>
      <c r="AY128" s="226" t="s">
        <v>132</v>
      </c>
    </row>
    <row r="129" spans="2:51" s="11" customFormat="1" ht="13.5">
      <c r="B129" s="206"/>
      <c r="C129" s="207"/>
      <c r="D129" s="203" t="s">
        <v>143</v>
      </c>
      <c r="E129" s="208" t="s">
        <v>34</v>
      </c>
      <c r="F129" s="209" t="s">
        <v>580</v>
      </c>
      <c r="G129" s="207"/>
      <c r="H129" s="208" t="s">
        <v>34</v>
      </c>
      <c r="I129" s="210"/>
      <c r="J129" s="207"/>
      <c r="K129" s="207"/>
      <c r="L129" s="211"/>
      <c r="M129" s="212"/>
      <c r="N129" s="213"/>
      <c r="O129" s="213"/>
      <c r="P129" s="213"/>
      <c r="Q129" s="213"/>
      <c r="R129" s="213"/>
      <c r="S129" s="213"/>
      <c r="T129" s="214"/>
      <c r="AT129" s="215" t="s">
        <v>143</v>
      </c>
      <c r="AU129" s="215" t="s">
        <v>157</v>
      </c>
      <c r="AV129" s="11" t="s">
        <v>25</v>
      </c>
      <c r="AW129" s="11" t="s">
        <v>41</v>
      </c>
      <c r="AX129" s="11" t="s">
        <v>78</v>
      </c>
      <c r="AY129" s="215" t="s">
        <v>132</v>
      </c>
    </row>
    <row r="130" spans="2:51" s="12" customFormat="1" ht="13.5">
      <c r="B130" s="216"/>
      <c r="C130" s="217"/>
      <c r="D130" s="203" t="s">
        <v>143</v>
      </c>
      <c r="E130" s="218" t="s">
        <v>34</v>
      </c>
      <c r="F130" s="219" t="s">
        <v>581</v>
      </c>
      <c r="G130" s="217"/>
      <c r="H130" s="220">
        <v>300</v>
      </c>
      <c r="I130" s="221"/>
      <c r="J130" s="217"/>
      <c r="K130" s="217"/>
      <c r="L130" s="222"/>
      <c r="M130" s="223"/>
      <c r="N130" s="224"/>
      <c r="O130" s="224"/>
      <c r="P130" s="224"/>
      <c r="Q130" s="224"/>
      <c r="R130" s="224"/>
      <c r="S130" s="224"/>
      <c r="T130" s="225"/>
      <c r="AT130" s="226" t="s">
        <v>143</v>
      </c>
      <c r="AU130" s="226" t="s">
        <v>157</v>
      </c>
      <c r="AV130" s="12" t="s">
        <v>87</v>
      </c>
      <c r="AW130" s="12" t="s">
        <v>41</v>
      </c>
      <c r="AX130" s="12" t="s">
        <v>78</v>
      </c>
      <c r="AY130" s="226" t="s">
        <v>132</v>
      </c>
    </row>
    <row r="131" spans="2:51" s="13" customFormat="1" ht="13.5">
      <c r="B131" s="227"/>
      <c r="C131" s="228"/>
      <c r="D131" s="203" t="s">
        <v>143</v>
      </c>
      <c r="E131" s="229" t="s">
        <v>34</v>
      </c>
      <c r="F131" s="230" t="s">
        <v>156</v>
      </c>
      <c r="G131" s="228"/>
      <c r="H131" s="231">
        <v>500</v>
      </c>
      <c r="I131" s="232"/>
      <c r="J131" s="228"/>
      <c r="K131" s="228"/>
      <c r="L131" s="233"/>
      <c r="M131" s="234"/>
      <c r="N131" s="235"/>
      <c r="O131" s="235"/>
      <c r="P131" s="235"/>
      <c r="Q131" s="235"/>
      <c r="R131" s="235"/>
      <c r="S131" s="235"/>
      <c r="T131" s="236"/>
      <c r="AT131" s="237" t="s">
        <v>143</v>
      </c>
      <c r="AU131" s="237" t="s">
        <v>157</v>
      </c>
      <c r="AV131" s="13" t="s">
        <v>139</v>
      </c>
      <c r="AW131" s="13" t="s">
        <v>41</v>
      </c>
      <c r="AX131" s="13" t="s">
        <v>25</v>
      </c>
      <c r="AY131" s="237" t="s">
        <v>132</v>
      </c>
    </row>
    <row r="132" spans="2:65" s="1" customFormat="1" ht="25.5" customHeight="1">
      <c r="B132" s="40"/>
      <c r="C132" s="191" t="s">
        <v>182</v>
      </c>
      <c r="D132" s="191" t="s">
        <v>134</v>
      </c>
      <c r="E132" s="192" t="s">
        <v>582</v>
      </c>
      <c r="F132" s="193" t="s">
        <v>583</v>
      </c>
      <c r="G132" s="194" t="s">
        <v>137</v>
      </c>
      <c r="H132" s="195">
        <v>200</v>
      </c>
      <c r="I132" s="196"/>
      <c r="J132" s="197">
        <f>ROUND(I132*H132,2)</f>
        <v>0</v>
      </c>
      <c r="K132" s="193" t="s">
        <v>138</v>
      </c>
      <c r="L132" s="60"/>
      <c r="M132" s="198" t="s">
        <v>34</v>
      </c>
      <c r="N132" s="199" t="s">
        <v>51</v>
      </c>
      <c r="O132" s="41"/>
      <c r="P132" s="200">
        <f>O132*H132</f>
        <v>0</v>
      </c>
      <c r="Q132" s="200">
        <v>0</v>
      </c>
      <c r="R132" s="200">
        <f>Q132*H132</f>
        <v>0</v>
      </c>
      <c r="S132" s="200">
        <v>0</v>
      </c>
      <c r="T132" s="201">
        <f>S132*H132</f>
        <v>0</v>
      </c>
      <c r="AR132" s="23" t="s">
        <v>139</v>
      </c>
      <c r="AT132" s="23" t="s">
        <v>134</v>
      </c>
      <c r="AU132" s="23" t="s">
        <v>157</v>
      </c>
      <c r="AY132" s="23" t="s">
        <v>132</v>
      </c>
      <c r="BE132" s="202">
        <f>IF(N132="základní",J132,0)</f>
        <v>0</v>
      </c>
      <c r="BF132" s="202">
        <f>IF(N132="snížená",J132,0)</f>
        <v>0</v>
      </c>
      <c r="BG132" s="202">
        <f>IF(N132="zákl. přenesená",J132,0)</f>
        <v>0</v>
      </c>
      <c r="BH132" s="202">
        <f>IF(N132="sníž. přenesená",J132,0)</f>
        <v>0</v>
      </c>
      <c r="BI132" s="202">
        <f>IF(N132="nulová",J132,0)</f>
        <v>0</v>
      </c>
      <c r="BJ132" s="23" t="s">
        <v>139</v>
      </c>
      <c r="BK132" s="202">
        <f>ROUND(I132*H132,2)</f>
        <v>0</v>
      </c>
      <c r="BL132" s="23" t="s">
        <v>139</v>
      </c>
      <c r="BM132" s="23" t="s">
        <v>584</v>
      </c>
    </row>
    <row r="133" spans="2:47" s="1" customFormat="1" ht="148.5">
      <c r="B133" s="40"/>
      <c r="C133" s="62"/>
      <c r="D133" s="203" t="s">
        <v>141</v>
      </c>
      <c r="E133" s="62"/>
      <c r="F133" s="204" t="s">
        <v>585</v>
      </c>
      <c r="G133" s="62"/>
      <c r="H133" s="62"/>
      <c r="I133" s="162"/>
      <c r="J133" s="62"/>
      <c r="K133" s="62"/>
      <c r="L133" s="60"/>
      <c r="M133" s="205"/>
      <c r="N133" s="41"/>
      <c r="O133" s="41"/>
      <c r="P133" s="41"/>
      <c r="Q133" s="41"/>
      <c r="R133" s="41"/>
      <c r="S133" s="41"/>
      <c r="T133" s="77"/>
      <c r="AT133" s="23" t="s">
        <v>141</v>
      </c>
      <c r="AU133" s="23" t="s">
        <v>157</v>
      </c>
    </row>
    <row r="134" spans="2:51" s="11" customFormat="1" ht="13.5">
      <c r="B134" s="206"/>
      <c r="C134" s="207"/>
      <c r="D134" s="203" t="s">
        <v>143</v>
      </c>
      <c r="E134" s="208" t="s">
        <v>34</v>
      </c>
      <c r="F134" s="209" t="s">
        <v>586</v>
      </c>
      <c r="G134" s="207"/>
      <c r="H134" s="208" t="s">
        <v>34</v>
      </c>
      <c r="I134" s="210"/>
      <c r="J134" s="207"/>
      <c r="K134" s="207"/>
      <c r="L134" s="211"/>
      <c r="M134" s="212"/>
      <c r="N134" s="213"/>
      <c r="O134" s="213"/>
      <c r="P134" s="213"/>
      <c r="Q134" s="213"/>
      <c r="R134" s="213"/>
      <c r="S134" s="213"/>
      <c r="T134" s="214"/>
      <c r="AT134" s="215" t="s">
        <v>143</v>
      </c>
      <c r="AU134" s="215" t="s">
        <v>157</v>
      </c>
      <c r="AV134" s="11" t="s">
        <v>25</v>
      </c>
      <c r="AW134" s="11" t="s">
        <v>41</v>
      </c>
      <c r="AX134" s="11" t="s">
        <v>78</v>
      </c>
      <c r="AY134" s="215" t="s">
        <v>132</v>
      </c>
    </row>
    <row r="135" spans="2:51" s="12" customFormat="1" ht="13.5">
      <c r="B135" s="216"/>
      <c r="C135" s="217"/>
      <c r="D135" s="203" t="s">
        <v>143</v>
      </c>
      <c r="E135" s="218" t="s">
        <v>34</v>
      </c>
      <c r="F135" s="219" t="s">
        <v>579</v>
      </c>
      <c r="G135" s="217"/>
      <c r="H135" s="220">
        <v>200</v>
      </c>
      <c r="I135" s="221"/>
      <c r="J135" s="217"/>
      <c r="K135" s="217"/>
      <c r="L135" s="222"/>
      <c r="M135" s="223"/>
      <c r="N135" s="224"/>
      <c r="O135" s="224"/>
      <c r="P135" s="224"/>
      <c r="Q135" s="224"/>
      <c r="R135" s="224"/>
      <c r="S135" s="224"/>
      <c r="T135" s="225"/>
      <c r="AT135" s="226" t="s">
        <v>143</v>
      </c>
      <c r="AU135" s="226" t="s">
        <v>157</v>
      </c>
      <c r="AV135" s="12" t="s">
        <v>87</v>
      </c>
      <c r="AW135" s="12" t="s">
        <v>41</v>
      </c>
      <c r="AX135" s="12" t="s">
        <v>25</v>
      </c>
      <c r="AY135" s="226" t="s">
        <v>132</v>
      </c>
    </row>
    <row r="136" spans="2:65" s="1" customFormat="1" ht="25.5" customHeight="1">
      <c r="B136" s="40"/>
      <c r="C136" s="191" t="s">
        <v>30</v>
      </c>
      <c r="D136" s="191" t="s">
        <v>134</v>
      </c>
      <c r="E136" s="192" t="s">
        <v>587</v>
      </c>
      <c r="F136" s="193" t="s">
        <v>588</v>
      </c>
      <c r="G136" s="194" t="s">
        <v>137</v>
      </c>
      <c r="H136" s="195">
        <v>511</v>
      </c>
      <c r="I136" s="196"/>
      <c r="J136" s="197">
        <f>ROUND(I136*H136,2)</f>
        <v>0</v>
      </c>
      <c r="K136" s="193" t="s">
        <v>138</v>
      </c>
      <c r="L136" s="60"/>
      <c r="M136" s="198" t="s">
        <v>34</v>
      </c>
      <c r="N136" s="199" t="s">
        <v>51</v>
      </c>
      <c r="O136" s="41"/>
      <c r="P136" s="200">
        <f>O136*H136</f>
        <v>0</v>
      </c>
      <c r="Q136" s="200">
        <v>0</v>
      </c>
      <c r="R136" s="200">
        <f>Q136*H136</f>
        <v>0</v>
      </c>
      <c r="S136" s="200">
        <v>0</v>
      </c>
      <c r="T136" s="201">
        <f>S136*H136</f>
        <v>0</v>
      </c>
      <c r="AR136" s="23" t="s">
        <v>139</v>
      </c>
      <c r="AT136" s="23" t="s">
        <v>134</v>
      </c>
      <c r="AU136" s="23" t="s">
        <v>157</v>
      </c>
      <c r="AY136" s="23" t="s">
        <v>132</v>
      </c>
      <c r="BE136" s="202">
        <f>IF(N136="základní",J136,0)</f>
        <v>0</v>
      </c>
      <c r="BF136" s="202">
        <f>IF(N136="snížená",J136,0)</f>
        <v>0</v>
      </c>
      <c r="BG136" s="202">
        <f>IF(N136="zákl. přenesená",J136,0)</f>
        <v>0</v>
      </c>
      <c r="BH136" s="202">
        <f>IF(N136="sníž. přenesená",J136,0)</f>
        <v>0</v>
      </c>
      <c r="BI136" s="202">
        <f>IF(N136="nulová",J136,0)</f>
        <v>0</v>
      </c>
      <c r="BJ136" s="23" t="s">
        <v>139</v>
      </c>
      <c r="BK136" s="202">
        <f>ROUND(I136*H136,2)</f>
        <v>0</v>
      </c>
      <c r="BL136" s="23" t="s">
        <v>139</v>
      </c>
      <c r="BM136" s="23" t="s">
        <v>589</v>
      </c>
    </row>
    <row r="137" spans="2:47" s="1" customFormat="1" ht="148.5">
      <c r="B137" s="40"/>
      <c r="C137" s="62"/>
      <c r="D137" s="203" t="s">
        <v>141</v>
      </c>
      <c r="E137" s="62"/>
      <c r="F137" s="204" t="s">
        <v>585</v>
      </c>
      <c r="G137" s="62"/>
      <c r="H137" s="62"/>
      <c r="I137" s="162"/>
      <c r="J137" s="62"/>
      <c r="K137" s="62"/>
      <c r="L137" s="60"/>
      <c r="M137" s="205"/>
      <c r="N137" s="41"/>
      <c r="O137" s="41"/>
      <c r="P137" s="41"/>
      <c r="Q137" s="41"/>
      <c r="R137" s="41"/>
      <c r="S137" s="41"/>
      <c r="T137" s="77"/>
      <c r="AT137" s="23" t="s">
        <v>141</v>
      </c>
      <c r="AU137" s="23" t="s">
        <v>157</v>
      </c>
    </row>
    <row r="138" spans="2:51" s="11" customFormat="1" ht="13.5">
      <c r="B138" s="206"/>
      <c r="C138" s="207"/>
      <c r="D138" s="203" t="s">
        <v>143</v>
      </c>
      <c r="E138" s="208" t="s">
        <v>34</v>
      </c>
      <c r="F138" s="209" t="s">
        <v>590</v>
      </c>
      <c r="G138" s="207"/>
      <c r="H138" s="208" t="s">
        <v>34</v>
      </c>
      <c r="I138" s="210"/>
      <c r="J138" s="207"/>
      <c r="K138" s="207"/>
      <c r="L138" s="211"/>
      <c r="M138" s="212"/>
      <c r="N138" s="213"/>
      <c r="O138" s="213"/>
      <c r="P138" s="213"/>
      <c r="Q138" s="213"/>
      <c r="R138" s="213"/>
      <c r="S138" s="213"/>
      <c r="T138" s="214"/>
      <c r="AT138" s="215" t="s">
        <v>143</v>
      </c>
      <c r="AU138" s="215" t="s">
        <v>157</v>
      </c>
      <c r="AV138" s="11" t="s">
        <v>25</v>
      </c>
      <c r="AW138" s="11" t="s">
        <v>41</v>
      </c>
      <c r="AX138" s="11" t="s">
        <v>78</v>
      </c>
      <c r="AY138" s="215" t="s">
        <v>132</v>
      </c>
    </row>
    <row r="139" spans="2:51" s="12" customFormat="1" ht="13.5">
      <c r="B139" s="216"/>
      <c r="C139" s="217"/>
      <c r="D139" s="203" t="s">
        <v>143</v>
      </c>
      <c r="E139" s="218" t="s">
        <v>34</v>
      </c>
      <c r="F139" s="219" t="s">
        <v>591</v>
      </c>
      <c r="G139" s="217"/>
      <c r="H139" s="220">
        <v>511</v>
      </c>
      <c r="I139" s="221"/>
      <c r="J139" s="217"/>
      <c r="K139" s="217"/>
      <c r="L139" s="222"/>
      <c r="M139" s="223"/>
      <c r="N139" s="224"/>
      <c r="O139" s="224"/>
      <c r="P139" s="224"/>
      <c r="Q139" s="224"/>
      <c r="R139" s="224"/>
      <c r="S139" s="224"/>
      <c r="T139" s="225"/>
      <c r="AT139" s="226" t="s">
        <v>143</v>
      </c>
      <c r="AU139" s="226" t="s">
        <v>157</v>
      </c>
      <c r="AV139" s="12" t="s">
        <v>87</v>
      </c>
      <c r="AW139" s="12" t="s">
        <v>41</v>
      </c>
      <c r="AX139" s="12" t="s">
        <v>25</v>
      </c>
      <c r="AY139" s="226" t="s">
        <v>132</v>
      </c>
    </row>
    <row r="140" spans="2:65" s="1" customFormat="1" ht="25.5" customHeight="1">
      <c r="B140" s="40"/>
      <c r="C140" s="191" t="s">
        <v>194</v>
      </c>
      <c r="D140" s="191" t="s">
        <v>134</v>
      </c>
      <c r="E140" s="192" t="s">
        <v>592</v>
      </c>
      <c r="F140" s="193" t="s">
        <v>593</v>
      </c>
      <c r="G140" s="194" t="s">
        <v>137</v>
      </c>
      <c r="H140" s="195">
        <v>816.23</v>
      </c>
      <c r="I140" s="196"/>
      <c r="J140" s="197">
        <f>ROUND(I140*H140,2)</f>
        <v>0</v>
      </c>
      <c r="K140" s="193" t="s">
        <v>138</v>
      </c>
      <c r="L140" s="60"/>
      <c r="M140" s="198" t="s">
        <v>34</v>
      </c>
      <c r="N140" s="199" t="s">
        <v>51</v>
      </c>
      <c r="O140" s="41"/>
      <c r="P140" s="200">
        <f>O140*H140</f>
        <v>0</v>
      </c>
      <c r="Q140" s="200">
        <v>0</v>
      </c>
      <c r="R140" s="200">
        <f>Q140*H140</f>
        <v>0</v>
      </c>
      <c r="S140" s="200">
        <v>0</v>
      </c>
      <c r="T140" s="201">
        <f>S140*H140</f>
        <v>0</v>
      </c>
      <c r="AR140" s="23" t="s">
        <v>139</v>
      </c>
      <c r="AT140" s="23" t="s">
        <v>134</v>
      </c>
      <c r="AU140" s="23" t="s">
        <v>157</v>
      </c>
      <c r="AY140" s="23" t="s">
        <v>132</v>
      </c>
      <c r="BE140" s="202">
        <f>IF(N140="základní",J140,0)</f>
        <v>0</v>
      </c>
      <c r="BF140" s="202">
        <f>IF(N140="snížená",J140,0)</f>
        <v>0</v>
      </c>
      <c r="BG140" s="202">
        <f>IF(N140="zákl. přenesená",J140,0)</f>
        <v>0</v>
      </c>
      <c r="BH140" s="202">
        <f>IF(N140="sníž. přenesená",J140,0)</f>
        <v>0</v>
      </c>
      <c r="BI140" s="202">
        <f>IF(N140="nulová",J140,0)</f>
        <v>0</v>
      </c>
      <c r="BJ140" s="23" t="s">
        <v>139</v>
      </c>
      <c r="BK140" s="202">
        <f>ROUND(I140*H140,2)</f>
        <v>0</v>
      </c>
      <c r="BL140" s="23" t="s">
        <v>139</v>
      </c>
      <c r="BM140" s="23" t="s">
        <v>594</v>
      </c>
    </row>
    <row r="141" spans="2:47" s="1" customFormat="1" ht="148.5">
      <c r="B141" s="40"/>
      <c r="C141" s="62"/>
      <c r="D141" s="203" t="s">
        <v>141</v>
      </c>
      <c r="E141" s="62"/>
      <c r="F141" s="204" t="s">
        <v>329</v>
      </c>
      <c r="G141" s="62"/>
      <c r="H141" s="62"/>
      <c r="I141" s="162"/>
      <c r="J141" s="62"/>
      <c r="K141" s="62"/>
      <c r="L141" s="60"/>
      <c r="M141" s="205"/>
      <c r="N141" s="41"/>
      <c r="O141" s="41"/>
      <c r="P141" s="41"/>
      <c r="Q141" s="41"/>
      <c r="R141" s="41"/>
      <c r="S141" s="41"/>
      <c r="T141" s="77"/>
      <c r="AT141" s="23" t="s">
        <v>141</v>
      </c>
      <c r="AU141" s="23" t="s">
        <v>157</v>
      </c>
    </row>
    <row r="142" spans="2:51" s="11" customFormat="1" ht="27">
      <c r="B142" s="206"/>
      <c r="C142" s="207"/>
      <c r="D142" s="203" t="s">
        <v>143</v>
      </c>
      <c r="E142" s="208" t="s">
        <v>34</v>
      </c>
      <c r="F142" s="209" t="s">
        <v>595</v>
      </c>
      <c r="G142" s="207"/>
      <c r="H142" s="208" t="s">
        <v>34</v>
      </c>
      <c r="I142" s="210"/>
      <c r="J142" s="207"/>
      <c r="K142" s="207"/>
      <c r="L142" s="211"/>
      <c r="M142" s="212"/>
      <c r="N142" s="213"/>
      <c r="O142" s="213"/>
      <c r="P142" s="213"/>
      <c r="Q142" s="213"/>
      <c r="R142" s="213"/>
      <c r="S142" s="213"/>
      <c r="T142" s="214"/>
      <c r="AT142" s="215" t="s">
        <v>143</v>
      </c>
      <c r="AU142" s="215" t="s">
        <v>157</v>
      </c>
      <c r="AV142" s="11" t="s">
        <v>25</v>
      </c>
      <c r="AW142" s="11" t="s">
        <v>41</v>
      </c>
      <c r="AX142" s="11" t="s">
        <v>78</v>
      </c>
      <c r="AY142" s="215" t="s">
        <v>132</v>
      </c>
    </row>
    <row r="143" spans="2:51" s="12" customFormat="1" ht="13.5">
      <c r="B143" s="216"/>
      <c r="C143" s="217"/>
      <c r="D143" s="203" t="s">
        <v>143</v>
      </c>
      <c r="E143" s="218" t="s">
        <v>34</v>
      </c>
      <c r="F143" s="219" t="s">
        <v>596</v>
      </c>
      <c r="G143" s="217"/>
      <c r="H143" s="220">
        <v>816.23</v>
      </c>
      <c r="I143" s="221"/>
      <c r="J143" s="217"/>
      <c r="K143" s="217"/>
      <c r="L143" s="222"/>
      <c r="M143" s="223"/>
      <c r="N143" s="224"/>
      <c r="O143" s="224"/>
      <c r="P143" s="224"/>
      <c r="Q143" s="224"/>
      <c r="R143" s="224"/>
      <c r="S143" s="224"/>
      <c r="T143" s="225"/>
      <c r="AT143" s="226" t="s">
        <v>143</v>
      </c>
      <c r="AU143" s="226" t="s">
        <v>157</v>
      </c>
      <c r="AV143" s="12" t="s">
        <v>87</v>
      </c>
      <c r="AW143" s="12" t="s">
        <v>41</v>
      </c>
      <c r="AX143" s="12" t="s">
        <v>25</v>
      </c>
      <c r="AY143" s="226" t="s">
        <v>132</v>
      </c>
    </row>
    <row r="144" spans="2:65" s="1" customFormat="1" ht="25.5" customHeight="1">
      <c r="B144" s="40"/>
      <c r="C144" s="191" t="s">
        <v>202</v>
      </c>
      <c r="D144" s="191" t="s">
        <v>134</v>
      </c>
      <c r="E144" s="192" t="s">
        <v>597</v>
      </c>
      <c r="F144" s="193" t="s">
        <v>598</v>
      </c>
      <c r="G144" s="194" t="s">
        <v>137</v>
      </c>
      <c r="H144" s="195">
        <v>1011</v>
      </c>
      <c r="I144" s="196"/>
      <c r="J144" s="197">
        <f>ROUND(I144*H144,2)</f>
        <v>0</v>
      </c>
      <c r="K144" s="193" t="s">
        <v>138</v>
      </c>
      <c r="L144" s="60"/>
      <c r="M144" s="198" t="s">
        <v>34</v>
      </c>
      <c r="N144" s="199" t="s">
        <v>51</v>
      </c>
      <c r="O144" s="41"/>
      <c r="P144" s="200">
        <f>O144*H144</f>
        <v>0</v>
      </c>
      <c r="Q144" s="200">
        <v>0</v>
      </c>
      <c r="R144" s="200">
        <f>Q144*H144</f>
        <v>0</v>
      </c>
      <c r="S144" s="200">
        <v>0</v>
      </c>
      <c r="T144" s="201">
        <f>S144*H144</f>
        <v>0</v>
      </c>
      <c r="AR144" s="23" t="s">
        <v>139</v>
      </c>
      <c r="AT144" s="23" t="s">
        <v>134</v>
      </c>
      <c r="AU144" s="23" t="s">
        <v>157</v>
      </c>
      <c r="AY144" s="23" t="s">
        <v>132</v>
      </c>
      <c r="BE144" s="202">
        <f>IF(N144="základní",J144,0)</f>
        <v>0</v>
      </c>
      <c r="BF144" s="202">
        <f>IF(N144="snížená",J144,0)</f>
        <v>0</v>
      </c>
      <c r="BG144" s="202">
        <f>IF(N144="zákl. přenesená",J144,0)</f>
        <v>0</v>
      </c>
      <c r="BH144" s="202">
        <f>IF(N144="sníž. přenesená",J144,0)</f>
        <v>0</v>
      </c>
      <c r="BI144" s="202">
        <f>IF(N144="nulová",J144,0)</f>
        <v>0</v>
      </c>
      <c r="BJ144" s="23" t="s">
        <v>139</v>
      </c>
      <c r="BK144" s="202">
        <f>ROUND(I144*H144,2)</f>
        <v>0</v>
      </c>
      <c r="BL144" s="23" t="s">
        <v>139</v>
      </c>
      <c r="BM144" s="23" t="s">
        <v>599</v>
      </c>
    </row>
    <row r="145" spans="2:47" s="1" customFormat="1" ht="162">
      <c r="B145" s="40"/>
      <c r="C145" s="62"/>
      <c r="D145" s="203" t="s">
        <v>141</v>
      </c>
      <c r="E145" s="62"/>
      <c r="F145" s="204" t="s">
        <v>336</v>
      </c>
      <c r="G145" s="62"/>
      <c r="H145" s="62"/>
      <c r="I145" s="162"/>
      <c r="J145" s="62"/>
      <c r="K145" s="62"/>
      <c r="L145" s="60"/>
      <c r="M145" s="205"/>
      <c r="N145" s="41"/>
      <c r="O145" s="41"/>
      <c r="P145" s="41"/>
      <c r="Q145" s="41"/>
      <c r="R145" s="41"/>
      <c r="S145" s="41"/>
      <c r="T145" s="77"/>
      <c r="AT145" s="23" t="s">
        <v>141</v>
      </c>
      <c r="AU145" s="23" t="s">
        <v>157</v>
      </c>
    </row>
    <row r="146" spans="2:51" s="11" customFormat="1" ht="13.5">
      <c r="B146" s="206"/>
      <c r="C146" s="207"/>
      <c r="D146" s="203" t="s">
        <v>143</v>
      </c>
      <c r="E146" s="208" t="s">
        <v>34</v>
      </c>
      <c r="F146" s="209" t="s">
        <v>600</v>
      </c>
      <c r="G146" s="207"/>
      <c r="H146" s="208" t="s">
        <v>34</v>
      </c>
      <c r="I146" s="210"/>
      <c r="J146" s="207"/>
      <c r="K146" s="207"/>
      <c r="L146" s="211"/>
      <c r="M146" s="212"/>
      <c r="N146" s="213"/>
      <c r="O146" s="213"/>
      <c r="P146" s="213"/>
      <c r="Q146" s="213"/>
      <c r="R146" s="213"/>
      <c r="S146" s="213"/>
      <c r="T146" s="214"/>
      <c r="AT146" s="215" t="s">
        <v>143</v>
      </c>
      <c r="AU146" s="215" t="s">
        <v>157</v>
      </c>
      <c r="AV146" s="11" t="s">
        <v>25</v>
      </c>
      <c r="AW146" s="11" t="s">
        <v>41</v>
      </c>
      <c r="AX146" s="11" t="s">
        <v>78</v>
      </c>
      <c r="AY146" s="215" t="s">
        <v>132</v>
      </c>
    </row>
    <row r="147" spans="2:51" s="12" customFormat="1" ht="13.5">
      <c r="B147" s="216"/>
      <c r="C147" s="217"/>
      <c r="D147" s="203" t="s">
        <v>143</v>
      </c>
      <c r="E147" s="218" t="s">
        <v>34</v>
      </c>
      <c r="F147" s="219" t="s">
        <v>591</v>
      </c>
      <c r="G147" s="217"/>
      <c r="H147" s="220">
        <v>511</v>
      </c>
      <c r="I147" s="221"/>
      <c r="J147" s="217"/>
      <c r="K147" s="217"/>
      <c r="L147" s="222"/>
      <c r="M147" s="223"/>
      <c r="N147" s="224"/>
      <c r="O147" s="224"/>
      <c r="P147" s="224"/>
      <c r="Q147" s="224"/>
      <c r="R147" s="224"/>
      <c r="S147" s="224"/>
      <c r="T147" s="225"/>
      <c r="AT147" s="226" t="s">
        <v>143</v>
      </c>
      <c r="AU147" s="226" t="s">
        <v>157</v>
      </c>
      <c r="AV147" s="12" t="s">
        <v>87</v>
      </c>
      <c r="AW147" s="12" t="s">
        <v>41</v>
      </c>
      <c r="AX147" s="12" t="s">
        <v>78</v>
      </c>
      <c r="AY147" s="226" t="s">
        <v>132</v>
      </c>
    </row>
    <row r="148" spans="2:51" s="11" customFormat="1" ht="13.5">
      <c r="B148" s="206"/>
      <c r="C148" s="207"/>
      <c r="D148" s="203" t="s">
        <v>143</v>
      </c>
      <c r="E148" s="208" t="s">
        <v>34</v>
      </c>
      <c r="F148" s="209" t="s">
        <v>578</v>
      </c>
      <c r="G148" s="207"/>
      <c r="H148" s="208" t="s">
        <v>34</v>
      </c>
      <c r="I148" s="210"/>
      <c r="J148" s="207"/>
      <c r="K148" s="207"/>
      <c r="L148" s="211"/>
      <c r="M148" s="212"/>
      <c r="N148" s="213"/>
      <c r="O148" s="213"/>
      <c r="P148" s="213"/>
      <c r="Q148" s="213"/>
      <c r="R148" s="213"/>
      <c r="S148" s="213"/>
      <c r="T148" s="214"/>
      <c r="AT148" s="215" t="s">
        <v>143</v>
      </c>
      <c r="AU148" s="215" t="s">
        <v>157</v>
      </c>
      <c r="AV148" s="11" t="s">
        <v>25</v>
      </c>
      <c r="AW148" s="11" t="s">
        <v>41</v>
      </c>
      <c r="AX148" s="11" t="s">
        <v>78</v>
      </c>
      <c r="AY148" s="215" t="s">
        <v>132</v>
      </c>
    </row>
    <row r="149" spans="2:51" s="12" customFormat="1" ht="13.5">
      <c r="B149" s="216"/>
      <c r="C149" s="217"/>
      <c r="D149" s="203" t="s">
        <v>143</v>
      </c>
      <c r="E149" s="218" t="s">
        <v>34</v>
      </c>
      <c r="F149" s="219" t="s">
        <v>579</v>
      </c>
      <c r="G149" s="217"/>
      <c r="H149" s="220">
        <v>200</v>
      </c>
      <c r="I149" s="221"/>
      <c r="J149" s="217"/>
      <c r="K149" s="217"/>
      <c r="L149" s="222"/>
      <c r="M149" s="223"/>
      <c r="N149" s="224"/>
      <c r="O149" s="224"/>
      <c r="P149" s="224"/>
      <c r="Q149" s="224"/>
      <c r="R149" s="224"/>
      <c r="S149" s="224"/>
      <c r="T149" s="225"/>
      <c r="AT149" s="226" t="s">
        <v>143</v>
      </c>
      <c r="AU149" s="226" t="s">
        <v>157</v>
      </c>
      <c r="AV149" s="12" t="s">
        <v>87</v>
      </c>
      <c r="AW149" s="12" t="s">
        <v>41</v>
      </c>
      <c r="AX149" s="12" t="s">
        <v>78</v>
      </c>
      <c r="AY149" s="226" t="s">
        <v>132</v>
      </c>
    </row>
    <row r="150" spans="2:51" s="11" customFormat="1" ht="13.5">
      <c r="B150" s="206"/>
      <c r="C150" s="207"/>
      <c r="D150" s="203" t="s">
        <v>143</v>
      </c>
      <c r="E150" s="208" t="s">
        <v>34</v>
      </c>
      <c r="F150" s="209" t="s">
        <v>580</v>
      </c>
      <c r="G150" s="207"/>
      <c r="H150" s="208" t="s">
        <v>34</v>
      </c>
      <c r="I150" s="210"/>
      <c r="J150" s="207"/>
      <c r="K150" s="207"/>
      <c r="L150" s="211"/>
      <c r="M150" s="212"/>
      <c r="N150" s="213"/>
      <c r="O150" s="213"/>
      <c r="P150" s="213"/>
      <c r="Q150" s="213"/>
      <c r="R150" s="213"/>
      <c r="S150" s="213"/>
      <c r="T150" s="214"/>
      <c r="AT150" s="215" t="s">
        <v>143</v>
      </c>
      <c r="AU150" s="215" t="s">
        <v>157</v>
      </c>
      <c r="AV150" s="11" t="s">
        <v>25</v>
      </c>
      <c r="AW150" s="11" t="s">
        <v>41</v>
      </c>
      <c r="AX150" s="11" t="s">
        <v>78</v>
      </c>
      <c r="AY150" s="215" t="s">
        <v>132</v>
      </c>
    </row>
    <row r="151" spans="2:51" s="12" customFormat="1" ht="13.5">
      <c r="B151" s="216"/>
      <c r="C151" s="217"/>
      <c r="D151" s="203" t="s">
        <v>143</v>
      </c>
      <c r="E151" s="218" t="s">
        <v>34</v>
      </c>
      <c r="F151" s="219" t="s">
        <v>581</v>
      </c>
      <c r="G151" s="217"/>
      <c r="H151" s="220">
        <v>300</v>
      </c>
      <c r="I151" s="221"/>
      <c r="J151" s="217"/>
      <c r="K151" s="217"/>
      <c r="L151" s="222"/>
      <c r="M151" s="223"/>
      <c r="N151" s="224"/>
      <c r="O151" s="224"/>
      <c r="P151" s="224"/>
      <c r="Q151" s="224"/>
      <c r="R151" s="224"/>
      <c r="S151" s="224"/>
      <c r="T151" s="225"/>
      <c r="AT151" s="226" t="s">
        <v>143</v>
      </c>
      <c r="AU151" s="226" t="s">
        <v>157</v>
      </c>
      <c r="AV151" s="12" t="s">
        <v>87</v>
      </c>
      <c r="AW151" s="12" t="s">
        <v>41</v>
      </c>
      <c r="AX151" s="12" t="s">
        <v>78</v>
      </c>
      <c r="AY151" s="226" t="s">
        <v>132</v>
      </c>
    </row>
    <row r="152" spans="2:51" s="13" customFormat="1" ht="13.5">
      <c r="B152" s="227"/>
      <c r="C152" s="228"/>
      <c r="D152" s="203" t="s">
        <v>143</v>
      </c>
      <c r="E152" s="229" t="s">
        <v>34</v>
      </c>
      <c r="F152" s="230" t="s">
        <v>156</v>
      </c>
      <c r="G152" s="228"/>
      <c r="H152" s="231">
        <v>1011</v>
      </c>
      <c r="I152" s="232"/>
      <c r="J152" s="228"/>
      <c r="K152" s="228"/>
      <c r="L152" s="233"/>
      <c r="M152" s="234"/>
      <c r="N152" s="235"/>
      <c r="O152" s="235"/>
      <c r="P152" s="235"/>
      <c r="Q152" s="235"/>
      <c r="R152" s="235"/>
      <c r="S152" s="235"/>
      <c r="T152" s="236"/>
      <c r="AT152" s="237" t="s">
        <v>143</v>
      </c>
      <c r="AU152" s="237" t="s">
        <v>157</v>
      </c>
      <c r="AV152" s="13" t="s">
        <v>139</v>
      </c>
      <c r="AW152" s="13" t="s">
        <v>41</v>
      </c>
      <c r="AX152" s="13" t="s">
        <v>25</v>
      </c>
      <c r="AY152" s="237" t="s">
        <v>132</v>
      </c>
    </row>
    <row r="153" spans="2:65" s="1" customFormat="1" ht="25.5" customHeight="1">
      <c r="B153" s="40"/>
      <c r="C153" s="191" t="s">
        <v>210</v>
      </c>
      <c r="D153" s="191" t="s">
        <v>134</v>
      </c>
      <c r="E153" s="192" t="s">
        <v>601</v>
      </c>
      <c r="F153" s="193" t="s">
        <v>602</v>
      </c>
      <c r="G153" s="194" t="s">
        <v>137</v>
      </c>
      <c r="H153" s="195">
        <v>816.23</v>
      </c>
      <c r="I153" s="196"/>
      <c r="J153" s="197">
        <f>ROUND(I153*H153,2)</f>
        <v>0</v>
      </c>
      <c r="K153" s="193" t="s">
        <v>138</v>
      </c>
      <c r="L153" s="60"/>
      <c r="M153" s="198" t="s">
        <v>34</v>
      </c>
      <c r="N153" s="199" t="s">
        <v>51</v>
      </c>
      <c r="O153" s="41"/>
      <c r="P153" s="200">
        <f>O153*H153</f>
        <v>0</v>
      </c>
      <c r="Q153" s="200">
        <v>0</v>
      </c>
      <c r="R153" s="200">
        <f>Q153*H153</f>
        <v>0</v>
      </c>
      <c r="S153" s="200">
        <v>0</v>
      </c>
      <c r="T153" s="201">
        <f>S153*H153</f>
        <v>0</v>
      </c>
      <c r="AR153" s="23" t="s">
        <v>139</v>
      </c>
      <c r="AT153" s="23" t="s">
        <v>134</v>
      </c>
      <c r="AU153" s="23" t="s">
        <v>157</v>
      </c>
      <c r="AY153" s="23" t="s">
        <v>132</v>
      </c>
      <c r="BE153" s="202">
        <f>IF(N153="základní",J153,0)</f>
        <v>0</v>
      </c>
      <c r="BF153" s="202">
        <f>IF(N153="snížená",J153,0)</f>
        <v>0</v>
      </c>
      <c r="BG153" s="202">
        <f>IF(N153="zákl. přenesená",J153,0)</f>
        <v>0</v>
      </c>
      <c r="BH153" s="202">
        <f>IF(N153="sníž. přenesená",J153,0)</f>
        <v>0</v>
      </c>
      <c r="BI153" s="202">
        <f>IF(N153="nulová",J153,0)</f>
        <v>0</v>
      </c>
      <c r="BJ153" s="23" t="s">
        <v>139</v>
      </c>
      <c r="BK153" s="202">
        <f>ROUND(I153*H153,2)</f>
        <v>0</v>
      </c>
      <c r="BL153" s="23" t="s">
        <v>139</v>
      </c>
      <c r="BM153" s="23" t="s">
        <v>603</v>
      </c>
    </row>
    <row r="154" spans="2:47" s="1" customFormat="1" ht="162">
      <c r="B154" s="40"/>
      <c r="C154" s="62"/>
      <c r="D154" s="203" t="s">
        <v>141</v>
      </c>
      <c r="E154" s="62"/>
      <c r="F154" s="204" t="s">
        <v>336</v>
      </c>
      <c r="G154" s="62"/>
      <c r="H154" s="62"/>
      <c r="I154" s="162"/>
      <c r="J154" s="62"/>
      <c r="K154" s="62"/>
      <c r="L154" s="60"/>
      <c r="M154" s="205"/>
      <c r="N154" s="41"/>
      <c r="O154" s="41"/>
      <c r="P154" s="41"/>
      <c r="Q154" s="41"/>
      <c r="R154" s="41"/>
      <c r="S154" s="41"/>
      <c r="T154" s="77"/>
      <c r="AT154" s="23" t="s">
        <v>141</v>
      </c>
      <c r="AU154" s="23" t="s">
        <v>157</v>
      </c>
    </row>
    <row r="155" spans="2:51" s="11" customFormat="1" ht="13.5">
      <c r="B155" s="206"/>
      <c r="C155" s="207"/>
      <c r="D155" s="203" t="s">
        <v>143</v>
      </c>
      <c r="E155" s="208" t="s">
        <v>34</v>
      </c>
      <c r="F155" s="209" t="s">
        <v>604</v>
      </c>
      <c r="G155" s="207"/>
      <c r="H155" s="208" t="s">
        <v>34</v>
      </c>
      <c r="I155" s="210"/>
      <c r="J155" s="207"/>
      <c r="K155" s="207"/>
      <c r="L155" s="211"/>
      <c r="M155" s="212"/>
      <c r="N155" s="213"/>
      <c r="O155" s="213"/>
      <c r="P155" s="213"/>
      <c r="Q155" s="213"/>
      <c r="R155" s="213"/>
      <c r="S155" s="213"/>
      <c r="T155" s="214"/>
      <c r="AT155" s="215" t="s">
        <v>143</v>
      </c>
      <c r="AU155" s="215" t="s">
        <v>157</v>
      </c>
      <c r="AV155" s="11" t="s">
        <v>25</v>
      </c>
      <c r="AW155" s="11" t="s">
        <v>41</v>
      </c>
      <c r="AX155" s="11" t="s">
        <v>78</v>
      </c>
      <c r="AY155" s="215" t="s">
        <v>132</v>
      </c>
    </row>
    <row r="156" spans="2:51" s="11" customFormat="1" ht="13.5">
      <c r="B156" s="206"/>
      <c r="C156" s="207"/>
      <c r="D156" s="203" t="s">
        <v>143</v>
      </c>
      <c r="E156" s="208" t="s">
        <v>34</v>
      </c>
      <c r="F156" s="209" t="s">
        <v>605</v>
      </c>
      <c r="G156" s="207"/>
      <c r="H156" s="208" t="s">
        <v>34</v>
      </c>
      <c r="I156" s="210"/>
      <c r="J156" s="207"/>
      <c r="K156" s="207"/>
      <c r="L156" s="211"/>
      <c r="M156" s="212"/>
      <c r="N156" s="213"/>
      <c r="O156" s="213"/>
      <c r="P156" s="213"/>
      <c r="Q156" s="213"/>
      <c r="R156" s="213"/>
      <c r="S156" s="213"/>
      <c r="T156" s="214"/>
      <c r="AT156" s="215" t="s">
        <v>143</v>
      </c>
      <c r="AU156" s="215" t="s">
        <v>157</v>
      </c>
      <c r="AV156" s="11" t="s">
        <v>25</v>
      </c>
      <c r="AW156" s="11" t="s">
        <v>41</v>
      </c>
      <c r="AX156" s="11" t="s">
        <v>78</v>
      </c>
      <c r="AY156" s="215" t="s">
        <v>132</v>
      </c>
    </row>
    <row r="157" spans="2:51" s="12" customFormat="1" ht="13.5">
      <c r="B157" s="216"/>
      <c r="C157" s="217"/>
      <c r="D157" s="203" t="s">
        <v>143</v>
      </c>
      <c r="E157" s="218" t="s">
        <v>34</v>
      </c>
      <c r="F157" s="219" t="s">
        <v>606</v>
      </c>
      <c r="G157" s="217"/>
      <c r="H157" s="220">
        <v>816.23</v>
      </c>
      <c r="I157" s="221"/>
      <c r="J157" s="217"/>
      <c r="K157" s="217"/>
      <c r="L157" s="222"/>
      <c r="M157" s="223"/>
      <c r="N157" s="224"/>
      <c r="O157" s="224"/>
      <c r="P157" s="224"/>
      <c r="Q157" s="224"/>
      <c r="R157" s="224"/>
      <c r="S157" s="224"/>
      <c r="T157" s="225"/>
      <c r="AT157" s="226" t="s">
        <v>143</v>
      </c>
      <c r="AU157" s="226" t="s">
        <v>157</v>
      </c>
      <c r="AV157" s="12" t="s">
        <v>87</v>
      </c>
      <c r="AW157" s="12" t="s">
        <v>41</v>
      </c>
      <c r="AX157" s="12" t="s">
        <v>25</v>
      </c>
      <c r="AY157" s="226" t="s">
        <v>132</v>
      </c>
    </row>
    <row r="158" spans="2:65" s="1" customFormat="1" ht="16.5" customHeight="1">
      <c r="B158" s="40"/>
      <c r="C158" s="239" t="s">
        <v>217</v>
      </c>
      <c r="D158" s="239" t="s">
        <v>347</v>
      </c>
      <c r="E158" s="240" t="s">
        <v>360</v>
      </c>
      <c r="F158" s="241" t="s">
        <v>361</v>
      </c>
      <c r="G158" s="242" t="s">
        <v>362</v>
      </c>
      <c r="H158" s="243">
        <v>47.174</v>
      </c>
      <c r="I158" s="244"/>
      <c r="J158" s="245">
        <f>ROUND(I158*H158,2)</f>
        <v>0</v>
      </c>
      <c r="K158" s="241" t="s">
        <v>34</v>
      </c>
      <c r="L158" s="246"/>
      <c r="M158" s="247" t="s">
        <v>34</v>
      </c>
      <c r="N158" s="248" t="s">
        <v>51</v>
      </c>
      <c r="O158" s="41"/>
      <c r="P158" s="200">
        <f>O158*H158</f>
        <v>0</v>
      </c>
      <c r="Q158" s="200">
        <v>0.001</v>
      </c>
      <c r="R158" s="200">
        <f>Q158*H158</f>
        <v>0.047174</v>
      </c>
      <c r="S158" s="200">
        <v>0</v>
      </c>
      <c r="T158" s="201">
        <f>S158*H158</f>
        <v>0</v>
      </c>
      <c r="AR158" s="23" t="s">
        <v>175</v>
      </c>
      <c r="AT158" s="23" t="s">
        <v>347</v>
      </c>
      <c r="AU158" s="23" t="s">
        <v>157</v>
      </c>
      <c r="AY158" s="23" t="s">
        <v>132</v>
      </c>
      <c r="BE158" s="202">
        <f>IF(N158="základní",J158,0)</f>
        <v>0</v>
      </c>
      <c r="BF158" s="202">
        <f>IF(N158="snížená",J158,0)</f>
        <v>0</v>
      </c>
      <c r="BG158" s="202">
        <f>IF(N158="zákl. přenesená",J158,0)</f>
        <v>0</v>
      </c>
      <c r="BH158" s="202">
        <f>IF(N158="sníž. přenesená",J158,0)</f>
        <v>0</v>
      </c>
      <c r="BI158" s="202">
        <f>IF(N158="nulová",J158,0)</f>
        <v>0</v>
      </c>
      <c r="BJ158" s="23" t="s">
        <v>139</v>
      </c>
      <c r="BK158" s="202">
        <f>ROUND(I158*H158,2)</f>
        <v>0</v>
      </c>
      <c r="BL158" s="23" t="s">
        <v>139</v>
      </c>
      <c r="BM158" s="23" t="s">
        <v>607</v>
      </c>
    </row>
    <row r="159" spans="2:51" s="11" customFormat="1" ht="13.5">
      <c r="B159" s="206"/>
      <c r="C159" s="207"/>
      <c r="D159" s="203" t="s">
        <v>143</v>
      </c>
      <c r="E159" s="208" t="s">
        <v>34</v>
      </c>
      <c r="F159" s="209" t="s">
        <v>608</v>
      </c>
      <c r="G159" s="207"/>
      <c r="H159" s="208" t="s">
        <v>34</v>
      </c>
      <c r="I159" s="210"/>
      <c r="J159" s="207"/>
      <c r="K159" s="207"/>
      <c r="L159" s="211"/>
      <c r="M159" s="212"/>
      <c r="N159" s="213"/>
      <c r="O159" s="213"/>
      <c r="P159" s="213"/>
      <c r="Q159" s="213"/>
      <c r="R159" s="213"/>
      <c r="S159" s="213"/>
      <c r="T159" s="214"/>
      <c r="AT159" s="215" t="s">
        <v>143</v>
      </c>
      <c r="AU159" s="215" t="s">
        <v>157</v>
      </c>
      <c r="AV159" s="11" t="s">
        <v>25</v>
      </c>
      <c r="AW159" s="11" t="s">
        <v>41</v>
      </c>
      <c r="AX159" s="11" t="s">
        <v>78</v>
      </c>
      <c r="AY159" s="215" t="s">
        <v>132</v>
      </c>
    </row>
    <row r="160" spans="2:51" s="12" customFormat="1" ht="13.5">
      <c r="B160" s="216"/>
      <c r="C160" s="217"/>
      <c r="D160" s="203" t="s">
        <v>143</v>
      </c>
      <c r="E160" s="218" t="s">
        <v>34</v>
      </c>
      <c r="F160" s="219" t="s">
        <v>609</v>
      </c>
      <c r="G160" s="217"/>
      <c r="H160" s="220">
        <v>47.174</v>
      </c>
      <c r="I160" s="221"/>
      <c r="J160" s="217"/>
      <c r="K160" s="217"/>
      <c r="L160" s="222"/>
      <c r="M160" s="223"/>
      <c r="N160" s="224"/>
      <c r="O160" s="224"/>
      <c r="P160" s="224"/>
      <c r="Q160" s="224"/>
      <c r="R160" s="224"/>
      <c r="S160" s="224"/>
      <c r="T160" s="225"/>
      <c r="AT160" s="226" t="s">
        <v>143</v>
      </c>
      <c r="AU160" s="226" t="s">
        <v>157</v>
      </c>
      <c r="AV160" s="12" t="s">
        <v>87</v>
      </c>
      <c r="AW160" s="12" t="s">
        <v>41</v>
      </c>
      <c r="AX160" s="12" t="s">
        <v>25</v>
      </c>
      <c r="AY160" s="226" t="s">
        <v>132</v>
      </c>
    </row>
    <row r="161" spans="2:65" s="1" customFormat="1" ht="25.5" customHeight="1">
      <c r="B161" s="40"/>
      <c r="C161" s="191" t="s">
        <v>10</v>
      </c>
      <c r="D161" s="191" t="s">
        <v>134</v>
      </c>
      <c r="E161" s="192" t="s">
        <v>307</v>
      </c>
      <c r="F161" s="193" t="s">
        <v>308</v>
      </c>
      <c r="G161" s="194" t="s">
        <v>137</v>
      </c>
      <c r="H161" s="195">
        <v>523.78</v>
      </c>
      <c r="I161" s="196"/>
      <c r="J161" s="197">
        <f>ROUND(I161*H161,2)</f>
        <v>0</v>
      </c>
      <c r="K161" s="193" t="s">
        <v>138</v>
      </c>
      <c r="L161" s="60"/>
      <c r="M161" s="198" t="s">
        <v>34</v>
      </c>
      <c r="N161" s="199" t="s">
        <v>51</v>
      </c>
      <c r="O161" s="41"/>
      <c r="P161" s="200">
        <f>O161*H161</f>
        <v>0</v>
      </c>
      <c r="Q161" s="200">
        <v>0</v>
      </c>
      <c r="R161" s="200">
        <f>Q161*H161</f>
        <v>0</v>
      </c>
      <c r="S161" s="200">
        <v>0</v>
      </c>
      <c r="T161" s="201">
        <f>S161*H161</f>
        <v>0</v>
      </c>
      <c r="AR161" s="23" t="s">
        <v>139</v>
      </c>
      <c r="AT161" s="23" t="s">
        <v>134</v>
      </c>
      <c r="AU161" s="23" t="s">
        <v>157</v>
      </c>
      <c r="AY161" s="23" t="s">
        <v>132</v>
      </c>
      <c r="BE161" s="202">
        <f>IF(N161="základní",J161,0)</f>
        <v>0</v>
      </c>
      <c r="BF161" s="202">
        <f>IF(N161="snížená",J161,0)</f>
        <v>0</v>
      </c>
      <c r="BG161" s="202">
        <f>IF(N161="zákl. přenesená",J161,0)</f>
        <v>0</v>
      </c>
      <c r="BH161" s="202">
        <f>IF(N161="sníž. přenesená",J161,0)</f>
        <v>0</v>
      </c>
      <c r="BI161" s="202">
        <f>IF(N161="nulová",J161,0)</f>
        <v>0</v>
      </c>
      <c r="BJ161" s="23" t="s">
        <v>139</v>
      </c>
      <c r="BK161" s="202">
        <f>ROUND(I161*H161,2)</f>
        <v>0</v>
      </c>
      <c r="BL161" s="23" t="s">
        <v>139</v>
      </c>
      <c r="BM161" s="23" t="s">
        <v>610</v>
      </c>
    </row>
    <row r="162" spans="2:47" s="1" customFormat="1" ht="202.5">
      <c r="B162" s="40"/>
      <c r="C162" s="62"/>
      <c r="D162" s="203" t="s">
        <v>141</v>
      </c>
      <c r="E162" s="62"/>
      <c r="F162" s="204" t="s">
        <v>310</v>
      </c>
      <c r="G162" s="62"/>
      <c r="H162" s="62"/>
      <c r="I162" s="162"/>
      <c r="J162" s="62"/>
      <c r="K162" s="62"/>
      <c r="L162" s="60"/>
      <c r="M162" s="205"/>
      <c r="N162" s="41"/>
      <c r="O162" s="41"/>
      <c r="P162" s="41"/>
      <c r="Q162" s="41"/>
      <c r="R162" s="41"/>
      <c r="S162" s="41"/>
      <c r="T162" s="77"/>
      <c r="AT162" s="23" t="s">
        <v>141</v>
      </c>
      <c r="AU162" s="23" t="s">
        <v>157</v>
      </c>
    </row>
    <row r="163" spans="2:51" s="11" customFormat="1" ht="13.5">
      <c r="B163" s="206"/>
      <c r="C163" s="207"/>
      <c r="D163" s="203" t="s">
        <v>143</v>
      </c>
      <c r="E163" s="208" t="s">
        <v>34</v>
      </c>
      <c r="F163" s="209" t="s">
        <v>545</v>
      </c>
      <c r="G163" s="207"/>
      <c r="H163" s="208" t="s">
        <v>34</v>
      </c>
      <c r="I163" s="210"/>
      <c r="J163" s="207"/>
      <c r="K163" s="207"/>
      <c r="L163" s="211"/>
      <c r="M163" s="212"/>
      <c r="N163" s="213"/>
      <c r="O163" s="213"/>
      <c r="P163" s="213"/>
      <c r="Q163" s="213"/>
      <c r="R163" s="213"/>
      <c r="S163" s="213"/>
      <c r="T163" s="214"/>
      <c r="AT163" s="215" t="s">
        <v>143</v>
      </c>
      <c r="AU163" s="215" t="s">
        <v>157</v>
      </c>
      <c r="AV163" s="11" t="s">
        <v>25</v>
      </c>
      <c r="AW163" s="11" t="s">
        <v>41</v>
      </c>
      <c r="AX163" s="11" t="s">
        <v>78</v>
      </c>
      <c r="AY163" s="215" t="s">
        <v>132</v>
      </c>
    </row>
    <row r="164" spans="2:51" s="12" customFormat="1" ht="13.5">
      <c r="B164" s="216"/>
      <c r="C164" s="217"/>
      <c r="D164" s="203" t="s">
        <v>143</v>
      </c>
      <c r="E164" s="218" t="s">
        <v>34</v>
      </c>
      <c r="F164" s="219" t="s">
        <v>611</v>
      </c>
      <c r="G164" s="217"/>
      <c r="H164" s="220">
        <v>523.78</v>
      </c>
      <c r="I164" s="221"/>
      <c r="J164" s="217"/>
      <c r="K164" s="217"/>
      <c r="L164" s="222"/>
      <c r="M164" s="223"/>
      <c r="N164" s="224"/>
      <c r="O164" s="224"/>
      <c r="P164" s="224"/>
      <c r="Q164" s="224"/>
      <c r="R164" s="224"/>
      <c r="S164" s="224"/>
      <c r="T164" s="225"/>
      <c r="AT164" s="226" t="s">
        <v>143</v>
      </c>
      <c r="AU164" s="226" t="s">
        <v>157</v>
      </c>
      <c r="AV164" s="12" t="s">
        <v>87</v>
      </c>
      <c r="AW164" s="12" t="s">
        <v>41</v>
      </c>
      <c r="AX164" s="12" t="s">
        <v>25</v>
      </c>
      <c r="AY164" s="226" t="s">
        <v>132</v>
      </c>
    </row>
    <row r="165" spans="2:65" s="1" customFormat="1" ht="25.5" customHeight="1">
      <c r="B165" s="40"/>
      <c r="C165" s="191" t="s">
        <v>228</v>
      </c>
      <c r="D165" s="191" t="s">
        <v>134</v>
      </c>
      <c r="E165" s="192" t="s">
        <v>321</v>
      </c>
      <c r="F165" s="193" t="s">
        <v>322</v>
      </c>
      <c r="G165" s="194" t="s">
        <v>137</v>
      </c>
      <c r="H165" s="195">
        <v>555.61</v>
      </c>
      <c r="I165" s="196"/>
      <c r="J165" s="197">
        <f>ROUND(I165*H165,2)</f>
        <v>0</v>
      </c>
      <c r="K165" s="193" t="s">
        <v>138</v>
      </c>
      <c r="L165" s="60"/>
      <c r="M165" s="198" t="s">
        <v>34</v>
      </c>
      <c r="N165" s="199" t="s">
        <v>51</v>
      </c>
      <c r="O165" s="41"/>
      <c r="P165" s="200">
        <f>O165*H165</f>
        <v>0</v>
      </c>
      <c r="Q165" s="200">
        <v>0</v>
      </c>
      <c r="R165" s="200">
        <f>Q165*H165</f>
        <v>0</v>
      </c>
      <c r="S165" s="200">
        <v>0</v>
      </c>
      <c r="T165" s="201">
        <f>S165*H165</f>
        <v>0</v>
      </c>
      <c r="AR165" s="23" t="s">
        <v>139</v>
      </c>
      <c r="AT165" s="23" t="s">
        <v>134</v>
      </c>
      <c r="AU165" s="23" t="s">
        <v>157</v>
      </c>
      <c r="AY165" s="23" t="s">
        <v>132</v>
      </c>
      <c r="BE165" s="202">
        <f>IF(N165="základní",J165,0)</f>
        <v>0</v>
      </c>
      <c r="BF165" s="202">
        <f>IF(N165="snížená",J165,0)</f>
        <v>0</v>
      </c>
      <c r="BG165" s="202">
        <f>IF(N165="zákl. přenesená",J165,0)</f>
        <v>0</v>
      </c>
      <c r="BH165" s="202">
        <f>IF(N165="sníž. přenesená",J165,0)</f>
        <v>0</v>
      </c>
      <c r="BI165" s="202">
        <f>IF(N165="nulová",J165,0)</f>
        <v>0</v>
      </c>
      <c r="BJ165" s="23" t="s">
        <v>139</v>
      </c>
      <c r="BK165" s="202">
        <f>ROUND(I165*H165,2)</f>
        <v>0</v>
      </c>
      <c r="BL165" s="23" t="s">
        <v>139</v>
      </c>
      <c r="BM165" s="23" t="s">
        <v>612</v>
      </c>
    </row>
    <row r="166" spans="2:47" s="1" customFormat="1" ht="148.5">
      <c r="B166" s="40"/>
      <c r="C166" s="62"/>
      <c r="D166" s="203" t="s">
        <v>141</v>
      </c>
      <c r="E166" s="62"/>
      <c r="F166" s="204" t="s">
        <v>317</v>
      </c>
      <c r="G166" s="62"/>
      <c r="H166" s="62"/>
      <c r="I166" s="162"/>
      <c r="J166" s="62"/>
      <c r="K166" s="62"/>
      <c r="L166" s="60"/>
      <c r="M166" s="205"/>
      <c r="N166" s="41"/>
      <c r="O166" s="41"/>
      <c r="P166" s="41"/>
      <c r="Q166" s="41"/>
      <c r="R166" s="41"/>
      <c r="S166" s="41"/>
      <c r="T166" s="77"/>
      <c r="AT166" s="23" t="s">
        <v>141</v>
      </c>
      <c r="AU166" s="23" t="s">
        <v>157</v>
      </c>
    </row>
    <row r="167" spans="2:51" s="11" customFormat="1" ht="13.5">
      <c r="B167" s="206"/>
      <c r="C167" s="207"/>
      <c r="D167" s="203" t="s">
        <v>143</v>
      </c>
      <c r="E167" s="208" t="s">
        <v>34</v>
      </c>
      <c r="F167" s="209" t="s">
        <v>613</v>
      </c>
      <c r="G167" s="207"/>
      <c r="H167" s="208" t="s">
        <v>34</v>
      </c>
      <c r="I167" s="210"/>
      <c r="J167" s="207"/>
      <c r="K167" s="207"/>
      <c r="L167" s="211"/>
      <c r="M167" s="212"/>
      <c r="N167" s="213"/>
      <c r="O167" s="213"/>
      <c r="P167" s="213"/>
      <c r="Q167" s="213"/>
      <c r="R167" s="213"/>
      <c r="S167" s="213"/>
      <c r="T167" s="214"/>
      <c r="AT167" s="215" t="s">
        <v>143</v>
      </c>
      <c r="AU167" s="215" t="s">
        <v>157</v>
      </c>
      <c r="AV167" s="11" t="s">
        <v>25</v>
      </c>
      <c r="AW167" s="11" t="s">
        <v>41</v>
      </c>
      <c r="AX167" s="11" t="s">
        <v>78</v>
      </c>
      <c r="AY167" s="215" t="s">
        <v>132</v>
      </c>
    </row>
    <row r="168" spans="2:51" s="12" customFormat="1" ht="13.5">
      <c r="B168" s="216"/>
      <c r="C168" s="217"/>
      <c r="D168" s="203" t="s">
        <v>143</v>
      </c>
      <c r="E168" s="218" t="s">
        <v>34</v>
      </c>
      <c r="F168" s="219" t="s">
        <v>614</v>
      </c>
      <c r="G168" s="217"/>
      <c r="H168" s="220">
        <v>555.61</v>
      </c>
      <c r="I168" s="221"/>
      <c r="J168" s="217"/>
      <c r="K168" s="217"/>
      <c r="L168" s="222"/>
      <c r="M168" s="223"/>
      <c r="N168" s="224"/>
      <c r="O168" s="224"/>
      <c r="P168" s="224"/>
      <c r="Q168" s="224"/>
      <c r="R168" s="224"/>
      <c r="S168" s="224"/>
      <c r="T168" s="225"/>
      <c r="AT168" s="226" t="s">
        <v>143</v>
      </c>
      <c r="AU168" s="226" t="s">
        <v>157</v>
      </c>
      <c r="AV168" s="12" t="s">
        <v>87</v>
      </c>
      <c r="AW168" s="12" t="s">
        <v>41</v>
      </c>
      <c r="AX168" s="12" t="s">
        <v>25</v>
      </c>
      <c r="AY168" s="226" t="s">
        <v>132</v>
      </c>
    </row>
    <row r="169" spans="2:63" s="10" customFormat="1" ht="29.85" customHeight="1">
      <c r="B169" s="175"/>
      <c r="C169" s="176"/>
      <c r="D169" s="177" t="s">
        <v>77</v>
      </c>
      <c r="E169" s="189" t="s">
        <v>139</v>
      </c>
      <c r="F169" s="189" t="s">
        <v>419</v>
      </c>
      <c r="G169" s="176"/>
      <c r="H169" s="176"/>
      <c r="I169" s="179"/>
      <c r="J169" s="190">
        <f>BK169</f>
        <v>0</v>
      </c>
      <c r="K169" s="176"/>
      <c r="L169" s="181"/>
      <c r="M169" s="182"/>
      <c r="N169" s="183"/>
      <c r="O169" s="183"/>
      <c r="P169" s="184">
        <f>SUM(P170:P179)</f>
        <v>0</v>
      </c>
      <c r="Q169" s="183"/>
      <c r="R169" s="184">
        <f>SUM(R170:R179)</f>
        <v>0.719052</v>
      </c>
      <c r="S169" s="183"/>
      <c r="T169" s="185">
        <f>SUM(T170:T179)</f>
        <v>0</v>
      </c>
      <c r="AR169" s="186" t="s">
        <v>25</v>
      </c>
      <c r="AT169" s="187" t="s">
        <v>77</v>
      </c>
      <c r="AU169" s="187" t="s">
        <v>25</v>
      </c>
      <c r="AY169" s="186" t="s">
        <v>132</v>
      </c>
      <c r="BK169" s="188">
        <f>SUM(BK170:BK179)</f>
        <v>0</v>
      </c>
    </row>
    <row r="170" spans="2:65" s="1" customFormat="1" ht="38.25" customHeight="1">
      <c r="B170" s="40"/>
      <c r="C170" s="191" t="s">
        <v>235</v>
      </c>
      <c r="D170" s="191" t="s">
        <v>134</v>
      </c>
      <c r="E170" s="192" t="s">
        <v>615</v>
      </c>
      <c r="F170" s="193" t="s">
        <v>616</v>
      </c>
      <c r="G170" s="194" t="s">
        <v>137</v>
      </c>
      <c r="H170" s="195">
        <v>691</v>
      </c>
      <c r="I170" s="196"/>
      <c r="J170" s="197">
        <f>ROUND(I170*H170,2)</f>
        <v>0</v>
      </c>
      <c r="K170" s="193" t="s">
        <v>138</v>
      </c>
      <c r="L170" s="60"/>
      <c r="M170" s="198" t="s">
        <v>34</v>
      </c>
      <c r="N170" s="199" t="s">
        <v>51</v>
      </c>
      <c r="O170" s="41"/>
      <c r="P170" s="200">
        <f>O170*H170</f>
        <v>0</v>
      </c>
      <c r="Q170" s="200">
        <v>0.00021</v>
      </c>
      <c r="R170" s="200">
        <f>Q170*H170</f>
        <v>0.14511000000000002</v>
      </c>
      <c r="S170" s="200">
        <v>0</v>
      </c>
      <c r="T170" s="201">
        <f>S170*H170</f>
        <v>0</v>
      </c>
      <c r="AR170" s="23" t="s">
        <v>139</v>
      </c>
      <c r="AT170" s="23" t="s">
        <v>134</v>
      </c>
      <c r="AU170" s="23" t="s">
        <v>87</v>
      </c>
      <c r="AY170" s="23" t="s">
        <v>132</v>
      </c>
      <c r="BE170" s="202">
        <f>IF(N170="základní",J170,0)</f>
        <v>0</v>
      </c>
      <c r="BF170" s="202">
        <f>IF(N170="snížená",J170,0)</f>
        <v>0</v>
      </c>
      <c r="BG170" s="202">
        <f>IF(N170="zákl. přenesená",J170,0)</f>
        <v>0</v>
      </c>
      <c r="BH170" s="202">
        <f>IF(N170="sníž. přenesená",J170,0)</f>
        <v>0</v>
      </c>
      <c r="BI170" s="202">
        <f>IF(N170="nulová",J170,0)</f>
        <v>0</v>
      </c>
      <c r="BJ170" s="23" t="s">
        <v>139</v>
      </c>
      <c r="BK170" s="202">
        <f>ROUND(I170*H170,2)</f>
        <v>0</v>
      </c>
      <c r="BL170" s="23" t="s">
        <v>139</v>
      </c>
      <c r="BM170" s="23" t="s">
        <v>617</v>
      </c>
    </row>
    <row r="171" spans="2:47" s="1" customFormat="1" ht="135">
      <c r="B171" s="40"/>
      <c r="C171" s="62"/>
      <c r="D171" s="203" t="s">
        <v>141</v>
      </c>
      <c r="E171" s="62"/>
      <c r="F171" s="204" t="s">
        <v>357</v>
      </c>
      <c r="G171" s="62"/>
      <c r="H171" s="62"/>
      <c r="I171" s="162"/>
      <c r="J171" s="62"/>
      <c r="K171" s="62"/>
      <c r="L171" s="60"/>
      <c r="M171" s="205"/>
      <c r="N171" s="41"/>
      <c r="O171" s="41"/>
      <c r="P171" s="41"/>
      <c r="Q171" s="41"/>
      <c r="R171" s="41"/>
      <c r="S171" s="41"/>
      <c r="T171" s="77"/>
      <c r="AT171" s="23" t="s">
        <v>141</v>
      </c>
      <c r="AU171" s="23" t="s">
        <v>87</v>
      </c>
    </row>
    <row r="172" spans="2:51" s="11" customFormat="1" ht="13.5">
      <c r="B172" s="206"/>
      <c r="C172" s="207"/>
      <c r="D172" s="203" t="s">
        <v>143</v>
      </c>
      <c r="E172" s="208" t="s">
        <v>34</v>
      </c>
      <c r="F172" s="209" t="s">
        <v>548</v>
      </c>
      <c r="G172" s="207"/>
      <c r="H172" s="208" t="s">
        <v>34</v>
      </c>
      <c r="I172" s="210"/>
      <c r="J172" s="207"/>
      <c r="K172" s="207"/>
      <c r="L172" s="211"/>
      <c r="M172" s="212"/>
      <c r="N172" s="213"/>
      <c r="O172" s="213"/>
      <c r="P172" s="213"/>
      <c r="Q172" s="213"/>
      <c r="R172" s="213"/>
      <c r="S172" s="213"/>
      <c r="T172" s="214"/>
      <c r="AT172" s="215" t="s">
        <v>143</v>
      </c>
      <c r="AU172" s="215" t="s">
        <v>87</v>
      </c>
      <c r="AV172" s="11" t="s">
        <v>25</v>
      </c>
      <c r="AW172" s="11" t="s">
        <v>41</v>
      </c>
      <c r="AX172" s="11" t="s">
        <v>78</v>
      </c>
      <c r="AY172" s="215" t="s">
        <v>132</v>
      </c>
    </row>
    <row r="173" spans="2:51" s="12" customFormat="1" ht="13.5">
      <c r="B173" s="216"/>
      <c r="C173" s="217"/>
      <c r="D173" s="203" t="s">
        <v>143</v>
      </c>
      <c r="E173" s="218" t="s">
        <v>34</v>
      </c>
      <c r="F173" s="219" t="s">
        <v>618</v>
      </c>
      <c r="G173" s="217"/>
      <c r="H173" s="220">
        <v>691</v>
      </c>
      <c r="I173" s="221"/>
      <c r="J173" s="217"/>
      <c r="K173" s="217"/>
      <c r="L173" s="222"/>
      <c r="M173" s="223"/>
      <c r="N173" s="224"/>
      <c r="O173" s="224"/>
      <c r="P173" s="224"/>
      <c r="Q173" s="224"/>
      <c r="R173" s="224"/>
      <c r="S173" s="224"/>
      <c r="T173" s="225"/>
      <c r="AT173" s="226" t="s">
        <v>143</v>
      </c>
      <c r="AU173" s="226" t="s">
        <v>87</v>
      </c>
      <c r="AV173" s="12" t="s">
        <v>87</v>
      </c>
      <c r="AW173" s="12" t="s">
        <v>41</v>
      </c>
      <c r="AX173" s="12" t="s">
        <v>25</v>
      </c>
      <c r="AY173" s="226" t="s">
        <v>132</v>
      </c>
    </row>
    <row r="174" spans="2:65" s="1" customFormat="1" ht="16.5" customHeight="1">
      <c r="B174" s="40"/>
      <c r="C174" s="239" t="s">
        <v>240</v>
      </c>
      <c r="D174" s="239" t="s">
        <v>347</v>
      </c>
      <c r="E174" s="240" t="s">
        <v>619</v>
      </c>
      <c r="F174" s="241" t="s">
        <v>620</v>
      </c>
      <c r="G174" s="242" t="s">
        <v>137</v>
      </c>
      <c r="H174" s="243">
        <v>746.28</v>
      </c>
      <c r="I174" s="244"/>
      <c r="J174" s="245">
        <f>ROUND(I174*H174,2)</f>
        <v>0</v>
      </c>
      <c r="K174" s="241" t="s">
        <v>138</v>
      </c>
      <c r="L174" s="246"/>
      <c r="M174" s="247" t="s">
        <v>34</v>
      </c>
      <c r="N174" s="248" t="s">
        <v>51</v>
      </c>
      <c r="O174" s="41"/>
      <c r="P174" s="200">
        <f>O174*H174</f>
        <v>0</v>
      </c>
      <c r="Q174" s="200">
        <v>0.00015</v>
      </c>
      <c r="R174" s="200">
        <f>Q174*H174</f>
        <v>0.11194199999999999</v>
      </c>
      <c r="S174" s="200">
        <v>0</v>
      </c>
      <c r="T174" s="201">
        <f>S174*H174</f>
        <v>0</v>
      </c>
      <c r="AR174" s="23" t="s">
        <v>175</v>
      </c>
      <c r="AT174" s="23" t="s">
        <v>347</v>
      </c>
      <c r="AU174" s="23" t="s">
        <v>87</v>
      </c>
      <c r="AY174" s="23" t="s">
        <v>132</v>
      </c>
      <c r="BE174" s="202">
        <f>IF(N174="základní",J174,0)</f>
        <v>0</v>
      </c>
      <c r="BF174" s="202">
        <f>IF(N174="snížená",J174,0)</f>
        <v>0</v>
      </c>
      <c r="BG174" s="202">
        <f>IF(N174="zákl. přenesená",J174,0)</f>
        <v>0</v>
      </c>
      <c r="BH174" s="202">
        <f>IF(N174="sníž. přenesená",J174,0)</f>
        <v>0</v>
      </c>
      <c r="BI174" s="202">
        <f>IF(N174="nulová",J174,0)</f>
        <v>0</v>
      </c>
      <c r="BJ174" s="23" t="s">
        <v>139</v>
      </c>
      <c r="BK174" s="202">
        <f>ROUND(I174*H174,2)</f>
        <v>0</v>
      </c>
      <c r="BL174" s="23" t="s">
        <v>139</v>
      </c>
      <c r="BM174" s="23" t="s">
        <v>621</v>
      </c>
    </row>
    <row r="175" spans="2:51" s="12" customFormat="1" ht="13.5">
      <c r="B175" s="216"/>
      <c r="C175" s="217"/>
      <c r="D175" s="203" t="s">
        <v>143</v>
      </c>
      <c r="E175" s="217"/>
      <c r="F175" s="219" t="s">
        <v>622</v>
      </c>
      <c r="G175" s="217"/>
      <c r="H175" s="220">
        <v>746.28</v>
      </c>
      <c r="I175" s="221"/>
      <c r="J175" s="217"/>
      <c r="K175" s="217"/>
      <c r="L175" s="222"/>
      <c r="M175" s="223"/>
      <c r="N175" s="224"/>
      <c r="O175" s="224"/>
      <c r="P175" s="224"/>
      <c r="Q175" s="224"/>
      <c r="R175" s="224"/>
      <c r="S175" s="224"/>
      <c r="T175" s="225"/>
      <c r="AT175" s="226" t="s">
        <v>143</v>
      </c>
      <c r="AU175" s="226" t="s">
        <v>87</v>
      </c>
      <c r="AV175" s="12" t="s">
        <v>87</v>
      </c>
      <c r="AW175" s="12" t="s">
        <v>6</v>
      </c>
      <c r="AX175" s="12" t="s">
        <v>25</v>
      </c>
      <c r="AY175" s="226" t="s">
        <v>132</v>
      </c>
    </row>
    <row r="176" spans="2:65" s="1" customFormat="1" ht="25.5" customHeight="1">
      <c r="B176" s="40"/>
      <c r="C176" s="191" t="s">
        <v>258</v>
      </c>
      <c r="D176" s="191" t="s">
        <v>134</v>
      </c>
      <c r="E176" s="192" t="s">
        <v>623</v>
      </c>
      <c r="F176" s="193" t="s">
        <v>624</v>
      </c>
      <c r="G176" s="194" t="s">
        <v>148</v>
      </c>
      <c r="H176" s="195">
        <v>0.25</v>
      </c>
      <c r="I176" s="196"/>
      <c r="J176" s="197">
        <f>ROUND(I176*H176,2)</f>
        <v>0</v>
      </c>
      <c r="K176" s="193" t="s">
        <v>138</v>
      </c>
      <c r="L176" s="60"/>
      <c r="M176" s="198" t="s">
        <v>34</v>
      </c>
      <c r="N176" s="199" t="s">
        <v>51</v>
      </c>
      <c r="O176" s="41"/>
      <c r="P176" s="200">
        <f>O176*H176</f>
        <v>0</v>
      </c>
      <c r="Q176" s="200">
        <v>1.848</v>
      </c>
      <c r="R176" s="200">
        <f>Q176*H176</f>
        <v>0.462</v>
      </c>
      <c r="S176" s="200">
        <v>0</v>
      </c>
      <c r="T176" s="201">
        <f>S176*H176</f>
        <v>0</v>
      </c>
      <c r="AR176" s="23" t="s">
        <v>139</v>
      </c>
      <c r="AT176" s="23" t="s">
        <v>134</v>
      </c>
      <c r="AU176" s="23" t="s">
        <v>87</v>
      </c>
      <c r="AY176" s="23" t="s">
        <v>132</v>
      </c>
      <c r="BE176" s="202">
        <f>IF(N176="základní",J176,0)</f>
        <v>0</v>
      </c>
      <c r="BF176" s="202">
        <f>IF(N176="snížená",J176,0)</f>
        <v>0</v>
      </c>
      <c r="BG176" s="202">
        <f>IF(N176="zákl. přenesená",J176,0)</f>
        <v>0</v>
      </c>
      <c r="BH176" s="202">
        <f>IF(N176="sníž. přenesená",J176,0)</f>
        <v>0</v>
      </c>
      <c r="BI176" s="202">
        <f>IF(N176="nulová",J176,0)</f>
        <v>0</v>
      </c>
      <c r="BJ176" s="23" t="s">
        <v>139</v>
      </c>
      <c r="BK176" s="202">
        <f>ROUND(I176*H176,2)</f>
        <v>0</v>
      </c>
      <c r="BL176" s="23" t="s">
        <v>139</v>
      </c>
      <c r="BM176" s="23" t="s">
        <v>625</v>
      </c>
    </row>
    <row r="177" spans="2:47" s="1" customFormat="1" ht="67.5">
      <c r="B177" s="40"/>
      <c r="C177" s="62"/>
      <c r="D177" s="203" t="s">
        <v>141</v>
      </c>
      <c r="E177" s="62"/>
      <c r="F177" s="204" t="s">
        <v>626</v>
      </c>
      <c r="G177" s="62"/>
      <c r="H177" s="62"/>
      <c r="I177" s="162"/>
      <c r="J177" s="62"/>
      <c r="K177" s="62"/>
      <c r="L177" s="60"/>
      <c r="M177" s="205"/>
      <c r="N177" s="41"/>
      <c r="O177" s="41"/>
      <c r="P177" s="41"/>
      <c r="Q177" s="41"/>
      <c r="R177" s="41"/>
      <c r="S177" s="41"/>
      <c r="T177" s="77"/>
      <c r="AT177" s="23" t="s">
        <v>141</v>
      </c>
      <c r="AU177" s="23" t="s">
        <v>87</v>
      </c>
    </row>
    <row r="178" spans="2:51" s="11" customFormat="1" ht="13.5">
      <c r="B178" s="206"/>
      <c r="C178" s="207"/>
      <c r="D178" s="203" t="s">
        <v>143</v>
      </c>
      <c r="E178" s="208" t="s">
        <v>34</v>
      </c>
      <c r="F178" s="209" t="s">
        <v>627</v>
      </c>
      <c r="G178" s="207"/>
      <c r="H178" s="208" t="s">
        <v>34</v>
      </c>
      <c r="I178" s="210"/>
      <c r="J178" s="207"/>
      <c r="K178" s="207"/>
      <c r="L178" s="211"/>
      <c r="M178" s="212"/>
      <c r="N178" s="213"/>
      <c r="O178" s="213"/>
      <c r="P178" s="213"/>
      <c r="Q178" s="213"/>
      <c r="R178" s="213"/>
      <c r="S178" s="213"/>
      <c r="T178" s="214"/>
      <c r="AT178" s="215" t="s">
        <v>143</v>
      </c>
      <c r="AU178" s="215" t="s">
        <v>87</v>
      </c>
      <c r="AV178" s="11" t="s">
        <v>25</v>
      </c>
      <c r="AW178" s="11" t="s">
        <v>41</v>
      </c>
      <c r="AX178" s="11" t="s">
        <v>78</v>
      </c>
      <c r="AY178" s="215" t="s">
        <v>132</v>
      </c>
    </row>
    <row r="179" spans="2:51" s="12" customFormat="1" ht="13.5">
      <c r="B179" s="216"/>
      <c r="C179" s="217"/>
      <c r="D179" s="203" t="s">
        <v>143</v>
      </c>
      <c r="E179" s="218" t="s">
        <v>34</v>
      </c>
      <c r="F179" s="219" t="s">
        <v>628</v>
      </c>
      <c r="G179" s="217"/>
      <c r="H179" s="220">
        <v>0.25</v>
      </c>
      <c r="I179" s="221"/>
      <c r="J179" s="217"/>
      <c r="K179" s="217"/>
      <c r="L179" s="222"/>
      <c r="M179" s="223"/>
      <c r="N179" s="224"/>
      <c r="O179" s="224"/>
      <c r="P179" s="224"/>
      <c r="Q179" s="224"/>
      <c r="R179" s="224"/>
      <c r="S179" s="224"/>
      <c r="T179" s="225"/>
      <c r="AT179" s="226" t="s">
        <v>143</v>
      </c>
      <c r="AU179" s="226" t="s">
        <v>87</v>
      </c>
      <c r="AV179" s="12" t="s">
        <v>87</v>
      </c>
      <c r="AW179" s="12" t="s">
        <v>41</v>
      </c>
      <c r="AX179" s="12" t="s">
        <v>25</v>
      </c>
      <c r="AY179" s="226" t="s">
        <v>132</v>
      </c>
    </row>
    <row r="180" spans="2:63" s="10" customFormat="1" ht="29.85" customHeight="1">
      <c r="B180" s="175"/>
      <c r="C180" s="176"/>
      <c r="D180" s="177" t="s">
        <v>77</v>
      </c>
      <c r="E180" s="189" t="s">
        <v>159</v>
      </c>
      <c r="F180" s="189" t="s">
        <v>629</v>
      </c>
      <c r="G180" s="176"/>
      <c r="H180" s="176"/>
      <c r="I180" s="179"/>
      <c r="J180" s="190">
        <f>BK180</f>
        <v>0</v>
      </c>
      <c r="K180" s="176"/>
      <c r="L180" s="181"/>
      <c r="M180" s="182"/>
      <c r="N180" s="183"/>
      <c r="O180" s="183"/>
      <c r="P180" s="184">
        <f>SUM(P181:P183)</f>
        <v>0</v>
      </c>
      <c r="Q180" s="183"/>
      <c r="R180" s="184">
        <f>SUM(R181:R183)</f>
        <v>0</v>
      </c>
      <c r="S180" s="183"/>
      <c r="T180" s="185">
        <f>SUM(T181:T183)</f>
        <v>0</v>
      </c>
      <c r="AR180" s="186" t="s">
        <v>25</v>
      </c>
      <c r="AT180" s="187" t="s">
        <v>77</v>
      </c>
      <c r="AU180" s="187" t="s">
        <v>25</v>
      </c>
      <c r="AY180" s="186" t="s">
        <v>132</v>
      </c>
      <c r="BK180" s="188">
        <f>SUM(BK181:BK183)</f>
        <v>0</v>
      </c>
    </row>
    <row r="181" spans="2:65" s="1" customFormat="1" ht="25.5" customHeight="1">
      <c r="B181" s="40"/>
      <c r="C181" s="191" t="s">
        <v>209</v>
      </c>
      <c r="D181" s="191" t="s">
        <v>134</v>
      </c>
      <c r="E181" s="192" t="s">
        <v>630</v>
      </c>
      <c r="F181" s="193" t="s">
        <v>631</v>
      </c>
      <c r="G181" s="194" t="s">
        <v>137</v>
      </c>
      <c r="H181" s="195">
        <v>1013.133</v>
      </c>
      <c r="I181" s="196"/>
      <c r="J181" s="197">
        <f>ROUND(I181*H181,2)</f>
        <v>0</v>
      </c>
      <c r="K181" s="193" t="s">
        <v>138</v>
      </c>
      <c r="L181" s="60"/>
      <c r="M181" s="198" t="s">
        <v>34</v>
      </c>
      <c r="N181" s="199" t="s">
        <v>51</v>
      </c>
      <c r="O181" s="41"/>
      <c r="P181" s="200">
        <f>O181*H181</f>
        <v>0</v>
      </c>
      <c r="Q181" s="200">
        <v>0</v>
      </c>
      <c r="R181" s="200">
        <f>Q181*H181</f>
        <v>0</v>
      </c>
      <c r="S181" s="200">
        <v>0</v>
      </c>
      <c r="T181" s="201">
        <f>S181*H181</f>
        <v>0</v>
      </c>
      <c r="AR181" s="23" t="s">
        <v>139</v>
      </c>
      <c r="AT181" s="23" t="s">
        <v>134</v>
      </c>
      <c r="AU181" s="23" t="s">
        <v>87</v>
      </c>
      <c r="AY181" s="23" t="s">
        <v>132</v>
      </c>
      <c r="BE181" s="202">
        <f>IF(N181="základní",J181,0)</f>
        <v>0</v>
      </c>
      <c r="BF181" s="202">
        <f>IF(N181="snížená",J181,0)</f>
        <v>0</v>
      </c>
      <c r="BG181" s="202">
        <f>IF(N181="zákl. přenesená",J181,0)</f>
        <v>0</v>
      </c>
      <c r="BH181" s="202">
        <f>IF(N181="sníž. přenesená",J181,0)</f>
        <v>0</v>
      </c>
      <c r="BI181" s="202">
        <f>IF(N181="nulová",J181,0)</f>
        <v>0</v>
      </c>
      <c r="BJ181" s="23" t="s">
        <v>139</v>
      </c>
      <c r="BK181" s="202">
        <f>ROUND(I181*H181,2)</f>
        <v>0</v>
      </c>
      <c r="BL181" s="23" t="s">
        <v>139</v>
      </c>
      <c r="BM181" s="23" t="s">
        <v>632</v>
      </c>
    </row>
    <row r="182" spans="2:51" s="11" customFormat="1" ht="13.5">
      <c r="B182" s="206"/>
      <c r="C182" s="207"/>
      <c r="D182" s="203" t="s">
        <v>143</v>
      </c>
      <c r="E182" s="208" t="s">
        <v>34</v>
      </c>
      <c r="F182" s="209" t="s">
        <v>633</v>
      </c>
      <c r="G182" s="207"/>
      <c r="H182" s="208" t="s">
        <v>34</v>
      </c>
      <c r="I182" s="210"/>
      <c r="J182" s="207"/>
      <c r="K182" s="207"/>
      <c r="L182" s="211"/>
      <c r="M182" s="212"/>
      <c r="N182" s="213"/>
      <c r="O182" s="213"/>
      <c r="P182" s="213"/>
      <c r="Q182" s="213"/>
      <c r="R182" s="213"/>
      <c r="S182" s="213"/>
      <c r="T182" s="214"/>
      <c r="AT182" s="215" t="s">
        <v>143</v>
      </c>
      <c r="AU182" s="215" t="s">
        <v>87</v>
      </c>
      <c r="AV182" s="11" t="s">
        <v>25</v>
      </c>
      <c r="AW182" s="11" t="s">
        <v>41</v>
      </c>
      <c r="AX182" s="11" t="s">
        <v>78</v>
      </c>
      <c r="AY182" s="215" t="s">
        <v>132</v>
      </c>
    </row>
    <row r="183" spans="2:51" s="12" customFormat="1" ht="13.5">
      <c r="B183" s="216"/>
      <c r="C183" s="217"/>
      <c r="D183" s="203" t="s">
        <v>143</v>
      </c>
      <c r="E183" s="218" t="s">
        <v>34</v>
      </c>
      <c r="F183" s="219" t="s">
        <v>634</v>
      </c>
      <c r="G183" s="217"/>
      <c r="H183" s="220">
        <v>1013.133</v>
      </c>
      <c r="I183" s="221"/>
      <c r="J183" s="217"/>
      <c r="K183" s="217"/>
      <c r="L183" s="222"/>
      <c r="M183" s="223"/>
      <c r="N183" s="224"/>
      <c r="O183" s="224"/>
      <c r="P183" s="224"/>
      <c r="Q183" s="224"/>
      <c r="R183" s="224"/>
      <c r="S183" s="224"/>
      <c r="T183" s="225"/>
      <c r="AT183" s="226" t="s">
        <v>143</v>
      </c>
      <c r="AU183" s="226" t="s">
        <v>87</v>
      </c>
      <c r="AV183" s="12" t="s">
        <v>87</v>
      </c>
      <c r="AW183" s="12" t="s">
        <v>41</v>
      </c>
      <c r="AX183" s="12" t="s">
        <v>25</v>
      </c>
      <c r="AY183" s="226" t="s">
        <v>132</v>
      </c>
    </row>
    <row r="184" spans="2:63" s="10" customFormat="1" ht="29.85" customHeight="1">
      <c r="B184" s="175"/>
      <c r="C184" s="176"/>
      <c r="D184" s="177" t="s">
        <v>77</v>
      </c>
      <c r="E184" s="189" t="s">
        <v>175</v>
      </c>
      <c r="F184" s="189" t="s">
        <v>635</v>
      </c>
      <c r="G184" s="176"/>
      <c r="H184" s="176"/>
      <c r="I184" s="179"/>
      <c r="J184" s="190">
        <f>BK184</f>
        <v>0</v>
      </c>
      <c r="K184" s="176"/>
      <c r="L184" s="181"/>
      <c r="M184" s="182"/>
      <c r="N184" s="183"/>
      <c r="O184" s="183"/>
      <c r="P184" s="184">
        <f>SUM(P185:P196)</f>
        <v>0</v>
      </c>
      <c r="Q184" s="183"/>
      <c r="R184" s="184">
        <f>SUM(R185:R196)</f>
        <v>0.036616909999999996</v>
      </c>
      <c r="S184" s="183"/>
      <c r="T184" s="185">
        <f>SUM(T185:T196)</f>
        <v>0</v>
      </c>
      <c r="AR184" s="186" t="s">
        <v>25</v>
      </c>
      <c r="AT184" s="187" t="s">
        <v>77</v>
      </c>
      <c r="AU184" s="187" t="s">
        <v>25</v>
      </c>
      <c r="AY184" s="186" t="s">
        <v>132</v>
      </c>
      <c r="BK184" s="188">
        <f>SUM(BK185:BK196)</f>
        <v>0</v>
      </c>
    </row>
    <row r="185" spans="2:65" s="1" customFormat="1" ht="38.25" customHeight="1">
      <c r="B185" s="40"/>
      <c r="C185" s="191" t="s">
        <v>9</v>
      </c>
      <c r="D185" s="191" t="s">
        <v>134</v>
      </c>
      <c r="E185" s="192" t="s">
        <v>636</v>
      </c>
      <c r="F185" s="193" t="s">
        <v>637</v>
      </c>
      <c r="G185" s="194" t="s">
        <v>148</v>
      </c>
      <c r="H185" s="195">
        <v>0.405</v>
      </c>
      <c r="I185" s="196"/>
      <c r="J185" s="197">
        <f>ROUND(I185*H185,2)</f>
        <v>0</v>
      </c>
      <c r="K185" s="193" t="s">
        <v>138</v>
      </c>
      <c r="L185" s="60"/>
      <c r="M185" s="198" t="s">
        <v>34</v>
      </c>
      <c r="N185" s="199" t="s">
        <v>51</v>
      </c>
      <c r="O185" s="41"/>
      <c r="P185" s="200">
        <f>O185*H185</f>
        <v>0</v>
      </c>
      <c r="Q185" s="200">
        <v>0</v>
      </c>
      <c r="R185" s="200">
        <f>Q185*H185</f>
        <v>0</v>
      </c>
      <c r="S185" s="200">
        <v>0</v>
      </c>
      <c r="T185" s="201">
        <f>S185*H185</f>
        <v>0</v>
      </c>
      <c r="AR185" s="23" t="s">
        <v>139</v>
      </c>
      <c r="AT185" s="23" t="s">
        <v>134</v>
      </c>
      <c r="AU185" s="23" t="s">
        <v>87</v>
      </c>
      <c r="AY185" s="23" t="s">
        <v>132</v>
      </c>
      <c r="BE185" s="202">
        <f>IF(N185="základní",J185,0)</f>
        <v>0</v>
      </c>
      <c r="BF185" s="202">
        <f>IF(N185="snížená",J185,0)</f>
        <v>0</v>
      </c>
      <c r="BG185" s="202">
        <f>IF(N185="zákl. přenesená",J185,0)</f>
        <v>0</v>
      </c>
      <c r="BH185" s="202">
        <f>IF(N185="sníž. přenesená",J185,0)</f>
        <v>0</v>
      </c>
      <c r="BI185" s="202">
        <f>IF(N185="nulová",J185,0)</f>
        <v>0</v>
      </c>
      <c r="BJ185" s="23" t="s">
        <v>139</v>
      </c>
      <c r="BK185" s="202">
        <f>ROUND(I185*H185,2)</f>
        <v>0</v>
      </c>
      <c r="BL185" s="23" t="s">
        <v>139</v>
      </c>
      <c r="BM185" s="23" t="s">
        <v>638</v>
      </c>
    </row>
    <row r="186" spans="2:47" s="1" customFormat="1" ht="81">
      <c r="B186" s="40"/>
      <c r="C186" s="62"/>
      <c r="D186" s="203" t="s">
        <v>141</v>
      </c>
      <c r="E186" s="62"/>
      <c r="F186" s="204" t="s">
        <v>639</v>
      </c>
      <c r="G186" s="62"/>
      <c r="H186" s="62"/>
      <c r="I186" s="162"/>
      <c r="J186" s="62"/>
      <c r="K186" s="62"/>
      <c r="L186" s="60"/>
      <c r="M186" s="205"/>
      <c r="N186" s="41"/>
      <c r="O186" s="41"/>
      <c r="P186" s="41"/>
      <c r="Q186" s="41"/>
      <c r="R186" s="41"/>
      <c r="S186" s="41"/>
      <c r="T186" s="77"/>
      <c r="AT186" s="23" t="s">
        <v>141</v>
      </c>
      <c r="AU186" s="23" t="s">
        <v>87</v>
      </c>
    </row>
    <row r="187" spans="2:51" s="11" customFormat="1" ht="13.5">
      <c r="B187" s="206"/>
      <c r="C187" s="207"/>
      <c r="D187" s="203" t="s">
        <v>143</v>
      </c>
      <c r="E187" s="208" t="s">
        <v>34</v>
      </c>
      <c r="F187" s="209" t="s">
        <v>640</v>
      </c>
      <c r="G187" s="207"/>
      <c r="H187" s="208" t="s">
        <v>34</v>
      </c>
      <c r="I187" s="210"/>
      <c r="J187" s="207"/>
      <c r="K187" s="207"/>
      <c r="L187" s="211"/>
      <c r="M187" s="212"/>
      <c r="N187" s="213"/>
      <c r="O187" s="213"/>
      <c r="P187" s="213"/>
      <c r="Q187" s="213"/>
      <c r="R187" s="213"/>
      <c r="S187" s="213"/>
      <c r="T187" s="214"/>
      <c r="AT187" s="215" t="s">
        <v>143</v>
      </c>
      <c r="AU187" s="215" t="s">
        <v>87</v>
      </c>
      <c r="AV187" s="11" t="s">
        <v>25</v>
      </c>
      <c r="AW187" s="11" t="s">
        <v>41</v>
      </c>
      <c r="AX187" s="11" t="s">
        <v>78</v>
      </c>
      <c r="AY187" s="215" t="s">
        <v>132</v>
      </c>
    </row>
    <row r="188" spans="2:51" s="12" customFormat="1" ht="13.5">
      <c r="B188" s="216"/>
      <c r="C188" s="217"/>
      <c r="D188" s="203" t="s">
        <v>143</v>
      </c>
      <c r="E188" s="218" t="s">
        <v>34</v>
      </c>
      <c r="F188" s="219" t="s">
        <v>641</v>
      </c>
      <c r="G188" s="217"/>
      <c r="H188" s="220">
        <v>0.405</v>
      </c>
      <c r="I188" s="221"/>
      <c r="J188" s="217"/>
      <c r="K188" s="217"/>
      <c r="L188" s="222"/>
      <c r="M188" s="223"/>
      <c r="N188" s="224"/>
      <c r="O188" s="224"/>
      <c r="P188" s="224"/>
      <c r="Q188" s="224"/>
      <c r="R188" s="224"/>
      <c r="S188" s="224"/>
      <c r="T188" s="225"/>
      <c r="AT188" s="226" t="s">
        <v>143</v>
      </c>
      <c r="AU188" s="226" t="s">
        <v>87</v>
      </c>
      <c r="AV188" s="12" t="s">
        <v>87</v>
      </c>
      <c r="AW188" s="12" t="s">
        <v>41</v>
      </c>
      <c r="AX188" s="12" t="s">
        <v>25</v>
      </c>
      <c r="AY188" s="226" t="s">
        <v>132</v>
      </c>
    </row>
    <row r="189" spans="2:65" s="1" customFormat="1" ht="25.5" customHeight="1">
      <c r="B189" s="40"/>
      <c r="C189" s="191" t="s">
        <v>277</v>
      </c>
      <c r="D189" s="191" t="s">
        <v>134</v>
      </c>
      <c r="E189" s="192" t="s">
        <v>642</v>
      </c>
      <c r="F189" s="193" t="s">
        <v>643</v>
      </c>
      <c r="G189" s="194" t="s">
        <v>148</v>
      </c>
      <c r="H189" s="195">
        <v>0.405</v>
      </c>
      <c r="I189" s="196"/>
      <c r="J189" s="197">
        <f>ROUND(I189*H189,2)</f>
        <v>0</v>
      </c>
      <c r="K189" s="193" t="s">
        <v>138</v>
      </c>
      <c r="L189" s="60"/>
      <c r="M189" s="198" t="s">
        <v>34</v>
      </c>
      <c r="N189" s="199" t="s">
        <v>51</v>
      </c>
      <c r="O189" s="41"/>
      <c r="P189" s="200">
        <f>O189*H189</f>
        <v>0</v>
      </c>
      <c r="Q189" s="200">
        <v>0</v>
      </c>
      <c r="R189" s="200">
        <f>Q189*H189</f>
        <v>0</v>
      </c>
      <c r="S189" s="200">
        <v>0</v>
      </c>
      <c r="T189" s="201">
        <f>S189*H189</f>
        <v>0</v>
      </c>
      <c r="AR189" s="23" t="s">
        <v>139</v>
      </c>
      <c r="AT189" s="23" t="s">
        <v>134</v>
      </c>
      <c r="AU189" s="23" t="s">
        <v>87</v>
      </c>
      <c r="AY189" s="23" t="s">
        <v>132</v>
      </c>
      <c r="BE189" s="202">
        <f>IF(N189="základní",J189,0)</f>
        <v>0</v>
      </c>
      <c r="BF189" s="202">
        <f>IF(N189="snížená",J189,0)</f>
        <v>0</v>
      </c>
      <c r="BG189" s="202">
        <f>IF(N189="zákl. přenesená",J189,0)</f>
        <v>0</v>
      </c>
      <c r="BH189" s="202">
        <f>IF(N189="sníž. přenesená",J189,0)</f>
        <v>0</v>
      </c>
      <c r="BI189" s="202">
        <f>IF(N189="nulová",J189,0)</f>
        <v>0</v>
      </c>
      <c r="BJ189" s="23" t="s">
        <v>139</v>
      </c>
      <c r="BK189" s="202">
        <f>ROUND(I189*H189,2)</f>
        <v>0</v>
      </c>
      <c r="BL189" s="23" t="s">
        <v>139</v>
      </c>
      <c r="BM189" s="23" t="s">
        <v>644</v>
      </c>
    </row>
    <row r="190" spans="2:47" s="1" customFormat="1" ht="81">
      <c r="B190" s="40"/>
      <c r="C190" s="62"/>
      <c r="D190" s="203" t="s">
        <v>141</v>
      </c>
      <c r="E190" s="62"/>
      <c r="F190" s="204" t="s">
        <v>639</v>
      </c>
      <c r="G190" s="62"/>
      <c r="H190" s="62"/>
      <c r="I190" s="162"/>
      <c r="J190" s="62"/>
      <c r="K190" s="62"/>
      <c r="L190" s="60"/>
      <c r="M190" s="205"/>
      <c r="N190" s="41"/>
      <c r="O190" s="41"/>
      <c r="P190" s="41"/>
      <c r="Q190" s="41"/>
      <c r="R190" s="41"/>
      <c r="S190" s="41"/>
      <c r="T190" s="77"/>
      <c r="AT190" s="23" t="s">
        <v>141</v>
      </c>
      <c r="AU190" s="23" t="s">
        <v>87</v>
      </c>
    </row>
    <row r="191" spans="2:65" s="1" customFormat="1" ht="25.5" customHeight="1">
      <c r="B191" s="40"/>
      <c r="C191" s="191" t="s">
        <v>285</v>
      </c>
      <c r="D191" s="191" t="s">
        <v>134</v>
      </c>
      <c r="E191" s="192" t="s">
        <v>645</v>
      </c>
      <c r="F191" s="193" t="s">
        <v>646</v>
      </c>
      <c r="G191" s="194" t="s">
        <v>137</v>
      </c>
      <c r="H191" s="195">
        <v>7.56</v>
      </c>
      <c r="I191" s="196"/>
      <c r="J191" s="197">
        <f>ROUND(I191*H191,2)</f>
        <v>0</v>
      </c>
      <c r="K191" s="193" t="s">
        <v>138</v>
      </c>
      <c r="L191" s="60"/>
      <c r="M191" s="198" t="s">
        <v>34</v>
      </c>
      <c r="N191" s="199" t="s">
        <v>51</v>
      </c>
      <c r="O191" s="41"/>
      <c r="P191" s="200">
        <f>O191*H191</f>
        <v>0</v>
      </c>
      <c r="Q191" s="200">
        <v>0.00232</v>
      </c>
      <c r="R191" s="200">
        <f>Q191*H191</f>
        <v>0.017539199999999998</v>
      </c>
      <c r="S191" s="200">
        <v>0</v>
      </c>
      <c r="T191" s="201">
        <f>S191*H191</f>
        <v>0</v>
      </c>
      <c r="AR191" s="23" t="s">
        <v>139</v>
      </c>
      <c r="AT191" s="23" t="s">
        <v>134</v>
      </c>
      <c r="AU191" s="23" t="s">
        <v>87</v>
      </c>
      <c r="AY191" s="23" t="s">
        <v>132</v>
      </c>
      <c r="BE191" s="202">
        <f>IF(N191="základní",J191,0)</f>
        <v>0</v>
      </c>
      <c r="BF191" s="202">
        <f>IF(N191="snížená",J191,0)</f>
        <v>0</v>
      </c>
      <c r="BG191" s="202">
        <f>IF(N191="zákl. přenesená",J191,0)</f>
        <v>0</v>
      </c>
      <c r="BH191" s="202">
        <f>IF(N191="sníž. přenesená",J191,0)</f>
        <v>0</v>
      </c>
      <c r="BI191" s="202">
        <f>IF(N191="nulová",J191,0)</f>
        <v>0</v>
      </c>
      <c r="BJ191" s="23" t="s">
        <v>139</v>
      </c>
      <c r="BK191" s="202">
        <f>ROUND(I191*H191,2)</f>
        <v>0</v>
      </c>
      <c r="BL191" s="23" t="s">
        <v>139</v>
      </c>
      <c r="BM191" s="23" t="s">
        <v>647</v>
      </c>
    </row>
    <row r="192" spans="2:51" s="11" customFormat="1" ht="13.5">
      <c r="B192" s="206"/>
      <c r="C192" s="207"/>
      <c r="D192" s="203" t="s">
        <v>143</v>
      </c>
      <c r="E192" s="208" t="s">
        <v>34</v>
      </c>
      <c r="F192" s="209" t="s">
        <v>648</v>
      </c>
      <c r="G192" s="207"/>
      <c r="H192" s="208" t="s">
        <v>34</v>
      </c>
      <c r="I192" s="210"/>
      <c r="J192" s="207"/>
      <c r="K192" s="207"/>
      <c r="L192" s="211"/>
      <c r="M192" s="212"/>
      <c r="N192" s="213"/>
      <c r="O192" s="213"/>
      <c r="P192" s="213"/>
      <c r="Q192" s="213"/>
      <c r="R192" s="213"/>
      <c r="S192" s="213"/>
      <c r="T192" s="214"/>
      <c r="AT192" s="215" t="s">
        <v>143</v>
      </c>
      <c r="AU192" s="215" t="s">
        <v>87</v>
      </c>
      <c r="AV192" s="11" t="s">
        <v>25</v>
      </c>
      <c r="AW192" s="11" t="s">
        <v>41</v>
      </c>
      <c r="AX192" s="11" t="s">
        <v>78</v>
      </c>
      <c r="AY192" s="215" t="s">
        <v>132</v>
      </c>
    </row>
    <row r="193" spans="2:51" s="12" customFormat="1" ht="13.5">
      <c r="B193" s="216"/>
      <c r="C193" s="217"/>
      <c r="D193" s="203" t="s">
        <v>143</v>
      </c>
      <c r="E193" s="218" t="s">
        <v>34</v>
      </c>
      <c r="F193" s="219" t="s">
        <v>649</v>
      </c>
      <c r="G193" s="217"/>
      <c r="H193" s="220">
        <v>7.56</v>
      </c>
      <c r="I193" s="221"/>
      <c r="J193" s="217"/>
      <c r="K193" s="217"/>
      <c r="L193" s="222"/>
      <c r="M193" s="223"/>
      <c r="N193" s="224"/>
      <c r="O193" s="224"/>
      <c r="P193" s="224"/>
      <c r="Q193" s="224"/>
      <c r="R193" s="224"/>
      <c r="S193" s="224"/>
      <c r="T193" s="225"/>
      <c r="AT193" s="226" t="s">
        <v>143</v>
      </c>
      <c r="AU193" s="226" t="s">
        <v>87</v>
      </c>
      <c r="AV193" s="12" t="s">
        <v>87</v>
      </c>
      <c r="AW193" s="12" t="s">
        <v>41</v>
      </c>
      <c r="AX193" s="12" t="s">
        <v>25</v>
      </c>
      <c r="AY193" s="226" t="s">
        <v>132</v>
      </c>
    </row>
    <row r="194" spans="2:65" s="1" customFormat="1" ht="16.5" customHeight="1">
      <c r="B194" s="40"/>
      <c r="C194" s="191" t="s">
        <v>293</v>
      </c>
      <c r="D194" s="191" t="s">
        <v>134</v>
      </c>
      <c r="E194" s="192" t="s">
        <v>650</v>
      </c>
      <c r="F194" s="193" t="s">
        <v>651</v>
      </c>
      <c r="G194" s="194" t="s">
        <v>409</v>
      </c>
      <c r="H194" s="195">
        <v>0.019</v>
      </c>
      <c r="I194" s="196"/>
      <c r="J194" s="197">
        <f>ROUND(I194*H194,2)</f>
        <v>0</v>
      </c>
      <c r="K194" s="193" t="s">
        <v>138</v>
      </c>
      <c r="L194" s="60"/>
      <c r="M194" s="198" t="s">
        <v>34</v>
      </c>
      <c r="N194" s="199" t="s">
        <v>51</v>
      </c>
      <c r="O194" s="41"/>
      <c r="P194" s="200">
        <f>O194*H194</f>
        <v>0</v>
      </c>
      <c r="Q194" s="200">
        <v>1.00409</v>
      </c>
      <c r="R194" s="200">
        <f>Q194*H194</f>
        <v>0.019077709999999998</v>
      </c>
      <c r="S194" s="200">
        <v>0</v>
      </c>
      <c r="T194" s="201">
        <f>S194*H194</f>
        <v>0</v>
      </c>
      <c r="AR194" s="23" t="s">
        <v>139</v>
      </c>
      <c r="AT194" s="23" t="s">
        <v>134</v>
      </c>
      <c r="AU194" s="23" t="s">
        <v>87</v>
      </c>
      <c r="AY194" s="23" t="s">
        <v>132</v>
      </c>
      <c r="BE194" s="202">
        <f>IF(N194="základní",J194,0)</f>
        <v>0</v>
      </c>
      <c r="BF194" s="202">
        <f>IF(N194="snížená",J194,0)</f>
        <v>0</v>
      </c>
      <c r="BG194" s="202">
        <f>IF(N194="zákl. přenesená",J194,0)</f>
        <v>0</v>
      </c>
      <c r="BH194" s="202">
        <f>IF(N194="sníž. přenesená",J194,0)</f>
        <v>0</v>
      </c>
      <c r="BI194" s="202">
        <f>IF(N194="nulová",J194,0)</f>
        <v>0</v>
      </c>
      <c r="BJ194" s="23" t="s">
        <v>139</v>
      </c>
      <c r="BK194" s="202">
        <f>ROUND(I194*H194,2)</f>
        <v>0</v>
      </c>
      <c r="BL194" s="23" t="s">
        <v>139</v>
      </c>
      <c r="BM194" s="23" t="s">
        <v>652</v>
      </c>
    </row>
    <row r="195" spans="2:51" s="11" customFormat="1" ht="13.5">
      <c r="B195" s="206"/>
      <c r="C195" s="207"/>
      <c r="D195" s="203" t="s">
        <v>143</v>
      </c>
      <c r="E195" s="208" t="s">
        <v>34</v>
      </c>
      <c r="F195" s="209" t="s">
        <v>640</v>
      </c>
      <c r="G195" s="207"/>
      <c r="H195" s="208" t="s">
        <v>34</v>
      </c>
      <c r="I195" s="210"/>
      <c r="J195" s="207"/>
      <c r="K195" s="207"/>
      <c r="L195" s="211"/>
      <c r="M195" s="212"/>
      <c r="N195" s="213"/>
      <c r="O195" s="213"/>
      <c r="P195" s="213"/>
      <c r="Q195" s="213"/>
      <c r="R195" s="213"/>
      <c r="S195" s="213"/>
      <c r="T195" s="214"/>
      <c r="AT195" s="215" t="s">
        <v>143</v>
      </c>
      <c r="AU195" s="215" t="s">
        <v>87</v>
      </c>
      <c r="AV195" s="11" t="s">
        <v>25</v>
      </c>
      <c r="AW195" s="11" t="s">
        <v>41</v>
      </c>
      <c r="AX195" s="11" t="s">
        <v>78</v>
      </c>
      <c r="AY195" s="215" t="s">
        <v>132</v>
      </c>
    </row>
    <row r="196" spans="2:51" s="12" customFormat="1" ht="13.5">
      <c r="B196" s="216"/>
      <c r="C196" s="217"/>
      <c r="D196" s="203" t="s">
        <v>143</v>
      </c>
      <c r="E196" s="218" t="s">
        <v>34</v>
      </c>
      <c r="F196" s="219" t="s">
        <v>653</v>
      </c>
      <c r="G196" s="217"/>
      <c r="H196" s="220">
        <v>0.019</v>
      </c>
      <c r="I196" s="221"/>
      <c r="J196" s="217"/>
      <c r="K196" s="217"/>
      <c r="L196" s="222"/>
      <c r="M196" s="223"/>
      <c r="N196" s="224"/>
      <c r="O196" s="224"/>
      <c r="P196" s="224"/>
      <c r="Q196" s="224"/>
      <c r="R196" s="224"/>
      <c r="S196" s="224"/>
      <c r="T196" s="225"/>
      <c r="AT196" s="226" t="s">
        <v>143</v>
      </c>
      <c r="AU196" s="226" t="s">
        <v>87</v>
      </c>
      <c r="AV196" s="12" t="s">
        <v>87</v>
      </c>
      <c r="AW196" s="12" t="s">
        <v>41</v>
      </c>
      <c r="AX196" s="12" t="s">
        <v>25</v>
      </c>
      <c r="AY196" s="226" t="s">
        <v>132</v>
      </c>
    </row>
    <row r="197" spans="2:63" s="10" customFormat="1" ht="29.85" customHeight="1">
      <c r="B197" s="175"/>
      <c r="C197" s="176"/>
      <c r="D197" s="177" t="s">
        <v>77</v>
      </c>
      <c r="E197" s="189" t="s">
        <v>182</v>
      </c>
      <c r="F197" s="189" t="s">
        <v>481</v>
      </c>
      <c r="G197" s="176"/>
      <c r="H197" s="176"/>
      <c r="I197" s="179"/>
      <c r="J197" s="190">
        <f>BK197</f>
        <v>0</v>
      </c>
      <c r="K197" s="176"/>
      <c r="L197" s="181"/>
      <c r="M197" s="182"/>
      <c r="N197" s="183"/>
      <c r="O197" s="183"/>
      <c r="P197" s="184">
        <f>SUM(P198:P212)</f>
        <v>0</v>
      </c>
      <c r="Q197" s="183"/>
      <c r="R197" s="184">
        <f>SUM(R198:R212)</f>
        <v>0.06851</v>
      </c>
      <c r="S197" s="183"/>
      <c r="T197" s="185">
        <f>SUM(T198:T212)</f>
        <v>0.1</v>
      </c>
      <c r="AR197" s="186" t="s">
        <v>25</v>
      </c>
      <c r="AT197" s="187" t="s">
        <v>77</v>
      </c>
      <c r="AU197" s="187" t="s">
        <v>25</v>
      </c>
      <c r="AY197" s="186" t="s">
        <v>132</v>
      </c>
      <c r="BK197" s="188">
        <f>SUM(BK198:BK212)</f>
        <v>0</v>
      </c>
    </row>
    <row r="198" spans="2:65" s="1" customFormat="1" ht="25.5" customHeight="1">
      <c r="B198" s="40"/>
      <c r="C198" s="191" t="s">
        <v>299</v>
      </c>
      <c r="D198" s="191" t="s">
        <v>134</v>
      </c>
      <c r="E198" s="192" t="s">
        <v>654</v>
      </c>
      <c r="F198" s="193" t="s">
        <v>655</v>
      </c>
      <c r="G198" s="194" t="s">
        <v>158</v>
      </c>
      <c r="H198" s="195">
        <v>1</v>
      </c>
      <c r="I198" s="196"/>
      <c r="J198" s="197">
        <f>ROUND(I198*H198,2)</f>
        <v>0</v>
      </c>
      <c r="K198" s="193" t="s">
        <v>138</v>
      </c>
      <c r="L198" s="60"/>
      <c r="M198" s="198" t="s">
        <v>34</v>
      </c>
      <c r="N198" s="199" t="s">
        <v>51</v>
      </c>
      <c r="O198" s="41"/>
      <c r="P198" s="200">
        <f>O198*H198</f>
        <v>0</v>
      </c>
      <c r="Q198" s="200">
        <v>0</v>
      </c>
      <c r="R198" s="200">
        <f>Q198*H198</f>
        <v>0</v>
      </c>
      <c r="S198" s="200">
        <v>0.1</v>
      </c>
      <c r="T198" s="201">
        <f>S198*H198</f>
        <v>0.1</v>
      </c>
      <c r="AR198" s="23" t="s">
        <v>139</v>
      </c>
      <c r="AT198" s="23" t="s">
        <v>134</v>
      </c>
      <c r="AU198" s="23" t="s">
        <v>87</v>
      </c>
      <c r="AY198" s="23" t="s">
        <v>132</v>
      </c>
      <c r="BE198" s="202">
        <f>IF(N198="základní",J198,0)</f>
        <v>0</v>
      </c>
      <c r="BF198" s="202">
        <f>IF(N198="snížená",J198,0)</f>
        <v>0</v>
      </c>
      <c r="BG198" s="202">
        <f>IF(N198="zákl. přenesená",J198,0)</f>
        <v>0</v>
      </c>
      <c r="BH198" s="202">
        <f>IF(N198="sníž. přenesená",J198,0)</f>
        <v>0</v>
      </c>
      <c r="BI198" s="202">
        <f>IF(N198="nulová",J198,0)</f>
        <v>0</v>
      </c>
      <c r="BJ198" s="23" t="s">
        <v>139</v>
      </c>
      <c r="BK198" s="202">
        <f>ROUND(I198*H198,2)</f>
        <v>0</v>
      </c>
      <c r="BL198" s="23" t="s">
        <v>139</v>
      </c>
      <c r="BM198" s="23" t="s">
        <v>656</v>
      </c>
    </row>
    <row r="199" spans="2:51" s="11" customFormat="1" ht="13.5">
      <c r="B199" s="206"/>
      <c r="C199" s="207"/>
      <c r="D199" s="203" t="s">
        <v>143</v>
      </c>
      <c r="E199" s="208" t="s">
        <v>34</v>
      </c>
      <c r="F199" s="209" t="s">
        <v>657</v>
      </c>
      <c r="G199" s="207"/>
      <c r="H199" s="208" t="s">
        <v>34</v>
      </c>
      <c r="I199" s="210"/>
      <c r="J199" s="207"/>
      <c r="K199" s="207"/>
      <c r="L199" s="211"/>
      <c r="M199" s="212"/>
      <c r="N199" s="213"/>
      <c r="O199" s="213"/>
      <c r="P199" s="213"/>
      <c r="Q199" s="213"/>
      <c r="R199" s="213"/>
      <c r="S199" s="213"/>
      <c r="T199" s="214"/>
      <c r="AT199" s="215" t="s">
        <v>143</v>
      </c>
      <c r="AU199" s="215" t="s">
        <v>87</v>
      </c>
      <c r="AV199" s="11" t="s">
        <v>25</v>
      </c>
      <c r="AW199" s="11" t="s">
        <v>41</v>
      </c>
      <c r="AX199" s="11" t="s">
        <v>78</v>
      </c>
      <c r="AY199" s="215" t="s">
        <v>132</v>
      </c>
    </row>
    <row r="200" spans="2:51" s="12" customFormat="1" ht="13.5">
      <c r="B200" s="216"/>
      <c r="C200" s="217"/>
      <c r="D200" s="203" t="s">
        <v>143</v>
      </c>
      <c r="E200" s="218" t="s">
        <v>34</v>
      </c>
      <c r="F200" s="219" t="s">
        <v>25</v>
      </c>
      <c r="G200" s="217"/>
      <c r="H200" s="220">
        <v>1</v>
      </c>
      <c r="I200" s="221"/>
      <c r="J200" s="217"/>
      <c r="K200" s="217"/>
      <c r="L200" s="222"/>
      <c r="M200" s="223"/>
      <c r="N200" s="224"/>
      <c r="O200" s="224"/>
      <c r="P200" s="224"/>
      <c r="Q200" s="224"/>
      <c r="R200" s="224"/>
      <c r="S200" s="224"/>
      <c r="T200" s="225"/>
      <c r="AT200" s="226" t="s">
        <v>143</v>
      </c>
      <c r="AU200" s="226" t="s">
        <v>87</v>
      </c>
      <c r="AV200" s="12" t="s">
        <v>87</v>
      </c>
      <c r="AW200" s="12" t="s">
        <v>41</v>
      </c>
      <c r="AX200" s="12" t="s">
        <v>25</v>
      </c>
      <c r="AY200" s="226" t="s">
        <v>132</v>
      </c>
    </row>
    <row r="201" spans="2:65" s="1" customFormat="1" ht="38.25" customHeight="1">
      <c r="B201" s="40"/>
      <c r="C201" s="191" t="s">
        <v>306</v>
      </c>
      <c r="D201" s="191" t="s">
        <v>134</v>
      </c>
      <c r="E201" s="192" t="s">
        <v>658</v>
      </c>
      <c r="F201" s="193" t="s">
        <v>659</v>
      </c>
      <c r="G201" s="194" t="s">
        <v>158</v>
      </c>
      <c r="H201" s="195">
        <v>1</v>
      </c>
      <c r="I201" s="196"/>
      <c r="J201" s="197">
        <f>ROUND(I201*H201,2)</f>
        <v>0</v>
      </c>
      <c r="K201" s="193" t="s">
        <v>138</v>
      </c>
      <c r="L201" s="60"/>
      <c r="M201" s="198" t="s">
        <v>34</v>
      </c>
      <c r="N201" s="199" t="s">
        <v>51</v>
      </c>
      <c r="O201" s="41"/>
      <c r="P201" s="200">
        <f>O201*H201</f>
        <v>0</v>
      </c>
      <c r="Q201" s="200">
        <v>0.06851</v>
      </c>
      <c r="R201" s="200">
        <f>Q201*H201</f>
        <v>0.06851</v>
      </c>
      <c r="S201" s="200">
        <v>0</v>
      </c>
      <c r="T201" s="201">
        <f>S201*H201</f>
        <v>0</v>
      </c>
      <c r="AR201" s="23" t="s">
        <v>139</v>
      </c>
      <c r="AT201" s="23" t="s">
        <v>134</v>
      </c>
      <c r="AU201" s="23" t="s">
        <v>87</v>
      </c>
      <c r="AY201" s="23" t="s">
        <v>132</v>
      </c>
      <c r="BE201" s="202">
        <f>IF(N201="základní",J201,0)</f>
        <v>0</v>
      </c>
      <c r="BF201" s="202">
        <f>IF(N201="snížená",J201,0)</f>
        <v>0</v>
      </c>
      <c r="BG201" s="202">
        <f>IF(N201="zákl. přenesená",J201,0)</f>
        <v>0</v>
      </c>
      <c r="BH201" s="202">
        <f>IF(N201="sníž. přenesená",J201,0)</f>
        <v>0</v>
      </c>
      <c r="BI201" s="202">
        <f>IF(N201="nulová",J201,0)</f>
        <v>0</v>
      </c>
      <c r="BJ201" s="23" t="s">
        <v>139</v>
      </c>
      <c r="BK201" s="202">
        <f>ROUND(I201*H201,2)</f>
        <v>0</v>
      </c>
      <c r="BL201" s="23" t="s">
        <v>139</v>
      </c>
      <c r="BM201" s="23" t="s">
        <v>660</v>
      </c>
    </row>
    <row r="202" spans="2:47" s="1" customFormat="1" ht="54">
      <c r="B202" s="40"/>
      <c r="C202" s="62"/>
      <c r="D202" s="203" t="s">
        <v>141</v>
      </c>
      <c r="E202" s="62"/>
      <c r="F202" s="204" t="s">
        <v>661</v>
      </c>
      <c r="G202" s="62"/>
      <c r="H202" s="62"/>
      <c r="I202" s="162"/>
      <c r="J202" s="62"/>
      <c r="K202" s="62"/>
      <c r="L202" s="60"/>
      <c r="M202" s="205"/>
      <c r="N202" s="41"/>
      <c r="O202" s="41"/>
      <c r="P202" s="41"/>
      <c r="Q202" s="41"/>
      <c r="R202" s="41"/>
      <c r="S202" s="41"/>
      <c r="T202" s="77"/>
      <c r="AT202" s="23" t="s">
        <v>141</v>
      </c>
      <c r="AU202" s="23" t="s">
        <v>87</v>
      </c>
    </row>
    <row r="203" spans="2:51" s="11" customFormat="1" ht="27">
      <c r="B203" s="206"/>
      <c r="C203" s="207"/>
      <c r="D203" s="203" t="s">
        <v>143</v>
      </c>
      <c r="E203" s="208" t="s">
        <v>34</v>
      </c>
      <c r="F203" s="209" t="s">
        <v>662</v>
      </c>
      <c r="G203" s="207"/>
      <c r="H203" s="208" t="s">
        <v>34</v>
      </c>
      <c r="I203" s="210"/>
      <c r="J203" s="207"/>
      <c r="K203" s="207"/>
      <c r="L203" s="211"/>
      <c r="M203" s="212"/>
      <c r="N203" s="213"/>
      <c r="O203" s="213"/>
      <c r="P203" s="213"/>
      <c r="Q203" s="213"/>
      <c r="R203" s="213"/>
      <c r="S203" s="213"/>
      <c r="T203" s="214"/>
      <c r="AT203" s="215" t="s">
        <v>143</v>
      </c>
      <c r="AU203" s="215" t="s">
        <v>87</v>
      </c>
      <c r="AV203" s="11" t="s">
        <v>25</v>
      </c>
      <c r="AW203" s="11" t="s">
        <v>41</v>
      </c>
      <c r="AX203" s="11" t="s">
        <v>78</v>
      </c>
      <c r="AY203" s="215" t="s">
        <v>132</v>
      </c>
    </row>
    <row r="204" spans="2:51" s="12" customFormat="1" ht="13.5">
      <c r="B204" s="216"/>
      <c r="C204" s="217"/>
      <c r="D204" s="203" t="s">
        <v>143</v>
      </c>
      <c r="E204" s="218" t="s">
        <v>34</v>
      </c>
      <c r="F204" s="219" t="s">
        <v>25</v>
      </c>
      <c r="G204" s="217"/>
      <c r="H204" s="220">
        <v>1</v>
      </c>
      <c r="I204" s="221"/>
      <c r="J204" s="217"/>
      <c r="K204" s="217"/>
      <c r="L204" s="222"/>
      <c r="M204" s="223"/>
      <c r="N204" s="224"/>
      <c r="O204" s="224"/>
      <c r="P204" s="224"/>
      <c r="Q204" s="224"/>
      <c r="R204" s="224"/>
      <c r="S204" s="224"/>
      <c r="T204" s="225"/>
      <c r="AT204" s="226" t="s">
        <v>143</v>
      </c>
      <c r="AU204" s="226" t="s">
        <v>87</v>
      </c>
      <c r="AV204" s="12" t="s">
        <v>87</v>
      </c>
      <c r="AW204" s="12" t="s">
        <v>41</v>
      </c>
      <c r="AX204" s="12" t="s">
        <v>25</v>
      </c>
      <c r="AY204" s="226" t="s">
        <v>132</v>
      </c>
    </row>
    <row r="205" spans="2:65" s="1" customFormat="1" ht="16.5" customHeight="1">
      <c r="B205" s="40"/>
      <c r="C205" s="191" t="s">
        <v>313</v>
      </c>
      <c r="D205" s="191" t="s">
        <v>134</v>
      </c>
      <c r="E205" s="192" t="s">
        <v>663</v>
      </c>
      <c r="F205" s="193" t="s">
        <v>664</v>
      </c>
      <c r="G205" s="194" t="s">
        <v>137</v>
      </c>
      <c r="H205" s="195">
        <v>0.9</v>
      </c>
      <c r="I205" s="196"/>
      <c r="J205" s="197">
        <f>ROUND(I205*H205,2)</f>
        <v>0</v>
      </c>
      <c r="K205" s="193" t="s">
        <v>138</v>
      </c>
      <c r="L205" s="60"/>
      <c r="M205" s="198" t="s">
        <v>34</v>
      </c>
      <c r="N205" s="199" t="s">
        <v>51</v>
      </c>
      <c r="O205" s="41"/>
      <c r="P205" s="200">
        <f>O205*H205</f>
        <v>0</v>
      </c>
      <c r="Q205" s="200">
        <v>0</v>
      </c>
      <c r="R205" s="200">
        <f>Q205*H205</f>
        <v>0</v>
      </c>
      <c r="S205" s="200">
        <v>0</v>
      </c>
      <c r="T205" s="201">
        <f>S205*H205</f>
        <v>0</v>
      </c>
      <c r="AR205" s="23" t="s">
        <v>139</v>
      </c>
      <c r="AT205" s="23" t="s">
        <v>134</v>
      </c>
      <c r="AU205" s="23" t="s">
        <v>87</v>
      </c>
      <c r="AY205" s="23" t="s">
        <v>132</v>
      </c>
      <c r="BE205" s="202">
        <f>IF(N205="základní",J205,0)</f>
        <v>0</v>
      </c>
      <c r="BF205" s="202">
        <f>IF(N205="snížená",J205,0)</f>
        <v>0</v>
      </c>
      <c r="BG205" s="202">
        <f>IF(N205="zákl. přenesená",J205,0)</f>
        <v>0</v>
      </c>
      <c r="BH205" s="202">
        <f>IF(N205="sníž. přenesená",J205,0)</f>
        <v>0</v>
      </c>
      <c r="BI205" s="202">
        <f>IF(N205="nulová",J205,0)</f>
        <v>0</v>
      </c>
      <c r="BJ205" s="23" t="s">
        <v>139</v>
      </c>
      <c r="BK205" s="202">
        <f>ROUND(I205*H205,2)</f>
        <v>0</v>
      </c>
      <c r="BL205" s="23" t="s">
        <v>139</v>
      </c>
      <c r="BM205" s="23" t="s">
        <v>665</v>
      </c>
    </row>
    <row r="206" spans="2:47" s="1" customFormat="1" ht="94.5">
      <c r="B206" s="40"/>
      <c r="C206" s="62"/>
      <c r="D206" s="203" t="s">
        <v>141</v>
      </c>
      <c r="E206" s="62"/>
      <c r="F206" s="204" t="s">
        <v>666</v>
      </c>
      <c r="G206" s="62"/>
      <c r="H206" s="62"/>
      <c r="I206" s="162"/>
      <c r="J206" s="62"/>
      <c r="K206" s="62"/>
      <c r="L206" s="60"/>
      <c r="M206" s="205"/>
      <c r="N206" s="41"/>
      <c r="O206" s="41"/>
      <c r="P206" s="41"/>
      <c r="Q206" s="41"/>
      <c r="R206" s="41"/>
      <c r="S206" s="41"/>
      <c r="T206" s="77"/>
      <c r="AT206" s="23" t="s">
        <v>141</v>
      </c>
      <c r="AU206" s="23" t="s">
        <v>87</v>
      </c>
    </row>
    <row r="207" spans="2:51" s="11" customFormat="1" ht="27">
      <c r="B207" s="206"/>
      <c r="C207" s="207"/>
      <c r="D207" s="203" t="s">
        <v>143</v>
      </c>
      <c r="E207" s="208" t="s">
        <v>34</v>
      </c>
      <c r="F207" s="209" t="s">
        <v>667</v>
      </c>
      <c r="G207" s="207"/>
      <c r="H207" s="208" t="s">
        <v>34</v>
      </c>
      <c r="I207" s="210"/>
      <c r="J207" s="207"/>
      <c r="K207" s="207"/>
      <c r="L207" s="211"/>
      <c r="M207" s="212"/>
      <c r="N207" s="213"/>
      <c r="O207" s="213"/>
      <c r="P207" s="213"/>
      <c r="Q207" s="213"/>
      <c r="R207" s="213"/>
      <c r="S207" s="213"/>
      <c r="T207" s="214"/>
      <c r="AT207" s="215" t="s">
        <v>143</v>
      </c>
      <c r="AU207" s="215" t="s">
        <v>87</v>
      </c>
      <c r="AV207" s="11" t="s">
        <v>25</v>
      </c>
      <c r="AW207" s="11" t="s">
        <v>41</v>
      </c>
      <c r="AX207" s="11" t="s">
        <v>78</v>
      </c>
      <c r="AY207" s="215" t="s">
        <v>132</v>
      </c>
    </row>
    <row r="208" spans="2:51" s="12" customFormat="1" ht="13.5">
      <c r="B208" s="216"/>
      <c r="C208" s="217"/>
      <c r="D208" s="203" t="s">
        <v>143</v>
      </c>
      <c r="E208" s="218" t="s">
        <v>34</v>
      </c>
      <c r="F208" s="219" t="s">
        <v>489</v>
      </c>
      <c r="G208" s="217"/>
      <c r="H208" s="220">
        <v>0.9</v>
      </c>
      <c r="I208" s="221"/>
      <c r="J208" s="217"/>
      <c r="K208" s="217"/>
      <c r="L208" s="222"/>
      <c r="M208" s="223"/>
      <c r="N208" s="224"/>
      <c r="O208" s="224"/>
      <c r="P208" s="224"/>
      <c r="Q208" s="224"/>
      <c r="R208" s="224"/>
      <c r="S208" s="224"/>
      <c r="T208" s="225"/>
      <c r="AT208" s="226" t="s">
        <v>143</v>
      </c>
      <c r="AU208" s="226" t="s">
        <v>87</v>
      </c>
      <c r="AV208" s="12" t="s">
        <v>87</v>
      </c>
      <c r="AW208" s="12" t="s">
        <v>41</v>
      </c>
      <c r="AX208" s="12" t="s">
        <v>25</v>
      </c>
      <c r="AY208" s="226" t="s">
        <v>132</v>
      </c>
    </row>
    <row r="209" spans="2:65" s="1" customFormat="1" ht="16.5" customHeight="1">
      <c r="B209" s="40"/>
      <c r="C209" s="191" t="s">
        <v>320</v>
      </c>
      <c r="D209" s="191" t="s">
        <v>134</v>
      </c>
      <c r="E209" s="192" t="s">
        <v>668</v>
      </c>
      <c r="F209" s="193" t="s">
        <v>669</v>
      </c>
      <c r="G209" s="194" t="s">
        <v>137</v>
      </c>
      <c r="H209" s="195">
        <v>0.9</v>
      </c>
      <c r="I209" s="196"/>
      <c r="J209" s="197">
        <f>ROUND(I209*H209,2)</f>
        <v>0</v>
      </c>
      <c r="K209" s="193" t="s">
        <v>138</v>
      </c>
      <c r="L209" s="60"/>
      <c r="M209" s="198" t="s">
        <v>34</v>
      </c>
      <c r="N209" s="199" t="s">
        <v>51</v>
      </c>
      <c r="O209" s="41"/>
      <c r="P209" s="200">
        <f>O209*H209</f>
        <v>0</v>
      </c>
      <c r="Q209" s="200">
        <v>0</v>
      </c>
      <c r="R209" s="200">
        <f>Q209*H209</f>
        <v>0</v>
      </c>
      <c r="S209" s="200">
        <v>0</v>
      </c>
      <c r="T209" s="201">
        <f>S209*H209</f>
        <v>0</v>
      </c>
      <c r="AR209" s="23" t="s">
        <v>139</v>
      </c>
      <c r="AT209" s="23" t="s">
        <v>134</v>
      </c>
      <c r="AU209" s="23" t="s">
        <v>87</v>
      </c>
      <c r="AY209" s="23" t="s">
        <v>132</v>
      </c>
      <c r="BE209" s="202">
        <f>IF(N209="základní",J209,0)</f>
        <v>0</v>
      </c>
      <c r="BF209" s="202">
        <f>IF(N209="snížená",J209,0)</f>
        <v>0</v>
      </c>
      <c r="BG209" s="202">
        <f>IF(N209="zákl. přenesená",J209,0)</f>
        <v>0</v>
      </c>
      <c r="BH209" s="202">
        <f>IF(N209="sníž. přenesená",J209,0)</f>
        <v>0</v>
      </c>
      <c r="BI209" s="202">
        <f>IF(N209="nulová",J209,0)</f>
        <v>0</v>
      </c>
      <c r="BJ209" s="23" t="s">
        <v>139</v>
      </c>
      <c r="BK209" s="202">
        <f>ROUND(I209*H209,2)</f>
        <v>0</v>
      </c>
      <c r="BL209" s="23" t="s">
        <v>139</v>
      </c>
      <c r="BM209" s="23" t="s">
        <v>670</v>
      </c>
    </row>
    <row r="210" spans="2:47" s="1" customFormat="1" ht="94.5">
      <c r="B210" s="40"/>
      <c r="C210" s="62"/>
      <c r="D210" s="203" t="s">
        <v>141</v>
      </c>
      <c r="E210" s="62"/>
      <c r="F210" s="204" t="s">
        <v>666</v>
      </c>
      <c r="G210" s="62"/>
      <c r="H210" s="62"/>
      <c r="I210" s="162"/>
      <c r="J210" s="62"/>
      <c r="K210" s="62"/>
      <c r="L210" s="60"/>
      <c r="M210" s="205"/>
      <c r="N210" s="41"/>
      <c r="O210" s="41"/>
      <c r="P210" s="41"/>
      <c r="Q210" s="41"/>
      <c r="R210" s="41"/>
      <c r="S210" s="41"/>
      <c r="T210" s="77"/>
      <c r="AT210" s="23" t="s">
        <v>141</v>
      </c>
      <c r="AU210" s="23" t="s">
        <v>87</v>
      </c>
    </row>
    <row r="211" spans="2:51" s="11" customFormat="1" ht="27">
      <c r="B211" s="206"/>
      <c r="C211" s="207"/>
      <c r="D211" s="203" t="s">
        <v>143</v>
      </c>
      <c r="E211" s="208" t="s">
        <v>34</v>
      </c>
      <c r="F211" s="209" t="s">
        <v>667</v>
      </c>
      <c r="G211" s="207"/>
      <c r="H211" s="208" t="s">
        <v>34</v>
      </c>
      <c r="I211" s="210"/>
      <c r="J211" s="207"/>
      <c r="K211" s="207"/>
      <c r="L211" s="211"/>
      <c r="M211" s="212"/>
      <c r="N211" s="213"/>
      <c r="O211" s="213"/>
      <c r="P211" s="213"/>
      <c r="Q211" s="213"/>
      <c r="R211" s="213"/>
      <c r="S211" s="213"/>
      <c r="T211" s="214"/>
      <c r="AT211" s="215" t="s">
        <v>143</v>
      </c>
      <c r="AU211" s="215" t="s">
        <v>87</v>
      </c>
      <c r="AV211" s="11" t="s">
        <v>25</v>
      </c>
      <c r="AW211" s="11" t="s">
        <v>41</v>
      </c>
      <c r="AX211" s="11" t="s">
        <v>78</v>
      </c>
      <c r="AY211" s="215" t="s">
        <v>132</v>
      </c>
    </row>
    <row r="212" spans="2:51" s="12" customFormat="1" ht="13.5">
      <c r="B212" s="216"/>
      <c r="C212" s="217"/>
      <c r="D212" s="203" t="s">
        <v>143</v>
      </c>
      <c r="E212" s="218" t="s">
        <v>34</v>
      </c>
      <c r="F212" s="219" t="s">
        <v>489</v>
      </c>
      <c r="G212" s="217"/>
      <c r="H212" s="220">
        <v>0.9</v>
      </c>
      <c r="I212" s="221"/>
      <c r="J212" s="217"/>
      <c r="K212" s="217"/>
      <c r="L212" s="222"/>
      <c r="M212" s="223"/>
      <c r="N212" s="224"/>
      <c r="O212" s="224"/>
      <c r="P212" s="224"/>
      <c r="Q212" s="224"/>
      <c r="R212" s="224"/>
      <c r="S212" s="224"/>
      <c r="T212" s="225"/>
      <c r="AT212" s="226" t="s">
        <v>143</v>
      </c>
      <c r="AU212" s="226" t="s">
        <v>87</v>
      </c>
      <c r="AV212" s="12" t="s">
        <v>87</v>
      </c>
      <c r="AW212" s="12" t="s">
        <v>41</v>
      </c>
      <c r="AX212" s="12" t="s">
        <v>25</v>
      </c>
      <c r="AY212" s="226" t="s">
        <v>132</v>
      </c>
    </row>
    <row r="213" spans="2:63" s="10" customFormat="1" ht="29.85" customHeight="1">
      <c r="B213" s="175"/>
      <c r="C213" s="176"/>
      <c r="D213" s="177" t="s">
        <v>77</v>
      </c>
      <c r="E213" s="189" t="s">
        <v>532</v>
      </c>
      <c r="F213" s="189" t="s">
        <v>533</v>
      </c>
      <c r="G213" s="176"/>
      <c r="H213" s="176"/>
      <c r="I213" s="179"/>
      <c r="J213" s="190">
        <f>BK213</f>
        <v>0</v>
      </c>
      <c r="K213" s="176"/>
      <c r="L213" s="181"/>
      <c r="M213" s="182"/>
      <c r="N213" s="183"/>
      <c r="O213" s="183"/>
      <c r="P213" s="184">
        <f>SUM(P214:P215)</f>
        <v>0</v>
      </c>
      <c r="Q213" s="183"/>
      <c r="R213" s="184">
        <f>SUM(R214:R215)</f>
        <v>0</v>
      </c>
      <c r="S213" s="183"/>
      <c r="T213" s="185">
        <f>SUM(T214:T215)</f>
        <v>0</v>
      </c>
      <c r="AR213" s="186" t="s">
        <v>25</v>
      </c>
      <c r="AT213" s="187" t="s">
        <v>77</v>
      </c>
      <c r="AU213" s="187" t="s">
        <v>25</v>
      </c>
      <c r="AY213" s="186" t="s">
        <v>132</v>
      </c>
      <c r="BK213" s="188">
        <f>SUM(BK214:BK215)</f>
        <v>0</v>
      </c>
    </row>
    <row r="214" spans="2:65" s="1" customFormat="1" ht="25.5" customHeight="1">
      <c r="B214" s="40"/>
      <c r="C214" s="191" t="s">
        <v>325</v>
      </c>
      <c r="D214" s="191" t="s">
        <v>134</v>
      </c>
      <c r="E214" s="192" t="s">
        <v>535</v>
      </c>
      <c r="F214" s="193" t="s">
        <v>536</v>
      </c>
      <c r="G214" s="194" t="s">
        <v>409</v>
      </c>
      <c r="H214" s="195">
        <v>0.871</v>
      </c>
      <c r="I214" s="196"/>
      <c r="J214" s="197">
        <f>ROUND(I214*H214,2)</f>
        <v>0</v>
      </c>
      <c r="K214" s="193" t="s">
        <v>138</v>
      </c>
      <c r="L214" s="60"/>
      <c r="M214" s="198" t="s">
        <v>34</v>
      </c>
      <c r="N214" s="199" t="s">
        <v>51</v>
      </c>
      <c r="O214" s="41"/>
      <c r="P214" s="200">
        <f>O214*H214</f>
        <v>0</v>
      </c>
      <c r="Q214" s="200">
        <v>0</v>
      </c>
      <c r="R214" s="200">
        <f>Q214*H214</f>
        <v>0</v>
      </c>
      <c r="S214" s="200">
        <v>0</v>
      </c>
      <c r="T214" s="201">
        <f>S214*H214</f>
        <v>0</v>
      </c>
      <c r="AR214" s="23" t="s">
        <v>139</v>
      </c>
      <c r="AT214" s="23" t="s">
        <v>134</v>
      </c>
      <c r="AU214" s="23" t="s">
        <v>87</v>
      </c>
      <c r="AY214" s="23" t="s">
        <v>132</v>
      </c>
      <c r="BE214" s="202">
        <f>IF(N214="základní",J214,0)</f>
        <v>0</v>
      </c>
      <c r="BF214" s="202">
        <f>IF(N214="snížená",J214,0)</f>
        <v>0</v>
      </c>
      <c r="BG214" s="202">
        <f>IF(N214="zákl. přenesená",J214,0)</f>
        <v>0</v>
      </c>
      <c r="BH214" s="202">
        <f>IF(N214="sníž. přenesená",J214,0)</f>
        <v>0</v>
      </c>
      <c r="BI214" s="202">
        <f>IF(N214="nulová",J214,0)</f>
        <v>0</v>
      </c>
      <c r="BJ214" s="23" t="s">
        <v>139</v>
      </c>
      <c r="BK214" s="202">
        <f>ROUND(I214*H214,2)</f>
        <v>0</v>
      </c>
      <c r="BL214" s="23" t="s">
        <v>139</v>
      </c>
      <c r="BM214" s="23" t="s">
        <v>671</v>
      </c>
    </row>
    <row r="215" spans="2:47" s="1" customFormat="1" ht="40.5">
      <c r="B215" s="40"/>
      <c r="C215" s="62"/>
      <c r="D215" s="203" t="s">
        <v>141</v>
      </c>
      <c r="E215" s="62"/>
      <c r="F215" s="204" t="s">
        <v>538</v>
      </c>
      <c r="G215" s="62"/>
      <c r="H215" s="62"/>
      <c r="I215" s="162"/>
      <c r="J215" s="62"/>
      <c r="K215" s="62"/>
      <c r="L215" s="60"/>
      <c r="M215" s="205"/>
      <c r="N215" s="41"/>
      <c r="O215" s="41"/>
      <c r="P215" s="41"/>
      <c r="Q215" s="41"/>
      <c r="R215" s="41"/>
      <c r="S215" s="41"/>
      <c r="T215" s="77"/>
      <c r="AT215" s="23" t="s">
        <v>141</v>
      </c>
      <c r="AU215" s="23" t="s">
        <v>87</v>
      </c>
    </row>
    <row r="216" spans="2:63" s="10" customFormat="1" ht="37.35" customHeight="1">
      <c r="B216" s="175"/>
      <c r="C216" s="176"/>
      <c r="D216" s="177" t="s">
        <v>77</v>
      </c>
      <c r="E216" s="178" t="s">
        <v>672</v>
      </c>
      <c r="F216" s="178" t="s">
        <v>673</v>
      </c>
      <c r="G216" s="176"/>
      <c r="H216" s="176"/>
      <c r="I216" s="179"/>
      <c r="J216" s="180">
        <f>BK216</f>
        <v>0</v>
      </c>
      <c r="K216" s="176"/>
      <c r="L216" s="181"/>
      <c r="M216" s="182"/>
      <c r="N216" s="183"/>
      <c r="O216" s="183"/>
      <c r="P216" s="184">
        <f>P217</f>
        <v>0</v>
      </c>
      <c r="Q216" s="183"/>
      <c r="R216" s="184">
        <f>R217</f>
        <v>0.0064361</v>
      </c>
      <c r="S216" s="183"/>
      <c r="T216" s="185">
        <f>T217</f>
        <v>0</v>
      </c>
      <c r="AR216" s="186" t="s">
        <v>87</v>
      </c>
      <c r="AT216" s="187" t="s">
        <v>77</v>
      </c>
      <c r="AU216" s="187" t="s">
        <v>78</v>
      </c>
      <c r="AY216" s="186" t="s">
        <v>132</v>
      </c>
      <c r="BK216" s="188">
        <f>BK217</f>
        <v>0</v>
      </c>
    </row>
    <row r="217" spans="2:63" s="10" customFormat="1" ht="19.9" customHeight="1">
      <c r="B217" s="175"/>
      <c r="C217" s="176"/>
      <c r="D217" s="177" t="s">
        <v>77</v>
      </c>
      <c r="E217" s="189" t="s">
        <v>674</v>
      </c>
      <c r="F217" s="189" t="s">
        <v>675</v>
      </c>
      <c r="G217" s="176"/>
      <c r="H217" s="176"/>
      <c r="I217" s="179"/>
      <c r="J217" s="190">
        <f>BK217</f>
        <v>0</v>
      </c>
      <c r="K217" s="176"/>
      <c r="L217" s="181"/>
      <c r="M217" s="182"/>
      <c r="N217" s="183"/>
      <c r="O217" s="183"/>
      <c r="P217" s="184">
        <f>SUM(P218:P229)</f>
        <v>0</v>
      </c>
      <c r="Q217" s="183"/>
      <c r="R217" s="184">
        <f>SUM(R218:R229)</f>
        <v>0.0064361</v>
      </c>
      <c r="S217" s="183"/>
      <c r="T217" s="185">
        <f>SUM(T218:T229)</f>
        <v>0</v>
      </c>
      <c r="AR217" s="186" t="s">
        <v>87</v>
      </c>
      <c r="AT217" s="187" t="s">
        <v>77</v>
      </c>
      <c r="AU217" s="187" t="s">
        <v>25</v>
      </c>
      <c r="AY217" s="186" t="s">
        <v>132</v>
      </c>
      <c r="BK217" s="188">
        <f>SUM(BK218:BK229)</f>
        <v>0</v>
      </c>
    </row>
    <row r="218" spans="2:65" s="1" customFormat="1" ht="16.5" customHeight="1">
      <c r="B218" s="40"/>
      <c r="C218" s="191" t="s">
        <v>332</v>
      </c>
      <c r="D218" s="191" t="s">
        <v>134</v>
      </c>
      <c r="E218" s="192" t="s">
        <v>676</v>
      </c>
      <c r="F218" s="193" t="s">
        <v>677</v>
      </c>
      <c r="G218" s="194" t="s">
        <v>362</v>
      </c>
      <c r="H218" s="195">
        <v>6.23</v>
      </c>
      <c r="I218" s="196"/>
      <c r="J218" s="197">
        <f>ROUND(I218*H218,2)</f>
        <v>0</v>
      </c>
      <c r="K218" s="193" t="s">
        <v>138</v>
      </c>
      <c r="L218" s="60"/>
      <c r="M218" s="198" t="s">
        <v>34</v>
      </c>
      <c r="N218" s="199" t="s">
        <v>51</v>
      </c>
      <c r="O218" s="41"/>
      <c r="P218" s="200">
        <f>O218*H218</f>
        <v>0</v>
      </c>
      <c r="Q218" s="200">
        <v>7E-05</v>
      </c>
      <c r="R218" s="200">
        <f>Q218*H218</f>
        <v>0.0004361</v>
      </c>
      <c r="S218" s="200">
        <v>0</v>
      </c>
      <c r="T218" s="201">
        <f>S218*H218</f>
        <v>0</v>
      </c>
      <c r="AR218" s="23" t="s">
        <v>228</v>
      </c>
      <c r="AT218" s="23" t="s">
        <v>134</v>
      </c>
      <c r="AU218" s="23" t="s">
        <v>87</v>
      </c>
      <c r="AY218" s="23" t="s">
        <v>132</v>
      </c>
      <c r="BE218" s="202">
        <f>IF(N218="základní",J218,0)</f>
        <v>0</v>
      </c>
      <c r="BF218" s="202">
        <f>IF(N218="snížená",J218,0)</f>
        <v>0</v>
      </c>
      <c r="BG218" s="202">
        <f>IF(N218="zákl. přenesená",J218,0)</f>
        <v>0</v>
      </c>
      <c r="BH218" s="202">
        <f>IF(N218="sníž. přenesená",J218,0)</f>
        <v>0</v>
      </c>
      <c r="BI218" s="202">
        <f>IF(N218="nulová",J218,0)</f>
        <v>0</v>
      </c>
      <c r="BJ218" s="23" t="s">
        <v>139</v>
      </c>
      <c r="BK218" s="202">
        <f>ROUND(I218*H218,2)</f>
        <v>0</v>
      </c>
      <c r="BL218" s="23" t="s">
        <v>228</v>
      </c>
      <c r="BM218" s="23" t="s">
        <v>678</v>
      </c>
    </row>
    <row r="219" spans="2:47" s="1" customFormat="1" ht="40.5">
      <c r="B219" s="40"/>
      <c r="C219" s="62"/>
      <c r="D219" s="203" t="s">
        <v>141</v>
      </c>
      <c r="E219" s="62"/>
      <c r="F219" s="204" t="s">
        <v>679</v>
      </c>
      <c r="G219" s="62"/>
      <c r="H219" s="62"/>
      <c r="I219" s="162"/>
      <c r="J219" s="62"/>
      <c r="K219" s="62"/>
      <c r="L219" s="60"/>
      <c r="M219" s="205"/>
      <c r="N219" s="41"/>
      <c r="O219" s="41"/>
      <c r="P219" s="41"/>
      <c r="Q219" s="41"/>
      <c r="R219" s="41"/>
      <c r="S219" s="41"/>
      <c r="T219" s="77"/>
      <c r="AT219" s="23" t="s">
        <v>141</v>
      </c>
      <c r="AU219" s="23" t="s">
        <v>87</v>
      </c>
    </row>
    <row r="220" spans="2:51" s="11" customFormat="1" ht="13.5">
      <c r="B220" s="206"/>
      <c r="C220" s="207"/>
      <c r="D220" s="203" t="s">
        <v>143</v>
      </c>
      <c r="E220" s="208" t="s">
        <v>34</v>
      </c>
      <c r="F220" s="209" t="s">
        <v>680</v>
      </c>
      <c r="G220" s="207"/>
      <c r="H220" s="208" t="s">
        <v>34</v>
      </c>
      <c r="I220" s="210"/>
      <c r="J220" s="207"/>
      <c r="K220" s="207"/>
      <c r="L220" s="211"/>
      <c r="M220" s="212"/>
      <c r="N220" s="213"/>
      <c r="O220" s="213"/>
      <c r="P220" s="213"/>
      <c r="Q220" s="213"/>
      <c r="R220" s="213"/>
      <c r="S220" s="213"/>
      <c r="T220" s="214"/>
      <c r="AT220" s="215" t="s">
        <v>143</v>
      </c>
      <c r="AU220" s="215" t="s">
        <v>87</v>
      </c>
      <c r="AV220" s="11" t="s">
        <v>25</v>
      </c>
      <c r="AW220" s="11" t="s">
        <v>41</v>
      </c>
      <c r="AX220" s="11" t="s">
        <v>78</v>
      </c>
      <c r="AY220" s="215" t="s">
        <v>132</v>
      </c>
    </row>
    <row r="221" spans="2:51" s="11" customFormat="1" ht="27">
      <c r="B221" s="206"/>
      <c r="C221" s="207"/>
      <c r="D221" s="203" t="s">
        <v>143</v>
      </c>
      <c r="E221" s="208" t="s">
        <v>34</v>
      </c>
      <c r="F221" s="209" t="s">
        <v>681</v>
      </c>
      <c r="G221" s="207"/>
      <c r="H221" s="208" t="s">
        <v>34</v>
      </c>
      <c r="I221" s="210"/>
      <c r="J221" s="207"/>
      <c r="K221" s="207"/>
      <c r="L221" s="211"/>
      <c r="M221" s="212"/>
      <c r="N221" s="213"/>
      <c r="O221" s="213"/>
      <c r="P221" s="213"/>
      <c r="Q221" s="213"/>
      <c r="R221" s="213"/>
      <c r="S221" s="213"/>
      <c r="T221" s="214"/>
      <c r="AT221" s="215" t="s">
        <v>143</v>
      </c>
      <c r="AU221" s="215" t="s">
        <v>87</v>
      </c>
      <c r="AV221" s="11" t="s">
        <v>25</v>
      </c>
      <c r="AW221" s="11" t="s">
        <v>41</v>
      </c>
      <c r="AX221" s="11" t="s">
        <v>78</v>
      </c>
      <c r="AY221" s="215" t="s">
        <v>132</v>
      </c>
    </row>
    <row r="222" spans="2:51" s="12" customFormat="1" ht="13.5">
      <c r="B222" s="216"/>
      <c r="C222" s="217"/>
      <c r="D222" s="203" t="s">
        <v>143</v>
      </c>
      <c r="E222" s="218" t="s">
        <v>34</v>
      </c>
      <c r="F222" s="219" t="s">
        <v>682</v>
      </c>
      <c r="G222" s="217"/>
      <c r="H222" s="220">
        <v>6.23</v>
      </c>
      <c r="I222" s="221"/>
      <c r="J222" s="217"/>
      <c r="K222" s="217"/>
      <c r="L222" s="222"/>
      <c r="M222" s="223"/>
      <c r="N222" s="224"/>
      <c r="O222" s="224"/>
      <c r="P222" s="224"/>
      <c r="Q222" s="224"/>
      <c r="R222" s="224"/>
      <c r="S222" s="224"/>
      <c r="T222" s="225"/>
      <c r="AT222" s="226" t="s">
        <v>143</v>
      </c>
      <c r="AU222" s="226" t="s">
        <v>87</v>
      </c>
      <c r="AV222" s="12" t="s">
        <v>87</v>
      </c>
      <c r="AW222" s="12" t="s">
        <v>41</v>
      </c>
      <c r="AX222" s="12" t="s">
        <v>25</v>
      </c>
      <c r="AY222" s="226" t="s">
        <v>132</v>
      </c>
    </row>
    <row r="223" spans="2:65" s="1" customFormat="1" ht="16.5" customHeight="1">
      <c r="B223" s="40"/>
      <c r="C223" s="239" t="s">
        <v>340</v>
      </c>
      <c r="D223" s="239" t="s">
        <v>347</v>
      </c>
      <c r="E223" s="240" t="s">
        <v>683</v>
      </c>
      <c r="F223" s="241" t="s">
        <v>684</v>
      </c>
      <c r="G223" s="242" t="s">
        <v>409</v>
      </c>
      <c r="H223" s="243">
        <v>0.006</v>
      </c>
      <c r="I223" s="244"/>
      <c r="J223" s="245">
        <f>ROUND(I223*H223,2)</f>
        <v>0</v>
      </c>
      <c r="K223" s="241" t="s">
        <v>138</v>
      </c>
      <c r="L223" s="246"/>
      <c r="M223" s="247" t="s">
        <v>34</v>
      </c>
      <c r="N223" s="248" t="s">
        <v>51</v>
      </c>
      <c r="O223" s="41"/>
      <c r="P223" s="200">
        <f>O223*H223</f>
        <v>0</v>
      </c>
      <c r="Q223" s="200">
        <v>1</v>
      </c>
      <c r="R223" s="200">
        <f>Q223*H223</f>
        <v>0.006</v>
      </c>
      <c r="S223" s="200">
        <v>0</v>
      </c>
      <c r="T223" s="201">
        <f>S223*H223</f>
        <v>0</v>
      </c>
      <c r="AR223" s="23" t="s">
        <v>346</v>
      </c>
      <c r="AT223" s="23" t="s">
        <v>347</v>
      </c>
      <c r="AU223" s="23" t="s">
        <v>87</v>
      </c>
      <c r="AY223" s="23" t="s">
        <v>132</v>
      </c>
      <c r="BE223" s="202">
        <f>IF(N223="základní",J223,0)</f>
        <v>0</v>
      </c>
      <c r="BF223" s="202">
        <f>IF(N223="snížená",J223,0)</f>
        <v>0</v>
      </c>
      <c r="BG223" s="202">
        <f>IF(N223="zákl. přenesená",J223,0)</f>
        <v>0</v>
      </c>
      <c r="BH223" s="202">
        <f>IF(N223="sníž. přenesená",J223,0)</f>
        <v>0</v>
      </c>
      <c r="BI223" s="202">
        <f>IF(N223="nulová",J223,0)</f>
        <v>0</v>
      </c>
      <c r="BJ223" s="23" t="s">
        <v>139</v>
      </c>
      <c r="BK223" s="202">
        <f>ROUND(I223*H223,2)</f>
        <v>0</v>
      </c>
      <c r="BL223" s="23" t="s">
        <v>228</v>
      </c>
      <c r="BM223" s="23" t="s">
        <v>685</v>
      </c>
    </row>
    <row r="224" spans="2:47" s="1" customFormat="1" ht="27">
      <c r="B224" s="40"/>
      <c r="C224" s="62"/>
      <c r="D224" s="203" t="s">
        <v>686</v>
      </c>
      <c r="E224" s="62"/>
      <c r="F224" s="204" t="s">
        <v>687</v>
      </c>
      <c r="G224" s="62"/>
      <c r="H224" s="62"/>
      <c r="I224" s="162"/>
      <c r="J224" s="62"/>
      <c r="K224" s="62"/>
      <c r="L224" s="60"/>
      <c r="M224" s="205"/>
      <c r="N224" s="41"/>
      <c r="O224" s="41"/>
      <c r="P224" s="41"/>
      <c r="Q224" s="41"/>
      <c r="R224" s="41"/>
      <c r="S224" s="41"/>
      <c r="T224" s="77"/>
      <c r="AT224" s="23" t="s">
        <v>686</v>
      </c>
      <c r="AU224" s="23" t="s">
        <v>87</v>
      </c>
    </row>
    <row r="225" spans="2:51" s="11" customFormat="1" ht="13.5">
      <c r="B225" s="206"/>
      <c r="C225" s="207"/>
      <c r="D225" s="203" t="s">
        <v>143</v>
      </c>
      <c r="E225" s="208" t="s">
        <v>34</v>
      </c>
      <c r="F225" s="209" t="s">
        <v>688</v>
      </c>
      <c r="G225" s="207"/>
      <c r="H225" s="208" t="s">
        <v>34</v>
      </c>
      <c r="I225" s="210"/>
      <c r="J225" s="207"/>
      <c r="K225" s="207"/>
      <c r="L225" s="211"/>
      <c r="M225" s="212"/>
      <c r="N225" s="213"/>
      <c r="O225" s="213"/>
      <c r="P225" s="213"/>
      <c r="Q225" s="213"/>
      <c r="R225" s="213"/>
      <c r="S225" s="213"/>
      <c r="T225" s="214"/>
      <c r="AT225" s="215" t="s">
        <v>143</v>
      </c>
      <c r="AU225" s="215" t="s">
        <v>87</v>
      </c>
      <c r="AV225" s="11" t="s">
        <v>25</v>
      </c>
      <c r="AW225" s="11" t="s">
        <v>41</v>
      </c>
      <c r="AX225" s="11" t="s">
        <v>78</v>
      </c>
      <c r="AY225" s="215" t="s">
        <v>132</v>
      </c>
    </row>
    <row r="226" spans="2:51" s="11" customFormat="1" ht="13.5">
      <c r="B226" s="206"/>
      <c r="C226" s="207"/>
      <c r="D226" s="203" t="s">
        <v>143</v>
      </c>
      <c r="E226" s="208" t="s">
        <v>34</v>
      </c>
      <c r="F226" s="209" t="s">
        <v>689</v>
      </c>
      <c r="G226" s="207"/>
      <c r="H226" s="208" t="s">
        <v>34</v>
      </c>
      <c r="I226" s="210"/>
      <c r="J226" s="207"/>
      <c r="K226" s="207"/>
      <c r="L226" s="211"/>
      <c r="M226" s="212"/>
      <c r="N226" s="213"/>
      <c r="O226" s="213"/>
      <c r="P226" s="213"/>
      <c r="Q226" s="213"/>
      <c r="R226" s="213"/>
      <c r="S226" s="213"/>
      <c r="T226" s="214"/>
      <c r="AT226" s="215" t="s">
        <v>143</v>
      </c>
      <c r="AU226" s="215" t="s">
        <v>87</v>
      </c>
      <c r="AV226" s="11" t="s">
        <v>25</v>
      </c>
      <c r="AW226" s="11" t="s">
        <v>41</v>
      </c>
      <c r="AX226" s="11" t="s">
        <v>78</v>
      </c>
      <c r="AY226" s="215" t="s">
        <v>132</v>
      </c>
    </row>
    <row r="227" spans="2:51" s="12" customFormat="1" ht="13.5">
      <c r="B227" s="216"/>
      <c r="C227" s="217"/>
      <c r="D227" s="203" t="s">
        <v>143</v>
      </c>
      <c r="E227" s="218" t="s">
        <v>34</v>
      </c>
      <c r="F227" s="219" t="s">
        <v>690</v>
      </c>
      <c r="G227" s="217"/>
      <c r="H227" s="220">
        <v>0.006</v>
      </c>
      <c r="I227" s="221"/>
      <c r="J227" s="217"/>
      <c r="K227" s="217"/>
      <c r="L227" s="222"/>
      <c r="M227" s="223"/>
      <c r="N227" s="224"/>
      <c r="O227" s="224"/>
      <c r="P227" s="224"/>
      <c r="Q227" s="224"/>
      <c r="R227" s="224"/>
      <c r="S227" s="224"/>
      <c r="T227" s="225"/>
      <c r="AT227" s="226" t="s">
        <v>143</v>
      </c>
      <c r="AU227" s="226" t="s">
        <v>87</v>
      </c>
      <c r="AV227" s="12" t="s">
        <v>87</v>
      </c>
      <c r="AW227" s="12" t="s">
        <v>41</v>
      </c>
      <c r="AX227" s="12" t="s">
        <v>25</v>
      </c>
      <c r="AY227" s="226" t="s">
        <v>132</v>
      </c>
    </row>
    <row r="228" spans="2:65" s="1" customFormat="1" ht="38.25" customHeight="1">
      <c r="B228" s="40"/>
      <c r="C228" s="191" t="s">
        <v>346</v>
      </c>
      <c r="D228" s="191" t="s">
        <v>134</v>
      </c>
      <c r="E228" s="192" t="s">
        <v>691</v>
      </c>
      <c r="F228" s="193" t="s">
        <v>692</v>
      </c>
      <c r="G228" s="194" t="s">
        <v>409</v>
      </c>
      <c r="H228" s="195">
        <v>0.006</v>
      </c>
      <c r="I228" s="196"/>
      <c r="J228" s="197">
        <f>ROUND(I228*H228,2)</f>
        <v>0</v>
      </c>
      <c r="K228" s="193" t="s">
        <v>138</v>
      </c>
      <c r="L228" s="60"/>
      <c r="M228" s="198" t="s">
        <v>34</v>
      </c>
      <c r="N228" s="199" t="s">
        <v>51</v>
      </c>
      <c r="O228" s="41"/>
      <c r="P228" s="200">
        <f>O228*H228</f>
        <v>0</v>
      </c>
      <c r="Q228" s="200">
        <v>0</v>
      </c>
      <c r="R228" s="200">
        <f>Q228*H228</f>
        <v>0</v>
      </c>
      <c r="S228" s="200">
        <v>0</v>
      </c>
      <c r="T228" s="201">
        <f>S228*H228</f>
        <v>0</v>
      </c>
      <c r="AR228" s="23" t="s">
        <v>228</v>
      </c>
      <c r="AT228" s="23" t="s">
        <v>134</v>
      </c>
      <c r="AU228" s="23" t="s">
        <v>87</v>
      </c>
      <c r="AY228" s="23" t="s">
        <v>132</v>
      </c>
      <c r="BE228" s="202">
        <f>IF(N228="základní",J228,0)</f>
        <v>0</v>
      </c>
      <c r="BF228" s="202">
        <f>IF(N228="snížená",J228,0)</f>
        <v>0</v>
      </c>
      <c r="BG228" s="202">
        <f>IF(N228="zákl. přenesená",J228,0)</f>
        <v>0</v>
      </c>
      <c r="BH228" s="202">
        <f>IF(N228="sníž. přenesená",J228,0)</f>
        <v>0</v>
      </c>
      <c r="BI228" s="202">
        <f>IF(N228="nulová",J228,0)</f>
        <v>0</v>
      </c>
      <c r="BJ228" s="23" t="s">
        <v>139</v>
      </c>
      <c r="BK228" s="202">
        <f>ROUND(I228*H228,2)</f>
        <v>0</v>
      </c>
      <c r="BL228" s="23" t="s">
        <v>228</v>
      </c>
      <c r="BM228" s="23" t="s">
        <v>693</v>
      </c>
    </row>
    <row r="229" spans="2:47" s="1" customFormat="1" ht="148.5">
      <c r="B229" s="40"/>
      <c r="C229" s="62"/>
      <c r="D229" s="203" t="s">
        <v>141</v>
      </c>
      <c r="E229" s="62"/>
      <c r="F229" s="204" t="s">
        <v>694</v>
      </c>
      <c r="G229" s="62"/>
      <c r="H229" s="62"/>
      <c r="I229" s="162"/>
      <c r="J229" s="62"/>
      <c r="K229" s="62"/>
      <c r="L229" s="60"/>
      <c r="M229" s="249"/>
      <c r="N229" s="250"/>
      <c r="O229" s="250"/>
      <c r="P229" s="250"/>
      <c r="Q229" s="250"/>
      <c r="R229" s="250"/>
      <c r="S229" s="250"/>
      <c r="T229" s="251"/>
      <c r="AT229" s="23" t="s">
        <v>141</v>
      </c>
      <c r="AU229" s="23" t="s">
        <v>87</v>
      </c>
    </row>
    <row r="230" spans="2:12" s="1" customFormat="1" ht="6.95" customHeight="1">
      <c r="B230" s="55"/>
      <c r="C230" s="56"/>
      <c r="D230" s="56"/>
      <c r="E230" s="56"/>
      <c r="F230" s="56"/>
      <c r="G230" s="56"/>
      <c r="H230" s="56"/>
      <c r="I230" s="138"/>
      <c r="J230" s="56"/>
      <c r="K230" s="56"/>
      <c r="L230" s="60"/>
    </row>
  </sheetData>
  <sheetProtection algorithmName="SHA-512" hashValue="UXPYCGpKmPwA5fxZbJ6HXgwV5Sd3Xry4NKLPDND/2L8pYw8jSoOz/sGmI6VbznrgTzmOQv/OJssh502Do8A5yg==" saltValue="hQOKLdpHORZzMwIyprIBpjrl/g1KD9gxs1rOxKVCMzea3ScsUn+MXmqpBXZVaEyqM3HD6AgXWpfHPHJzWgQ9hg==" spinCount="100000" sheet="1" objects="1" scenarios="1" formatColumns="0" formatRows="0" autoFilter="0"/>
  <autoFilter ref="C85:K229"/>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8"/>
  <sheetViews>
    <sheetView showGridLines="0" workbookViewId="0" topLeftCell="A1">
      <pane ySplit="1" topLeftCell="A116" activePane="bottomLeft" state="frozen"/>
      <selection pane="bottomLeft" activeCell="F141" sqref="F14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94</v>
      </c>
      <c r="G1" s="375" t="s">
        <v>95</v>
      </c>
      <c r="H1" s="375"/>
      <c r="I1" s="114"/>
      <c r="J1" s="113" t="s">
        <v>96</v>
      </c>
      <c r="K1" s="112" t="s">
        <v>97</v>
      </c>
      <c r="L1" s="113" t="s">
        <v>98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41"/>
      <c r="M2" s="341"/>
      <c r="N2" s="341"/>
      <c r="O2" s="341"/>
      <c r="P2" s="341"/>
      <c r="Q2" s="341"/>
      <c r="R2" s="341"/>
      <c r="S2" s="341"/>
      <c r="T2" s="341"/>
      <c r="U2" s="341"/>
      <c r="V2" s="341"/>
      <c r="AT2" s="23" t="s">
        <v>93</v>
      </c>
    </row>
    <row r="3" spans="2:46" ht="6.95" customHeight="1">
      <c r="B3" s="24"/>
      <c r="C3" s="25"/>
      <c r="D3" s="25"/>
      <c r="E3" s="25"/>
      <c r="F3" s="25"/>
      <c r="G3" s="25"/>
      <c r="H3" s="25"/>
      <c r="I3" s="115"/>
      <c r="J3" s="25"/>
      <c r="K3" s="26"/>
      <c r="AT3" s="23" t="s">
        <v>87</v>
      </c>
    </row>
    <row r="4" spans="2:46" ht="36.95" customHeight="1">
      <c r="B4" s="27"/>
      <c r="C4" s="28"/>
      <c r="D4" s="29" t="s">
        <v>99</v>
      </c>
      <c r="E4" s="28"/>
      <c r="F4" s="28"/>
      <c r="G4" s="28"/>
      <c r="H4" s="28"/>
      <c r="I4" s="116"/>
      <c r="J4" s="28"/>
      <c r="K4" s="30"/>
      <c r="M4" s="31" t="s">
        <v>12</v>
      </c>
      <c r="AT4" s="23" t="s">
        <v>41</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16.5" customHeight="1">
      <c r="B7" s="27"/>
      <c r="C7" s="28"/>
      <c r="D7" s="28"/>
      <c r="E7" s="376" t="str">
        <f>'Rekapitulace stavby'!K6</f>
        <v>MVN Sběř, rekonstrukce a zkapacitnění bezpečnostního přelivu</v>
      </c>
      <c r="F7" s="377"/>
      <c r="G7" s="377"/>
      <c r="H7" s="377"/>
      <c r="I7" s="116"/>
      <c r="J7" s="28"/>
      <c r="K7" s="30"/>
    </row>
    <row r="8" spans="2:11" s="1" customFormat="1" ht="15">
      <c r="B8" s="40"/>
      <c r="C8" s="41"/>
      <c r="D8" s="36" t="s">
        <v>100</v>
      </c>
      <c r="E8" s="41"/>
      <c r="F8" s="41"/>
      <c r="G8" s="41"/>
      <c r="H8" s="41"/>
      <c r="I8" s="117"/>
      <c r="J8" s="41"/>
      <c r="K8" s="44"/>
    </row>
    <row r="9" spans="2:11" s="1" customFormat="1" ht="36.95" customHeight="1">
      <c r="B9" s="40"/>
      <c r="C9" s="41"/>
      <c r="D9" s="41"/>
      <c r="E9" s="378" t="s">
        <v>695</v>
      </c>
      <c r="F9" s="379"/>
      <c r="G9" s="379"/>
      <c r="H9" s="379"/>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24</v>
      </c>
      <c r="K11" s="44"/>
    </row>
    <row r="12" spans="2:11" s="1" customFormat="1" ht="14.45" customHeight="1">
      <c r="B12" s="40"/>
      <c r="C12" s="41"/>
      <c r="D12" s="36" t="s">
        <v>26</v>
      </c>
      <c r="E12" s="41"/>
      <c r="F12" s="34" t="s">
        <v>27</v>
      </c>
      <c r="G12" s="41"/>
      <c r="H12" s="41"/>
      <c r="I12" s="118" t="s">
        <v>28</v>
      </c>
      <c r="J12" s="119" t="str">
        <f>'Rekapitulace stavby'!AN8</f>
        <v>14.8.2018</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32</v>
      </c>
      <c r="E14" s="41"/>
      <c r="F14" s="41"/>
      <c r="G14" s="41"/>
      <c r="H14" s="41"/>
      <c r="I14" s="118" t="s">
        <v>33</v>
      </c>
      <c r="J14" s="34" t="s">
        <v>34</v>
      </c>
      <c r="K14" s="44"/>
    </row>
    <row r="15" spans="2:11" s="1" customFormat="1" ht="18" customHeight="1">
      <c r="B15" s="40"/>
      <c r="C15" s="41"/>
      <c r="D15" s="41"/>
      <c r="E15" s="34" t="s">
        <v>35</v>
      </c>
      <c r="F15" s="41"/>
      <c r="G15" s="41"/>
      <c r="H15" s="41"/>
      <c r="I15" s="118" t="s">
        <v>36</v>
      </c>
      <c r="J15" s="34" t="s">
        <v>34</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37</v>
      </c>
      <c r="E17" s="41"/>
      <c r="F17" s="41"/>
      <c r="G17" s="41"/>
      <c r="H17" s="41"/>
      <c r="I17" s="118" t="s">
        <v>33</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36</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39</v>
      </c>
      <c r="E20" s="41"/>
      <c r="F20" s="41"/>
      <c r="G20" s="41"/>
      <c r="H20" s="41"/>
      <c r="I20" s="118" t="s">
        <v>33</v>
      </c>
      <c r="J20" s="34" t="s">
        <v>34</v>
      </c>
      <c r="K20" s="44"/>
    </row>
    <row r="21" spans="2:11" s="1" customFormat="1" ht="18" customHeight="1">
      <c r="B21" s="40"/>
      <c r="C21" s="41"/>
      <c r="D21" s="41"/>
      <c r="E21" s="34" t="s">
        <v>40</v>
      </c>
      <c r="F21" s="41"/>
      <c r="G21" s="41"/>
      <c r="H21" s="41"/>
      <c r="I21" s="118" t="s">
        <v>36</v>
      </c>
      <c r="J21" s="34" t="s">
        <v>34</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28.5" customHeight="1">
      <c r="B24" s="120"/>
      <c r="C24" s="121"/>
      <c r="D24" s="121"/>
      <c r="E24" s="347" t="s">
        <v>102</v>
      </c>
      <c r="F24" s="347"/>
      <c r="G24" s="347"/>
      <c r="H24" s="347"/>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44</v>
      </c>
      <c r="E27" s="41"/>
      <c r="F27" s="41"/>
      <c r="G27" s="41"/>
      <c r="H27" s="41"/>
      <c r="I27" s="117"/>
      <c r="J27" s="127">
        <f>ROUNDUP(J81,2)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46</v>
      </c>
      <c r="G29" s="41"/>
      <c r="H29" s="41"/>
      <c r="I29" s="128" t="s">
        <v>45</v>
      </c>
      <c r="J29" s="45" t="s">
        <v>47</v>
      </c>
      <c r="K29" s="44"/>
    </row>
    <row r="30" spans="2:11" s="1" customFormat="1" ht="14.45" customHeight="1" hidden="1">
      <c r="B30" s="40"/>
      <c r="C30" s="41"/>
      <c r="D30" s="48" t="s">
        <v>48</v>
      </c>
      <c r="E30" s="48" t="s">
        <v>49</v>
      </c>
      <c r="F30" s="129">
        <f>ROUNDUP(SUM(BE81:BE147),2)</f>
        <v>0</v>
      </c>
      <c r="G30" s="41"/>
      <c r="H30" s="41"/>
      <c r="I30" s="130">
        <v>0.21</v>
      </c>
      <c r="J30" s="129">
        <f>ROUNDUP(ROUNDUP((SUM(BE81:BE147)),2)*I30,1)</f>
        <v>0</v>
      </c>
      <c r="K30" s="44"/>
    </row>
    <row r="31" spans="2:11" s="1" customFormat="1" ht="14.45" customHeight="1" hidden="1">
      <c r="B31" s="40"/>
      <c r="C31" s="41"/>
      <c r="D31" s="41"/>
      <c r="E31" s="48" t="s">
        <v>50</v>
      </c>
      <c r="F31" s="129">
        <f>ROUNDUP(SUM(BF81:BF147),2)</f>
        <v>0</v>
      </c>
      <c r="G31" s="41"/>
      <c r="H31" s="41"/>
      <c r="I31" s="130">
        <v>0.15</v>
      </c>
      <c r="J31" s="129">
        <f>ROUNDUP(ROUNDUP((SUM(BF81:BF147)),2)*I31,1)</f>
        <v>0</v>
      </c>
      <c r="K31" s="44"/>
    </row>
    <row r="32" spans="2:11" s="1" customFormat="1" ht="14.45" customHeight="1">
      <c r="B32" s="40"/>
      <c r="C32" s="41"/>
      <c r="D32" s="48" t="s">
        <v>48</v>
      </c>
      <c r="E32" s="48" t="s">
        <v>51</v>
      </c>
      <c r="F32" s="129">
        <f>ROUNDUP(SUM(BG81:BG147),2)</f>
        <v>0</v>
      </c>
      <c r="G32" s="41"/>
      <c r="H32" s="41"/>
      <c r="I32" s="130">
        <v>0.21</v>
      </c>
      <c r="J32" s="129">
        <v>0</v>
      </c>
      <c r="K32" s="44"/>
    </row>
    <row r="33" spans="2:11" s="1" customFormat="1" ht="14.45" customHeight="1">
      <c r="B33" s="40"/>
      <c r="C33" s="41"/>
      <c r="D33" s="41"/>
      <c r="E33" s="48" t="s">
        <v>52</v>
      </c>
      <c r="F33" s="129">
        <f>ROUNDUP(SUM(BH81:BH147),2)</f>
        <v>0</v>
      </c>
      <c r="G33" s="41"/>
      <c r="H33" s="41"/>
      <c r="I33" s="130">
        <v>0.15</v>
      </c>
      <c r="J33" s="129">
        <v>0</v>
      </c>
      <c r="K33" s="44"/>
    </row>
    <row r="34" spans="2:11" s="1" customFormat="1" ht="14.45" customHeight="1" hidden="1">
      <c r="B34" s="40"/>
      <c r="C34" s="41"/>
      <c r="D34" s="41"/>
      <c r="E34" s="48" t="s">
        <v>53</v>
      </c>
      <c r="F34" s="129">
        <f>ROUNDUP(SUM(BI81:BI147),2)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54</v>
      </c>
      <c r="E36" s="78"/>
      <c r="F36" s="78"/>
      <c r="G36" s="133" t="s">
        <v>55</v>
      </c>
      <c r="H36" s="134" t="s">
        <v>56</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103</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6" t="str">
        <f>E7</f>
        <v>MVN Sběř, rekonstrukce a zkapacitnění bezpečnostního přelivu</v>
      </c>
      <c r="F45" s="377"/>
      <c r="G45" s="377"/>
      <c r="H45" s="377"/>
      <c r="I45" s="117"/>
      <c r="J45" s="41"/>
      <c r="K45" s="44"/>
    </row>
    <row r="46" spans="2:11" s="1" customFormat="1" ht="14.45" customHeight="1">
      <c r="B46" s="40"/>
      <c r="C46" s="36" t="s">
        <v>100</v>
      </c>
      <c r="D46" s="41"/>
      <c r="E46" s="41"/>
      <c r="F46" s="41"/>
      <c r="G46" s="41"/>
      <c r="H46" s="41"/>
      <c r="I46" s="117"/>
      <c r="J46" s="41"/>
      <c r="K46" s="44"/>
    </row>
    <row r="47" spans="2:11" s="1" customFormat="1" ht="17.25" customHeight="1">
      <c r="B47" s="40"/>
      <c r="C47" s="41"/>
      <c r="D47" s="41"/>
      <c r="E47" s="378" t="str">
        <f>E9</f>
        <v>VON - Vedlejší a ostatní náklady</v>
      </c>
      <c r="F47" s="379"/>
      <c r="G47" s="379"/>
      <c r="H47" s="379"/>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26</v>
      </c>
      <c r="D49" s="41"/>
      <c r="E49" s="41"/>
      <c r="F49" s="34" t="str">
        <f>F12</f>
        <v>Sběř</v>
      </c>
      <c r="G49" s="41"/>
      <c r="H49" s="41"/>
      <c r="I49" s="118" t="s">
        <v>28</v>
      </c>
      <c r="J49" s="119" t="str">
        <f>IF(J12="","",J12)</f>
        <v>14.8.2018</v>
      </c>
      <c r="K49" s="44"/>
    </row>
    <row r="50" spans="2:11" s="1" customFormat="1" ht="6.95" customHeight="1">
      <c r="B50" s="40"/>
      <c r="C50" s="41"/>
      <c r="D50" s="41"/>
      <c r="E50" s="41"/>
      <c r="F50" s="41"/>
      <c r="G50" s="41"/>
      <c r="H50" s="41"/>
      <c r="I50" s="117"/>
      <c r="J50" s="41"/>
      <c r="K50" s="44"/>
    </row>
    <row r="51" spans="2:11" s="1" customFormat="1" ht="15">
      <c r="B51" s="40"/>
      <c r="C51" s="36" t="s">
        <v>32</v>
      </c>
      <c r="D51" s="41"/>
      <c r="E51" s="41"/>
      <c r="F51" s="34" t="str">
        <f>E15</f>
        <v>Povodí Labe, státní podnik, OIČ, Hradec Králové</v>
      </c>
      <c r="G51" s="41"/>
      <c r="H51" s="41"/>
      <c r="I51" s="118" t="s">
        <v>39</v>
      </c>
      <c r="J51" s="347" t="str">
        <f>E21</f>
        <v xml:space="preserve">Povodí Labe, státní podnik, OIČ, Hradec Králové </v>
      </c>
      <c r="K51" s="44"/>
    </row>
    <row r="52" spans="2:11" s="1" customFormat="1" ht="14.45" customHeight="1">
      <c r="B52" s="40"/>
      <c r="C52" s="36" t="s">
        <v>37</v>
      </c>
      <c r="D52" s="41"/>
      <c r="E52" s="41"/>
      <c r="F52" s="34" t="str">
        <f>IF(E18="","",E18)</f>
        <v/>
      </c>
      <c r="G52" s="41"/>
      <c r="H52" s="41"/>
      <c r="I52" s="117"/>
      <c r="J52" s="371"/>
      <c r="K52" s="44"/>
    </row>
    <row r="53" spans="2:11" s="1" customFormat="1" ht="10.35" customHeight="1">
      <c r="B53" s="40"/>
      <c r="C53" s="41"/>
      <c r="D53" s="41"/>
      <c r="E53" s="41"/>
      <c r="F53" s="41"/>
      <c r="G53" s="41"/>
      <c r="H53" s="41"/>
      <c r="I53" s="117"/>
      <c r="J53" s="41"/>
      <c r="K53" s="44"/>
    </row>
    <row r="54" spans="2:11" s="1" customFormat="1" ht="29.25" customHeight="1">
      <c r="B54" s="40"/>
      <c r="C54" s="143" t="s">
        <v>104</v>
      </c>
      <c r="D54" s="131"/>
      <c r="E54" s="131"/>
      <c r="F54" s="131"/>
      <c r="G54" s="131"/>
      <c r="H54" s="131"/>
      <c r="I54" s="144"/>
      <c r="J54" s="145" t="s">
        <v>105</v>
      </c>
      <c r="K54" s="146"/>
    </row>
    <row r="55" spans="2:11" s="1" customFormat="1" ht="10.35" customHeight="1">
      <c r="B55" s="40"/>
      <c r="C55" s="41"/>
      <c r="D55" s="41"/>
      <c r="E55" s="41"/>
      <c r="F55" s="41"/>
      <c r="G55" s="41"/>
      <c r="H55" s="41"/>
      <c r="I55" s="117"/>
      <c r="J55" s="41"/>
      <c r="K55" s="44"/>
    </row>
    <row r="56" spans="2:47" s="1" customFormat="1" ht="29.25" customHeight="1">
      <c r="B56" s="40"/>
      <c r="C56" s="147" t="s">
        <v>106</v>
      </c>
      <c r="D56" s="41"/>
      <c r="E56" s="41"/>
      <c r="F56" s="41"/>
      <c r="G56" s="41"/>
      <c r="H56" s="41"/>
      <c r="I56" s="117"/>
      <c r="J56" s="127">
        <f>J81</f>
        <v>0</v>
      </c>
      <c r="K56" s="44"/>
      <c r="AU56" s="23" t="s">
        <v>107</v>
      </c>
    </row>
    <row r="57" spans="2:11" s="7" customFormat="1" ht="24.95" customHeight="1">
      <c r="B57" s="148"/>
      <c r="C57" s="149"/>
      <c r="D57" s="150" t="s">
        <v>696</v>
      </c>
      <c r="E57" s="151"/>
      <c r="F57" s="151"/>
      <c r="G57" s="151"/>
      <c r="H57" s="151"/>
      <c r="I57" s="152"/>
      <c r="J57" s="153">
        <f>J82</f>
        <v>0</v>
      </c>
      <c r="K57" s="154"/>
    </row>
    <row r="58" spans="2:11" s="8" customFormat="1" ht="19.9" customHeight="1">
      <c r="B58" s="155"/>
      <c r="C58" s="156"/>
      <c r="D58" s="157" t="s">
        <v>697</v>
      </c>
      <c r="E58" s="158"/>
      <c r="F58" s="158"/>
      <c r="G58" s="158"/>
      <c r="H58" s="158"/>
      <c r="I58" s="159"/>
      <c r="J58" s="160">
        <f>J83</f>
        <v>0</v>
      </c>
      <c r="K58" s="161"/>
    </row>
    <row r="59" spans="2:11" s="8" customFormat="1" ht="19.9" customHeight="1">
      <c r="B59" s="155"/>
      <c r="C59" s="156"/>
      <c r="D59" s="157" t="s">
        <v>698</v>
      </c>
      <c r="E59" s="158"/>
      <c r="F59" s="158"/>
      <c r="G59" s="158"/>
      <c r="H59" s="158"/>
      <c r="I59" s="159"/>
      <c r="J59" s="160">
        <f>J106</f>
        <v>0</v>
      </c>
      <c r="K59" s="161"/>
    </row>
    <row r="60" spans="2:11" s="8" customFormat="1" ht="19.9" customHeight="1">
      <c r="B60" s="155"/>
      <c r="C60" s="156"/>
      <c r="D60" s="157" t="s">
        <v>699</v>
      </c>
      <c r="E60" s="158"/>
      <c r="F60" s="158"/>
      <c r="G60" s="158"/>
      <c r="H60" s="158"/>
      <c r="I60" s="159"/>
      <c r="J60" s="160">
        <f>J118</f>
        <v>0</v>
      </c>
      <c r="K60" s="161"/>
    </row>
    <row r="61" spans="2:11" s="8" customFormat="1" ht="19.9" customHeight="1">
      <c r="B61" s="155"/>
      <c r="C61" s="156"/>
      <c r="D61" s="157" t="s">
        <v>700</v>
      </c>
      <c r="E61" s="158"/>
      <c r="F61" s="158"/>
      <c r="G61" s="158"/>
      <c r="H61" s="158"/>
      <c r="I61" s="159"/>
      <c r="J61" s="160">
        <f>J128</f>
        <v>0</v>
      </c>
      <c r="K61" s="161"/>
    </row>
    <row r="62" spans="2:11" s="1" customFormat="1" ht="21.75" customHeight="1">
      <c r="B62" s="40"/>
      <c r="C62" s="41"/>
      <c r="D62" s="41"/>
      <c r="E62" s="41"/>
      <c r="F62" s="41"/>
      <c r="G62" s="41"/>
      <c r="H62" s="41"/>
      <c r="I62" s="117"/>
      <c r="J62" s="41"/>
      <c r="K62" s="44"/>
    </row>
    <row r="63" spans="2:11" s="1" customFormat="1" ht="6.95" customHeight="1">
      <c r="B63" s="55"/>
      <c r="C63" s="56"/>
      <c r="D63" s="56"/>
      <c r="E63" s="56"/>
      <c r="F63" s="56"/>
      <c r="G63" s="56"/>
      <c r="H63" s="56"/>
      <c r="I63" s="138"/>
      <c r="J63" s="56"/>
      <c r="K63" s="57"/>
    </row>
    <row r="67" spans="2:12" s="1" customFormat="1" ht="6.95" customHeight="1">
      <c r="B67" s="58"/>
      <c r="C67" s="59"/>
      <c r="D67" s="59"/>
      <c r="E67" s="59"/>
      <c r="F67" s="59"/>
      <c r="G67" s="59"/>
      <c r="H67" s="59"/>
      <c r="I67" s="141"/>
      <c r="J67" s="59"/>
      <c r="K67" s="59"/>
      <c r="L67" s="60"/>
    </row>
    <row r="68" spans="2:12" s="1" customFormat="1" ht="36.95" customHeight="1">
      <c r="B68" s="40"/>
      <c r="C68" s="61" t="s">
        <v>116</v>
      </c>
      <c r="D68" s="62"/>
      <c r="E68" s="62"/>
      <c r="F68" s="62"/>
      <c r="G68" s="62"/>
      <c r="H68" s="62"/>
      <c r="I68" s="162"/>
      <c r="J68" s="62"/>
      <c r="K68" s="62"/>
      <c r="L68" s="60"/>
    </row>
    <row r="69" spans="2:12" s="1" customFormat="1" ht="6.95" customHeight="1">
      <c r="B69" s="40"/>
      <c r="C69" s="62"/>
      <c r="D69" s="62"/>
      <c r="E69" s="62"/>
      <c r="F69" s="62"/>
      <c r="G69" s="62"/>
      <c r="H69" s="62"/>
      <c r="I69" s="162"/>
      <c r="J69" s="62"/>
      <c r="K69" s="62"/>
      <c r="L69" s="60"/>
    </row>
    <row r="70" spans="2:12" s="1" customFormat="1" ht="14.45" customHeight="1">
      <c r="B70" s="40"/>
      <c r="C70" s="64" t="s">
        <v>18</v>
      </c>
      <c r="D70" s="62"/>
      <c r="E70" s="62"/>
      <c r="F70" s="62"/>
      <c r="G70" s="62"/>
      <c r="H70" s="62"/>
      <c r="I70" s="162"/>
      <c r="J70" s="62"/>
      <c r="K70" s="62"/>
      <c r="L70" s="60"/>
    </row>
    <row r="71" spans="2:12" s="1" customFormat="1" ht="16.5" customHeight="1">
      <c r="B71" s="40"/>
      <c r="C71" s="62"/>
      <c r="D71" s="62"/>
      <c r="E71" s="372" t="str">
        <f>E7</f>
        <v>MVN Sběř, rekonstrukce a zkapacitnění bezpečnostního přelivu</v>
      </c>
      <c r="F71" s="373"/>
      <c r="G71" s="373"/>
      <c r="H71" s="373"/>
      <c r="I71" s="162"/>
      <c r="J71" s="62"/>
      <c r="K71" s="62"/>
      <c r="L71" s="60"/>
    </row>
    <row r="72" spans="2:12" s="1" customFormat="1" ht="14.45" customHeight="1">
      <c r="B72" s="40"/>
      <c r="C72" s="64" t="s">
        <v>100</v>
      </c>
      <c r="D72" s="62"/>
      <c r="E72" s="62"/>
      <c r="F72" s="62"/>
      <c r="G72" s="62"/>
      <c r="H72" s="62"/>
      <c r="I72" s="162"/>
      <c r="J72" s="62"/>
      <c r="K72" s="62"/>
      <c r="L72" s="60"/>
    </row>
    <row r="73" spans="2:12" s="1" customFormat="1" ht="17.25" customHeight="1">
      <c r="B73" s="40"/>
      <c r="C73" s="62"/>
      <c r="D73" s="62"/>
      <c r="E73" s="367" t="str">
        <f>E9</f>
        <v>VON - Vedlejší a ostatní náklady</v>
      </c>
      <c r="F73" s="374"/>
      <c r="G73" s="374"/>
      <c r="H73" s="374"/>
      <c r="I73" s="162"/>
      <c r="J73" s="62"/>
      <c r="K73" s="62"/>
      <c r="L73" s="60"/>
    </row>
    <row r="74" spans="2:12" s="1" customFormat="1" ht="6.95" customHeight="1">
      <c r="B74" s="40"/>
      <c r="C74" s="62"/>
      <c r="D74" s="62"/>
      <c r="E74" s="62"/>
      <c r="F74" s="62"/>
      <c r="G74" s="62"/>
      <c r="H74" s="62"/>
      <c r="I74" s="162"/>
      <c r="J74" s="62"/>
      <c r="K74" s="62"/>
      <c r="L74" s="60"/>
    </row>
    <row r="75" spans="2:12" s="1" customFormat="1" ht="18" customHeight="1">
      <c r="B75" s="40"/>
      <c r="C75" s="64" t="s">
        <v>26</v>
      </c>
      <c r="D75" s="62"/>
      <c r="E75" s="62"/>
      <c r="F75" s="163" t="str">
        <f>F12</f>
        <v>Sběř</v>
      </c>
      <c r="G75" s="62"/>
      <c r="H75" s="62"/>
      <c r="I75" s="164" t="s">
        <v>28</v>
      </c>
      <c r="J75" s="72" t="str">
        <f>IF(J12="","",J12)</f>
        <v>14.8.2018</v>
      </c>
      <c r="K75" s="62"/>
      <c r="L75" s="60"/>
    </row>
    <row r="76" spans="2:12" s="1" customFormat="1" ht="6.95" customHeight="1">
      <c r="B76" s="40"/>
      <c r="C76" s="62"/>
      <c r="D76" s="62"/>
      <c r="E76" s="62"/>
      <c r="F76" s="62"/>
      <c r="G76" s="62"/>
      <c r="H76" s="62"/>
      <c r="I76" s="162"/>
      <c r="J76" s="62"/>
      <c r="K76" s="62"/>
      <c r="L76" s="60"/>
    </row>
    <row r="77" spans="2:12" s="1" customFormat="1" ht="15">
      <c r="B77" s="40"/>
      <c r="C77" s="64" t="s">
        <v>32</v>
      </c>
      <c r="D77" s="62"/>
      <c r="E77" s="62"/>
      <c r="F77" s="163" t="str">
        <f>E15</f>
        <v>Povodí Labe, státní podnik, OIČ, Hradec Králové</v>
      </c>
      <c r="G77" s="62"/>
      <c r="H77" s="62"/>
      <c r="I77" s="164" t="s">
        <v>39</v>
      </c>
      <c r="J77" s="163" t="str">
        <f>E21</f>
        <v xml:space="preserve">Povodí Labe, státní podnik, OIČ, Hradec Králové </v>
      </c>
      <c r="K77" s="62"/>
      <c r="L77" s="60"/>
    </row>
    <row r="78" spans="2:12" s="1" customFormat="1" ht="14.45" customHeight="1">
      <c r="B78" s="40"/>
      <c r="C78" s="64" t="s">
        <v>37</v>
      </c>
      <c r="D78" s="62"/>
      <c r="E78" s="62"/>
      <c r="F78" s="163" t="str">
        <f>IF(E18="","",E18)</f>
        <v/>
      </c>
      <c r="G78" s="62"/>
      <c r="H78" s="62"/>
      <c r="I78" s="162"/>
      <c r="J78" s="62"/>
      <c r="K78" s="62"/>
      <c r="L78" s="60"/>
    </row>
    <row r="79" spans="2:12" s="1" customFormat="1" ht="10.35" customHeight="1">
      <c r="B79" s="40"/>
      <c r="C79" s="62"/>
      <c r="D79" s="62"/>
      <c r="E79" s="62"/>
      <c r="F79" s="62"/>
      <c r="G79" s="62"/>
      <c r="H79" s="62"/>
      <c r="I79" s="162"/>
      <c r="J79" s="62"/>
      <c r="K79" s="62"/>
      <c r="L79" s="60"/>
    </row>
    <row r="80" spans="2:20" s="9" customFormat="1" ht="29.25" customHeight="1">
      <c r="B80" s="165"/>
      <c r="C80" s="166" t="s">
        <v>117</v>
      </c>
      <c r="D80" s="167" t="s">
        <v>63</v>
      </c>
      <c r="E80" s="167" t="s">
        <v>59</v>
      </c>
      <c r="F80" s="167" t="s">
        <v>118</v>
      </c>
      <c r="G80" s="167" t="s">
        <v>119</v>
      </c>
      <c r="H80" s="167" t="s">
        <v>120</v>
      </c>
      <c r="I80" s="168" t="s">
        <v>121</v>
      </c>
      <c r="J80" s="167" t="s">
        <v>105</v>
      </c>
      <c r="K80" s="169" t="s">
        <v>122</v>
      </c>
      <c r="L80" s="170"/>
      <c r="M80" s="80" t="s">
        <v>123</v>
      </c>
      <c r="N80" s="81" t="s">
        <v>48</v>
      </c>
      <c r="O80" s="81" t="s">
        <v>124</v>
      </c>
      <c r="P80" s="81" t="s">
        <v>125</v>
      </c>
      <c r="Q80" s="81" t="s">
        <v>126</v>
      </c>
      <c r="R80" s="81" t="s">
        <v>127</v>
      </c>
      <c r="S80" s="81" t="s">
        <v>128</v>
      </c>
      <c r="T80" s="82" t="s">
        <v>129</v>
      </c>
    </row>
    <row r="81" spans="2:63" s="1" customFormat="1" ht="29.25" customHeight="1">
      <c r="B81" s="40"/>
      <c r="C81" s="86" t="s">
        <v>106</v>
      </c>
      <c r="D81" s="62"/>
      <c r="E81" s="62"/>
      <c r="F81" s="62"/>
      <c r="G81" s="62"/>
      <c r="H81" s="62"/>
      <c r="I81" s="162"/>
      <c r="J81" s="171">
        <f>BK81</f>
        <v>0</v>
      </c>
      <c r="K81" s="62"/>
      <c r="L81" s="60"/>
      <c r="M81" s="83"/>
      <c r="N81" s="84"/>
      <c r="O81" s="84"/>
      <c r="P81" s="172">
        <f>P82</f>
        <v>0</v>
      </c>
      <c r="Q81" s="84"/>
      <c r="R81" s="172">
        <f>R82</f>
        <v>0</v>
      </c>
      <c r="S81" s="84"/>
      <c r="T81" s="173">
        <f>T82</f>
        <v>0</v>
      </c>
      <c r="AT81" s="23" t="s">
        <v>77</v>
      </c>
      <c r="AU81" s="23" t="s">
        <v>107</v>
      </c>
      <c r="BK81" s="174">
        <f>BK82</f>
        <v>0</v>
      </c>
    </row>
    <row r="82" spans="2:63" s="10" customFormat="1" ht="37.35" customHeight="1">
      <c r="B82" s="175"/>
      <c r="C82" s="176"/>
      <c r="D82" s="177" t="s">
        <v>77</v>
      </c>
      <c r="E82" s="178" t="s">
        <v>701</v>
      </c>
      <c r="F82" s="178" t="s">
        <v>702</v>
      </c>
      <c r="G82" s="176"/>
      <c r="H82" s="176"/>
      <c r="I82" s="179"/>
      <c r="J82" s="180">
        <f>BK82</f>
        <v>0</v>
      </c>
      <c r="K82" s="176"/>
      <c r="L82" s="181"/>
      <c r="M82" s="182"/>
      <c r="N82" s="183"/>
      <c r="O82" s="183"/>
      <c r="P82" s="184">
        <f>P83+P106+P118+P128</f>
        <v>0</v>
      </c>
      <c r="Q82" s="183"/>
      <c r="R82" s="184">
        <f>R83+R106+R118+R128</f>
        <v>0</v>
      </c>
      <c r="S82" s="183"/>
      <c r="T82" s="185">
        <f>T83+T106+T118+T128</f>
        <v>0</v>
      </c>
      <c r="AR82" s="186" t="s">
        <v>139</v>
      </c>
      <c r="AT82" s="187" t="s">
        <v>77</v>
      </c>
      <c r="AU82" s="187" t="s">
        <v>78</v>
      </c>
      <c r="AY82" s="186" t="s">
        <v>132</v>
      </c>
      <c r="BK82" s="188">
        <f>BK83+BK106+BK118+BK128</f>
        <v>0</v>
      </c>
    </row>
    <row r="83" spans="2:63" s="10" customFormat="1" ht="19.9" customHeight="1">
      <c r="B83" s="175"/>
      <c r="C83" s="176"/>
      <c r="D83" s="177" t="s">
        <v>77</v>
      </c>
      <c r="E83" s="189" t="s">
        <v>703</v>
      </c>
      <c r="F83" s="189" t="s">
        <v>704</v>
      </c>
      <c r="G83" s="176"/>
      <c r="H83" s="176"/>
      <c r="I83" s="179"/>
      <c r="J83" s="190">
        <f>BK83</f>
        <v>0</v>
      </c>
      <c r="K83" s="176"/>
      <c r="L83" s="181"/>
      <c r="M83" s="182"/>
      <c r="N83" s="183"/>
      <c r="O83" s="183"/>
      <c r="P83" s="184">
        <f>SUM(P84:P105)</f>
        <v>0</v>
      </c>
      <c r="Q83" s="183"/>
      <c r="R83" s="184">
        <f>SUM(R84:R105)</f>
        <v>0</v>
      </c>
      <c r="S83" s="183"/>
      <c r="T83" s="185">
        <f>SUM(T84:T105)</f>
        <v>0</v>
      </c>
      <c r="AR83" s="186" t="s">
        <v>139</v>
      </c>
      <c r="AT83" s="187" t="s">
        <v>77</v>
      </c>
      <c r="AU83" s="187" t="s">
        <v>25</v>
      </c>
      <c r="AY83" s="186" t="s">
        <v>132</v>
      </c>
      <c r="BK83" s="188">
        <f>SUM(BK84:BK105)</f>
        <v>0</v>
      </c>
    </row>
    <row r="84" spans="2:65" s="1" customFormat="1" ht="16.5" customHeight="1">
      <c r="B84" s="40"/>
      <c r="C84" s="191" t="s">
        <v>25</v>
      </c>
      <c r="D84" s="191" t="s">
        <v>134</v>
      </c>
      <c r="E84" s="192" t="s">
        <v>705</v>
      </c>
      <c r="F84" s="193" t="s">
        <v>706</v>
      </c>
      <c r="G84" s="194" t="s">
        <v>707</v>
      </c>
      <c r="H84" s="195">
        <v>1</v>
      </c>
      <c r="I84" s="196"/>
      <c r="J84" s="197">
        <f>ROUND(I84*H84,2)</f>
        <v>0</v>
      </c>
      <c r="K84" s="193" t="s">
        <v>34</v>
      </c>
      <c r="L84" s="60"/>
      <c r="M84" s="198" t="s">
        <v>34</v>
      </c>
      <c r="N84" s="199" t="s">
        <v>51</v>
      </c>
      <c r="O84" s="41"/>
      <c r="P84" s="200">
        <f>O84*H84</f>
        <v>0</v>
      </c>
      <c r="Q84" s="200">
        <v>0</v>
      </c>
      <c r="R84" s="200">
        <f>Q84*H84</f>
        <v>0</v>
      </c>
      <c r="S84" s="200">
        <v>0</v>
      </c>
      <c r="T84" s="201">
        <f>S84*H84</f>
        <v>0</v>
      </c>
      <c r="AR84" s="23" t="s">
        <v>708</v>
      </c>
      <c r="AT84" s="23" t="s">
        <v>134</v>
      </c>
      <c r="AU84" s="23" t="s">
        <v>87</v>
      </c>
      <c r="AY84" s="23" t="s">
        <v>132</v>
      </c>
      <c r="BE84" s="202">
        <f>IF(N84="základní",J84,0)</f>
        <v>0</v>
      </c>
      <c r="BF84" s="202">
        <f>IF(N84="snížená",J84,0)</f>
        <v>0</v>
      </c>
      <c r="BG84" s="202">
        <f>IF(N84="zákl. přenesená",J84,0)</f>
        <v>0</v>
      </c>
      <c r="BH84" s="202">
        <f>IF(N84="sníž. přenesená",J84,0)</f>
        <v>0</v>
      </c>
      <c r="BI84" s="202">
        <f>IF(N84="nulová",J84,0)</f>
        <v>0</v>
      </c>
      <c r="BJ84" s="23" t="s">
        <v>139</v>
      </c>
      <c r="BK84" s="202">
        <f>ROUND(I84*H84,2)</f>
        <v>0</v>
      </c>
      <c r="BL84" s="23" t="s">
        <v>708</v>
      </c>
      <c r="BM84" s="23" t="s">
        <v>709</v>
      </c>
    </row>
    <row r="85" spans="2:51" s="11" customFormat="1" ht="13.5">
      <c r="B85" s="206"/>
      <c r="C85" s="207"/>
      <c r="D85" s="203" t="s">
        <v>143</v>
      </c>
      <c r="E85" s="208" t="s">
        <v>34</v>
      </c>
      <c r="F85" s="209" t="s">
        <v>710</v>
      </c>
      <c r="G85" s="207"/>
      <c r="H85" s="208" t="s">
        <v>34</v>
      </c>
      <c r="I85" s="210"/>
      <c r="J85" s="207"/>
      <c r="K85" s="207"/>
      <c r="L85" s="211"/>
      <c r="M85" s="212"/>
      <c r="N85" s="213"/>
      <c r="O85" s="213"/>
      <c r="P85" s="213"/>
      <c r="Q85" s="213"/>
      <c r="R85" s="213"/>
      <c r="S85" s="213"/>
      <c r="T85" s="214"/>
      <c r="AT85" s="215" t="s">
        <v>143</v>
      </c>
      <c r="AU85" s="215" t="s">
        <v>87</v>
      </c>
      <c r="AV85" s="11" t="s">
        <v>25</v>
      </c>
      <c r="AW85" s="11" t="s">
        <v>41</v>
      </c>
      <c r="AX85" s="11" t="s">
        <v>78</v>
      </c>
      <c r="AY85" s="215" t="s">
        <v>132</v>
      </c>
    </row>
    <row r="86" spans="2:51" s="11" customFormat="1" ht="13.5">
      <c r="B86" s="206"/>
      <c r="C86" s="207"/>
      <c r="D86" s="203" t="s">
        <v>143</v>
      </c>
      <c r="E86" s="208" t="s">
        <v>34</v>
      </c>
      <c r="F86" s="209" t="s">
        <v>711</v>
      </c>
      <c r="G86" s="207"/>
      <c r="H86" s="208" t="s">
        <v>34</v>
      </c>
      <c r="I86" s="210"/>
      <c r="J86" s="207"/>
      <c r="K86" s="207"/>
      <c r="L86" s="211"/>
      <c r="M86" s="212"/>
      <c r="N86" s="213"/>
      <c r="O86" s="213"/>
      <c r="P86" s="213"/>
      <c r="Q86" s="213"/>
      <c r="R86" s="213"/>
      <c r="S86" s="213"/>
      <c r="T86" s="214"/>
      <c r="AT86" s="215" t="s">
        <v>143</v>
      </c>
      <c r="AU86" s="215" t="s">
        <v>87</v>
      </c>
      <c r="AV86" s="11" t="s">
        <v>25</v>
      </c>
      <c r="AW86" s="11" t="s">
        <v>41</v>
      </c>
      <c r="AX86" s="11" t="s">
        <v>78</v>
      </c>
      <c r="AY86" s="215" t="s">
        <v>132</v>
      </c>
    </row>
    <row r="87" spans="2:51" s="11" customFormat="1" ht="27">
      <c r="B87" s="206"/>
      <c r="C87" s="207"/>
      <c r="D87" s="203" t="s">
        <v>143</v>
      </c>
      <c r="E87" s="208" t="s">
        <v>34</v>
      </c>
      <c r="F87" s="209" t="s">
        <v>712</v>
      </c>
      <c r="G87" s="207"/>
      <c r="H87" s="208" t="s">
        <v>34</v>
      </c>
      <c r="I87" s="210"/>
      <c r="J87" s="207"/>
      <c r="K87" s="207"/>
      <c r="L87" s="211"/>
      <c r="M87" s="212"/>
      <c r="N87" s="213"/>
      <c r="O87" s="213"/>
      <c r="P87" s="213"/>
      <c r="Q87" s="213"/>
      <c r="R87" s="213"/>
      <c r="S87" s="213"/>
      <c r="T87" s="214"/>
      <c r="AT87" s="215" t="s">
        <v>143</v>
      </c>
      <c r="AU87" s="215" t="s">
        <v>87</v>
      </c>
      <c r="AV87" s="11" t="s">
        <v>25</v>
      </c>
      <c r="AW87" s="11" t="s">
        <v>41</v>
      </c>
      <c r="AX87" s="11" t="s">
        <v>78</v>
      </c>
      <c r="AY87" s="215" t="s">
        <v>132</v>
      </c>
    </row>
    <row r="88" spans="2:51" s="11" customFormat="1" ht="13.5">
      <c r="B88" s="206"/>
      <c r="C88" s="207"/>
      <c r="D88" s="203" t="s">
        <v>143</v>
      </c>
      <c r="E88" s="208" t="s">
        <v>34</v>
      </c>
      <c r="F88" s="209" t="s">
        <v>713</v>
      </c>
      <c r="G88" s="207"/>
      <c r="H88" s="208" t="s">
        <v>34</v>
      </c>
      <c r="I88" s="210"/>
      <c r="J88" s="207"/>
      <c r="K88" s="207"/>
      <c r="L88" s="211"/>
      <c r="M88" s="212"/>
      <c r="N88" s="213"/>
      <c r="O88" s="213"/>
      <c r="P88" s="213"/>
      <c r="Q88" s="213"/>
      <c r="R88" s="213"/>
      <c r="S88" s="213"/>
      <c r="T88" s="214"/>
      <c r="AT88" s="215" t="s">
        <v>143</v>
      </c>
      <c r="AU88" s="215" t="s">
        <v>87</v>
      </c>
      <c r="AV88" s="11" t="s">
        <v>25</v>
      </c>
      <c r="AW88" s="11" t="s">
        <v>41</v>
      </c>
      <c r="AX88" s="11" t="s">
        <v>78</v>
      </c>
      <c r="AY88" s="215" t="s">
        <v>132</v>
      </c>
    </row>
    <row r="89" spans="2:51" s="11" customFormat="1" ht="13.5">
      <c r="B89" s="206"/>
      <c r="C89" s="207"/>
      <c r="D89" s="203" t="s">
        <v>143</v>
      </c>
      <c r="E89" s="208" t="s">
        <v>34</v>
      </c>
      <c r="F89" s="209" t="s">
        <v>714</v>
      </c>
      <c r="G89" s="207"/>
      <c r="H89" s="208" t="s">
        <v>34</v>
      </c>
      <c r="I89" s="210"/>
      <c r="J89" s="207"/>
      <c r="K89" s="207"/>
      <c r="L89" s="211"/>
      <c r="M89" s="212"/>
      <c r="N89" s="213"/>
      <c r="O89" s="213"/>
      <c r="P89" s="213"/>
      <c r="Q89" s="213"/>
      <c r="R89" s="213"/>
      <c r="S89" s="213"/>
      <c r="T89" s="214"/>
      <c r="AT89" s="215" t="s">
        <v>143</v>
      </c>
      <c r="AU89" s="215" t="s">
        <v>87</v>
      </c>
      <c r="AV89" s="11" t="s">
        <v>25</v>
      </c>
      <c r="AW89" s="11" t="s">
        <v>41</v>
      </c>
      <c r="AX89" s="11" t="s">
        <v>78</v>
      </c>
      <c r="AY89" s="215" t="s">
        <v>132</v>
      </c>
    </row>
    <row r="90" spans="2:51" s="11" customFormat="1" ht="27">
      <c r="B90" s="206"/>
      <c r="C90" s="207"/>
      <c r="D90" s="203" t="s">
        <v>143</v>
      </c>
      <c r="E90" s="208" t="s">
        <v>34</v>
      </c>
      <c r="F90" s="209" t="s">
        <v>715</v>
      </c>
      <c r="G90" s="207"/>
      <c r="H90" s="208" t="s">
        <v>34</v>
      </c>
      <c r="I90" s="210"/>
      <c r="J90" s="207"/>
      <c r="K90" s="207"/>
      <c r="L90" s="211"/>
      <c r="M90" s="212"/>
      <c r="N90" s="213"/>
      <c r="O90" s="213"/>
      <c r="P90" s="213"/>
      <c r="Q90" s="213"/>
      <c r="R90" s="213"/>
      <c r="S90" s="213"/>
      <c r="T90" s="214"/>
      <c r="AT90" s="215" t="s">
        <v>143</v>
      </c>
      <c r="AU90" s="215" t="s">
        <v>87</v>
      </c>
      <c r="AV90" s="11" t="s">
        <v>25</v>
      </c>
      <c r="AW90" s="11" t="s">
        <v>41</v>
      </c>
      <c r="AX90" s="11" t="s">
        <v>78</v>
      </c>
      <c r="AY90" s="215" t="s">
        <v>132</v>
      </c>
    </row>
    <row r="91" spans="2:51" s="11" customFormat="1" ht="13.5">
      <c r="B91" s="206"/>
      <c r="C91" s="207"/>
      <c r="D91" s="203" t="s">
        <v>143</v>
      </c>
      <c r="E91" s="208" t="s">
        <v>34</v>
      </c>
      <c r="F91" s="209" t="s">
        <v>716</v>
      </c>
      <c r="G91" s="207"/>
      <c r="H91" s="208" t="s">
        <v>34</v>
      </c>
      <c r="I91" s="210"/>
      <c r="J91" s="207"/>
      <c r="K91" s="207"/>
      <c r="L91" s="211"/>
      <c r="M91" s="212"/>
      <c r="N91" s="213"/>
      <c r="O91" s="213"/>
      <c r="P91" s="213"/>
      <c r="Q91" s="213"/>
      <c r="R91" s="213"/>
      <c r="S91" s="213"/>
      <c r="T91" s="214"/>
      <c r="AT91" s="215" t="s">
        <v>143</v>
      </c>
      <c r="AU91" s="215" t="s">
        <v>87</v>
      </c>
      <c r="AV91" s="11" t="s">
        <v>25</v>
      </c>
      <c r="AW91" s="11" t="s">
        <v>41</v>
      </c>
      <c r="AX91" s="11" t="s">
        <v>78</v>
      </c>
      <c r="AY91" s="215" t="s">
        <v>132</v>
      </c>
    </row>
    <row r="92" spans="2:51" s="11" customFormat="1" ht="27">
      <c r="B92" s="206"/>
      <c r="C92" s="207"/>
      <c r="D92" s="203" t="s">
        <v>143</v>
      </c>
      <c r="E92" s="208" t="s">
        <v>34</v>
      </c>
      <c r="F92" s="209" t="s">
        <v>717</v>
      </c>
      <c r="G92" s="207"/>
      <c r="H92" s="208" t="s">
        <v>34</v>
      </c>
      <c r="I92" s="210"/>
      <c r="J92" s="207"/>
      <c r="K92" s="207"/>
      <c r="L92" s="211"/>
      <c r="M92" s="212"/>
      <c r="N92" s="213"/>
      <c r="O92" s="213"/>
      <c r="P92" s="213"/>
      <c r="Q92" s="213"/>
      <c r="R92" s="213"/>
      <c r="S92" s="213"/>
      <c r="T92" s="214"/>
      <c r="AT92" s="215" t="s">
        <v>143</v>
      </c>
      <c r="AU92" s="215" t="s">
        <v>87</v>
      </c>
      <c r="AV92" s="11" t="s">
        <v>25</v>
      </c>
      <c r="AW92" s="11" t="s">
        <v>41</v>
      </c>
      <c r="AX92" s="11" t="s">
        <v>78</v>
      </c>
      <c r="AY92" s="215" t="s">
        <v>132</v>
      </c>
    </row>
    <row r="93" spans="2:51" s="11" customFormat="1" ht="13.5">
      <c r="B93" s="206"/>
      <c r="C93" s="207"/>
      <c r="D93" s="203" t="s">
        <v>143</v>
      </c>
      <c r="E93" s="208" t="s">
        <v>34</v>
      </c>
      <c r="F93" s="209" t="s">
        <v>718</v>
      </c>
      <c r="G93" s="207"/>
      <c r="H93" s="208" t="s">
        <v>34</v>
      </c>
      <c r="I93" s="210"/>
      <c r="J93" s="207"/>
      <c r="K93" s="207"/>
      <c r="L93" s="211"/>
      <c r="M93" s="212"/>
      <c r="N93" s="213"/>
      <c r="O93" s="213"/>
      <c r="P93" s="213"/>
      <c r="Q93" s="213"/>
      <c r="R93" s="213"/>
      <c r="S93" s="213"/>
      <c r="T93" s="214"/>
      <c r="AT93" s="215" t="s">
        <v>143</v>
      </c>
      <c r="AU93" s="215" t="s">
        <v>87</v>
      </c>
      <c r="AV93" s="11" t="s">
        <v>25</v>
      </c>
      <c r="AW93" s="11" t="s">
        <v>41</v>
      </c>
      <c r="AX93" s="11" t="s">
        <v>78</v>
      </c>
      <c r="AY93" s="215" t="s">
        <v>132</v>
      </c>
    </row>
    <row r="94" spans="2:51" s="11" customFormat="1" ht="27">
      <c r="B94" s="206"/>
      <c r="C94" s="207"/>
      <c r="D94" s="203" t="s">
        <v>143</v>
      </c>
      <c r="E94" s="208" t="s">
        <v>34</v>
      </c>
      <c r="F94" s="209" t="s">
        <v>719</v>
      </c>
      <c r="G94" s="207"/>
      <c r="H94" s="208" t="s">
        <v>34</v>
      </c>
      <c r="I94" s="210"/>
      <c r="J94" s="207"/>
      <c r="K94" s="207"/>
      <c r="L94" s="211"/>
      <c r="M94" s="212"/>
      <c r="N94" s="213"/>
      <c r="O94" s="213"/>
      <c r="P94" s="213"/>
      <c r="Q94" s="213"/>
      <c r="R94" s="213"/>
      <c r="S94" s="213"/>
      <c r="T94" s="214"/>
      <c r="AT94" s="215" t="s">
        <v>143</v>
      </c>
      <c r="AU94" s="215" t="s">
        <v>87</v>
      </c>
      <c r="AV94" s="11" t="s">
        <v>25</v>
      </c>
      <c r="AW94" s="11" t="s">
        <v>41</v>
      </c>
      <c r="AX94" s="11" t="s">
        <v>78</v>
      </c>
      <c r="AY94" s="215" t="s">
        <v>132</v>
      </c>
    </row>
    <row r="95" spans="2:51" s="11" customFormat="1" ht="27">
      <c r="B95" s="206"/>
      <c r="C95" s="207"/>
      <c r="D95" s="203" t="s">
        <v>143</v>
      </c>
      <c r="E95" s="208" t="s">
        <v>34</v>
      </c>
      <c r="F95" s="209" t="s">
        <v>720</v>
      </c>
      <c r="G95" s="207"/>
      <c r="H95" s="208" t="s">
        <v>34</v>
      </c>
      <c r="I95" s="210"/>
      <c r="J95" s="207"/>
      <c r="K95" s="207"/>
      <c r="L95" s="211"/>
      <c r="M95" s="212"/>
      <c r="N95" s="213"/>
      <c r="O95" s="213"/>
      <c r="P95" s="213"/>
      <c r="Q95" s="213"/>
      <c r="R95" s="213"/>
      <c r="S95" s="213"/>
      <c r="T95" s="214"/>
      <c r="AT95" s="215" t="s">
        <v>143</v>
      </c>
      <c r="AU95" s="215" t="s">
        <v>87</v>
      </c>
      <c r="AV95" s="11" t="s">
        <v>25</v>
      </c>
      <c r="AW95" s="11" t="s">
        <v>41</v>
      </c>
      <c r="AX95" s="11" t="s">
        <v>78</v>
      </c>
      <c r="AY95" s="215" t="s">
        <v>132</v>
      </c>
    </row>
    <row r="96" spans="2:51" s="11" customFormat="1" ht="27">
      <c r="B96" s="206"/>
      <c r="C96" s="207"/>
      <c r="D96" s="203" t="s">
        <v>143</v>
      </c>
      <c r="E96" s="208" t="s">
        <v>34</v>
      </c>
      <c r="F96" s="209" t="s">
        <v>721</v>
      </c>
      <c r="G96" s="207"/>
      <c r="H96" s="208" t="s">
        <v>34</v>
      </c>
      <c r="I96" s="210"/>
      <c r="J96" s="207"/>
      <c r="K96" s="207"/>
      <c r="L96" s="211"/>
      <c r="M96" s="212"/>
      <c r="N96" s="213"/>
      <c r="O96" s="213"/>
      <c r="P96" s="213"/>
      <c r="Q96" s="213"/>
      <c r="R96" s="213"/>
      <c r="S96" s="213"/>
      <c r="T96" s="214"/>
      <c r="AT96" s="215" t="s">
        <v>143</v>
      </c>
      <c r="AU96" s="215" t="s">
        <v>87</v>
      </c>
      <c r="AV96" s="11" t="s">
        <v>25</v>
      </c>
      <c r="AW96" s="11" t="s">
        <v>41</v>
      </c>
      <c r="AX96" s="11" t="s">
        <v>78</v>
      </c>
      <c r="AY96" s="215" t="s">
        <v>132</v>
      </c>
    </row>
    <row r="97" spans="2:51" s="11" customFormat="1" ht="27">
      <c r="B97" s="206"/>
      <c r="C97" s="207"/>
      <c r="D97" s="203" t="s">
        <v>143</v>
      </c>
      <c r="E97" s="208" t="s">
        <v>34</v>
      </c>
      <c r="F97" s="209" t="s">
        <v>722</v>
      </c>
      <c r="G97" s="207"/>
      <c r="H97" s="208" t="s">
        <v>34</v>
      </c>
      <c r="I97" s="210"/>
      <c r="J97" s="207"/>
      <c r="K97" s="207"/>
      <c r="L97" s="211"/>
      <c r="M97" s="212"/>
      <c r="N97" s="213"/>
      <c r="O97" s="213"/>
      <c r="P97" s="213"/>
      <c r="Q97" s="213"/>
      <c r="R97" s="213"/>
      <c r="S97" s="213"/>
      <c r="T97" s="214"/>
      <c r="AT97" s="215" t="s">
        <v>143</v>
      </c>
      <c r="AU97" s="215" t="s">
        <v>87</v>
      </c>
      <c r="AV97" s="11" t="s">
        <v>25</v>
      </c>
      <c r="AW97" s="11" t="s">
        <v>41</v>
      </c>
      <c r="AX97" s="11" t="s">
        <v>78</v>
      </c>
      <c r="AY97" s="215" t="s">
        <v>132</v>
      </c>
    </row>
    <row r="98" spans="2:51" s="12" customFormat="1" ht="13.5">
      <c r="B98" s="216"/>
      <c r="C98" s="217"/>
      <c r="D98" s="203" t="s">
        <v>143</v>
      </c>
      <c r="E98" s="218" t="s">
        <v>34</v>
      </c>
      <c r="F98" s="219" t="s">
        <v>25</v>
      </c>
      <c r="G98" s="217"/>
      <c r="H98" s="220">
        <v>1</v>
      </c>
      <c r="I98" s="221"/>
      <c r="J98" s="217"/>
      <c r="K98" s="217"/>
      <c r="L98" s="222"/>
      <c r="M98" s="223"/>
      <c r="N98" s="224"/>
      <c r="O98" s="224"/>
      <c r="P98" s="224"/>
      <c r="Q98" s="224"/>
      <c r="R98" s="224"/>
      <c r="S98" s="224"/>
      <c r="T98" s="225"/>
      <c r="AT98" s="226" t="s">
        <v>143</v>
      </c>
      <c r="AU98" s="226" t="s">
        <v>87</v>
      </c>
      <c r="AV98" s="12" t="s">
        <v>87</v>
      </c>
      <c r="AW98" s="12" t="s">
        <v>41</v>
      </c>
      <c r="AX98" s="12" t="s">
        <v>25</v>
      </c>
      <c r="AY98" s="226" t="s">
        <v>132</v>
      </c>
    </row>
    <row r="99" spans="2:65" s="1" customFormat="1" ht="16.5" customHeight="1">
      <c r="B99" s="40"/>
      <c r="C99" s="191" t="s">
        <v>87</v>
      </c>
      <c r="D99" s="191" t="s">
        <v>134</v>
      </c>
      <c r="E99" s="192" t="s">
        <v>723</v>
      </c>
      <c r="F99" s="193" t="s">
        <v>724</v>
      </c>
      <c r="G99" s="194" t="s">
        <v>707</v>
      </c>
      <c r="H99" s="195">
        <v>1</v>
      </c>
      <c r="I99" s="196"/>
      <c r="J99" s="197">
        <f>ROUND(I99*H99,2)</f>
        <v>0</v>
      </c>
      <c r="K99" s="193" t="s">
        <v>34</v>
      </c>
      <c r="L99" s="60"/>
      <c r="M99" s="198" t="s">
        <v>34</v>
      </c>
      <c r="N99" s="199" t="s">
        <v>51</v>
      </c>
      <c r="O99" s="41"/>
      <c r="P99" s="200">
        <f>O99*H99</f>
        <v>0</v>
      </c>
      <c r="Q99" s="200">
        <v>0</v>
      </c>
      <c r="R99" s="200">
        <f>Q99*H99</f>
        <v>0</v>
      </c>
      <c r="S99" s="200">
        <v>0</v>
      </c>
      <c r="T99" s="201">
        <f>S99*H99</f>
        <v>0</v>
      </c>
      <c r="AR99" s="23" t="s">
        <v>708</v>
      </c>
      <c r="AT99" s="23" t="s">
        <v>134</v>
      </c>
      <c r="AU99" s="23" t="s">
        <v>87</v>
      </c>
      <c r="AY99" s="23" t="s">
        <v>132</v>
      </c>
      <c r="BE99" s="202">
        <f>IF(N99="základní",J99,0)</f>
        <v>0</v>
      </c>
      <c r="BF99" s="202">
        <f>IF(N99="snížená",J99,0)</f>
        <v>0</v>
      </c>
      <c r="BG99" s="202">
        <f>IF(N99="zákl. přenesená",J99,0)</f>
        <v>0</v>
      </c>
      <c r="BH99" s="202">
        <f>IF(N99="sníž. přenesená",J99,0)</f>
        <v>0</v>
      </c>
      <c r="BI99" s="202">
        <f>IF(N99="nulová",J99,0)</f>
        <v>0</v>
      </c>
      <c r="BJ99" s="23" t="s">
        <v>139</v>
      </c>
      <c r="BK99" s="202">
        <f>ROUND(I99*H99,2)</f>
        <v>0</v>
      </c>
      <c r="BL99" s="23" t="s">
        <v>708</v>
      </c>
      <c r="BM99" s="23" t="s">
        <v>725</v>
      </c>
    </row>
    <row r="100" spans="2:51" s="11" customFormat="1" ht="27">
      <c r="B100" s="206"/>
      <c r="C100" s="207"/>
      <c r="D100" s="203" t="s">
        <v>143</v>
      </c>
      <c r="E100" s="208" t="s">
        <v>34</v>
      </c>
      <c r="F100" s="209" t="s">
        <v>726</v>
      </c>
      <c r="G100" s="207"/>
      <c r="H100" s="208" t="s">
        <v>34</v>
      </c>
      <c r="I100" s="210"/>
      <c r="J100" s="207"/>
      <c r="K100" s="207"/>
      <c r="L100" s="211"/>
      <c r="M100" s="212"/>
      <c r="N100" s="213"/>
      <c r="O100" s="213"/>
      <c r="P100" s="213"/>
      <c r="Q100" s="213"/>
      <c r="R100" s="213"/>
      <c r="S100" s="213"/>
      <c r="T100" s="214"/>
      <c r="AT100" s="215" t="s">
        <v>143</v>
      </c>
      <c r="AU100" s="215" t="s">
        <v>87</v>
      </c>
      <c r="AV100" s="11" t="s">
        <v>25</v>
      </c>
      <c r="AW100" s="11" t="s">
        <v>41</v>
      </c>
      <c r="AX100" s="11" t="s">
        <v>78</v>
      </c>
      <c r="AY100" s="215" t="s">
        <v>132</v>
      </c>
    </row>
    <row r="101" spans="2:51" s="12" customFormat="1" ht="13.5">
      <c r="B101" s="216"/>
      <c r="C101" s="217"/>
      <c r="D101" s="203" t="s">
        <v>143</v>
      </c>
      <c r="E101" s="218" t="s">
        <v>34</v>
      </c>
      <c r="F101" s="219" t="s">
        <v>25</v>
      </c>
      <c r="G101" s="217"/>
      <c r="H101" s="220">
        <v>1</v>
      </c>
      <c r="I101" s="221"/>
      <c r="J101" s="217"/>
      <c r="K101" s="217"/>
      <c r="L101" s="222"/>
      <c r="M101" s="223"/>
      <c r="N101" s="224"/>
      <c r="O101" s="224"/>
      <c r="P101" s="224"/>
      <c r="Q101" s="224"/>
      <c r="R101" s="224"/>
      <c r="S101" s="224"/>
      <c r="T101" s="225"/>
      <c r="AT101" s="226" t="s">
        <v>143</v>
      </c>
      <c r="AU101" s="226" t="s">
        <v>87</v>
      </c>
      <c r="AV101" s="12" t="s">
        <v>87</v>
      </c>
      <c r="AW101" s="12" t="s">
        <v>41</v>
      </c>
      <c r="AX101" s="12" t="s">
        <v>25</v>
      </c>
      <c r="AY101" s="226" t="s">
        <v>132</v>
      </c>
    </row>
    <row r="102" spans="2:65" s="1" customFormat="1" ht="16.5" customHeight="1">
      <c r="B102" s="40"/>
      <c r="C102" s="191" t="s">
        <v>157</v>
      </c>
      <c r="D102" s="191" t="s">
        <v>134</v>
      </c>
      <c r="E102" s="192" t="s">
        <v>727</v>
      </c>
      <c r="F102" s="193" t="s">
        <v>728</v>
      </c>
      <c r="G102" s="194" t="s">
        <v>707</v>
      </c>
      <c r="H102" s="195">
        <v>1</v>
      </c>
      <c r="I102" s="196"/>
      <c r="J102" s="197">
        <f>ROUND(I102*H102,2)</f>
        <v>0</v>
      </c>
      <c r="K102" s="193" t="s">
        <v>34</v>
      </c>
      <c r="L102" s="60"/>
      <c r="M102" s="198" t="s">
        <v>34</v>
      </c>
      <c r="N102" s="199" t="s">
        <v>51</v>
      </c>
      <c r="O102" s="41"/>
      <c r="P102" s="200">
        <f>O102*H102</f>
        <v>0</v>
      </c>
      <c r="Q102" s="200">
        <v>0</v>
      </c>
      <c r="R102" s="200">
        <f>Q102*H102</f>
        <v>0</v>
      </c>
      <c r="S102" s="200">
        <v>0</v>
      </c>
      <c r="T102" s="201">
        <f>S102*H102</f>
        <v>0</v>
      </c>
      <c r="AR102" s="23" t="s">
        <v>708</v>
      </c>
      <c r="AT102" s="23" t="s">
        <v>134</v>
      </c>
      <c r="AU102" s="23" t="s">
        <v>87</v>
      </c>
      <c r="AY102" s="23" t="s">
        <v>132</v>
      </c>
      <c r="BE102" s="202">
        <f>IF(N102="základní",J102,0)</f>
        <v>0</v>
      </c>
      <c r="BF102" s="202">
        <f>IF(N102="snížená",J102,0)</f>
        <v>0</v>
      </c>
      <c r="BG102" s="202">
        <f>IF(N102="zákl. přenesená",J102,0)</f>
        <v>0</v>
      </c>
      <c r="BH102" s="202">
        <f>IF(N102="sníž. přenesená",J102,0)</f>
        <v>0</v>
      </c>
      <c r="BI102" s="202">
        <f>IF(N102="nulová",J102,0)</f>
        <v>0</v>
      </c>
      <c r="BJ102" s="23" t="s">
        <v>139</v>
      </c>
      <c r="BK102" s="202">
        <f>ROUND(I102*H102,2)</f>
        <v>0</v>
      </c>
      <c r="BL102" s="23" t="s">
        <v>708</v>
      </c>
      <c r="BM102" s="23" t="s">
        <v>729</v>
      </c>
    </row>
    <row r="103" spans="2:51" s="11" customFormat="1" ht="27">
      <c r="B103" s="206"/>
      <c r="C103" s="207"/>
      <c r="D103" s="203" t="s">
        <v>143</v>
      </c>
      <c r="E103" s="208" t="s">
        <v>34</v>
      </c>
      <c r="F103" s="209" t="s">
        <v>730</v>
      </c>
      <c r="G103" s="207"/>
      <c r="H103" s="208" t="s">
        <v>34</v>
      </c>
      <c r="I103" s="210"/>
      <c r="J103" s="207"/>
      <c r="K103" s="207"/>
      <c r="L103" s="211"/>
      <c r="M103" s="212"/>
      <c r="N103" s="213"/>
      <c r="O103" s="213"/>
      <c r="P103" s="213"/>
      <c r="Q103" s="213"/>
      <c r="R103" s="213"/>
      <c r="S103" s="213"/>
      <c r="T103" s="214"/>
      <c r="AT103" s="215" t="s">
        <v>143</v>
      </c>
      <c r="AU103" s="215" t="s">
        <v>87</v>
      </c>
      <c r="AV103" s="11" t="s">
        <v>25</v>
      </c>
      <c r="AW103" s="11" t="s">
        <v>41</v>
      </c>
      <c r="AX103" s="11" t="s">
        <v>78</v>
      </c>
      <c r="AY103" s="215" t="s">
        <v>132</v>
      </c>
    </row>
    <row r="104" spans="2:51" s="11" customFormat="1" ht="13.5">
      <c r="B104" s="206"/>
      <c r="C104" s="207"/>
      <c r="D104" s="203" t="s">
        <v>143</v>
      </c>
      <c r="E104" s="208" t="s">
        <v>34</v>
      </c>
      <c r="F104" s="209" t="s">
        <v>731</v>
      </c>
      <c r="G104" s="207"/>
      <c r="H104" s="208" t="s">
        <v>34</v>
      </c>
      <c r="I104" s="210"/>
      <c r="J104" s="207"/>
      <c r="K104" s="207"/>
      <c r="L104" s="211"/>
      <c r="M104" s="212"/>
      <c r="N104" s="213"/>
      <c r="O104" s="213"/>
      <c r="P104" s="213"/>
      <c r="Q104" s="213"/>
      <c r="R104" s="213"/>
      <c r="S104" s="213"/>
      <c r="T104" s="214"/>
      <c r="AT104" s="215" t="s">
        <v>143</v>
      </c>
      <c r="AU104" s="215" t="s">
        <v>87</v>
      </c>
      <c r="AV104" s="11" t="s">
        <v>25</v>
      </c>
      <c r="AW104" s="11" t="s">
        <v>41</v>
      </c>
      <c r="AX104" s="11" t="s">
        <v>78</v>
      </c>
      <c r="AY104" s="215" t="s">
        <v>132</v>
      </c>
    </row>
    <row r="105" spans="2:51" s="12" customFormat="1" ht="13.5">
      <c r="B105" s="216"/>
      <c r="C105" s="217"/>
      <c r="D105" s="203" t="s">
        <v>143</v>
      </c>
      <c r="E105" s="218" t="s">
        <v>34</v>
      </c>
      <c r="F105" s="219" t="s">
        <v>25</v>
      </c>
      <c r="G105" s="217"/>
      <c r="H105" s="220">
        <v>1</v>
      </c>
      <c r="I105" s="221"/>
      <c r="J105" s="217"/>
      <c r="K105" s="217"/>
      <c r="L105" s="222"/>
      <c r="M105" s="223"/>
      <c r="N105" s="224"/>
      <c r="O105" s="224"/>
      <c r="P105" s="224"/>
      <c r="Q105" s="224"/>
      <c r="R105" s="224"/>
      <c r="S105" s="224"/>
      <c r="T105" s="225"/>
      <c r="AT105" s="226" t="s">
        <v>143</v>
      </c>
      <c r="AU105" s="226" t="s">
        <v>87</v>
      </c>
      <c r="AV105" s="12" t="s">
        <v>87</v>
      </c>
      <c r="AW105" s="12" t="s">
        <v>41</v>
      </c>
      <c r="AX105" s="12" t="s">
        <v>25</v>
      </c>
      <c r="AY105" s="226" t="s">
        <v>132</v>
      </c>
    </row>
    <row r="106" spans="2:63" s="10" customFormat="1" ht="29.85" customHeight="1">
      <c r="B106" s="175"/>
      <c r="C106" s="176"/>
      <c r="D106" s="177" t="s">
        <v>77</v>
      </c>
      <c r="E106" s="189" t="s">
        <v>732</v>
      </c>
      <c r="F106" s="189" t="s">
        <v>733</v>
      </c>
      <c r="G106" s="176"/>
      <c r="H106" s="176"/>
      <c r="I106" s="179"/>
      <c r="J106" s="190">
        <f>BK106</f>
        <v>0</v>
      </c>
      <c r="K106" s="176"/>
      <c r="L106" s="181"/>
      <c r="M106" s="182"/>
      <c r="N106" s="183"/>
      <c r="O106" s="183"/>
      <c r="P106" s="184">
        <f>SUM(P107:P117)</f>
        <v>0</v>
      </c>
      <c r="Q106" s="183"/>
      <c r="R106" s="184">
        <f>SUM(R107:R117)</f>
        <v>0</v>
      </c>
      <c r="S106" s="183"/>
      <c r="T106" s="185">
        <f>SUM(T107:T117)</f>
        <v>0</v>
      </c>
      <c r="AR106" s="186" t="s">
        <v>139</v>
      </c>
      <c r="AT106" s="187" t="s">
        <v>77</v>
      </c>
      <c r="AU106" s="187" t="s">
        <v>25</v>
      </c>
      <c r="AY106" s="186" t="s">
        <v>132</v>
      </c>
      <c r="BK106" s="188">
        <f>SUM(BK107:BK117)</f>
        <v>0</v>
      </c>
    </row>
    <row r="107" spans="2:65" s="1" customFormat="1" ht="38.25" customHeight="1">
      <c r="B107" s="40"/>
      <c r="C107" s="191" t="s">
        <v>139</v>
      </c>
      <c r="D107" s="191" t="s">
        <v>134</v>
      </c>
      <c r="E107" s="192" t="s">
        <v>734</v>
      </c>
      <c r="F107" s="193" t="s">
        <v>735</v>
      </c>
      <c r="G107" s="194" t="s">
        <v>158</v>
      </c>
      <c r="H107" s="195">
        <v>1</v>
      </c>
      <c r="I107" s="196"/>
      <c r="J107" s="197">
        <f>ROUND(I107*H107,2)</f>
        <v>0</v>
      </c>
      <c r="K107" s="193" t="s">
        <v>34</v>
      </c>
      <c r="L107" s="60"/>
      <c r="M107" s="198" t="s">
        <v>34</v>
      </c>
      <c r="N107" s="199" t="s">
        <v>51</v>
      </c>
      <c r="O107" s="41"/>
      <c r="P107" s="200">
        <f>O107*H107</f>
        <v>0</v>
      </c>
      <c r="Q107" s="200">
        <v>0</v>
      </c>
      <c r="R107" s="200">
        <f>Q107*H107</f>
        <v>0</v>
      </c>
      <c r="S107" s="200">
        <v>0</v>
      </c>
      <c r="T107" s="201">
        <f>S107*H107</f>
        <v>0</v>
      </c>
      <c r="AR107" s="23" t="s">
        <v>708</v>
      </c>
      <c r="AT107" s="23" t="s">
        <v>134</v>
      </c>
      <c r="AU107" s="23" t="s">
        <v>87</v>
      </c>
      <c r="AY107" s="23" t="s">
        <v>132</v>
      </c>
      <c r="BE107" s="202">
        <f>IF(N107="základní",J107,0)</f>
        <v>0</v>
      </c>
      <c r="BF107" s="202">
        <f>IF(N107="snížená",J107,0)</f>
        <v>0</v>
      </c>
      <c r="BG107" s="202">
        <f>IF(N107="zákl. přenesená",J107,0)</f>
        <v>0</v>
      </c>
      <c r="BH107" s="202">
        <f>IF(N107="sníž. přenesená",J107,0)</f>
        <v>0</v>
      </c>
      <c r="BI107" s="202">
        <f>IF(N107="nulová",J107,0)</f>
        <v>0</v>
      </c>
      <c r="BJ107" s="23" t="s">
        <v>139</v>
      </c>
      <c r="BK107" s="202">
        <f>ROUND(I107*H107,2)</f>
        <v>0</v>
      </c>
      <c r="BL107" s="23" t="s">
        <v>708</v>
      </c>
      <c r="BM107" s="23" t="s">
        <v>736</v>
      </c>
    </row>
    <row r="108" spans="2:51" s="11" customFormat="1" ht="13.5">
      <c r="B108" s="206"/>
      <c r="C108" s="207"/>
      <c r="D108" s="203" t="s">
        <v>143</v>
      </c>
      <c r="E108" s="208" t="s">
        <v>34</v>
      </c>
      <c r="F108" s="209" t="s">
        <v>737</v>
      </c>
      <c r="G108" s="207"/>
      <c r="H108" s="208" t="s">
        <v>34</v>
      </c>
      <c r="I108" s="210"/>
      <c r="J108" s="207"/>
      <c r="K108" s="207"/>
      <c r="L108" s="211"/>
      <c r="M108" s="212"/>
      <c r="N108" s="213"/>
      <c r="O108" s="213"/>
      <c r="P108" s="213"/>
      <c r="Q108" s="213"/>
      <c r="R108" s="213"/>
      <c r="S108" s="213"/>
      <c r="T108" s="214"/>
      <c r="AT108" s="215" t="s">
        <v>143</v>
      </c>
      <c r="AU108" s="215" t="s">
        <v>87</v>
      </c>
      <c r="AV108" s="11" t="s">
        <v>25</v>
      </c>
      <c r="AW108" s="11" t="s">
        <v>41</v>
      </c>
      <c r="AX108" s="11" t="s">
        <v>78</v>
      </c>
      <c r="AY108" s="215" t="s">
        <v>132</v>
      </c>
    </row>
    <row r="109" spans="2:51" s="12" customFormat="1" ht="13.5">
      <c r="B109" s="216"/>
      <c r="C109" s="217"/>
      <c r="D109" s="203" t="s">
        <v>143</v>
      </c>
      <c r="E109" s="218" t="s">
        <v>34</v>
      </c>
      <c r="F109" s="219" t="s">
        <v>25</v>
      </c>
      <c r="G109" s="217"/>
      <c r="H109" s="220">
        <v>1</v>
      </c>
      <c r="I109" s="221"/>
      <c r="J109" s="217"/>
      <c r="K109" s="217"/>
      <c r="L109" s="222"/>
      <c r="M109" s="223"/>
      <c r="N109" s="224"/>
      <c r="O109" s="224"/>
      <c r="P109" s="224"/>
      <c r="Q109" s="224"/>
      <c r="R109" s="224"/>
      <c r="S109" s="224"/>
      <c r="T109" s="225"/>
      <c r="AT109" s="226" t="s">
        <v>143</v>
      </c>
      <c r="AU109" s="226" t="s">
        <v>87</v>
      </c>
      <c r="AV109" s="12" t="s">
        <v>87</v>
      </c>
      <c r="AW109" s="12" t="s">
        <v>41</v>
      </c>
      <c r="AX109" s="12" t="s">
        <v>25</v>
      </c>
      <c r="AY109" s="226" t="s">
        <v>132</v>
      </c>
    </row>
    <row r="110" spans="2:65" s="1" customFormat="1" ht="38.25" customHeight="1">
      <c r="B110" s="40"/>
      <c r="C110" s="191" t="s">
        <v>159</v>
      </c>
      <c r="D110" s="191" t="s">
        <v>134</v>
      </c>
      <c r="E110" s="192" t="s">
        <v>738</v>
      </c>
      <c r="F110" s="193" t="s">
        <v>739</v>
      </c>
      <c r="G110" s="194" t="s">
        <v>158</v>
      </c>
      <c r="H110" s="195">
        <v>1</v>
      </c>
      <c r="I110" s="196"/>
      <c r="J110" s="197">
        <f>ROUND(I110*H110,2)</f>
        <v>0</v>
      </c>
      <c r="K110" s="193" t="s">
        <v>34</v>
      </c>
      <c r="L110" s="60"/>
      <c r="M110" s="198" t="s">
        <v>34</v>
      </c>
      <c r="N110" s="199" t="s">
        <v>51</v>
      </c>
      <c r="O110" s="41"/>
      <c r="P110" s="200">
        <f>O110*H110</f>
        <v>0</v>
      </c>
      <c r="Q110" s="200">
        <v>0</v>
      </c>
      <c r="R110" s="200">
        <f>Q110*H110</f>
        <v>0</v>
      </c>
      <c r="S110" s="200">
        <v>0</v>
      </c>
      <c r="T110" s="201">
        <f>S110*H110</f>
        <v>0</v>
      </c>
      <c r="AR110" s="23" t="s">
        <v>708</v>
      </c>
      <c r="AT110" s="23" t="s">
        <v>134</v>
      </c>
      <c r="AU110" s="23" t="s">
        <v>87</v>
      </c>
      <c r="AY110" s="23" t="s">
        <v>132</v>
      </c>
      <c r="BE110" s="202">
        <f>IF(N110="základní",J110,0)</f>
        <v>0</v>
      </c>
      <c r="BF110" s="202">
        <f>IF(N110="snížená",J110,0)</f>
        <v>0</v>
      </c>
      <c r="BG110" s="202">
        <f>IF(N110="zákl. přenesená",J110,0)</f>
        <v>0</v>
      </c>
      <c r="BH110" s="202">
        <f>IF(N110="sníž. přenesená",J110,0)</f>
        <v>0</v>
      </c>
      <c r="BI110" s="202">
        <f>IF(N110="nulová",J110,0)</f>
        <v>0</v>
      </c>
      <c r="BJ110" s="23" t="s">
        <v>139</v>
      </c>
      <c r="BK110" s="202">
        <f>ROUND(I110*H110,2)</f>
        <v>0</v>
      </c>
      <c r="BL110" s="23" t="s">
        <v>708</v>
      </c>
      <c r="BM110" s="23" t="s">
        <v>740</v>
      </c>
    </row>
    <row r="111" spans="2:51" s="11" customFormat="1" ht="13.5">
      <c r="B111" s="206"/>
      <c r="C111" s="207"/>
      <c r="D111" s="203" t="s">
        <v>143</v>
      </c>
      <c r="E111" s="208" t="s">
        <v>34</v>
      </c>
      <c r="F111" s="209" t="s">
        <v>737</v>
      </c>
      <c r="G111" s="207"/>
      <c r="H111" s="208" t="s">
        <v>34</v>
      </c>
      <c r="I111" s="210"/>
      <c r="J111" s="207"/>
      <c r="K111" s="207"/>
      <c r="L111" s="211"/>
      <c r="M111" s="212"/>
      <c r="N111" s="213"/>
      <c r="O111" s="213"/>
      <c r="P111" s="213"/>
      <c r="Q111" s="213"/>
      <c r="R111" s="213"/>
      <c r="S111" s="213"/>
      <c r="T111" s="214"/>
      <c r="AT111" s="215" t="s">
        <v>143</v>
      </c>
      <c r="AU111" s="215" t="s">
        <v>87</v>
      </c>
      <c r="AV111" s="11" t="s">
        <v>25</v>
      </c>
      <c r="AW111" s="11" t="s">
        <v>41</v>
      </c>
      <c r="AX111" s="11" t="s">
        <v>78</v>
      </c>
      <c r="AY111" s="215" t="s">
        <v>132</v>
      </c>
    </row>
    <row r="112" spans="2:51" s="12" customFormat="1" ht="13.5">
      <c r="B112" s="216"/>
      <c r="C112" s="217"/>
      <c r="D112" s="203" t="s">
        <v>143</v>
      </c>
      <c r="E112" s="218" t="s">
        <v>34</v>
      </c>
      <c r="F112" s="219" t="s">
        <v>25</v>
      </c>
      <c r="G112" s="217"/>
      <c r="H112" s="220">
        <v>1</v>
      </c>
      <c r="I112" s="221"/>
      <c r="J112" s="217"/>
      <c r="K112" s="217"/>
      <c r="L112" s="222"/>
      <c r="M112" s="223"/>
      <c r="N112" s="224"/>
      <c r="O112" s="224"/>
      <c r="P112" s="224"/>
      <c r="Q112" s="224"/>
      <c r="R112" s="224"/>
      <c r="S112" s="224"/>
      <c r="T112" s="225"/>
      <c r="AT112" s="226" t="s">
        <v>143</v>
      </c>
      <c r="AU112" s="226" t="s">
        <v>87</v>
      </c>
      <c r="AV112" s="12" t="s">
        <v>87</v>
      </c>
      <c r="AW112" s="12" t="s">
        <v>41</v>
      </c>
      <c r="AX112" s="12" t="s">
        <v>25</v>
      </c>
      <c r="AY112" s="226" t="s">
        <v>132</v>
      </c>
    </row>
    <row r="113" spans="2:65" s="1" customFormat="1" ht="16.5" customHeight="1">
      <c r="B113" s="40"/>
      <c r="C113" s="191" t="s">
        <v>165</v>
      </c>
      <c r="D113" s="191" t="s">
        <v>134</v>
      </c>
      <c r="E113" s="192" t="s">
        <v>741</v>
      </c>
      <c r="F113" s="193" t="s">
        <v>742</v>
      </c>
      <c r="G113" s="194" t="s">
        <v>707</v>
      </c>
      <c r="H113" s="195">
        <v>1</v>
      </c>
      <c r="I113" s="196"/>
      <c r="J113" s="197">
        <f>ROUND(I113*H113,2)</f>
        <v>0</v>
      </c>
      <c r="K113" s="193" t="s">
        <v>34</v>
      </c>
      <c r="L113" s="60"/>
      <c r="M113" s="198" t="s">
        <v>34</v>
      </c>
      <c r="N113" s="199" t="s">
        <v>51</v>
      </c>
      <c r="O113" s="41"/>
      <c r="P113" s="200">
        <f>O113*H113</f>
        <v>0</v>
      </c>
      <c r="Q113" s="200">
        <v>0</v>
      </c>
      <c r="R113" s="200">
        <f>Q113*H113</f>
        <v>0</v>
      </c>
      <c r="S113" s="200">
        <v>0</v>
      </c>
      <c r="T113" s="201">
        <f>S113*H113</f>
        <v>0</v>
      </c>
      <c r="AR113" s="23" t="s">
        <v>708</v>
      </c>
      <c r="AT113" s="23" t="s">
        <v>134</v>
      </c>
      <c r="AU113" s="23" t="s">
        <v>87</v>
      </c>
      <c r="AY113" s="23" t="s">
        <v>132</v>
      </c>
      <c r="BE113" s="202">
        <f>IF(N113="základní",J113,0)</f>
        <v>0</v>
      </c>
      <c r="BF113" s="202">
        <f>IF(N113="snížená",J113,0)</f>
        <v>0</v>
      </c>
      <c r="BG113" s="202">
        <f>IF(N113="zákl. přenesená",J113,0)</f>
        <v>0</v>
      </c>
      <c r="BH113" s="202">
        <f>IF(N113="sníž. přenesená",J113,0)</f>
        <v>0</v>
      </c>
      <c r="BI113" s="202">
        <f>IF(N113="nulová",J113,0)</f>
        <v>0</v>
      </c>
      <c r="BJ113" s="23" t="s">
        <v>139</v>
      </c>
      <c r="BK113" s="202">
        <f>ROUND(I113*H113,2)</f>
        <v>0</v>
      </c>
      <c r="BL113" s="23" t="s">
        <v>708</v>
      </c>
      <c r="BM113" s="23" t="s">
        <v>743</v>
      </c>
    </row>
    <row r="114" spans="2:51" s="11" customFormat="1" ht="13.5">
      <c r="B114" s="206"/>
      <c r="C114" s="207"/>
      <c r="D114" s="203" t="s">
        <v>143</v>
      </c>
      <c r="E114" s="208" t="s">
        <v>34</v>
      </c>
      <c r="F114" s="209" t="s">
        <v>737</v>
      </c>
      <c r="G114" s="207"/>
      <c r="H114" s="208" t="s">
        <v>34</v>
      </c>
      <c r="I114" s="210"/>
      <c r="J114" s="207"/>
      <c r="K114" s="207"/>
      <c r="L114" s="211"/>
      <c r="M114" s="212"/>
      <c r="N114" s="213"/>
      <c r="O114" s="213"/>
      <c r="P114" s="213"/>
      <c r="Q114" s="213"/>
      <c r="R114" s="213"/>
      <c r="S114" s="213"/>
      <c r="T114" s="214"/>
      <c r="AT114" s="215" t="s">
        <v>143</v>
      </c>
      <c r="AU114" s="215" t="s">
        <v>87</v>
      </c>
      <c r="AV114" s="11" t="s">
        <v>25</v>
      </c>
      <c r="AW114" s="11" t="s">
        <v>41</v>
      </c>
      <c r="AX114" s="11" t="s">
        <v>78</v>
      </c>
      <c r="AY114" s="215" t="s">
        <v>132</v>
      </c>
    </row>
    <row r="115" spans="2:51" s="11" customFormat="1" ht="27">
      <c r="B115" s="206"/>
      <c r="C115" s="207"/>
      <c r="D115" s="203" t="s">
        <v>143</v>
      </c>
      <c r="E115" s="208" t="s">
        <v>34</v>
      </c>
      <c r="F115" s="209" t="s">
        <v>744</v>
      </c>
      <c r="G115" s="207"/>
      <c r="H115" s="208" t="s">
        <v>34</v>
      </c>
      <c r="I115" s="210"/>
      <c r="J115" s="207"/>
      <c r="K115" s="207"/>
      <c r="L115" s="211"/>
      <c r="M115" s="212"/>
      <c r="N115" s="213"/>
      <c r="O115" s="213"/>
      <c r="P115" s="213"/>
      <c r="Q115" s="213"/>
      <c r="R115" s="213"/>
      <c r="S115" s="213"/>
      <c r="T115" s="214"/>
      <c r="AT115" s="215" t="s">
        <v>143</v>
      </c>
      <c r="AU115" s="215" t="s">
        <v>87</v>
      </c>
      <c r="AV115" s="11" t="s">
        <v>25</v>
      </c>
      <c r="AW115" s="11" t="s">
        <v>41</v>
      </c>
      <c r="AX115" s="11" t="s">
        <v>78</v>
      </c>
      <c r="AY115" s="215" t="s">
        <v>132</v>
      </c>
    </row>
    <row r="116" spans="2:51" s="11" customFormat="1" ht="13.5">
      <c r="B116" s="206"/>
      <c r="C116" s="207"/>
      <c r="D116" s="203" t="s">
        <v>143</v>
      </c>
      <c r="E116" s="208" t="s">
        <v>34</v>
      </c>
      <c r="F116" s="209" t="s">
        <v>745</v>
      </c>
      <c r="G116" s="207"/>
      <c r="H116" s="208" t="s">
        <v>34</v>
      </c>
      <c r="I116" s="210"/>
      <c r="J116" s="207"/>
      <c r="K116" s="207"/>
      <c r="L116" s="211"/>
      <c r="M116" s="212"/>
      <c r="N116" s="213"/>
      <c r="O116" s="213"/>
      <c r="P116" s="213"/>
      <c r="Q116" s="213"/>
      <c r="R116" s="213"/>
      <c r="S116" s="213"/>
      <c r="T116" s="214"/>
      <c r="AT116" s="215" t="s">
        <v>143</v>
      </c>
      <c r="AU116" s="215" t="s">
        <v>87</v>
      </c>
      <c r="AV116" s="11" t="s">
        <v>25</v>
      </c>
      <c r="AW116" s="11" t="s">
        <v>41</v>
      </c>
      <c r="AX116" s="11" t="s">
        <v>78</v>
      </c>
      <c r="AY116" s="215" t="s">
        <v>132</v>
      </c>
    </row>
    <row r="117" spans="2:51" s="12" customFormat="1" ht="13.5">
      <c r="B117" s="216"/>
      <c r="C117" s="217"/>
      <c r="D117" s="203" t="s">
        <v>143</v>
      </c>
      <c r="E117" s="218" t="s">
        <v>34</v>
      </c>
      <c r="F117" s="219" t="s">
        <v>25</v>
      </c>
      <c r="G117" s="217"/>
      <c r="H117" s="220">
        <v>1</v>
      </c>
      <c r="I117" s="221"/>
      <c r="J117" s="217"/>
      <c r="K117" s="217"/>
      <c r="L117" s="222"/>
      <c r="M117" s="223"/>
      <c r="N117" s="224"/>
      <c r="O117" s="224"/>
      <c r="P117" s="224"/>
      <c r="Q117" s="224"/>
      <c r="R117" s="224"/>
      <c r="S117" s="224"/>
      <c r="T117" s="225"/>
      <c r="AT117" s="226" t="s">
        <v>143</v>
      </c>
      <c r="AU117" s="226" t="s">
        <v>87</v>
      </c>
      <c r="AV117" s="12" t="s">
        <v>87</v>
      </c>
      <c r="AW117" s="12" t="s">
        <v>41</v>
      </c>
      <c r="AX117" s="12" t="s">
        <v>25</v>
      </c>
      <c r="AY117" s="226" t="s">
        <v>132</v>
      </c>
    </row>
    <row r="118" spans="2:63" s="10" customFormat="1" ht="29.85" customHeight="1">
      <c r="B118" s="175"/>
      <c r="C118" s="176"/>
      <c r="D118" s="177" t="s">
        <v>77</v>
      </c>
      <c r="E118" s="189" t="s">
        <v>746</v>
      </c>
      <c r="F118" s="189" t="s">
        <v>747</v>
      </c>
      <c r="G118" s="176"/>
      <c r="H118" s="176"/>
      <c r="I118" s="179"/>
      <c r="J118" s="190">
        <f>BK118</f>
        <v>0</v>
      </c>
      <c r="K118" s="176"/>
      <c r="L118" s="181"/>
      <c r="M118" s="182"/>
      <c r="N118" s="183"/>
      <c r="O118" s="183"/>
      <c r="P118" s="184">
        <f>SUM(P119:P127)</f>
        <v>0</v>
      </c>
      <c r="Q118" s="183"/>
      <c r="R118" s="184">
        <f>SUM(R119:R127)</f>
        <v>0</v>
      </c>
      <c r="S118" s="183"/>
      <c r="T118" s="185">
        <f>SUM(T119:T127)</f>
        <v>0</v>
      </c>
      <c r="AR118" s="186" t="s">
        <v>139</v>
      </c>
      <c r="AT118" s="187" t="s">
        <v>77</v>
      </c>
      <c r="AU118" s="187" t="s">
        <v>25</v>
      </c>
      <c r="AY118" s="186" t="s">
        <v>132</v>
      </c>
      <c r="BK118" s="188">
        <f>SUM(BK119:BK127)</f>
        <v>0</v>
      </c>
    </row>
    <row r="119" spans="2:65" s="1" customFormat="1" ht="16.5" customHeight="1">
      <c r="B119" s="40"/>
      <c r="C119" s="191" t="s">
        <v>170</v>
      </c>
      <c r="D119" s="191" t="s">
        <v>134</v>
      </c>
      <c r="E119" s="192" t="s">
        <v>748</v>
      </c>
      <c r="F119" s="193" t="s">
        <v>749</v>
      </c>
      <c r="G119" s="194" t="s">
        <v>158</v>
      </c>
      <c r="H119" s="195">
        <v>1</v>
      </c>
      <c r="I119" s="196"/>
      <c r="J119" s="197">
        <f>ROUND(I119*H119,2)</f>
        <v>0</v>
      </c>
      <c r="K119" s="193" t="s">
        <v>34</v>
      </c>
      <c r="L119" s="60"/>
      <c r="M119" s="198" t="s">
        <v>34</v>
      </c>
      <c r="N119" s="199" t="s">
        <v>51</v>
      </c>
      <c r="O119" s="41"/>
      <c r="P119" s="200">
        <f>O119*H119</f>
        <v>0</v>
      </c>
      <c r="Q119" s="200">
        <v>0</v>
      </c>
      <c r="R119" s="200">
        <f>Q119*H119</f>
        <v>0</v>
      </c>
      <c r="S119" s="200">
        <v>0</v>
      </c>
      <c r="T119" s="201">
        <f>S119*H119</f>
        <v>0</v>
      </c>
      <c r="AR119" s="23" t="s">
        <v>750</v>
      </c>
      <c r="AT119" s="23" t="s">
        <v>134</v>
      </c>
      <c r="AU119" s="23" t="s">
        <v>87</v>
      </c>
      <c r="AY119" s="23" t="s">
        <v>132</v>
      </c>
      <c r="BE119" s="202">
        <f>IF(N119="základní",J119,0)</f>
        <v>0</v>
      </c>
      <c r="BF119" s="202">
        <f>IF(N119="snížená",J119,0)</f>
        <v>0</v>
      </c>
      <c r="BG119" s="202">
        <f>IF(N119="zákl. přenesená",J119,0)</f>
        <v>0</v>
      </c>
      <c r="BH119" s="202">
        <f>IF(N119="sníž. přenesená",J119,0)</f>
        <v>0</v>
      </c>
      <c r="BI119" s="202">
        <f>IF(N119="nulová",J119,0)</f>
        <v>0</v>
      </c>
      <c r="BJ119" s="23" t="s">
        <v>139</v>
      </c>
      <c r="BK119" s="202">
        <f>ROUND(I119*H119,2)</f>
        <v>0</v>
      </c>
      <c r="BL119" s="23" t="s">
        <v>750</v>
      </c>
      <c r="BM119" s="23" t="s">
        <v>751</v>
      </c>
    </row>
    <row r="120" spans="2:51" s="11" customFormat="1" ht="13.5">
      <c r="B120" s="206"/>
      <c r="C120" s="207"/>
      <c r="D120" s="203" t="s">
        <v>143</v>
      </c>
      <c r="E120" s="208" t="s">
        <v>34</v>
      </c>
      <c r="F120" s="209" t="s">
        <v>752</v>
      </c>
      <c r="G120" s="207"/>
      <c r="H120" s="208" t="s">
        <v>34</v>
      </c>
      <c r="I120" s="210"/>
      <c r="J120" s="207"/>
      <c r="K120" s="207"/>
      <c r="L120" s="211"/>
      <c r="M120" s="212"/>
      <c r="N120" s="213"/>
      <c r="O120" s="213"/>
      <c r="P120" s="213"/>
      <c r="Q120" s="213"/>
      <c r="R120" s="213"/>
      <c r="S120" s="213"/>
      <c r="T120" s="214"/>
      <c r="AT120" s="215" t="s">
        <v>143</v>
      </c>
      <c r="AU120" s="215" t="s">
        <v>87</v>
      </c>
      <c r="AV120" s="11" t="s">
        <v>25</v>
      </c>
      <c r="AW120" s="11" t="s">
        <v>41</v>
      </c>
      <c r="AX120" s="11" t="s">
        <v>78</v>
      </c>
      <c r="AY120" s="215" t="s">
        <v>132</v>
      </c>
    </row>
    <row r="121" spans="2:51" s="12" customFormat="1" ht="13.5">
      <c r="B121" s="216"/>
      <c r="C121" s="217"/>
      <c r="D121" s="203" t="s">
        <v>143</v>
      </c>
      <c r="E121" s="218" t="s">
        <v>34</v>
      </c>
      <c r="F121" s="219" t="s">
        <v>25</v>
      </c>
      <c r="G121" s="217"/>
      <c r="H121" s="220">
        <v>1</v>
      </c>
      <c r="I121" s="221"/>
      <c r="J121" s="217"/>
      <c r="K121" s="217"/>
      <c r="L121" s="222"/>
      <c r="M121" s="223"/>
      <c r="N121" s="224"/>
      <c r="O121" s="224"/>
      <c r="P121" s="224"/>
      <c r="Q121" s="224"/>
      <c r="R121" s="224"/>
      <c r="S121" s="224"/>
      <c r="T121" s="225"/>
      <c r="AT121" s="226" t="s">
        <v>143</v>
      </c>
      <c r="AU121" s="226" t="s">
        <v>87</v>
      </c>
      <c r="AV121" s="12" t="s">
        <v>87</v>
      </c>
      <c r="AW121" s="12" t="s">
        <v>41</v>
      </c>
      <c r="AX121" s="12" t="s">
        <v>25</v>
      </c>
      <c r="AY121" s="226" t="s">
        <v>132</v>
      </c>
    </row>
    <row r="122" spans="2:65" s="1" customFormat="1" ht="16.5" customHeight="1">
      <c r="B122" s="40"/>
      <c r="C122" s="191" t="s">
        <v>175</v>
      </c>
      <c r="D122" s="191" t="s">
        <v>134</v>
      </c>
      <c r="E122" s="192" t="s">
        <v>753</v>
      </c>
      <c r="F122" s="193" t="s">
        <v>754</v>
      </c>
      <c r="G122" s="194" t="s">
        <v>707</v>
      </c>
      <c r="H122" s="195">
        <v>1</v>
      </c>
      <c r="I122" s="196"/>
      <c r="J122" s="197">
        <f>ROUND(I122*H122,2)</f>
        <v>0</v>
      </c>
      <c r="K122" s="193" t="s">
        <v>34</v>
      </c>
      <c r="L122" s="60"/>
      <c r="M122" s="198" t="s">
        <v>34</v>
      </c>
      <c r="N122" s="199" t="s">
        <v>51</v>
      </c>
      <c r="O122" s="41"/>
      <c r="P122" s="200">
        <f>O122*H122</f>
        <v>0</v>
      </c>
      <c r="Q122" s="200">
        <v>0</v>
      </c>
      <c r="R122" s="200">
        <f>Q122*H122</f>
        <v>0</v>
      </c>
      <c r="S122" s="200">
        <v>0</v>
      </c>
      <c r="T122" s="201">
        <f>S122*H122</f>
        <v>0</v>
      </c>
      <c r="AR122" s="23" t="s">
        <v>750</v>
      </c>
      <c r="AT122" s="23" t="s">
        <v>134</v>
      </c>
      <c r="AU122" s="23" t="s">
        <v>87</v>
      </c>
      <c r="AY122" s="23" t="s">
        <v>132</v>
      </c>
      <c r="BE122" s="202">
        <f>IF(N122="základní",J122,0)</f>
        <v>0</v>
      </c>
      <c r="BF122" s="202">
        <f>IF(N122="snížená",J122,0)</f>
        <v>0</v>
      </c>
      <c r="BG122" s="202">
        <f>IF(N122="zákl. přenesená",J122,0)</f>
        <v>0</v>
      </c>
      <c r="BH122" s="202">
        <f>IF(N122="sníž. přenesená",J122,0)</f>
        <v>0</v>
      </c>
      <c r="BI122" s="202">
        <f>IF(N122="nulová",J122,0)</f>
        <v>0</v>
      </c>
      <c r="BJ122" s="23" t="s">
        <v>139</v>
      </c>
      <c r="BK122" s="202">
        <f>ROUND(I122*H122,2)</f>
        <v>0</v>
      </c>
      <c r="BL122" s="23" t="s">
        <v>750</v>
      </c>
      <c r="BM122" s="23" t="s">
        <v>755</v>
      </c>
    </row>
    <row r="123" spans="2:51" s="11" customFormat="1" ht="27">
      <c r="B123" s="206"/>
      <c r="C123" s="207"/>
      <c r="D123" s="203" t="s">
        <v>143</v>
      </c>
      <c r="E123" s="208" t="s">
        <v>34</v>
      </c>
      <c r="F123" s="209" t="s">
        <v>756</v>
      </c>
      <c r="G123" s="207"/>
      <c r="H123" s="208" t="s">
        <v>34</v>
      </c>
      <c r="I123" s="210"/>
      <c r="J123" s="207"/>
      <c r="K123" s="207"/>
      <c r="L123" s="211"/>
      <c r="M123" s="212"/>
      <c r="N123" s="213"/>
      <c r="O123" s="213"/>
      <c r="P123" s="213"/>
      <c r="Q123" s="213"/>
      <c r="R123" s="213"/>
      <c r="S123" s="213"/>
      <c r="T123" s="214"/>
      <c r="AT123" s="215" t="s">
        <v>143</v>
      </c>
      <c r="AU123" s="215" t="s">
        <v>87</v>
      </c>
      <c r="AV123" s="11" t="s">
        <v>25</v>
      </c>
      <c r="AW123" s="11" t="s">
        <v>41</v>
      </c>
      <c r="AX123" s="11" t="s">
        <v>78</v>
      </c>
      <c r="AY123" s="215" t="s">
        <v>132</v>
      </c>
    </row>
    <row r="124" spans="2:51" s="11" customFormat="1" ht="13.5">
      <c r="B124" s="206"/>
      <c r="C124" s="207"/>
      <c r="D124" s="203" t="s">
        <v>143</v>
      </c>
      <c r="E124" s="208" t="s">
        <v>34</v>
      </c>
      <c r="F124" s="209" t="s">
        <v>757</v>
      </c>
      <c r="G124" s="207"/>
      <c r="H124" s="208" t="s">
        <v>34</v>
      </c>
      <c r="I124" s="210"/>
      <c r="J124" s="207"/>
      <c r="K124" s="207"/>
      <c r="L124" s="211"/>
      <c r="M124" s="212"/>
      <c r="N124" s="213"/>
      <c r="O124" s="213"/>
      <c r="P124" s="213"/>
      <c r="Q124" s="213"/>
      <c r="R124" s="213"/>
      <c r="S124" s="213"/>
      <c r="T124" s="214"/>
      <c r="AT124" s="215" t="s">
        <v>143</v>
      </c>
      <c r="AU124" s="215" t="s">
        <v>87</v>
      </c>
      <c r="AV124" s="11" t="s">
        <v>25</v>
      </c>
      <c r="AW124" s="11" t="s">
        <v>41</v>
      </c>
      <c r="AX124" s="11" t="s">
        <v>78</v>
      </c>
      <c r="AY124" s="215" t="s">
        <v>132</v>
      </c>
    </row>
    <row r="125" spans="2:51" s="11" customFormat="1" ht="13.5">
      <c r="B125" s="206"/>
      <c r="C125" s="207"/>
      <c r="D125" s="203" t="s">
        <v>143</v>
      </c>
      <c r="E125" s="208" t="s">
        <v>34</v>
      </c>
      <c r="F125" s="209" t="s">
        <v>758</v>
      </c>
      <c r="G125" s="207"/>
      <c r="H125" s="208" t="s">
        <v>34</v>
      </c>
      <c r="I125" s="210"/>
      <c r="J125" s="207"/>
      <c r="K125" s="207"/>
      <c r="L125" s="211"/>
      <c r="M125" s="212"/>
      <c r="N125" s="213"/>
      <c r="O125" s="213"/>
      <c r="P125" s="213"/>
      <c r="Q125" s="213"/>
      <c r="R125" s="213"/>
      <c r="S125" s="213"/>
      <c r="T125" s="214"/>
      <c r="AT125" s="215" t="s">
        <v>143</v>
      </c>
      <c r="AU125" s="215" t="s">
        <v>87</v>
      </c>
      <c r="AV125" s="11" t="s">
        <v>25</v>
      </c>
      <c r="AW125" s="11" t="s">
        <v>41</v>
      </c>
      <c r="AX125" s="11" t="s">
        <v>78</v>
      </c>
      <c r="AY125" s="215" t="s">
        <v>132</v>
      </c>
    </row>
    <row r="126" spans="2:51" s="12" customFormat="1" ht="13.5">
      <c r="B126" s="216"/>
      <c r="C126" s="217"/>
      <c r="D126" s="203" t="s">
        <v>143</v>
      </c>
      <c r="E126" s="218" t="s">
        <v>34</v>
      </c>
      <c r="F126" s="219" t="s">
        <v>25</v>
      </c>
      <c r="G126" s="217"/>
      <c r="H126" s="220">
        <v>1</v>
      </c>
      <c r="I126" s="221"/>
      <c r="J126" s="217"/>
      <c r="K126" s="217"/>
      <c r="L126" s="222"/>
      <c r="M126" s="223"/>
      <c r="N126" s="224"/>
      <c r="O126" s="224"/>
      <c r="P126" s="224"/>
      <c r="Q126" s="224"/>
      <c r="R126" s="224"/>
      <c r="S126" s="224"/>
      <c r="T126" s="225"/>
      <c r="AT126" s="226" t="s">
        <v>143</v>
      </c>
      <c r="AU126" s="226" t="s">
        <v>87</v>
      </c>
      <c r="AV126" s="12" t="s">
        <v>87</v>
      </c>
      <c r="AW126" s="12" t="s">
        <v>41</v>
      </c>
      <c r="AX126" s="12" t="s">
        <v>25</v>
      </c>
      <c r="AY126" s="226" t="s">
        <v>132</v>
      </c>
    </row>
    <row r="127" spans="2:65" s="1" customFormat="1" ht="16.5" customHeight="1">
      <c r="B127" s="40"/>
      <c r="C127" s="191" t="s">
        <v>182</v>
      </c>
      <c r="D127" s="191" t="s">
        <v>134</v>
      </c>
      <c r="E127" s="192" t="s">
        <v>759</v>
      </c>
      <c r="F127" s="193" t="s">
        <v>760</v>
      </c>
      <c r="G127" s="194" t="s">
        <v>707</v>
      </c>
      <c r="H127" s="195">
        <v>1</v>
      </c>
      <c r="I127" s="196"/>
      <c r="J127" s="197">
        <f>ROUND(I127*H127,2)</f>
        <v>0</v>
      </c>
      <c r="K127" s="193" t="s">
        <v>34</v>
      </c>
      <c r="L127" s="60"/>
      <c r="M127" s="198" t="s">
        <v>34</v>
      </c>
      <c r="N127" s="199" t="s">
        <v>51</v>
      </c>
      <c r="O127" s="41"/>
      <c r="P127" s="200">
        <f>O127*H127</f>
        <v>0</v>
      </c>
      <c r="Q127" s="200">
        <v>0</v>
      </c>
      <c r="R127" s="200">
        <f>Q127*H127</f>
        <v>0</v>
      </c>
      <c r="S127" s="200">
        <v>0</v>
      </c>
      <c r="T127" s="201">
        <f>S127*H127</f>
        <v>0</v>
      </c>
      <c r="AR127" s="23" t="s">
        <v>750</v>
      </c>
      <c r="AT127" s="23" t="s">
        <v>134</v>
      </c>
      <c r="AU127" s="23" t="s">
        <v>87</v>
      </c>
      <c r="AY127" s="23" t="s">
        <v>132</v>
      </c>
      <c r="BE127" s="202">
        <f>IF(N127="základní",J127,0)</f>
        <v>0</v>
      </c>
      <c r="BF127" s="202">
        <f>IF(N127="snížená",J127,0)</f>
        <v>0</v>
      </c>
      <c r="BG127" s="202">
        <f>IF(N127="zákl. přenesená",J127,0)</f>
        <v>0</v>
      </c>
      <c r="BH127" s="202">
        <f>IF(N127="sníž. přenesená",J127,0)</f>
        <v>0</v>
      </c>
      <c r="BI127" s="202">
        <f>IF(N127="nulová",J127,0)</f>
        <v>0</v>
      </c>
      <c r="BJ127" s="23" t="s">
        <v>139</v>
      </c>
      <c r="BK127" s="202">
        <f>ROUND(I127*H127,2)</f>
        <v>0</v>
      </c>
      <c r="BL127" s="23" t="s">
        <v>750</v>
      </c>
      <c r="BM127" s="23" t="s">
        <v>761</v>
      </c>
    </row>
    <row r="128" spans="2:63" s="10" customFormat="1" ht="29.85" customHeight="1">
      <c r="B128" s="175"/>
      <c r="C128" s="176"/>
      <c r="D128" s="177" t="s">
        <v>77</v>
      </c>
      <c r="E128" s="189" t="s">
        <v>762</v>
      </c>
      <c r="F128" s="189" t="s">
        <v>763</v>
      </c>
      <c r="G128" s="176"/>
      <c r="H128" s="176"/>
      <c r="I128" s="179"/>
      <c r="J128" s="190">
        <f>BK128</f>
        <v>0</v>
      </c>
      <c r="K128" s="176"/>
      <c r="L128" s="181"/>
      <c r="M128" s="182"/>
      <c r="N128" s="183"/>
      <c r="O128" s="183"/>
      <c r="P128" s="184">
        <f>SUM(P129:P147)</f>
        <v>0</v>
      </c>
      <c r="Q128" s="183"/>
      <c r="R128" s="184">
        <f>SUM(R129:R147)</f>
        <v>0</v>
      </c>
      <c r="S128" s="183"/>
      <c r="T128" s="185">
        <f>SUM(T129:T147)</f>
        <v>0</v>
      </c>
      <c r="AR128" s="186" t="s">
        <v>139</v>
      </c>
      <c r="AT128" s="187" t="s">
        <v>77</v>
      </c>
      <c r="AU128" s="187" t="s">
        <v>25</v>
      </c>
      <c r="AY128" s="186" t="s">
        <v>132</v>
      </c>
      <c r="BK128" s="188">
        <f>SUM(BK129:BK147)</f>
        <v>0</v>
      </c>
    </row>
    <row r="129" spans="2:65" s="1" customFormat="1" ht="38.25" customHeight="1">
      <c r="B129" s="40"/>
      <c r="C129" s="191" t="s">
        <v>30</v>
      </c>
      <c r="D129" s="191" t="s">
        <v>134</v>
      </c>
      <c r="E129" s="192" t="s">
        <v>764</v>
      </c>
      <c r="F129" s="193" t="s">
        <v>765</v>
      </c>
      <c r="G129" s="194" t="s">
        <v>707</v>
      </c>
      <c r="H129" s="195">
        <v>1</v>
      </c>
      <c r="I129" s="196"/>
      <c r="J129" s="197">
        <f>ROUND(I129*H129,2)</f>
        <v>0</v>
      </c>
      <c r="K129" s="193" t="s">
        <v>34</v>
      </c>
      <c r="L129" s="60"/>
      <c r="M129" s="198" t="s">
        <v>34</v>
      </c>
      <c r="N129" s="199" t="s">
        <v>51</v>
      </c>
      <c r="O129" s="41"/>
      <c r="P129" s="200">
        <f>O129*H129</f>
        <v>0</v>
      </c>
      <c r="Q129" s="200">
        <v>0</v>
      </c>
      <c r="R129" s="200">
        <f>Q129*H129</f>
        <v>0</v>
      </c>
      <c r="S129" s="200">
        <v>0</v>
      </c>
      <c r="T129" s="201">
        <f>S129*H129</f>
        <v>0</v>
      </c>
      <c r="AR129" s="23" t="s">
        <v>750</v>
      </c>
      <c r="AT129" s="23" t="s">
        <v>134</v>
      </c>
      <c r="AU129" s="23" t="s">
        <v>87</v>
      </c>
      <c r="AY129" s="23" t="s">
        <v>132</v>
      </c>
      <c r="BE129" s="202">
        <f>IF(N129="základní",J129,0)</f>
        <v>0</v>
      </c>
      <c r="BF129" s="202">
        <f>IF(N129="snížená",J129,0)</f>
        <v>0</v>
      </c>
      <c r="BG129" s="202">
        <f>IF(N129="zákl. přenesená",J129,0)</f>
        <v>0</v>
      </c>
      <c r="BH129" s="202">
        <f>IF(N129="sníž. přenesená",J129,0)</f>
        <v>0</v>
      </c>
      <c r="BI129" s="202">
        <f>IF(N129="nulová",J129,0)</f>
        <v>0</v>
      </c>
      <c r="BJ129" s="23" t="s">
        <v>139</v>
      </c>
      <c r="BK129" s="202">
        <f>ROUND(I129*H129,2)</f>
        <v>0</v>
      </c>
      <c r="BL129" s="23" t="s">
        <v>750</v>
      </c>
      <c r="BM129" s="23" t="s">
        <v>766</v>
      </c>
    </row>
    <row r="130" spans="2:51" s="11" customFormat="1" ht="13.5">
      <c r="B130" s="206"/>
      <c r="C130" s="207"/>
      <c r="D130" s="203" t="s">
        <v>143</v>
      </c>
      <c r="E130" s="208" t="s">
        <v>34</v>
      </c>
      <c r="F130" s="209" t="s">
        <v>150</v>
      </c>
      <c r="G130" s="207"/>
      <c r="H130" s="208" t="s">
        <v>34</v>
      </c>
      <c r="I130" s="210"/>
      <c r="J130" s="207"/>
      <c r="K130" s="207"/>
      <c r="L130" s="211"/>
      <c r="M130" s="212"/>
      <c r="N130" s="213"/>
      <c r="O130" s="213"/>
      <c r="P130" s="213"/>
      <c r="Q130" s="213"/>
      <c r="R130" s="213"/>
      <c r="S130" s="213"/>
      <c r="T130" s="214"/>
      <c r="AT130" s="215" t="s">
        <v>143</v>
      </c>
      <c r="AU130" s="215" t="s">
        <v>87</v>
      </c>
      <c r="AV130" s="11" t="s">
        <v>25</v>
      </c>
      <c r="AW130" s="11" t="s">
        <v>41</v>
      </c>
      <c r="AX130" s="11" t="s">
        <v>78</v>
      </c>
      <c r="AY130" s="215" t="s">
        <v>132</v>
      </c>
    </row>
    <row r="131" spans="2:51" s="12" customFormat="1" ht="13.5">
      <c r="B131" s="216"/>
      <c r="C131" s="217"/>
      <c r="D131" s="203" t="s">
        <v>143</v>
      </c>
      <c r="E131" s="218" t="s">
        <v>34</v>
      </c>
      <c r="F131" s="219" t="s">
        <v>25</v>
      </c>
      <c r="G131" s="217"/>
      <c r="H131" s="220">
        <v>1</v>
      </c>
      <c r="I131" s="221"/>
      <c r="J131" s="217"/>
      <c r="K131" s="217"/>
      <c r="L131" s="222"/>
      <c r="M131" s="223"/>
      <c r="N131" s="224"/>
      <c r="O131" s="224"/>
      <c r="P131" s="224"/>
      <c r="Q131" s="224"/>
      <c r="R131" s="224"/>
      <c r="S131" s="224"/>
      <c r="T131" s="225"/>
      <c r="AT131" s="226" t="s">
        <v>143</v>
      </c>
      <c r="AU131" s="226" t="s">
        <v>87</v>
      </c>
      <c r="AV131" s="12" t="s">
        <v>87</v>
      </c>
      <c r="AW131" s="12" t="s">
        <v>41</v>
      </c>
      <c r="AX131" s="12" t="s">
        <v>25</v>
      </c>
      <c r="AY131" s="226" t="s">
        <v>132</v>
      </c>
    </row>
    <row r="132" spans="2:65" s="1" customFormat="1" ht="38.25" customHeight="1">
      <c r="B132" s="40"/>
      <c r="C132" s="191" t="s">
        <v>194</v>
      </c>
      <c r="D132" s="191" t="s">
        <v>134</v>
      </c>
      <c r="E132" s="192" t="s">
        <v>767</v>
      </c>
      <c r="F132" s="193" t="s">
        <v>768</v>
      </c>
      <c r="G132" s="194" t="s">
        <v>707</v>
      </c>
      <c r="H132" s="195">
        <v>1</v>
      </c>
      <c r="I132" s="196"/>
      <c r="J132" s="197">
        <f>ROUND(I132*H132,2)</f>
        <v>0</v>
      </c>
      <c r="K132" s="193" t="s">
        <v>34</v>
      </c>
      <c r="L132" s="60"/>
      <c r="M132" s="198" t="s">
        <v>34</v>
      </c>
      <c r="N132" s="199" t="s">
        <v>51</v>
      </c>
      <c r="O132" s="41"/>
      <c r="P132" s="200">
        <f>O132*H132</f>
        <v>0</v>
      </c>
      <c r="Q132" s="200">
        <v>0</v>
      </c>
      <c r="R132" s="200">
        <f>Q132*H132</f>
        <v>0</v>
      </c>
      <c r="S132" s="200">
        <v>0</v>
      </c>
      <c r="T132" s="201">
        <f>S132*H132</f>
        <v>0</v>
      </c>
      <c r="AR132" s="23" t="s">
        <v>750</v>
      </c>
      <c r="AT132" s="23" t="s">
        <v>134</v>
      </c>
      <c r="AU132" s="23" t="s">
        <v>87</v>
      </c>
      <c r="AY132" s="23" t="s">
        <v>132</v>
      </c>
      <c r="BE132" s="202">
        <f>IF(N132="základní",J132,0)</f>
        <v>0</v>
      </c>
      <c r="BF132" s="202">
        <f>IF(N132="snížená",J132,0)</f>
        <v>0</v>
      </c>
      <c r="BG132" s="202">
        <f>IF(N132="zákl. přenesená",J132,0)</f>
        <v>0</v>
      </c>
      <c r="BH132" s="202">
        <f>IF(N132="sníž. přenesená",J132,0)</f>
        <v>0</v>
      </c>
      <c r="BI132" s="202">
        <f>IF(N132="nulová",J132,0)</f>
        <v>0</v>
      </c>
      <c r="BJ132" s="23" t="s">
        <v>139</v>
      </c>
      <c r="BK132" s="202">
        <f>ROUND(I132*H132,2)</f>
        <v>0</v>
      </c>
      <c r="BL132" s="23" t="s">
        <v>750</v>
      </c>
      <c r="BM132" s="23" t="s">
        <v>769</v>
      </c>
    </row>
    <row r="133" spans="2:51" s="11" customFormat="1" ht="13.5">
      <c r="B133" s="206"/>
      <c r="C133" s="207"/>
      <c r="D133" s="203" t="s">
        <v>143</v>
      </c>
      <c r="E133" s="208" t="s">
        <v>34</v>
      </c>
      <c r="F133" s="209" t="s">
        <v>150</v>
      </c>
      <c r="G133" s="207"/>
      <c r="H133" s="208" t="s">
        <v>34</v>
      </c>
      <c r="I133" s="210"/>
      <c r="J133" s="207"/>
      <c r="K133" s="207"/>
      <c r="L133" s="211"/>
      <c r="M133" s="212"/>
      <c r="N133" s="213"/>
      <c r="O133" s="213"/>
      <c r="P133" s="213"/>
      <c r="Q133" s="213"/>
      <c r="R133" s="213"/>
      <c r="S133" s="213"/>
      <c r="T133" s="214"/>
      <c r="AT133" s="215" t="s">
        <v>143</v>
      </c>
      <c r="AU133" s="215" t="s">
        <v>87</v>
      </c>
      <c r="AV133" s="11" t="s">
        <v>25</v>
      </c>
      <c r="AW133" s="11" t="s">
        <v>41</v>
      </c>
      <c r="AX133" s="11" t="s">
        <v>78</v>
      </c>
      <c r="AY133" s="215" t="s">
        <v>132</v>
      </c>
    </row>
    <row r="134" spans="2:51" s="12" customFormat="1" ht="13.5">
      <c r="B134" s="216"/>
      <c r="C134" s="217"/>
      <c r="D134" s="203" t="s">
        <v>143</v>
      </c>
      <c r="E134" s="218" t="s">
        <v>34</v>
      </c>
      <c r="F134" s="219" t="s">
        <v>25</v>
      </c>
      <c r="G134" s="217"/>
      <c r="H134" s="220">
        <v>1</v>
      </c>
      <c r="I134" s="221"/>
      <c r="J134" s="217"/>
      <c r="K134" s="217"/>
      <c r="L134" s="222"/>
      <c r="M134" s="223"/>
      <c r="N134" s="224"/>
      <c r="O134" s="224"/>
      <c r="P134" s="224"/>
      <c r="Q134" s="224"/>
      <c r="R134" s="224"/>
      <c r="S134" s="224"/>
      <c r="T134" s="225"/>
      <c r="AT134" s="226" t="s">
        <v>143</v>
      </c>
      <c r="AU134" s="226" t="s">
        <v>87</v>
      </c>
      <c r="AV134" s="12" t="s">
        <v>87</v>
      </c>
      <c r="AW134" s="12" t="s">
        <v>41</v>
      </c>
      <c r="AX134" s="12" t="s">
        <v>25</v>
      </c>
      <c r="AY134" s="226" t="s">
        <v>132</v>
      </c>
    </row>
    <row r="135" spans="2:65" s="1" customFormat="1" ht="25.5" customHeight="1">
      <c r="B135" s="40"/>
      <c r="C135" s="191" t="s">
        <v>202</v>
      </c>
      <c r="D135" s="191" t="s">
        <v>134</v>
      </c>
      <c r="E135" s="192" t="s">
        <v>770</v>
      </c>
      <c r="F135" s="193" t="s">
        <v>771</v>
      </c>
      <c r="G135" s="194" t="s">
        <v>707</v>
      </c>
      <c r="H135" s="195">
        <v>1</v>
      </c>
      <c r="I135" s="196"/>
      <c r="J135" s="197">
        <f>ROUND(I135*H135,2)</f>
        <v>0</v>
      </c>
      <c r="K135" s="193" t="s">
        <v>34</v>
      </c>
      <c r="L135" s="60"/>
      <c r="M135" s="198" t="s">
        <v>34</v>
      </c>
      <c r="N135" s="199" t="s">
        <v>51</v>
      </c>
      <c r="O135" s="41"/>
      <c r="P135" s="200">
        <f>O135*H135</f>
        <v>0</v>
      </c>
      <c r="Q135" s="200">
        <v>0</v>
      </c>
      <c r="R135" s="200">
        <f>Q135*H135</f>
        <v>0</v>
      </c>
      <c r="S135" s="200">
        <v>0</v>
      </c>
      <c r="T135" s="201">
        <f>S135*H135</f>
        <v>0</v>
      </c>
      <c r="AR135" s="23" t="s">
        <v>750</v>
      </c>
      <c r="AT135" s="23" t="s">
        <v>134</v>
      </c>
      <c r="AU135" s="23" t="s">
        <v>87</v>
      </c>
      <c r="AY135" s="23" t="s">
        <v>132</v>
      </c>
      <c r="BE135" s="202">
        <f>IF(N135="základní",J135,0)</f>
        <v>0</v>
      </c>
      <c r="BF135" s="202">
        <f>IF(N135="snížená",J135,0)</f>
        <v>0</v>
      </c>
      <c r="BG135" s="202">
        <f>IF(N135="zákl. přenesená",J135,0)</f>
        <v>0</v>
      </c>
      <c r="BH135" s="202">
        <f>IF(N135="sníž. přenesená",J135,0)</f>
        <v>0</v>
      </c>
      <c r="BI135" s="202">
        <f>IF(N135="nulová",J135,0)</f>
        <v>0</v>
      </c>
      <c r="BJ135" s="23" t="s">
        <v>139</v>
      </c>
      <c r="BK135" s="202">
        <f>ROUND(I135*H135,2)</f>
        <v>0</v>
      </c>
      <c r="BL135" s="23" t="s">
        <v>750</v>
      </c>
      <c r="BM135" s="23" t="s">
        <v>772</v>
      </c>
    </row>
    <row r="136" spans="2:51" s="11" customFormat="1" ht="13.5">
      <c r="B136" s="206"/>
      <c r="C136" s="207"/>
      <c r="D136" s="203" t="s">
        <v>143</v>
      </c>
      <c r="E136" s="208" t="s">
        <v>34</v>
      </c>
      <c r="F136" s="209" t="s">
        <v>773</v>
      </c>
      <c r="G136" s="207"/>
      <c r="H136" s="208" t="s">
        <v>34</v>
      </c>
      <c r="I136" s="210"/>
      <c r="J136" s="207"/>
      <c r="K136" s="207"/>
      <c r="L136" s="211"/>
      <c r="M136" s="212"/>
      <c r="N136" s="213"/>
      <c r="O136" s="213"/>
      <c r="P136" s="213"/>
      <c r="Q136" s="213"/>
      <c r="R136" s="213"/>
      <c r="S136" s="213"/>
      <c r="T136" s="214"/>
      <c r="AT136" s="215" t="s">
        <v>143</v>
      </c>
      <c r="AU136" s="215" t="s">
        <v>87</v>
      </c>
      <c r="AV136" s="11" t="s">
        <v>25</v>
      </c>
      <c r="AW136" s="11" t="s">
        <v>41</v>
      </c>
      <c r="AX136" s="11" t="s">
        <v>78</v>
      </c>
      <c r="AY136" s="215" t="s">
        <v>132</v>
      </c>
    </row>
    <row r="137" spans="2:51" s="12" customFormat="1" ht="13.5">
      <c r="B137" s="216"/>
      <c r="C137" s="217"/>
      <c r="D137" s="203" t="s">
        <v>143</v>
      </c>
      <c r="E137" s="218" t="s">
        <v>34</v>
      </c>
      <c r="F137" s="219" t="s">
        <v>25</v>
      </c>
      <c r="G137" s="217"/>
      <c r="H137" s="220">
        <v>1</v>
      </c>
      <c r="I137" s="221"/>
      <c r="J137" s="217"/>
      <c r="K137" s="217"/>
      <c r="L137" s="222"/>
      <c r="M137" s="223"/>
      <c r="N137" s="224"/>
      <c r="O137" s="224"/>
      <c r="P137" s="224"/>
      <c r="Q137" s="224"/>
      <c r="R137" s="224"/>
      <c r="S137" s="224"/>
      <c r="T137" s="225"/>
      <c r="AT137" s="226" t="s">
        <v>143</v>
      </c>
      <c r="AU137" s="226" t="s">
        <v>87</v>
      </c>
      <c r="AV137" s="12" t="s">
        <v>87</v>
      </c>
      <c r="AW137" s="12" t="s">
        <v>41</v>
      </c>
      <c r="AX137" s="12" t="s">
        <v>25</v>
      </c>
      <c r="AY137" s="226" t="s">
        <v>132</v>
      </c>
    </row>
    <row r="138" spans="2:65" s="1" customFormat="1" ht="25.5" customHeight="1">
      <c r="B138" s="40"/>
      <c r="C138" s="191" t="s">
        <v>217</v>
      </c>
      <c r="D138" s="191" t="s">
        <v>134</v>
      </c>
      <c r="E138" s="192" t="s">
        <v>774</v>
      </c>
      <c r="F138" s="193" t="s">
        <v>775</v>
      </c>
      <c r="G138" s="194" t="s">
        <v>707</v>
      </c>
      <c r="H138" s="195">
        <v>1</v>
      </c>
      <c r="I138" s="196"/>
      <c r="J138" s="197">
        <f>ROUND(I138*H138,2)</f>
        <v>0</v>
      </c>
      <c r="K138" s="193" t="s">
        <v>34</v>
      </c>
      <c r="L138" s="60"/>
      <c r="M138" s="198" t="s">
        <v>34</v>
      </c>
      <c r="N138" s="199" t="s">
        <v>51</v>
      </c>
      <c r="O138" s="41"/>
      <c r="P138" s="200">
        <f>O138*H138</f>
        <v>0</v>
      </c>
      <c r="Q138" s="200">
        <v>0</v>
      </c>
      <c r="R138" s="200">
        <f>Q138*H138</f>
        <v>0</v>
      </c>
      <c r="S138" s="200">
        <v>0</v>
      </c>
      <c r="T138" s="201">
        <f>S138*H138</f>
        <v>0</v>
      </c>
      <c r="AR138" s="23" t="s">
        <v>750</v>
      </c>
      <c r="AT138" s="23" t="s">
        <v>134</v>
      </c>
      <c r="AU138" s="23" t="s">
        <v>87</v>
      </c>
      <c r="AY138" s="23" t="s">
        <v>132</v>
      </c>
      <c r="BE138" s="202">
        <f>IF(N138="základní",J138,0)</f>
        <v>0</v>
      </c>
      <c r="BF138" s="202">
        <f>IF(N138="snížená",J138,0)</f>
        <v>0</v>
      </c>
      <c r="BG138" s="202">
        <f>IF(N138="zákl. přenesená",J138,0)</f>
        <v>0</v>
      </c>
      <c r="BH138" s="202">
        <f>IF(N138="sníž. přenesená",J138,0)</f>
        <v>0</v>
      </c>
      <c r="BI138" s="202">
        <f>IF(N138="nulová",J138,0)</f>
        <v>0</v>
      </c>
      <c r="BJ138" s="23" t="s">
        <v>139</v>
      </c>
      <c r="BK138" s="202">
        <f>ROUND(I138*H138,2)</f>
        <v>0</v>
      </c>
      <c r="BL138" s="23" t="s">
        <v>750</v>
      </c>
      <c r="BM138" s="23" t="s">
        <v>776</v>
      </c>
    </row>
    <row r="139" spans="2:65" s="1" customFormat="1" ht="38.25" customHeight="1">
      <c r="B139" s="40"/>
      <c r="C139" s="191" t="s">
        <v>10</v>
      </c>
      <c r="D139" s="191" t="s">
        <v>134</v>
      </c>
      <c r="E139" s="192" t="s">
        <v>777</v>
      </c>
      <c r="F139" s="193" t="s">
        <v>778</v>
      </c>
      <c r="G139" s="194" t="s">
        <v>707</v>
      </c>
      <c r="H139" s="195">
        <v>1</v>
      </c>
      <c r="I139" s="196"/>
      <c r="J139" s="197">
        <f>ROUND(I139*H139,2)</f>
        <v>0</v>
      </c>
      <c r="K139" s="193" t="s">
        <v>34</v>
      </c>
      <c r="L139" s="60"/>
      <c r="M139" s="198" t="s">
        <v>34</v>
      </c>
      <c r="N139" s="199" t="s">
        <v>51</v>
      </c>
      <c r="O139" s="41"/>
      <c r="P139" s="200">
        <f>O139*H139</f>
        <v>0</v>
      </c>
      <c r="Q139" s="200">
        <v>0</v>
      </c>
      <c r="R139" s="200">
        <f>Q139*H139</f>
        <v>0</v>
      </c>
      <c r="S139" s="200">
        <v>0</v>
      </c>
      <c r="T139" s="201">
        <f>S139*H139</f>
        <v>0</v>
      </c>
      <c r="AR139" s="23" t="s">
        <v>750</v>
      </c>
      <c r="AT139" s="23" t="s">
        <v>134</v>
      </c>
      <c r="AU139" s="23" t="s">
        <v>87</v>
      </c>
      <c r="AY139" s="23" t="s">
        <v>132</v>
      </c>
      <c r="BE139" s="202">
        <f>IF(N139="základní",J139,0)</f>
        <v>0</v>
      </c>
      <c r="BF139" s="202">
        <f>IF(N139="snížená",J139,0)</f>
        <v>0</v>
      </c>
      <c r="BG139" s="202">
        <f>IF(N139="zákl. přenesená",J139,0)</f>
        <v>0</v>
      </c>
      <c r="BH139" s="202">
        <f>IF(N139="sníž. přenesená",J139,0)</f>
        <v>0</v>
      </c>
      <c r="BI139" s="202">
        <f>IF(N139="nulová",J139,0)</f>
        <v>0</v>
      </c>
      <c r="BJ139" s="23" t="s">
        <v>139</v>
      </c>
      <c r="BK139" s="202">
        <f>ROUND(I139*H139,2)</f>
        <v>0</v>
      </c>
      <c r="BL139" s="23" t="s">
        <v>750</v>
      </c>
      <c r="BM139" s="23" t="s">
        <v>779</v>
      </c>
    </row>
    <row r="140" spans="2:51" s="11" customFormat="1" ht="13.5">
      <c r="B140" s="206"/>
      <c r="C140" s="207"/>
      <c r="D140" s="203" t="s">
        <v>143</v>
      </c>
      <c r="E140" s="208" t="s">
        <v>34</v>
      </c>
      <c r="F140" s="209" t="s">
        <v>780</v>
      </c>
      <c r="G140" s="207"/>
      <c r="H140" s="208" t="s">
        <v>34</v>
      </c>
      <c r="I140" s="210"/>
      <c r="J140" s="207"/>
      <c r="K140" s="207"/>
      <c r="L140" s="211"/>
      <c r="M140" s="212"/>
      <c r="N140" s="213"/>
      <c r="O140" s="213"/>
      <c r="P140" s="213"/>
      <c r="Q140" s="213"/>
      <c r="R140" s="213"/>
      <c r="S140" s="213"/>
      <c r="T140" s="214"/>
      <c r="AT140" s="215" t="s">
        <v>143</v>
      </c>
      <c r="AU140" s="215" t="s">
        <v>87</v>
      </c>
      <c r="AV140" s="11" t="s">
        <v>25</v>
      </c>
      <c r="AW140" s="11" t="s">
        <v>41</v>
      </c>
      <c r="AX140" s="11" t="s">
        <v>78</v>
      </c>
      <c r="AY140" s="215" t="s">
        <v>132</v>
      </c>
    </row>
    <row r="141" spans="2:51" s="12" customFormat="1" ht="13.5">
      <c r="B141" s="216"/>
      <c r="C141" s="217"/>
      <c r="D141" s="203" t="s">
        <v>143</v>
      </c>
      <c r="E141" s="218" t="s">
        <v>34</v>
      </c>
      <c r="F141" s="219" t="s">
        <v>25</v>
      </c>
      <c r="G141" s="217"/>
      <c r="H141" s="220">
        <v>1</v>
      </c>
      <c r="I141" s="221"/>
      <c r="J141" s="217"/>
      <c r="K141" s="217"/>
      <c r="L141" s="222"/>
      <c r="M141" s="223"/>
      <c r="N141" s="224"/>
      <c r="O141" s="224"/>
      <c r="P141" s="224"/>
      <c r="Q141" s="224"/>
      <c r="R141" s="224"/>
      <c r="S141" s="224"/>
      <c r="T141" s="225"/>
      <c r="AT141" s="226" t="s">
        <v>143</v>
      </c>
      <c r="AU141" s="226" t="s">
        <v>87</v>
      </c>
      <c r="AV141" s="12" t="s">
        <v>87</v>
      </c>
      <c r="AW141" s="12" t="s">
        <v>41</v>
      </c>
      <c r="AX141" s="12" t="s">
        <v>25</v>
      </c>
      <c r="AY141" s="226" t="s">
        <v>132</v>
      </c>
    </row>
    <row r="142" spans="2:65" s="1" customFormat="1" ht="16.5" customHeight="1">
      <c r="B142" s="40"/>
      <c r="C142" s="191" t="s">
        <v>228</v>
      </c>
      <c r="D142" s="191" t="s">
        <v>134</v>
      </c>
      <c r="E142" s="192" t="s">
        <v>781</v>
      </c>
      <c r="F142" s="193" t="s">
        <v>782</v>
      </c>
      <c r="G142" s="194" t="s">
        <v>707</v>
      </c>
      <c r="H142" s="195">
        <v>1</v>
      </c>
      <c r="I142" s="196"/>
      <c r="J142" s="197">
        <f>ROUND(I142*H142,2)</f>
        <v>0</v>
      </c>
      <c r="K142" s="193" t="s">
        <v>34</v>
      </c>
      <c r="L142" s="60"/>
      <c r="M142" s="198" t="s">
        <v>34</v>
      </c>
      <c r="N142" s="199" t="s">
        <v>51</v>
      </c>
      <c r="O142" s="41"/>
      <c r="P142" s="200">
        <f>O142*H142</f>
        <v>0</v>
      </c>
      <c r="Q142" s="200">
        <v>0</v>
      </c>
      <c r="R142" s="200">
        <f>Q142*H142</f>
        <v>0</v>
      </c>
      <c r="S142" s="200">
        <v>0</v>
      </c>
      <c r="T142" s="201">
        <f>S142*H142</f>
        <v>0</v>
      </c>
      <c r="AR142" s="23" t="s">
        <v>750</v>
      </c>
      <c r="AT142" s="23" t="s">
        <v>134</v>
      </c>
      <c r="AU142" s="23" t="s">
        <v>87</v>
      </c>
      <c r="AY142" s="23" t="s">
        <v>132</v>
      </c>
      <c r="BE142" s="202">
        <f>IF(N142="základní",J142,0)</f>
        <v>0</v>
      </c>
      <c r="BF142" s="202">
        <f>IF(N142="snížená",J142,0)</f>
        <v>0</v>
      </c>
      <c r="BG142" s="202">
        <f>IF(N142="zákl. přenesená",J142,0)</f>
        <v>0</v>
      </c>
      <c r="BH142" s="202">
        <f>IF(N142="sníž. přenesená",J142,0)</f>
        <v>0</v>
      </c>
      <c r="BI142" s="202">
        <f>IF(N142="nulová",J142,0)</f>
        <v>0</v>
      </c>
      <c r="BJ142" s="23" t="s">
        <v>139</v>
      </c>
      <c r="BK142" s="202">
        <f>ROUND(I142*H142,2)</f>
        <v>0</v>
      </c>
      <c r="BL142" s="23" t="s">
        <v>750</v>
      </c>
      <c r="BM142" s="23" t="s">
        <v>783</v>
      </c>
    </row>
    <row r="143" spans="2:65" s="1" customFormat="1" ht="25.5" customHeight="1">
      <c r="B143" s="40"/>
      <c r="C143" s="191" t="s">
        <v>235</v>
      </c>
      <c r="D143" s="191" t="s">
        <v>134</v>
      </c>
      <c r="E143" s="192" t="s">
        <v>784</v>
      </c>
      <c r="F143" s="193" t="s">
        <v>785</v>
      </c>
      <c r="G143" s="194" t="s">
        <v>707</v>
      </c>
      <c r="H143" s="195">
        <v>1</v>
      </c>
      <c r="I143" s="196"/>
      <c r="J143" s="197">
        <f>ROUND(I143*H143,2)</f>
        <v>0</v>
      </c>
      <c r="K143" s="193" t="s">
        <v>34</v>
      </c>
      <c r="L143" s="60"/>
      <c r="M143" s="198" t="s">
        <v>34</v>
      </c>
      <c r="N143" s="199" t="s">
        <v>51</v>
      </c>
      <c r="O143" s="41"/>
      <c r="P143" s="200">
        <f>O143*H143</f>
        <v>0</v>
      </c>
      <c r="Q143" s="200">
        <v>0</v>
      </c>
      <c r="R143" s="200">
        <f>Q143*H143</f>
        <v>0</v>
      </c>
      <c r="S143" s="200">
        <v>0</v>
      </c>
      <c r="T143" s="201">
        <f>S143*H143</f>
        <v>0</v>
      </c>
      <c r="AR143" s="23" t="s">
        <v>750</v>
      </c>
      <c r="AT143" s="23" t="s">
        <v>134</v>
      </c>
      <c r="AU143" s="23" t="s">
        <v>87</v>
      </c>
      <c r="AY143" s="23" t="s">
        <v>132</v>
      </c>
      <c r="BE143" s="202">
        <f>IF(N143="základní",J143,0)</f>
        <v>0</v>
      </c>
      <c r="BF143" s="202">
        <f>IF(N143="snížená",J143,0)</f>
        <v>0</v>
      </c>
      <c r="BG143" s="202">
        <f>IF(N143="zákl. přenesená",J143,0)</f>
        <v>0</v>
      </c>
      <c r="BH143" s="202">
        <f>IF(N143="sníž. přenesená",J143,0)</f>
        <v>0</v>
      </c>
      <c r="BI143" s="202">
        <f>IF(N143="nulová",J143,0)</f>
        <v>0</v>
      </c>
      <c r="BJ143" s="23" t="s">
        <v>139</v>
      </c>
      <c r="BK143" s="202">
        <f>ROUND(I143*H143,2)</f>
        <v>0</v>
      </c>
      <c r="BL143" s="23" t="s">
        <v>750</v>
      </c>
      <c r="BM143" s="23" t="s">
        <v>786</v>
      </c>
    </row>
    <row r="144" spans="2:51" s="11" customFormat="1" ht="13.5">
      <c r="B144" s="206"/>
      <c r="C144" s="207"/>
      <c r="D144" s="203" t="s">
        <v>143</v>
      </c>
      <c r="E144" s="208" t="s">
        <v>34</v>
      </c>
      <c r="F144" s="209" t="s">
        <v>787</v>
      </c>
      <c r="G144" s="207"/>
      <c r="H144" s="208" t="s">
        <v>34</v>
      </c>
      <c r="I144" s="210"/>
      <c r="J144" s="207"/>
      <c r="K144" s="207"/>
      <c r="L144" s="211"/>
      <c r="M144" s="212"/>
      <c r="N144" s="213"/>
      <c r="O144" s="213"/>
      <c r="P144" s="213"/>
      <c r="Q144" s="213"/>
      <c r="R144" s="213"/>
      <c r="S144" s="213"/>
      <c r="T144" s="214"/>
      <c r="AT144" s="215" t="s">
        <v>143</v>
      </c>
      <c r="AU144" s="215" t="s">
        <v>87</v>
      </c>
      <c r="AV144" s="11" t="s">
        <v>25</v>
      </c>
      <c r="AW144" s="11" t="s">
        <v>41</v>
      </c>
      <c r="AX144" s="11" t="s">
        <v>78</v>
      </c>
      <c r="AY144" s="215" t="s">
        <v>132</v>
      </c>
    </row>
    <row r="145" spans="2:51" s="12" customFormat="1" ht="13.5">
      <c r="B145" s="216"/>
      <c r="C145" s="217"/>
      <c r="D145" s="203" t="s">
        <v>143</v>
      </c>
      <c r="E145" s="218" t="s">
        <v>34</v>
      </c>
      <c r="F145" s="219" t="s">
        <v>25</v>
      </c>
      <c r="G145" s="217"/>
      <c r="H145" s="220">
        <v>1</v>
      </c>
      <c r="I145" s="221"/>
      <c r="J145" s="217"/>
      <c r="K145" s="217"/>
      <c r="L145" s="222"/>
      <c r="M145" s="223"/>
      <c r="N145" s="224"/>
      <c r="O145" s="224"/>
      <c r="P145" s="224"/>
      <c r="Q145" s="224"/>
      <c r="R145" s="224"/>
      <c r="S145" s="224"/>
      <c r="T145" s="225"/>
      <c r="AT145" s="226" t="s">
        <v>143</v>
      </c>
      <c r="AU145" s="226" t="s">
        <v>87</v>
      </c>
      <c r="AV145" s="12" t="s">
        <v>87</v>
      </c>
      <c r="AW145" s="12" t="s">
        <v>41</v>
      </c>
      <c r="AX145" s="12" t="s">
        <v>25</v>
      </c>
      <c r="AY145" s="226" t="s">
        <v>132</v>
      </c>
    </row>
    <row r="146" spans="2:65" s="1" customFormat="1" ht="16.5" customHeight="1">
      <c r="B146" s="40"/>
      <c r="C146" s="191" t="s">
        <v>240</v>
      </c>
      <c r="D146" s="191" t="s">
        <v>134</v>
      </c>
      <c r="E146" s="192" t="s">
        <v>788</v>
      </c>
      <c r="F146" s="193" t="s">
        <v>789</v>
      </c>
      <c r="G146" s="194" t="s">
        <v>707</v>
      </c>
      <c r="H146" s="195">
        <v>1</v>
      </c>
      <c r="I146" s="196"/>
      <c r="J146" s="197">
        <f>ROUND(I146*H146,2)</f>
        <v>0</v>
      </c>
      <c r="K146" s="193" t="s">
        <v>34</v>
      </c>
      <c r="L146" s="60"/>
      <c r="M146" s="198" t="s">
        <v>34</v>
      </c>
      <c r="N146" s="199" t="s">
        <v>51</v>
      </c>
      <c r="O146" s="41"/>
      <c r="P146" s="200">
        <f>O146*H146</f>
        <v>0</v>
      </c>
      <c r="Q146" s="200">
        <v>0</v>
      </c>
      <c r="R146" s="200">
        <f>Q146*H146</f>
        <v>0</v>
      </c>
      <c r="S146" s="200">
        <v>0</v>
      </c>
      <c r="T146" s="201">
        <f>S146*H146</f>
        <v>0</v>
      </c>
      <c r="AR146" s="23" t="s">
        <v>750</v>
      </c>
      <c r="AT146" s="23" t="s">
        <v>134</v>
      </c>
      <c r="AU146" s="23" t="s">
        <v>87</v>
      </c>
      <c r="AY146" s="23" t="s">
        <v>132</v>
      </c>
      <c r="BE146" s="202">
        <f>IF(N146="základní",J146,0)</f>
        <v>0</v>
      </c>
      <c r="BF146" s="202">
        <f>IF(N146="snížená",J146,0)</f>
        <v>0</v>
      </c>
      <c r="BG146" s="202">
        <f>IF(N146="zákl. přenesená",J146,0)</f>
        <v>0</v>
      </c>
      <c r="BH146" s="202">
        <f>IF(N146="sníž. přenesená",J146,0)</f>
        <v>0</v>
      </c>
      <c r="BI146" s="202">
        <f>IF(N146="nulová",J146,0)</f>
        <v>0</v>
      </c>
      <c r="BJ146" s="23" t="s">
        <v>139</v>
      </c>
      <c r="BK146" s="202">
        <f>ROUND(I146*H146,2)</f>
        <v>0</v>
      </c>
      <c r="BL146" s="23" t="s">
        <v>750</v>
      </c>
      <c r="BM146" s="23" t="s">
        <v>790</v>
      </c>
    </row>
    <row r="147" spans="2:65" s="1" customFormat="1" ht="25.5" customHeight="1">
      <c r="B147" s="40"/>
      <c r="C147" s="191" t="s">
        <v>258</v>
      </c>
      <c r="D147" s="191" t="s">
        <v>134</v>
      </c>
      <c r="E147" s="192" t="s">
        <v>791</v>
      </c>
      <c r="F147" s="193" t="s">
        <v>792</v>
      </c>
      <c r="G147" s="194" t="s">
        <v>707</v>
      </c>
      <c r="H147" s="195">
        <v>1</v>
      </c>
      <c r="I147" s="196"/>
      <c r="J147" s="197">
        <f>ROUND(I147*H147,2)</f>
        <v>0</v>
      </c>
      <c r="K147" s="193" t="s">
        <v>34</v>
      </c>
      <c r="L147" s="60"/>
      <c r="M147" s="198" t="s">
        <v>34</v>
      </c>
      <c r="N147" s="252" t="s">
        <v>51</v>
      </c>
      <c r="O147" s="250"/>
      <c r="P147" s="253">
        <f>O147*H147</f>
        <v>0</v>
      </c>
      <c r="Q147" s="253">
        <v>0</v>
      </c>
      <c r="R147" s="253">
        <f>Q147*H147</f>
        <v>0</v>
      </c>
      <c r="S147" s="253">
        <v>0</v>
      </c>
      <c r="T147" s="254">
        <f>S147*H147</f>
        <v>0</v>
      </c>
      <c r="AR147" s="23" t="s">
        <v>750</v>
      </c>
      <c r="AT147" s="23" t="s">
        <v>134</v>
      </c>
      <c r="AU147" s="23" t="s">
        <v>87</v>
      </c>
      <c r="AY147" s="23" t="s">
        <v>132</v>
      </c>
      <c r="BE147" s="202">
        <f>IF(N147="základní",J147,0)</f>
        <v>0</v>
      </c>
      <c r="BF147" s="202">
        <f>IF(N147="snížená",J147,0)</f>
        <v>0</v>
      </c>
      <c r="BG147" s="202">
        <f>IF(N147="zákl. přenesená",J147,0)</f>
        <v>0</v>
      </c>
      <c r="BH147" s="202">
        <f>IF(N147="sníž. přenesená",J147,0)</f>
        <v>0</v>
      </c>
      <c r="BI147" s="202">
        <f>IF(N147="nulová",J147,0)</f>
        <v>0</v>
      </c>
      <c r="BJ147" s="23" t="s">
        <v>139</v>
      </c>
      <c r="BK147" s="202">
        <f>ROUND(I147*H147,2)</f>
        <v>0</v>
      </c>
      <c r="BL147" s="23" t="s">
        <v>750</v>
      </c>
      <c r="BM147" s="23" t="s">
        <v>793</v>
      </c>
    </row>
    <row r="148" spans="2:12" s="1" customFormat="1" ht="6.95" customHeight="1">
      <c r="B148" s="55"/>
      <c r="C148" s="56"/>
      <c r="D148" s="56"/>
      <c r="E148" s="56"/>
      <c r="F148" s="56"/>
      <c r="G148" s="56"/>
      <c r="H148" s="56"/>
      <c r="I148" s="138"/>
      <c r="J148" s="56"/>
      <c r="K148" s="56"/>
      <c r="L148" s="60"/>
    </row>
  </sheetData>
  <autoFilter ref="C80:K147"/>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55" customWidth="1"/>
    <col min="2" max="2" width="1.66796875" style="255" customWidth="1"/>
    <col min="3" max="4" width="5" style="255" customWidth="1"/>
    <col min="5" max="5" width="11.66015625" style="255" customWidth="1"/>
    <col min="6" max="6" width="9.16015625" style="255" customWidth="1"/>
    <col min="7" max="7" width="5" style="255" customWidth="1"/>
    <col min="8" max="8" width="77.83203125" style="255" customWidth="1"/>
    <col min="9" max="10" width="20" style="255" customWidth="1"/>
    <col min="11" max="11" width="1.66796875" style="255" customWidth="1"/>
  </cols>
  <sheetData>
    <row r="1" ht="37.5" customHeight="1"/>
    <row r="2" spans="2:11" ht="7.5" customHeight="1">
      <c r="B2" s="256"/>
      <c r="C2" s="257"/>
      <c r="D2" s="257"/>
      <c r="E2" s="257"/>
      <c r="F2" s="257"/>
      <c r="G2" s="257"/>
      <c r="H2" s="257"/>
      <c r="I2" s="257"/>
      <c r="J2" s="257"/>
      <c r="K2" s="258"/>
    </row>
    <row r="3" spans="2:11" s="14" customFormat="1" ht="45" customHeight="1">
      <c r="B3" s="259"/>
      <c r="C3" s="383" t="s">
        <v>794</v>
      </c>
      <c r="D3" s="383"/>
      <c r="E3" s="383"/>
      <c r="F3" s="383"/>
      <c r="G3" s="383"/>
      <c r="H3" s="383"/>
      <c r="I3" s="383"/>
      <c r="J3" s="383"/>
      <c r="K3" s="260"/>
    </row>
    <row r="4" spans="2:11" ht="25.5" customHeight="1">
      <c r="B4" s="261"/>
      <c r="C4" s="387" t="s">
        <v>795</v>
      </c>
      <c r="D4" s="387"/>
      <c r="E4" s="387"/>
      <c r="F4" s="387"/>
      <c r="G4" s="387"/>
      <c r="H4" s="387"/>
      <c r="I4" s="387"/>
      <c r="J4" s="387"/>
      <c r="K4" s="262"/>
    </row>
    <row r="5" spans="2:11" ht="5.25" customHeight="1">
      <c r="B5" s="261"/>
      <c r="C5" s="263"/>
      <c r="D5" s="263"/>
      <c r="E5" s="263"/>
      <c r="F5" s="263"/>
      <c r="G5" s="263"/>
      <c r="H5" s="263"/>
      <c r="I5" s="263"/>
      <c r="J5" s="263"/>
      <c r="K5" s="262"/>
    </row>
    <row r="6" spans="2:11" ht="15" customHeight="1">
      <c r="B6" s="261"/>
      <c r="C6" s="385" t="s">
        <v>796</v>
      </c>
      <c r="D6" s="385"/>
      <c r="E6" s="385"/>
      <c r="F6" s="385"/>
      <c r="G6" s="385"/>
      <c r="H6" s="385"/>
      <c r="I6" s="385"/>
      <c r="J6" s="385"/>
      <c r="K6" s="262"/>
    </row>
    <row r="7" spans="2:11" ht="15" customHeight="1">
      <c r="B7" s="265"/>
      <c r="C7" s="385" t="s">
        <v>797</v>
      </c>
      <c r="D7" s="385"/>
      <c r="E7" s="385"/>
      <c r="F7" s="385"/>
      <c r="G7" s="385"/>
      <c r="H7" s="385"/>
      <c r="I7" s="385"/>
      <c r="J7" s="385"/>
      <c r="K7" s="262"/>
    </row>
    <row r="8" spans="2:11" ht="12.75" customHeight="1">
      <c r="B8" s="265"/>
      <c r="C8" s="264"/>
      <c r="D8" s="264"/>
      <c r="E8" s="264"/>
      <c r="F8" s="264"/>
      <c r="G8" s="264"/>
      <c r="H8" s="264"/>
      <c r="I8" s="264"/>
      <c r="J8" s="264"/>
      <c r="K8" s="262"/>
    </row>
    <row r="9" spans="2:11" ht="15" customHeight="1">
      <c r="B9" s="265"/>
      <c r="C9" s="385" t="s">
        <v>798</v>
      </c>
      <c r="D9" s="385"/>
      <c r="E9" s="385"/>
      <c r="F9" s="385"/>
      <c r="G9" s="385"/>
      <c r="H9" s="385"/>
      <c r="I9" s="385"/>
      <c r="J9" s="385"/>
      <c r="K9" s="262"/>
    </row>
    <row r="10" spans="2:11" ht="15" customHeight="1">
      <c r="B10" s="265"/>
      <c r="C10" s="264"/>
      <c r="D10" s="385" t="s">
        <v>799</v>
      </c>
      <c r="E10" s="385"/>
      <c r="F10" s="385"/>
      <c r="G10" s="385"/>
      <c r="H10" s="385"/>
      <c r="I10" s="385"/>
      <c r="J10" s="385"/>
      <c r="K10" s="262"/>
    </row>
    <row r="11" spans="2:11" ht="15" customHeight="1">
      <c r="B11" s="265"/>
      <c r="C11" s="266"/>
      <c r="D11" s="385" t="s">
        <v>800</v>
      </c>
      <c r="E11" s="385"/>
      <c r="F11" s="385"/>
      <c r="G11" s="385"/>
      <c r="H11" s="385"/>
      <c r="I11" s="385"/>
      <c r="J11" s="385"/>
      <c r="K11" s="262"/>
    </row>
    <row r="12" spans="2:11" ht="12.75" customHeight="1">
      <c r="B12" s="265"/>
      <c r="C12" s="266"/>
      <c r="D12" s="266"/>
      <c r="E12" s="266"/>
      <c r="F12" s="266"/>
      <c r="G12" s="266"/>
      <c r="H12" s="266"/>
      <c r="I12" s="266"/>
      <c r="J12" s="266"/>
      <c r="K12" s="262"/>
    </row>
    <row r="13" spans="2:11" ht="15" customHeight="1">
      <c r="B13" s="265"/>
      <c r="C13" s="266"/>
      <c r="D13" s="385" t="s">
        <v>801</v>
      </c>
      <c r="E13" s="385"/>
      <c r="F13" s="385"/>
      <c r="G13" s="385"/>
      <c r="H13" s="385"/>
      <c r="I13" s="385"/>
      <c r="J13" s="385"/>
      <c r="K13" s="262"/>
    </row>
    <row r="14" spans="2:11" ht="15" customHeight="1">
      <c r="B14" s="265"/>
      <c r="C14" s="266"/>
      <c r="D14" s="385" t="s">
        <v>802</v>
      </c>
      <c r="E14" s="385"/>
      <c r="F14" s="385"/>
      <c r="G14" s="385"/>
      <c r="H14" s="385"/>
      <c r="I14" s="385"/>
      <c r="J14" s="385"/>
      <c r="K14" s="262"/>
    </row>
    <row r="15" spans="2:11" ht="15" customHeight="1">
      <c r="B15" s="265"/>
      <c r="C15" s="266"/>
      <c r="D15" s="385" t="s">
        <v>803</v>
      </c>
      <c r="E15" s="385"/>
      <c r="F15" s="385"/>
      <c r="G15" s="385"/>
      <c r="H15" s="385"/>
      <c r="I15" s="385"/>
      <c r="J15" s="385"/>
      <c r="K15" s="262"/>
    </row>
    <row r="16" spans="2:11" ht="15" customHeight="1">
      <c r="B16" s="265"/>
      <c r="C16" s="266"/>
      <c r="D16" s="266"/>
      <c r="E16" s="267" t="s">
        <v>85</v>
      </c>
      <c r="F16" s="385" t="s">
        <v>804</v>
      </c>
      <c r="G16" s="385"/>
      <c r="H16" s="385"/>
      <c r="I16" s="385"/>
      <c r="J16" s="385"/>
      <c r="K16" s="262"/>
    </row>
    <row r="17" spans="2:11" ht="15" customHeight="1">
      <c r="B17" s="265"/>
      <c r="C17" s="266"/>
      <c r="D17" s="266"/>
      <c r="E17" s="267" t="s">
        <v>805</v>
      </c>
      <c r="F17" s="385" t="s">
        <v>806</v>
      </c>
      <c r="G17" s="385"/>
      <c r="H17" s="385"/>
      <c r="I17" s="385"/>
      <c r="J17" s="385"/>
      <c r="K17" s="262"/>
    </row>
    <row r="18" spans="2:11" ht="15" customHeight="1">
      <c r="B18" s="265"/>
      <c r="C18" s="266"/>
      <c r="D18" s="266"/>
      <c r="E18" s="267" t="s">
        <v>807</v>
      </c>
      <c r="F18" s="385" t="s">
        <v>808</v>
      </c>
      <c r="G18" s="385"/>
      <c r="H18" s="385"/>
      <c r="I18" s="385"/>
      <c r="J18" s="385"/>
      <c r="K18" s="262"/>
    </row>
    <row r="19" spans="2:11" ht="15" customHeight="1">
      <c r="B19" s="265"/>
      <c r="C19" s="266"/>
      <c r="D19" s="266"/>
      <c r="E19" s="267" t="s">
        <v>91</v>
      </c>
      <c r="F19" s="385" t="s">
        <v>92</v>
      </c>
      <c r="G19" s="385"/>
      <c r="H19" s="385"/>
      <c r="I19" s="385"/>
      <c r="J19" s="385"/>
      <c r="K19" s="262"/>
    </row>
    <row r="20" spans="2:11" ht="15" customHeight="1">
      <c r="B20" s="265"/>
      <c r="C20" s="266"/>
      <c r="D20" s="266"/>
      <c r="E20" s="267" t="s">
        <v>701</v>
      </c>
      <c r="F20" s="385" t="s">
        <v>809</v>
      </c>
      <c r="G20" s="385"/>
      <c r="H20" s="385"/>
      <c r="I20" s="385"/>
      <c r="J20" s="385"/>
      <c r="K20" s="262"/>
    </row>
    <row r="21" spans="2:11" ht="15" customHeight="1">
      <c r="B21" s="265"/>
      <c r="C21" s="266"/>
      <c r="D21" s="266"/>
      <c r="E21" s="267" t="s">
        <v>810</v>
      </c>
      <c r="F21" s="385" t="s">
        <v>811</v>
      </c>
      <c r="G21" s="385"/>
      <c r="H21" s="385"/>
      <c r="I21" s="385"/>
      <c r="J21" s="385"/>
      <c r="K21" s="262"/>
    </row>
    <row r="22" spans="2:11" ht="12.75" customHeight="1">
      <c r="B22" s="265"/>
      <c r="C22" s="266"/>
      <c r="D22" s="266"/>
      <c r="E22" s="266"/>
      <c r="F22" s="266"/>
      <c r="G22" s="266"/>
      <c r="H22" s="266"/>
      <c r="I22" s="266"/>
      <c r="J22" s="266"/>
      <c r="K22" s="262"/>
    </row>
    <row r="23" spans="2:11" ht="15" customHeight="1">
      <c r="B23" s="265"/>
      <c r="C23" s="385" t="s">
        <v>812</v>
      </c>
      <c r="D23" s="385"/>
      <c r="E23" s="385"/>
      <c r="F23" s="385"/>
      <c r="G23" s="385"/>
      <c r="H23" s="385"/>
      <c r="I23" s="385"/>
      <c r="J23" s="385"/>
      <c r="K23" s="262"/>
    </row>
    <row r="24" spans="2:11" ht="15" customHeight="1">
      <c r="B24" s="265"/>
      <c r="C24" s="385" t="s">
        <v>813</v>
      </c>
      <c r="D24" s="385"/>
      <c r="E24" s="385"/>
      <c r="F24" s="385"/>
      <c r="G24" s="385"/>
      <c r="H24" s="385"/>
      <c r="I24" s="385"/>
      <c r="J24" s="385"/>
      <c r="K24" s="262"/>
    </row>
    <row r="25" spans="2:11" ht="15" customHeight="1">
      <c r="B25" s="265"/>
      <c r="C25" s="264"/>
      <c r="D25" s="385" t="s">
        <v>814</v>
      </c>
      <c r="E25" s="385"/>
      <c r="F25" s="385"/>
      <c r="G25" s="385"/>
      <c r="H25" s="385"/>
      <c r="I25" s="385"/>
      <c r="J25" s="385"/>
      <c r="K25" s="262"/>
    </row>
    <row r="26" spans="2:11" ht="15" customHeight="1">
      <c r="B26" s="265"/>
      <c r="C26" s="266"/>
      <c r="D26" s="385" t="s">
        <v>815</v>
      </c>
      <c r="E26" s="385"/>
      <c r="F26" s="385"/>
      <c r="G26" s="385"/>
      <c r="H26" s="385"/>
      <c r="I26" s="385"/>
      <c r="J26" s="385"/>
      <c r="K26" s="262"/>
    </row>
    <row r="27" spans="2:11" ht="12.75" customHeight="1">
      <c r="B27" s="265"/>
      <c r="C27" s="266"/>
      <c r="D27" s="266"/>
      <c r="E27" s="266"/>
      <c r="F27" s="266"/>
      <c r="G27" s="266"/>
      <c r="H27" s="266"/>
      <c r="I27" s="266"/>
      <c r="J27" s="266"/>
      <c r="K27" s="262"/>
    </row>
    <row r="28" spans="2:11" ht="15" customHeight="1">
      <c r="B28" s="265"/>
      <c r="C28" s="266"/>
      <c r="D28" s="385" t="s">
        <v>816</v>
      </c>
      <c r="E28" s="385"/>
      <c r="F28" s="385"/>
      <c r="G28" s="385"/>
      <c r="H28" s="385"/>
      <c r="I28" s="385"/>
      <c r="J28" s="385"/>
      <c r="K28" s="262"/>
    </row>
    <row r="29" spans="2:11" ht="15" customHeight="1">
      <c r="B29" s="265"/>
      <c r="C29" s="266"/>
      <c r="D29" s="385" t="s">
        <v>817</v>
      </c>
      <c r="E29" s="385"/>
      <c r="F29" s="385"/>
      <c r="G29" s="385"/>
      <c r="H29" s="385"/>
      <c r="I29" s="385"/>
      <c r="J29" s="385"/>
      <c r="K29" s="262"/>
    </row>
    <row r="30" spans="2:11" ht="12.75" customHeight="1">
      <c r="B30" s="265"/>
      <c r="C30" s="266"/>
      <c r="D30" s="266"/>
      <c r="E30" s="266"/>
      <c r="F30" s="266"/>
      <c r="G30" s="266"/>
      <c r="H30" s="266"/>
      <c r="I30" s="266"/>
      <c r="J30" s="266"/>
      <c r="K30" s="262"/>
    </row>
    <row r="31" spans="2:11" ht="15" customHeight="1">
      <c r="B31" s="265"/>
      <c r="C31" s="266"/>
      <c r="D31" s="385" t="s">
        <v>818</v>
      </c>
      <c r="E31" s="385"/>
      <c r="F31" s="385"/>
      <c r="G31" s="385"/>
      <c r="H31" s="385"/>
      <c r="I31" s="385"/>
      <c r="J31" s="385"/>
      <c r="K31" s="262"/>
    </row>
    <row r="32" spans="2:11" ht="15" customHeight="1">
      <c r="B32" s="265"/>
      <c r="C32" s="266"/>
      <c r="D32" s="385" t="s">
        <v>819</v>
      </c>
      <c r="E32" s="385"/>
      <c r="F32" s="385"/>
      <c r="G32" s="385"/>
      <c r="H32" s="385"/>
      <c r="I32" s="385"/>
      <c r="J32" s="385"/>
      <c r="K32" s="262"/>
    </row>
    <row r="33" spans="2:11" ht="15" customHeight="1">
      <c r="B33" s="265"/>
      <c r="C33" s="266"/>
      <c r="D33" s="385" t="s">
        <v>820</v>
      </c>
      <c r="E33" s="385"/>
      <c r="F33" s="385"/>
      <c r="G33" s="385"/>
      <c r="H33" s="385"/>
      <c r="I33" s="385"/>
      <c r="J33" s="385"/>
      <c r="K33" s="262"/>
    </row>
    <row r="34" spans="2:11" ht="15" customHeight="1">
      <c r="B34" s="265"/>
      <c r="C34" s="266"/>
      <c r="D34" s="264"/>
      <c r="E34" s="268" t="s">
        <v>117</v>
      </c>
      <c r="F34" s="264"/>
      <c r="G34" s="385" t="s">
        <v>821</v>
      </c>
      <c r="H34" s="385"/>
      <c r="I34" s="385"/>
      <c r="J34" s="385"/>
      <c r="K34" s="262"/>
    </row>
    <row r="35" spans="2:11" ht="30.75" customHeight="1">
      <c r="B35" s="265"/>
      <c r="C35" s="266"/>
      <c r="D35" s="264"/>
      <c r="E35" s="268" t="s">
        <v>822</v>
      </c>
      <c r="F35" s="264"/>
      <c r="G35" s="385" t="s">
        <v>823</v>
      </c>
      <c r="H35" s="385"/>
      <c r="I35" s="385"/>
      <c r="J35" s="385"/>
      <c r="K35" s="262"/>
    </row>
    <row r="36" spans="2:11" ht="15" customHeight="1">
      <c r="B36" s="265"/>
      <c r="C36" s="266"/>
      <c r="D36" s="264"/>
      <c r="E36" s="268" t="s">
        <v>59</v>
      </c>
      <c r="F36" s="264"/>
      <c r="G36" s="385" t="s">
        <v>824</v>
      </c>
      <c r="H36" s="385"/>
      <c r="I36" s="385"/>
      <c r="J36" s="385"/>
      <c r="K36" s="262"/>
    </row>
    <row r="37" spans="2:11" ht="15" customHeight="1">
      <c r="B37" s="265"/>
      <c r="C37" s="266"/>
      <c r="D37" s="264"/>
      <c r="E37" s="268" t="s">
        <v>118</v>
      </c>
      <c r="F37" s="264"/>
      <c r="G37" s="385" t="s">
        <v>825</v>
      </c>
      <c r="H37" s="385"/>
      <c r="I37" s="385"/>
      <c r="J37" s="385"/>
      <c r="K37" s="262"/>
    </row>
    <row r="38" spans="2:11" ht="15" customHeight="1">
      <c r="B38" s="265"/>
      <c r="C38" s="266"/>
      <c r="D38" s="264"/>
      <c r="E38" s="268" t="s">
        <v>119</v>
      </c>
      <c r="F38" s="264"/>
      <c r="G38" s="385" t="s">
        <v>826</v>
      </c>
      <c r="H38" s="385"/>
      <c r="I38" s="385"/>
      <c r="J38" s="385"/>
      <c r="K38" s="262"/>
    </row>
    <row r="39" spans="2:11" ht="15" customHeight="1">
      <c r="B39" s="265"/>
      <c r="C39" s="266"/>
      <c r="D39" s="264"/>
      <c r="E39" s="268" t="s">
        <v>120</v>
      </c>
      <c r="F39" s="264"/>
      <c r="G39" s="385" t="s">
        <v>827</v>
      </c>
      <c r="H39" s="385"/>
      <c r="I39" s="385"/>
      <c r="J39" s="385"/>
      <c r="K39" s="262"/>
    </row>
    <row r="40" spans="2:11" ht="15" customHeight="1">
      <c r="B40" s="265"/>
      <c r="C40" s="266"/>
      <c r="D40" s="264"/>
      <c r="E40" s="268" t="s">
        <v>828</v>
      </c>
      <c r="F40" s="264"/>
      <c r="G40" s="385" t="s">
        <v>829</v>
      </c>
      <c r="H40" s="385"/>
      <c r="I40" s="385"/>
      <c r="J40" s="385"/>
      <c r="K40" s="262"/>
    </row>
    <row r="41" spans="2:11" ht="15" customHeight="1">
      <c r="B41" s="265"/>
      <c r="C41" s="266"/>
      <c r="D41" s="264"/>
      <c r="E41" s="268"/>
      <c r="F41" s="264"/>
      <c r="G41" s="385" t="s">
        <v>830</v>
      </c>
      <c r="H41" s="385"/>
      <c r="I41" s="385"/>
      <c r="J41" s="385"/>
      <c r="K41" s="262"/>
    </row>
    <row r="42" spans="2:11" ht="15" customHeight="1">
      <c r="B42" s="265"/>
      <c r="C42" s="266"/>
      <c r="D42" s="264"/>
      <c r="E42" s="268" t="s">
        <v>831</v>
      </c>
      <c r="F42" s="264"/>
      <c r="G42" s="385" t="s">
        <v>832</v>
      </c>
      <c r="H42" s="385"/>
      <c r="I42" s="385"/>
      <c r="J42" s="385"/>
      <c r="K42" s="262"/>
    </row>
    <row r="43" spans="2:11" ht="15" customHeight="1">
      <c r="B43" s="265"/>
      <c r="C43" s="266"/>
      <c r="D43" s="264"/>
      <c r="E43" s="268" t="s">
        <v>122</v>
      </c>
      <c r="F43" s="264"/>
      <c r="G43" s="385" t="s">
        <v>833</v>
      </c>
      <c r="H43" s="385"/>
      <c r="I43" s="385"/>
      <c r="J43" s="385"/>
      <c r="K43" s="262"/>
    </row>
    <row r="44" spans="2:11" ht="12.75" customHeight="1">
      <c r="B44" s="265"/>
      <c r="C44" s="266"/>
      <c r="D44" s="264"/>
      <c r="E44" s="264"/>
      <c r="F44" s="264"/>
      <c r="G44" s="264"/>
      <c r="H44" s="264"/>
      <c r="I44" s="264"/>
      <c r="J44" s="264"/>
      <c r="K44" s="262"/>
    </row>
    <row r="45" spans="2:11" ht="15" customHeight="1">
      <c r="B45" s="265"/>
      <c r="C45" s="266"/>
      <c r="D45" s="385" t="s">
        <v>834</v>
      </c>
      <c r="E45" s="385"/>
      <c r="F45" s="385"/>
      <c r="G45" s="385"/>
      <c r="H45" s="385"/>
      <c r="I45" s="385"/>
      <c r="J45" s="385"/>
      <c r="K45" s="262"/>
    </row>
    <row r="46" spans="2:11" ht="15" customHeight="1">
      <c r="B46" s="265"/>
      <c r="C46" s="266"/>
      <c r="D46" s="266"/>
      <c r="E46" s="385" t="s">
        <v>835</v>
      </c>
      <c r="F46" s="385"/>
      <c r="G46" s="385"/>
      <c r="H46" s="385"/>
      <c r="I46" s="385"/>
      <c r="J46" s="385"/>
      <c r="K46" s="262"/>
    </row>
    <row r="47" spans="2:11" ht="15" customHeight="1">
      <c r="B47" s="265"/>
      <c r="C47" s="266"/>
      <c r="D47" s="266"/>
      <c r="E47" s="385" t="s">
        <v>836</v>
      </c>
      <c r="F47" s="385"/>
      <c r="G47" s="385"/>
      <c r="H47" s="385"/>
      <c r="I47" s="385"/>
      <c r="J47" s="385"/>
      <c r="K47" s="262"/>
    </row>
    <row r="48" spans="2:11" ht="15" customHeight="1">
      <c r="B48" s="265"/>
      <c r="C48" s="266"/>
      <c r="D48" s="266"/>
      <c r="E48" s="385" t="s">
        <v>837</v>
      </c>
      <c r="F48" s="385"/>
      <c r="G48" s="385"/>
      <c r="H48" s="385"/>
      <c r="I48" s="385"/>
      <c r="J48" s="385"/>
      <c r="K48" s="262"/>
    </row>
    <row r="49" spans="2:11" ht="15" customHeight="1">
      <c r="B49" s="265"/>
      <c r="C49" s="266"/>
      <c r="D49" s="385" t="s">
        <v>838</v>
      </c>
      <c r="E49" s="385"/>
      <c r="F49" s="385"/>
      <c r="G49" s="385"/>
      <c r="H49" s="385"/>
      <c r="I49" s="385"/>
      <c r="J49" s="385"/>
      <c r="K49" s="262"/>
    </row>
    <row r="50" spans="2:11" ht="25.5" customHeight="1">
      <c r="B50" s="261"/>
      <c r="C50" s="387" t="s">
        <v>839</v>
      </c>
      <c r="D50" s="387"/>
      <c r="E50" s="387"/>
      <c r="F50" s="387"/>
      <c r="G50" s="387"/>
      <c r="H50" s="387"/>
      <c r="I50" s="387"/>
      <c r="J50" s="387"/>
      <c r="K50" s="262"/>
    </row>
    <row r="51" spans="2:11" ht="5.25" customHeight="1">
      <c r="B51" s="261"/>
      <c r="C51" s="263"/>
      <c r="D51" s="263"/>
      <c r="E51" s="263"/>
      <c r="F51" s="263"/>
      <c r="G51" s="263"/>
      <c r="H51" s="263"/>
      <c r="I51" s="263"/>
      <c r="J51" s="263"/>
      <c r="K51" s="262"/>
    </row>
    <row r="52" spans="2:11" ht="15" customHeight="1">
      <c r="B52" s="261"/>
      <c r="C52" s="385" t="s">
        <v>840</v>
      </c>
      <c r="D52" s="385"/>
      <c r="E52" s="385"/>
      <c r="F52" s="385"/>
      <c r="G52" s="385"/>
      <c r="H52" s="385"/>
      <c r="I52" s="385"/>
      <c r="J52" s="385"/>
      <c r="K52" s="262"/>
    </row>
    <row r="53" spans="2:11" ht="15" customHeight="1">
      <c r="B53" s="261"/>
      <c r="C53" s="385" t="s">
        <v>841</v>
      </c>
      <c r="D53" s="385"/>
      <c r="E53" s="385"/>
      <c r="F53" s="385"/>
      <c r="G53" s="385"/>
      <c r="H53" s="385"/>
      <c r="I53" s="385"/>
      <c r="J53" s="385"/>
      <c r="K53" s="262"/>
    </row>
    <row r="54" spans="2:11" ht="12.75" customHeight="1">
      <c r="B54" s="261"/>
      <c r="C54" s="264"/>
      <c r="D54" s="264"/>
      <c r="E54" s="264"/>
      <c r="F54" s="264"/>
      <c r="G54" s="264"/>
      <c r="H54" s="264"/>
      <c r="I54" s="264"/>
      <c r="J54" s="264"/>
      <c r="K54" s="262"/>
    </row>
    <row r="55" spans="2:11" ht="15" customHeight="1">
      <c r="B55" s="261"/>
      <c r="C55" s="385" t="s">
        <v>842</v>
      </c>
      <c r="D55" s="385"/>
      <c r="E55" s="385"/>
      <c r="F55" s="385"/>
      <c r="G55" s="385"/>
      <c r="H55" s="385"/>
      <c r="I55" s="385"/>
      <c r="J55" s="385"/>
      <c r="K55" s="262"/>
    </row>
    <row r="56" spans="2:11" ht="15" customHeight="1">
      <c r="B56" s="261"/>
      <c r="C56" s="266"/>
      <c r="D56" s="385" t="s">
        <v>843</v>
      </c>
      <c r="E56" s="385"/>
      <c r="F56" s="385"/>
      <c r="G56" s="385"/>
      <c r="H56" s="385"/>
      <c r="I56" s="385"/>
      <c r="J56" s="385"/>
      <c r="K56" s="262"/>
    </row>
    <row r="57" spans="2:11" ht="15" customHeight="1">
      <c r="B57" s="261"/>
      <c r="C57" s="266"/>
      <c r="D57" s="385" t="s">
        <v>844</v>
      </c>
      <c r="E57" s="385"/>
      <c r="F57" s="385"/>
      <c r="G57" s="385"/>
      <c r="H57" s="385"/>
      <c r="I57" s="385"/>
      <c r="J57" s="385"/>
      <c r="K57" s="262"/>
    </row>
    <row r="58" spans="2:11" ht="15" customHeight="1">
      <c r="B58" s="261"/>
      <c r="C58" s="266"/>
      <c r="D58" s="385" t="s">
        <v>845</v>
      </c>
      <c r="E58" s="385"/>
      <c r="F58" s="385"/>
      <c r="G58" s="385"/>
      <c r="H58" s="385"/>
      <c r="I58" s="385"/>
      <c r="J58" s="385"/>
      <c r="K58" s="262"/>
    </row>
    <row r="59" spans="2:11" ht="15" customHeight="1">
      <c r="B59" s="261"/>
      <c r="C59" s="266"/>
      <c r="D59" s="385" t="s">
        <v>846</v>
      </c>
      <c r="E59" s="385"/>
      <c r="F59" s="385"/>
      <c r="G59" s="385"/>
      <c r="H59" s="385"/>
      <c r="I59" s="385"/>
      <c r="J59" s="385"/>
      <c r="K59" s="262"/>
    </row>
    <row r="60" spans="2:11" ht="15" customHeight="1">
      <c r="B60" s="261"/>
      <c r="C60" s="266"/>
      <c r="D60" s="386" t="s">
        <v>847</v>
      </c>
      <c r="E60" s="386"/>
      <c r="F60" s="386"/>
      <c r="G60" s="386"/>
      <c r="H60" s="386"/>
      <c r="I60" s="386"/>
      <c r="J60" s="386"/>
      <c r="K60" s="262"/>
    </row>
    <row r="61" spans="2:11" ht="15" customHeight="1">
      <c r="B61" s="261"/>
      <c r="C61" s="266"/>
      <c r="D61" s="385" t="s">
        <v>848</v>
      </c>
      <c r="E61" s="385"/>
      <c r="F61" s="385"/>
      <c r="G61" s="385"/>
      <c r="H61" s="385"/>
      <c r="I61" s="385"/>
      <c r="J61" s="385"/>
      <c r="K61" s="262"/>
    </row>
    <row r="62" spans="2:11" ht="12.75" customHeight="1">
      <c r="B62" s="261"/>
      <c r="C62" s="266"/>
      <c r="D62" s="266"/>
      <c r="E62" s="269"/>
      <c r="F62" s="266"/>
      <c r="G62" s="266"/>
      <c r="H62" s="266"/>
      <c r="I62" s="266"/>
      <c r="J62" s="266"/>
      <c r="K62" s="262"/>
    </row>
    <row r="63" spans="2:11" ht="15" customHeight="1">
      <c r="B63" s="261"/>
      <c r="C63" s="266"/>
      <c r="D63" s="385" t="s">
        <v>849</v>
      </c>
      <c r="E63" s="385"/>
      <c r="F63" s="385"/>
      <c r="G63" s="385"/>
      <c r="H63" s="385"/>
      <c r="I63" s="385"/>
      <c r="J63" s="385"/>
      <c r="K63" s="262"/>
    </row>
    <row r="64" spans="2:11" ht="15" customHeight="1">
      <c r="B64" s="261"/>
      <c r="C64" s="266"/>
      <c r="D64" s="386" t="s">
        <v>850</v>
      </c>
      <c r="E64" s="386"/>
      <c r="F64" s="386"/>
      <c r="G64" s="386"/>
      <c r="H64" s="386"/>
      <c r="I64" s="386"/>
      <c r="J64" s="386"/>
      <c r="K64" s="262"/>
    </row>
    <row r="65" spans="2:11" ht="15" customHeight="1">
      <c r="B65" s="261"/>
      <c r="C65" s="266"/>
      <c r="D65" s="385" t="s">
        <v>851</v>
      </c>
      <c r="E65" s="385"/>
      <c r="F65" s="385"/>
      <c r="G65" s="385"/>
      <c r="H65" s="385"/>
      <c r="I65" s="385"/>
      <c r="J65" s="385"/>
      <c r="K65" s="262"/>
    </row>
    <row r="66" spans="2:11" ht="15" customHeight="1">
      <c r="B66" s="261"/>
      <c r="C66" s="266"/>
      <c r="D66" s="385" t="s">
        <v>852</v>
      </c>
      <c r="E66" s="385"/>
      <c r="F66" s="385"/>
      <c r="G66" s="385"/>
      <c r="H66" s="385"/>
      <c r="I66" s="385"/>
      <c r="J66" s="385"/>
      <c r="K66" s="262"/>
    </row>
    <row r="67" spans="2:11" ht="15" customHeight="1">
      <c r="B67" s="261"/>
      <c r="C67" s="266"/>
      <c r="D67" s="385" t="s">
        <v>853</v>
      </c>
      <c r="E67" s="385"/>
      <c r="F67" s="385"/>
      <c r="G67" s="385"/>
      <c r="H67" s="385"/>
      <c r="I67" s="385"/>
      <c r="J67" s="385"/>
      <c r="K67" s="262"/>
    </row>
    <row r="68" spans="2:11" ht="15" customHeight="1">
      <c r="B68" s="261"/>
      <c r="C68" s="266"/>
      <c r="D68" s="385" t="s">
        <v>854</v>
      </c>
      <c r="E68" s="385"/>
      <c r="F68" s="385"/>
      <c r="G68" s="385"/>
      <c r="H68" s="385"/>
      <c r="I68" s="385"/>
      <c r="J68" s="385"/>
      <c r="K68" s="262"/>
    </row>
    <row r="69" spans="2:11" ht="12.75" customHeight="1">
      <c r="B69" s="270"/>
      <c r="C69" s="271"/>
      <c r="D69" s="271"/>
      <c r="E69" s="271"/>
      <c r="F69" s="271"/>
      <c r="G69" s="271"/>
      <c r="H69" s="271"/>
      <c r="I69" s="271"/>
      <c r="J69" s="271"/>
      <c r="K69" s="272"/>
    </row>
    <row r="70" spans="2:11" ht="18.75" customHeight="1">
      <c r="B70" s="273"/>
      <c r="C70" s="273"/>
      <c r="D70" s="273"/>
      <c r="E70" s="273"/>
      <c r="F70" s="273"/>
      <c r="G70" s="273"/>
      <c r="H70" s="273"/>
      <c r="I70" s="273"/>
      <c r="J70" s="273"/>
      <c r="K70" s="274"/>
    </row>
    <row r="71" spans="2:11" ht="18.75" customHeight="1">
      <c r="B71" s="274"/>
      <c r="C71" s="274"/>
      <c r="D71" s="274"/>
      <c r="E71" s="274"/>
      <c r="F71" s="274"/>
      <c r="G71" s="274"/>
      <c r="H71" s="274"/>
      <c r="I71" s="274"/>
      <c r="J71" s="274"/>
      <c r="K71" s="274"/>
    </row>
    <row r="72" spans="2:11" ht="7.5" customHeight="1">
      <c r="B72" s="275"/>
      <c r="C72" s="276"/>
      <c r="D72" s="276"/>
      <c r="E72" s="276"/>
      <c r="F72" s="276"/>
      <c r="G72" s="276"/>
      <c r="H72" s="276"/>
      <c r="I72" s="276"/>
      <c r="J72" s="276"/>
      <c r="K72" s="277"/>
    </row>
    <row r="73" spans="2:11" ht="45" customHeight="1">
      <c r="B73" s="278"/>
      <c r="C73" s="384" t="s">
        <v>98</v>
      </c>
      <c r="D73" s="384"/>
      <c r="E73" s="384"/>
      <c r="F73" s="384"/>
      <c r="G73" s="384"/>
      <c r="H73" s="384"/>
      <c r="I73" s="384"/>
      <c r="J73" s="384"/>
      <c r="K73" s="279"/>
    </row>
    <row r="74" spans="2:11" ht="17.25" customHeight="1">
      <c r="B74" s="278"/>
      <c r="C74" s="280" t="s">
        <v>855</v>
      </c>
      <c r="D74" s="280"/>
      <c r="E74" s="280"/>
      <c r="F74" s="280" t="s">
        <v>856</v>
      </c>
      <c r="G74" s="281"/>
      <c r="H74" s="280" t="s">
        <v>118</v>
      </c>
      <c r="I74" s="280" t="s">
        <v>63</v>
      </c>
      <c r="J74" s="280" t="s">
        <v>857</v>
      </c>
      <c r="K74" s="279"/>
    </row>
    <row r="75" spans="2:11" ht="17.25" customHeight="1">
      <c r="B75" s="278"/>
      <c r="C75" s="282" t="s">
        <v>858</v>
      </c>
      <c r="D75" s="282"/>
      <c r="E75" s="282"/>
      <c r="F75" s="283" t="s">
        <v>859</v>
      </c>
      <c r="G75" s="284"/>
      <c r="H75" s="282"/>
      <c r="I75" s="282"/>
      <c r="J75" s="282" t="s">
        <v>860</v>
      </c>
      <c r="K75" s="279"/>
    </row>
    <row r="76" spans="2:11" ht="5.25" customHeight="1">
      <c r="B76" s="278"/>
      <c r="C76" s="285"/>
      <c r="D76" s="285"/>
      <c r="E76" s="285"/>
      <c r="F76" s="285"/>
      <c r="G76" s="286"/>
      <c r="H76" s="285"/>
      <c r="I76" s="285"/>
      <c r="J76" s="285"/>
      <c r="K76" s="279"/>
    </row>
    <row r="77" spans="2:11" ht="15" customHeight="1">
      <c r="B77" s="278"/>
      <c r="C77" s="268" t="s">
        <v>59</v>
      </c>
      <c r="D77" s="285"/>
      <c r="E77" s="285"/>
      <c r="F77" s="287" t="s">
        <v>861</v>
      </c>
      <c r="G77" s="286"/>
      <c r="H77" s="268" t="s">
        <v>862</v>
      </c>
      <c r="I77" s="268" t="s">
        <v>863</v>
      </c>
      <c r="J77" s="268">
        <v>20</v>
      </c>
      <c r="K77" s="279"/>
    </row>
    <row r="78" spans="2:11" ht="15" customHeight="1">
      <c r="B78" s="278"/>
      <c r="C78" s="268" t="s">
        <v>864</v>
      </c>
      <c r="D78" s="268"/>
      <c r="E78" s="268"/>
      <c r="F78" s="287" t="s">
        <v>861</v>
      </c>
      <c r="G78" s="286"/>
      <c r="H78" s="268" t="s">
        <v>865</v>
      </c>
      <c r="I78" s="268" t="s">
        <v>863</v>
      </c>
      <c r="J78" s="268">
        <v>120</v>
      </c>
      <c r="K78" s="279"/>
    </row>
    <row r="79" spans="2:11" ht="15" customHeight="1">
      <c r="B79" s="288"/>
      <c r="C79" s="268" t="s">
        <v>866</v>
      </c>
      <c r="D79" s="268"/>
      <c r="E79" s="268"/>
      <c r="F79" s="287" t="s">
        <v>867</v>
      </c>
      <c r="G79" s="286"/>
      <c r="H79" s="268" t="s">
        <v>868</v>
      </c>
      <c r="I79" s="268" t="s">
        <v>863</v>
      </c>
      <c r="J79" s="268">
        <v>50</v>
      </c>
      <c r="K79" s="279"/>
    </row>
    <row r="80" spans="2:11" ht="15" customHeight="1">
      <c r="B80" s="288"/>
      <c r="C80" s="268" t="s">
        <v>869</v>
      </c>
      <c r="D80" s="268"/>
      <c r="E80" s="268"/>
      <c r="F80" s="287" t="s">
        <v>861</v>
      </c>
      <c r="G80" s="286"/>
      <c r="H80" s="268" t="s">
        <v>870</v>
      </c>
      <c r="I80" s="268" t="s">
        <v>871</v>
      </c>
      <c r="J80" s="268"/>
      <c r="K80" s="279"/>
    </row>
    <row r="81" spans="2:11" ht="15" customHeight="1">
      <c r="B81" s="288"/>
      <c r="C81" s="289" t="s">
        <v>872</v>
      </c>
      <c r="D81" s="289"/>
      <c r="E81" s="289"/>
      <c r="F81" s="290" t="s">
        <v>867</v>
      </c>
      <c r="G81" s="289"/>
      <c r="H81" s="289" t="s">
        <v>873</v>
      </c>
      <c r="I81" s="289" t="s">
        <v>863</v>
      </c>
      <c r="J81" s="289">
        <v>15</v>
      </c>
      <c r="K81" s="279"/>
    </row>
    <row r="82" spans="2:11" ht="15" customHeight="1">
      <c r="B82" s="288"/>
      <c r="C82" s="289" t="s">
        <v>874</v>
      </c>
      <c r="D82" s="289"/>
      <c r="E82" s="289"/>
      <c r="F82" s="290" t="s">
        <v>867</v>
      </c>
      <c r="G82" s="289"/>
      <c r="H82" s="289" t="s">
        <v>875</v>
      </c>
      <c r="I82" s="289" t="s">
        <v>863</v>
      </c>
      <c r="J82" s="289">
        <v>15</v>
      </c>
      <c r="K82" s="279"/>
    </row>
    <row r="83" spans="2:11" ht="15" customHeight="1">
      <c r="B83" s="288"/>
      <c r="C83" s="289" t="s">
        <v>876</v>
      </c>
      <c r="D83" s="289"/>
      <c r="E83" s="289"/>
      <c r="F83" s="290" t="s">
        <v>867</v>
      </c>
      <c r="G83" s="289"/>
      <c r="H83" s="289" t="s">
        <v>877</v>
      </c>
      <c r="I83" s="289" t="s">
        <v>863</v>
      </c>
      <c r="J83" s="289">
        <v>20</v>
      </c>
      <c r="K83" s="279"/>
    </row>
    <row r="84" spans="2:11" ht="15" customHeight="1">
      <c r="B84" s="288"/>
      <c r="C84" s="289" t="s">
        <v>878</v>
      </c>
      <c r="D84" s="289"/>
      <c r="E84" s="289"/>
      <c r="F84" s="290" t="s">
        <v>867</v>
      </c>
      <c r="G84" s="289"/>
      <c r="H84" s="289" t="s">
        <v>879</v>
      </c>
      <c r="I84" s="289" t="s">
        <v>863</v>
      </c>
      <c r="J84" s="289">
        <v>20</v>
      </c>
      <c r="K84" s="279"/>
    </row>
    <row r="85" spans="2:11" ht="15" customHeight="1">
      <c r="B85" s="288"/>
      <c r="C85" s="268" t="s">
        <v>880</v>
      </c>
      <c r="D85" s="268"/>
      <c r="E85" s="268"/>
      <c r="F85" s="287" t="s">
        <v>867</v>
      </c>
      <c r="G85" s="286"/>
      <c r="H85" s="268" t="s">
        <v>881</v>
      </c>
      <c r="I85" s="268" t="s">
        <v>863</v>
      </c>
      <c r="J85" s="268">
        <v>50</v>
      </c>
      <c r="K85" s="279"/>
    </row>
    <row r="86" spans="2:11" ht="15" customHeight="1">
      <c r="B86" s="288"/>
      <c r="C86" s="268" t="s">
        <v>882</v>
      </c>
      <c r="D86" s="268"/>
      <c r="E86" s="268"/>
      <c r="F86" s="287" t="s">
        <v>867</v>
      </c>
      <c r="G86" s="286"/>
      <c r="H86" s="268" t="s">
        <v>883</v>
      </c>
      <c r="I86" s="268" t="s">
        <v>863</v>
      </c>
      <c r="J86" s="268">
        <v>20</v>
      </c>
      <c r="K86" s="279"/>
    </row>
    <row r="87" spans="2:11" ht="15" customHeight="1">
      <c r="B87" s="288"/>
      <c r="C87" s="268" t="s">
        <v>884</v>
      </c>
      <c r="D87" s="268"/>
      <c r="E87" s="268"/>
      <c r="F87" s="287" t="s">
        <v>867</v>
      </c>
      <c r="G87" s="286"/>
      <c r="H87" s="268" t="s">
        <v>885</v>
      </c>
      <c r="I87" s="268" t="s">
        <v>863</v>
      </c>
      <c r="J87" s="268">
        <v>20</v>
      </c>
      <c r="K87" s="279"/>
    </row>
    <row r="88" spans="2:11" ht="15" customHeight="1">
      <c r="B88" s="288"/>
      <c r="C88" s="268" t="s">
        <v>886</v>
      </c>
      <c r="D88" s="268"/>
      <c r="E88" s="268"/>
      <c r="F88" s="287" t="s">
        <v>867</v>
      </c>
      <c r="G88" s="286"/>
      <c r="H88" s="268" t="s">
        <v>887</v>
      </c>
      <c r="I88" s="268" t="s">
        <v>863</v>
      </c>
      <c r="J88" s="268">
        <v>50</v>
      </c>
      <c r="K88" s="279"/>
    </row>
    <row r="89" spans="2:11" ht="15" customHeight="1">
      <c r="B89" s="288"/>
      <c r="C89" s="268" t="s">
        <v>888</v>
      </c>
      <c r="D89" s="268"/>
      <c r="E89" s="268"/>
      <c r="F89" s="287" t="s">
        <v>867</v>
      </c>
      <c r="G89" s="286"/>
      <c r="H89" s="268" t="s">
        <v>888</v>
      </c>
      <c r="I89" s="268" t="s">
        <v>863</v>
      </c>
      <c r="J89" s="268">
        <v>50</v>
      </c>
      <c r="K89" s="279"/>
    </row>
    <row r="90" spans="2:11" ht="15" customHeight="1">
      <c r="B90" s="288"/>
      <c r="C90" s="268" t="s">
        <v>123</v>
      </c>
      <c r="D90" s="268"/>
      <c r="E90" s="268"/>
      <c r="F90" s="287" t="s">
        <v>867</v>
      </c>
      <c r="G90" s="286"/>
      <c r="H90" s="268" t="s">
        <v>889</v>
      </c>
      <c r="I90" s="268" t="s">
        <v>863</v>
      </c>
      <c r="J90" s="268">
        <v>255</v>
      </c>
      <c r="K90" s="279"/>
    </row>
    <row r="91" spans="2:11" ht="15" customHeight="1">
      <c r="B91" s="288"/>
      <c r="C91" s="268" t="s">
        <v>890</v>
      </c>
      <c r="D91" s="268"/>
      <c r="E91" s="268"/>
      <c r="F91" s="287" t="s">
        <v>861</v>
      </c>
      <c r="G91" s="286"/>
      <c r="H91" s="268" t="s">
        <v>891</v>
      </c>
      <c r="I91" s="268" t="s">
        <v>892</v>
      </c>
      <c r="J91" s="268"/>
      <c r="K91" s="279"/>
    </row>
    <row r="92" spans="2:11" ht="15" customHeight="1">
      <c r="B92" s="288"/>
      <c r="C92" s="268" t="s">
        <v>893</v>
      </c>
      <c r="D92" s="268"/>
      <c r="E92" s="268"/>
      <c r="F92" s="287" t="s">
        <v>861</v>
      </c>
      <c r="G92" s="286"/>
      <c r="H92" s="268" t="s">
        <v>894</v>
      </c>
      <c r="I92" s="268" t="s">
        <v>895</v>
      </c>
      <c r="J92" s="268"/>
      <c r="K92" s="279"/>
    </row>
    <row r="93" spans="2:11" ht="15" customHeight="1">
      <c r="B93" s="288"/>
      <c r="C93" s="268" t="s">
        <v>896</v>
      </c>
      <c r="D93" s="268"/>
      <c r="E93" s="268"/>
      <c r="F93" s="287" t="s">
        <v>861</v>
      </c>
      <c r="G93" s="286"/>
      <c r="H93" s="268" t="s">
        <v>896</v>
      </c>
      <c r="I93" s="268" t="s">
        <v>895</v>
      </c>
      <c r="J93" s="268"/>
      <c r="K93" s="279"/>
    </row>
    <row r="94" spans="2:11" ht="15" customHeight="1">
      <c r="B94" s="288"/>
      <c r="C94" s="268" t="s">
        <v>44</v>
      </c>
      <c r="D94" s="268"/>
      <c r="E94" s="268"/>
      <c r="F94" s="287" t="s">
        <v>861</v>
      </c>
      <c r="G94" s="286"/>
      <c r="H94" s="268" t="s">
        <v>897</v>
      </c>
      <c r="I94" s="268" t="s">
        <v>895</v>
      </c>
      <c r="J94" s="268"/>
      <c r="K94" s="279"/>
    </row>
    <row r="95" spans="2:11" ht="15" customHeight="1">
      <c r="B95" s="288"/>
      <c r="C95" s="268" t="s">
        <v>54</v>
      </c>
      <c r="D95" s="268"/>
      <c r="E95" s="268"/>
      <c r="F95" s="287" t="s">
        <v>861</v>
      </c>
      <c r="G95" s="286"/>
      <c r="H95" s="268" t="s">
        <v>898</v>
      </c>
      <c r="I95" s="268" t="s">
        <v>895</v>
      </c>
      <c r="J95" s="268"/>
      <c r="K95" s="279"/>
    </row>
    <row r="96" spans="2:11" ht="15" customHeight="1">
      <c r="B96" s="291"/>
      <c r="C96" s="292"/>
      <c r="D96" s="292"/>
      <c r="E96" s="292"/>
      <c r="F96" s="292"/>
      <c r="G96" s="292"/>
      <c r="H96" s="292"/>
      <c r="I96" s="292"/>
      <c r="J96" s="292"/>
      <c r="K96" s="293"/>
    </row>
    <row r="97" spans="2:11" ht="18.75" customHeight="1">
      <c r="B97" s="294"/>
      <c r="C97" s="295"/>
      <c r="D97" s="295"/>
      <c r="E97" s="295"/>
      <c r="F97" s="295"/>
      <c r="G97" s="295"/>
      <c r="H97" s="295"/>
      <c r="I97" s="295"/>
      <c r="J97" s="295"/>
      <c r="K97" s="294"/>
    </row>
    <row r="98" spans="2:11" ht="18.75" customHeight="1">
      <c r="B98" s="274"/>
      <c r="C98" s="274"/>
      <c r="D98" s="274"/>
      <c r="E98" s="274"/>
      <c r="F98" s="274"/>
      <c r="G98" s="274"/>
      <c r="H98" s="274"/>
      <c r="I98" s="274"/>
      <c r="J98" s="274"/>
      <c r="K98" s="274"/>
    </row>
    <row r="99" spans="2:11" ht="7.5" customHeight="1">
      <c r="B99" s="275"/>
      <c r="C99" s="276"/>
      <c r="D99" s="276"/>
      <c r="E99" s="276"/>
      <c r="F99" s="276"/>
      <c r="G99" s="276"/>
      <c r="H99" s="276"/>
      <c r="I99" s="276"/>
      <c r="J99" s="276"/>
      <c r="K99" s="277"/>
    </row>
    <row r="100" spans="2:11" ht="45" customHeight="1">
      <c r="B100" s="278"/>
      <c r="C100" s="384" t="s">
        <v>899</v>
      </c>
      <c r="D100" s="384"/>
      <c r="E100" s="384"/>
      <c r="F100" s="384"/>
      <c r="G100" s="384"/>
      <c r="H100" s="384"/>
      <c r="I100" s="384"/>
      <c r="J100" s="384"/>
      <c r="K100" s="279"/>
    </row>
    <row r="101" spans="2:11" ht="17.25" customHeight="1">
      <c r="B101" s="278"/>
      <c r="C101" s="280" t="s">
        <v>855</v>
      </c>
      <c r="D101" s="280"/>
      <c r="E101" s="280"/>
      <c r="F101" s="280" t="s">
        <v>856</v>
      </c>
      <c r="G101" s="281"/>
      <c r="H101" s="280" t="s">
        <v>118</v>
      </c>
      <c r="I101" s="280" t="s">
        <v>63</v>
      </c>
      <c r="J101" s="280" t="s">
        <v>857</v>
      </c>
      <c r="K101" s="279"/>
    </row>
    <row r="102" spans="2:11" ht="17.25" customHeight="1">
      <c r="B102" s="278"/>
      <c r="C102" s="282" t="s">
        <v>858</v>
      </c>
      <c r="D102" s="282"/>
      <c r="E102" s="282"/>
      <c r="F102" s="283" t="s">
        <v>859</v>
      </c>
      <c r="G102" s="284"/>
      <c r="H102" s="282"/>
      <c r="I102" s="282"/>
      <c r="J102" s="282" t="s">
        <v>860</v>
      </c>
      <c r="K102" s="279"/>
    </row>
    <row r="103" spans="2:11" ht="5.25" customHeight="1">
      <c r="B103" s="278"/>
      <c r="C103" s="280"/>
      <c r="D103" s="280"/>
      <c r="E103" s="280"/>
      <c r="F103" s="280"/>
      <c r="G103" s="296"/>
      <c r="H103" s="280"/>
      <c r="I103" s="280"/>
      <c r="J103" s="280"/>
      <c r="K103" s="279"/>
    </row>
    <row r="104" spans="2:11" ht="15" customHeight="1">
      <c r="B104" s="278"/>
      <c r="C104" s="268" t="s">
        <v>59</v>
      </c>
      <c r="D104" s="285"/>
      <c r="E104" s="285"/>
      <c r="F104" s="287" t="s">
        <v>861</v>
      </c>
      <c r="G104" s="296"/>
      <c r="H104" s="268" t="s">
        <v>900</v>
      </c>
      <c r="I104" s="268" t="s">
        <v>863</v>
      </c>
      <c r="J104" s="268">
        <v>20</v>
      </c>
      <c r="K104" s="279"/>
    </row>
    <row r="105" spans="2:11" ht="15" customHeight="1">
      <c r="B105" s="278"/>
      <c r="C105" s="268" t="s">
        <v>864</v>
      </c>
      <c r="D105" s="268"/>
      <c r="E105" s="268"/>
      <c r="F105" s="287" t="s">
        <v>861</v>
      </c>
      <c r="G105" s="268"/>
      <c r="H105" s="268" t="s">
        <v>900</v>
      </c>
      <c r="I105" s="268" t="s">
        <v>863</v>
      </c>
      <c r="J105" s="268">
        <v>120</v>
      </c>
      <c r="K105" s="279"/>
    </row>
    <row r="106" spans="2:11" ht="15" customHeight="1">
      <c r="B106" s="288"/>
      <c r="C106" s="268" t="s">
        <v>866</v>
      </c>
      <c r="D106" s="268"/>
      <c r="E106" s="268"/>
      <c r="F106" s="287" t="s">
        <v>867</v>
      </c>
      <c r="G106" s="268"/>
      <c r="H106" s="268" t="s">
        <v>900</v>
      </c>
      <c r="I106" s="268" t="s">
        <v>863</v>
      </c>
      <c r="J106" s="268">
        <v>50</v>
      </c>
      <c r="K106" s="279"/>
    </row>
    <row r="107" spans="2:11" ht="15" customHeight="1">
      <c r="B107" s="288"/>
      <c r="C107" s="268" t="s">
        <v>869</v>
      </c>
      <c r="D107" s="268"/>
      <c r="E107" s="268"/>
      <c r="F107" s="287" t="s">
        <v>861</v>
      </c>
      <c r="G107" s="268"/>
      <c r="H107" s="268" t="s">
        <v>900</v>
      </c>
      <c r="I107" s="268" t="s">
        <v>871</v>
      </c>
      <c r="J107" s="268"/>
      <c r="K107" s="279"/>
    </row>
    <row r="108" spans="2:11" ht="15" customHeight="1">
      <c r="B108" s="288"/>
      <c r="C108" s="268" t="s">
        <v>880</v>
      </c>
      <c r="D108" s="268"/>
      <c r="E108" s="268"/>
      <c r="F108" s="287" t="s">
        <v>867</v>
      </c>
      <c r="G108" s="268"/>
      <c r="H108" s="268" t="s">
        <v>900</v>
      </c>
      <c r="I108" s="268" t="s">
        <v>863</v>
      </c>
      <c r="J108" s="268">
        <v>50</v>
      </c>
      <c r="K108" s="279"/>
    </row>
    <row r="109" spans="2:11" ht="15" customHeight="1">
      <c r="B109" s="288"/>
      <c r="C109" s="268" t="s">
        <v>888</v>
      </c>
      <c r="D109" s="268"/>
      <c r="E109" s="268"/>
      <c r="F109" s="287" t="s">
        <v>867</v>
      </c>
      <c r="G109" s="268"/>
      <c r="H109" s="268" t="s">
        <v>900</v>
      </c>
      <c r="I109" s="268" t="s">
        <v>863</v>
      </c>
      <c r="J109" s="268">
        <v>50</v>
      </c>
      <c r="K109" s="279"/>
    </row>
    <row r="110" spans="2:11" ht="15" customHeight="1">
      <c r="B110" s="288"/>
      <c r="C110" s="268" t="s">
        <v>886</v>
      </c>
      <c r="D110" s="268"/>
      <c r="E110" s="268"/>
      <c r="F110" s="287" t="s">
        <v>867</v>
      </c>
      <c r="G110" s="268"/>
      <c r="H110" s="268" t="s">
        <v>900</v>
      </c>
      <c r="I110" s="268" t="s">
        <v>863</v>
      </c>
      <c r="J110" s="268">
        <v>50</v>
      </c>
      <c r="K110" s="279"/>
    </row>
    <row r="111" spans="2:11" ht="15" customHeight="1">
      <c r="B111" s="288"/>
      <c r="C111" s="268" t="s">
        <v>59</v>
      </c>
      <c r="D111" s="268"/>
      <c r="E111" s="268"/>
      <c r="F111" s="287" t="s">
        <v>861</v>
      </c>
      <c r="G111" s="268"/>
      <c r="H111" s="268" t="s">
        <v>901</v>
      </c>
      <c r="I111" s="268" t="s">
        <v>863</v>
      </c>
      <c r="J111" s="268">
        <v>20</v>
      </c>
      <c r="K111" s="279"/>
    </row>
    <row r="112" spans="2:11" ht="15" customHeight="1">
      <c r="B112" s="288"/>
      <c r="C112" s="268" t="s">
        <v>902</v>
      </c>
      <c r="D112" s="268"/>
      <c r="E112" s="268"/>
      <c r="F112" s="287" t="s">
        <v>861</v>
      </c>
      <c r="G112" s="268"/>
      <c r="H112" s="268" t="s">
        <v>903</v>
      </c>
      <c r="I112" s="268" t="s">
        <v>863</v>
      </c>
      <c r="J112" s="268">
        <v>120</v>
      </c>
      <c r="K112" s="279"/>
    </row>
    <row r="113" spans="2:11" ht="15" customHeight="1">
      <c r="B113" s="288"/>
      <c r="C113" s="268" t="s">
        <v>44</v>
      </c>
      <c r="D113" s="268"/>
      <c r="E113" s="268"/>
      <c r="F113" s="287" t="s">
        <v>861</v>
      </c>
      <c r="G113" s="268"/>
      <c r="H113" s="268" t="s">
        <v>904</v>
      </c>
      <c r="I113" s="268" t="s">
        <v>895</v>
      </c>
      <c r="J113" s="268"/>
      <c r="K113" s="279"/>
    </row>
    <row r="114" spans="2:11" ht="15" customHeight="1">
      <c r="B114" s="288"/>
      <c r="C114" s="268" t="s">
        <v>54</v>
      </c>
      <c r="D114" s="268"/>
      <c r="E114" s="268"/>
      <c r="F114" s="287" t="s">
        <v>861</v>
      </c>
      <c r="G114" s="268"/>
      <c r="H114" s="268" t="s">
        <v>905</v>
      </c>
      <c r="I114" s="268" t="s">
        <v>895</v>
      </c>
      <c r="J114" s="268"/>
      <c r="K114" s="279"/>
    </row>
    <row r="115" spans="2:11" ht="15" customHeight="1">
      <c r="B115" s="288"/>
      <c r="C115" s="268" t="s">
        <v>63</v>
      </c>
      <c r="D115" s="268"/>
      <c r="E115" s="268"/>
      <c r="F115" s="287" t="s">
        <v>861</v>
      </c>
      <c r="G115" s="268"/>
      <c r="H115" s="268" t="s">
        <v>906</v>
      </c>
      <c r="I115" s="268" t="s">
        <v>907</v>
      </c>
      <c r="J115" s="268"/>
      <c r="K115" s="279"/>
    </row>
    <row r="116" spans="2:11" ht="15" customHeight="1">
      <c r="B116" s="291"/>
      <c r="C116" s="297"/>
      <c r="D116" s="297"/>
      <c r="E116" s="297"/>
      <c r="F116" s="297"/>
      <c r="G116" s="297"/>
      <c r="H116" s="297"/>
      <c r="I116" s="297"/>
      <c r="J116" s="297"/>
      <c r="K116" s="293"/>
    </row>
    <row r="117" spans="2:11" ht="18.75" customHeight="1">
      <c r="B117" s="298"/>
      <c r="C117" s="264"/>
      <c r="D117" s="264"/>
      <c r="E117" s="264"/>
      <c r="F117" s="299"/>
      <c r="G117" s="264"/>
      <c r="H117" s="264"/>
      <c r="I117" s="264"/>
      <c r="J117" s="264"/>
      <c r="K117" s="298"/>
    </row>
    <row r="118" spans="2:11" ht="18.75" customHeight="1">
      <c r="B118" s="274"/>
      <c r="C118" s="274"/>
      <c r="D118" s="274"/>
      <c r="E118" s="274"/>
      <c r="F118" s="274"/>
      <c r="G118" s="274"/>
      <c r="H118" s="274"/>
      <c r="I118" s="274"/>
      <c r="J118" s="274"/>
      <c r="K118" s="274"/>
    </row>
    <row r="119" spans="2:11" ht="7.5" customHeight="1">
      <c r="B119" s="300"/>
      <c r="C119" s="301"/>
      <c r="D119" s="301"/>
      <c r="E119" s="301"/>
      <c r="F119" s="301"/>
      <c r="G119" s="301"/>
      <c r="H119" s="301"/>
      <c r="I119" s="301"/>
      <c r="J119" s="301"/>
      <c r="K119" s="302"/>
    </row>
    <row r="120" spans="2:11" ht="45" customHeight="1">
      <c r="B120" s="303"/>
      <c r="C120" s="383" t="s">
        <v>908</v>
      </c>
      <c r="D120" s="383"/>
      <c r="E120" s="383"/>
      <c r="F120" s="383"/>
      <c r="G120" s="383"/>
      <c r="H120" s="383"/>
      <c r="I120" s="383"/>
      <c r="J120" s="383"/>
      <c r="K120" s="304"/>
    </row>
    <row r="121" spans="2:11" ht="17.25" customHeight="1">
      <c r="B121" s="305"/>
      <c r="C121" s="280" t="s">
        <v>855</v>
      </c>
      <c r="D121" s="280"/>
      <c r="E121" s="280"/>
      <c r="F121" s="280" t="s">
        <v>856</v>
      </c>
      <c r="G121" s="281"/>
      <c r="H121" s="280" t="s">
        <v>118</v>
      </c>
      <c r="I121" s="280" t="s">
        <v>63</v>
      </c>
      <c r="J121" s="280" t="s">
        <v>857</v>
      </c>
      <c r="K121" s="306"/>
    </row>
    <row r="122" spans="2:11" ht="17.25" customHeight="1">
      <c r="B122" s="305"/>
      <c r="C122" s="282" t="s">
        <v>858</v>
      </c>
      <c r="D122" s="282"/>
      <c r="E122" s="282"/>
      <c r="F122" s="283" t="s">
        <v>859</v>
      </c>
      <c r="G122" s="284"/>
      <c r="H122" s="282"/>
      <c r="I122" s="282"/>
      <c r="J122" s="282" t="s">
        <v>860</v>
      </c>
      <c r="K122" s="306"/>
    </row>
    <row r="123" spans="2:11" ht="5.25" customHeight="1">
      <c r="B123" s="307"/>
      <c r="C123" s="285"/>
      <c r="D123" s="285"/>
      <c r="E123" s="285"/>
      <c r="F123" s="285"/>
      <c r="G123" s="268"/>
      <c r="H123" s="285"/>
      <c r="I123" s="285"/>
      <c r="J123" s="285"/>
      <c r="K123" s="308"/>
    </row>
    <row r="124" spans="2:11" ht="15" customHeight="1">
      <c r="B124" s="307"/>
      <c r="C124" s="268" t="s">
        <v>864</v>
      </c>
      <c r="D124" s="285"/>
      <c r="E124" s="285"/>
      <c r="F124" s="287" t="s">
        <v>861</v>
      </c>
      <c r="G124" s="268"/>
      <c r="H124" s="268" t="s">
        <v>900</v>
      </c>
      <c r="I124" s="268" t="s">
        <v>863</v>
      </c>
      <c r="J124" s="268">
        <v>120</v>
      </c>
      <c r="K124" s="309"/>
    </row>
    <row r="125" spans="2:11" ht="15" customHeight="1">
      <c r="B125" s="307"/>
      <c r="C125" s="268" t="s">
        <v>909</v>
      </c>
      <c r="D125" s="268"/>
      <c r="E125" s="268"/>
      <c r="F125" s="287" t="s">
        <v>861</v>
      </c>
      <c r="G125" s="268"/>
      <c r="H125" s="268" t="s">
        <v>910</v>
      </c>
      <c r="I125" s="268" t="s">
        <v>863</v>
      </c>
      <c r="J125" s="268" t="s">
        <v>911</v>
      </c>
      <c r="K125" s="309"/>
    </row>
    <row r="126" spans="2:11" ht="15" customHeight="1">
      <c r="B126" s="307"/>
      <c r="C126" s="268" t="s">
        <v>810</v>
      </c>
      <c r="D126" s="268"/>
      <c r="E126" s="268"/>
      <c r="F126" s="287" t="s">
        <v>861</v>
      </c>
      <c r="G126" s="268"/>
      <c r="H126" s="268" t="s">
        <v>912</v>
      </c>
      <c r="I126" s="268" t="s">
        <v>863</v>
      </c>
      <c r="J126" s="268" t="s">
        <v>911</v>
      </c>
      <c r="K126" s="309"/>
    </row>
    <row r="127" spans="2:11" ht="15" customHeight="1">
      <c r="B127" s="307"/>
      <c r="C127" s="268" t="s">
        <v>872</v>
      </c>
      <c r="D127" s="268"/>
      <c r="E127" s="268"/>
      <c r="F127" s="287" t="s">
        <v>867</v>
      </c>
      <c r="G127" s="268"/>
      <c r="H127" s="268" t="s">
        <v>873</v>
      </c>
      <c r="I127" s="268" t="s">
        <v>863</v>
      </c>
      <c r="J127" s="268">
        <v>15</v>
      </c>
      <c r="K127" s="309"/>
    </row>
    <row r="128" spans="2:11" ht="15" customHeight="1">
      <c r="B128" s="307"/>
      <c r="C128" s="289" t="s">
        <v>874</v>
      </c>
      <c r="D128" s="289"/>
      <c r="E128" s="289"/>
      <c r="F128" s="290" t="s">
        <v>867</v>
      </c>
      <c r="G128" s="289"/>
      <c r="H128" s="289" t="s">
        <v>875</v>
      </c>
      <c r="I128" s="289" t="s">
        <v>863</v>
      </c>
      <c r="J128" s="289">
        <v>15</v>
      </c>
      <c r="K128" s="309"/>
    </row>
    <row r="129" spans="2:11" ht="15" customHeight="1">
      <c r="B129" s="307"/>
      <c r="C129" s="289" t="s">
        <v>876</v>
      </c>
      <c r="D129" s="289"/>
      <c r="E129" s="289"/>
      <c r="F129" s="290" t="s">
        <v>867</v>
      </c>
      <c r="G129" s="289"/>
      <c r="H129" s="289" t="s">
        <v>877</v>
      </c>
      <c r="I129" s="289" t="s">
        <v>863</v>
      </c>
      <c r="J129" s="289">
        <v>20</v>
      </c>
      <c r="K129" s="309"/>
    </row>
    <row r="130" spans="2:11" ht="15" customHeight="1">
      <c r="B130" s="307"/>
      <c r="C130" s="289" t="s">
        <v>878</v>
      </c>
      <c r="D130" s="289"/>
      <c r="E130" s="289"/>
      <c r="F130" s="290" t="s">
        <v>867</v>
      </c>
      <c r="G130" s="289"/>
      <c r="H130" s="289" t="s">
        <v>879</v>
      </c>
      <c r="I130" s="289" t="s">
        <v>863</v>
      </c>
      <c r="J130" s="289">
        <v>20</v>
      </c>
      <c r="K130" s="309"/>
    </row>
    <row r="131" spans="2:11" ht="15" customHeight="1">
      <c r="B131" s="307"/>
      <c r="C131" s="268" t="s">
        <v>866</v>
      </c>
      <c r="D131" s="268"/>
      <c r="E131" s="268"/>
      <c r="F131" s="287" t="s">
        <v>867</v>
      </c>
      <c r="G131" s="268"/>
      <c r="H131" s="268" t="s">
        <v>900</v>
      </c>
      <c r="I131" s="268" t="s">
        <v>863</v>
      </c>
      <c r="J131" s="268">
        <v>50</v>
      </c>
      <c r="K131" s="309"/>
    </row>
    <row r="132" spans="2:11" ht="15" customHeight="1">
      <c r="B132" s="307"/>
      <c r="C132" s="268" t="s">
        <v>880</v>
      </c>
      <c r="D132" s="268"/>
      <c r="E132" s="268"/>
      <c r="F132" s="287" t="s">
        <v>867</v>
      </c>
      <c r="G132" s="268"/>
      <c r="H132" s="268" t="s">
        <v>900</v>
      </c>
      <c r="I132" s="268" t="s">
        <v>863</v>
      </c>
      <c r="J132" s="268">
        <v>50</v>
      </c>
      <c r="K132" s="309"/>
    </row>
    <row r="133" spans="2:11" ht="15" customHeight="1">
      <c r="B133" s="307"/>
      <c r="C133" s="268" t="s">
        <v>886</v>
      </c>
      <c r="D133" s="268"/>
      <c r="E133" s="268"/>
      <c r="F133" s="287" t="s">
        <v>867</v>
      </c>
      <c r="G133" s="268"/>
      <c r="H133" s="268" t="s">
        <v>900</v>
      </c>
      <c r="I133" s="268" t="s">
        <v>863</v>
      </c>
      <c r="J133" s="268">
        <v>50</v>
      </c>
      <c r="K133" s="309"/>
    </row>
    <row r="134" spans="2:11" ht="15" customHeight="1">
      <c r="B134" s="307"/>
      <c r="C134" s="268" t="s">
        <v>888</v>
      </c>
      <c r="D134" s="268"/>
      <c r="E134" s="268"/>
      <c r="F134" s="287" t="s">
        <v>867</v>
      </c>
      <c r="G134" s="268"/>
      <c r="H134" s="268" t="s">
        <v>900</v>
      </c>
      <c r="I134" s="268" t="s">
        <v>863</v>
      </c>
      <c r="J134" s="268">
        <v>50</v>
      </c>
      <c r="K134" s="309"/>
    </row>
    <row r="135" spans="2:11" ht="15" customHeight="1">
      <c r="B135" s="307"/>
      <c r="C135" s="268" t="s">
        <v>123</v>
      </c>
      <c r="D135" s="268"/>
      <c r="E135" s="268"/>
      <c r="F135" s="287" t="s">
        <v>867</v>
      </c>
      <c r="G135" s="268"/>
      <c r="H135" s="268" t="s">
        <v>913</v>
      </c>
      <c r="I135" s="268" t="s">
        <v>863</v>
      </c>
      <c r="J135" s="268">
        <v>255</v>
      </c>
      <c r="K135" s="309"/>
    </row>
    <row r="136" spans="2:11" ht="15" customHeight="1">
      <c r="B136" s="307"/>
      <c r="C136" s="268" t="s">
        <v>890</v>
      </c>
      <c r="D136" s="268"/>
      <c r="E136" s="268"/>
      <c r="F136" s="287" t="s">
        <v>861</v>
      </c>
      <c r="G136" s="268"/>
      <c r="H136" s="268" t="s">
        <v>914</v>
      </c>
      <c r="I136" s="268" t="s">
        <v>892</v>
      </c>
      <c r="J136" s="268"/>
      <c r="K136" s="309"/>
    </row>
    <row r="137" spans="2:11" ht="15" customHeight="1">
      <c r="B137" s="307"/>
      <c r="C137" s="268" t="s">
        <v>893</v>
      </c>
      <c r="D137" s="268"/>
      <c r="E137" s="268"/>
      <c r="F137" s="287" t="s">
        <v>861</v>
      </c>
      <c r="G137" s="268"/>
      <c r="H137" s="268" t="s">
        <v>915</v>
      </c>
      <c r="I137" s="268" t="s">
        <v>895</v>
      </c>
      <c r="J137" s="268"/>
      <c r="K137" s="309"/>
    </row>
    <row r="138" spans="2:11" ht="15" customHeight="1">
      <c r="B138" s="307"/>
      <c r="C138" s="268" t="s">
        <v>896</v>
      </c>
      <c r="D138" s="268"/>
      <c r="E138" s="268"/>
      <c r="F138" s="287" t="s">
        <v>861</v>
      </c>
      <c r="G138" s="268"/>
      <c r="H138" s="268" t="s">
        <v>896</v>
      </c>
      <c r="I138" s="268" t="s">
        <v>895</v>
      </c>
      <c r="J138" s="268"/>
      <c r="K138" s="309"/>
    </row>
    <row r="139" spans="2:11" ht="15" customHeight="1">
      <c r="B139" s="307"/>
      <c r="C139" s="268" t="s">
        <v>44</v>
      </c>
      <c r="D139" s="268"/>
      <c r="E139" s="268"/>
      <c r="F139" s="287" t="s">
        <v>861</v>
      </c>
      <c r="G139" s="268"/>
      <c r="H139" s="268" t="s">
        <v>916</v>
      </c>
      <c r="I139" s="268" t="s">
        <v>895</v>
      </c>
      <c r="J139" s="268"/>
      <c r="K139" s="309"/>
    </row>
    <row r="140" spans="2:11" ht="15" customHeight="1">
      <c r="B140" s="307"/>
      <c r="C140" s="268" t="s">
        <v>917</v>
      </c>
      <c r="D140" s="268"/>
      <c r="E140" s="268"/>
      <c r="F140" s="287" t="s">
        <v>861</v>
      </c>
      <c r="G140" s="268"/>
      <c r="H140" s="268" t="s">
        <v>918</v>
      </c>
      <c r="I140" s="268" t="s">
        <v>895</v>
      </c>
      <c r="J140" s="268"/>
      <c r="K140" s="309"/>
    </row>
    <row r="141" spans="2:11" ht="15" customHeight="1">
      <c r="B141" s="310"/>
      <c r="C141" s="311"/>
      <c r="D141" s="311"/>
      <c r="E141" s="311"/>
      <c r="F141" s="311"/>
      <c r="G141" s="311"/>
      <c r="H141" s="311"/>
      <c r="I141" s="311"/>
      <c r="J141" s="311"/>
      <c r="K141" s="312"/>
    </row>
    <row r="142" spans="2:11" ht="18.75" customHeight="1">
      <c r="B142" s="264"/>
      <c r="C142" s="264"/>
      <c r="D142" s="264"/>
      <c r="E142" s="264"/>
      <c r="F142" s="299"/>
      <c r="G142" s="264"/>
      <c r="H142" s="264"/>
      <c r="I142" s="264"/>
      <c r="J142" s="264"/>
      <c r="K142" s="264"/>
    </row>
    <row r="143" spans="2:11" ht="18.75" customHeight="1">
      <c r="B143" s="274"/>
      <c r="C143" s="274"/>
      <c r="D143" s="274"/>
      <c r="E143" s="274"/>
      <c r="F143" s="274"/>
      <c r="G143" s="274"/>
      <c r="H143" s="274"/>
      <c r="I143" s="274"/>
      <c r="J143" s="274"/>
      <c r="K143" s="274"/>
    </row>
    <row r="144" spans="2:11" ht="7.5" customHeight="1">
      <c r="B144" s="275"/>
      <c r="C144" s="276"/>
      <c r="D144" s="276"/>
      <c r="E144" s="276"/>
      <c r="F144" s="276"/>
      <c r="G144" s="276"/>
      <c r="H144" s="276"/>
      <c r="I144" s="276"/>
      <c r="J144" s="276"/>
      <c r="K144" s="277"/>
    </row>
    <row r="145" spans="2:11" ht="45" customHeight="1">
      <c r="B145" s="278"/>
      <c r="C145" s="384" t="s">
        <v>919</v>
      </c>
      <c r="D145" s="384"/>
      <c r="E145" s="384"/>
      <c r="F145" s="384"/>
      <c r="G145" s="384"/>
      <c r="H145" s="384"/>
      <c r="I145" s="384"/>
      <c r="J145" s="384"/>
      <c r="K145" s="279"/>
    </row>
    <row r="146" spans="2:11" ht="17.25" customHeight="1">
      <c r="B146" s="278"/>
      <c r="C146" s="280" t="s">
        <v>855</v>
      </c>
      <c r="D146" s="280"/>
      <c r="E146" s="280"/>
      <c r="F146" s="280" t="s">
        <v>856</v>
      </c>
      <c r="G146" s="281"/>
      <c r="H146" s="280" t="s">
        <v>118</v>
      </c>
      <c r="I146" s="280" t="s">
        <v>63</v>
      </c>
      <c r="J146" s="280" t="s">
        <v>857</v>
      </c>
      <c r="K146" s="279"/>
    </row>
    <row r="147" spans="2:11" ht="17.25" customHeight="1">
      <c r="B147" s="278"/>
      <c r="C147" s="282" t="s">
        <v>858</v>
      </c>
      <c r="D147" s="282"/>
      <c r="E147" s="282"/>
      <c r="F147" s="283" t="s">
        <v>859</v>
      </c>
      <c r="G147" s="284"/>
      <c r="H147" s="282"/>
      <c r="I147" s="282"/>
      <c r="J147" s="282" t="s">
        <v>860</v>
      </c>
      <c r="K147" s="279"/>
    </row>
    <row r="148" spans="2:11" ht="5.25" customHeight="1">
      <c r="B148" s="288"/>
      <c r="C148" s="285"/>
      <c r="D148" s="285"/>
      <c r="E148" s="285"/>
      <c r="F148" s="285"/>
      <c r="G148" s="286"/>
      <c r="H148" s="285"/>
      <c r="I148" s="285"/>
      <c r="J148" s="285"/>
      <c r="K148" s="309"/>
    </row>
    <row r="149" spans="2:11" ht="15" customHeight="1">
      <c r="B149" s="288"/>
      <c r="C149" s="313" t="s">
        <v>864</v>
      </c>
      <c r="D149" s="268"/>
      <c r="E149" s="268"/>
      <c r="F149" s="314" t="s">
        <v>861</v>
      </c>
      <c r="G149" s="268"/>
      <c r="H149" s="313" t="s">
        <v>900</v>
      </c>
      <c r="I149" s="313" t="s">
        <v>863</v>
      </c>
      <c r="J149" s="313">
        <v>120</v>
      </c>
      <c r="K149" s="309"/>
    </row>
    <row r="150" spans="2:11" ht="15" customHeight="1">
      <c r="B150" s="288"/>
      <c r="C150" s="313" t="s">
        <v>909</v>
      </c>
      <c r="D150" s="268"/>
      <c r="E150" s="268"/>
      <c r="F150" s="314" t="s">
        <v>861</v>
      </c>
      <c r="G150" s="268"/>
      <c r="H150" s="313" t="s">
        <v>920</v>
      </c>
      <c r="I150" s="313" t="s">
        <v>863</v>
      </c>
      <c r="J150" s="313" t="s">
        <v>911</v>
      </c>
      <c r="K150" s="309"/>
    </row>
    <row r="151" spans="2:11" ht="15" customHeight="1">
      <c r="B151" s="288"/>
      <c r="C151" s="313" t="s">
        <v>810</v>
      </c>
      <c r="D151" s="268"/>
      <c r="E151" s="268"/>
      <c r="F151" s="314" t="s">
        <v>861</v>
      </c>
      <c r="G151" s="268"/>
      <c r="H151" s="313" t="s">
        <v>921</v>
      </c>
      <c r="I151" s="313" t="s">
        <v>863</v>
      </c>
      <c r="J151" s="313" t="s">
        <v>911</v>
      </c>
      <c r="K151" s="309"/>
    </row>
    <row r="152" spans="2:11" ht="15" customHeight="1">
      <c r="B152" s="288"/>
      <c r="C152" s="313" t="s">
        <v>866</v>
      </c>
      <c r="D152" s="268"/>
      <c r="E152" s="268"/>
      <c r="F152" s="314" t="s">
        <v>867</v>
      </c>
      <c r="G152" s="268"/>
      <c r="H152" s="313" t="s">
        <v>900</v>
      </c>
      <c r="I152" s="313" t="s">
        <v>863</v>
      </c>
      <c r="J152" s="313">
        <v>50</v>
      </c>
      <c r="K152" s="309"/>
    </row>
    <row r="153" spans="2:11" ht="15" customHeight="1">
      <c r="B153" s="288"/>
      <c r="C153" s="313" t="s">
        <v>869</v>
      </c>
      <c r="D153" s="268"/>
      <c r="E153" s="268"/>
      <c r="F153" s="314" t="s">
        <v>861</v>
      </c>
      <c r="G153" s="268"/>
      <c r="H153" s="313" t="s">
        <v>900</v>
      </c>
      <c r="I153" s="313" t="s">
        <v>871</v>
      </c>
      <c r="J153" s="313"/>
      <c r="K153" s="309"/>
    </row>
    <row r="154" spans="2:11" ht="15" customHeight="1">
      <c r="B154" s="288"/>
      <c r="C154" s="313" t="s">
        <v>880</v>
      </c>
      <c r="D154" s="268"/>
      <c r="E154" s="268"/>
      <c r="F154" s="314" t="s">
        <v>867</v>
      </c>
      <c r="G154" s="268"/>
      <c r="H154" s="313" t="s">
        <v>900</v>
      </c>
      <c r="I154" s="313" t="s">
        <v>863</v>
      </c>
      <c r="J154" s="313">
        <v>50</v>
      </c>
      <c r="K154" s="309"/>
    </row>
    <row r="155" spans="2:11" ht="15" customHeight="1">
      <c r="B155" s="288"/>
      <c r="C155" s="313" t="s">
        <v>888</v>
      </c>
      <c r="D155" s="268"/>
      <c r="E155" s="268"/>
      <c r="F155" s="314" t="s">
        <v>867</v>
      </c>
      <c r="G155" s="268"/>
      <c r="H155" s="313" t="s">
        <v>900</v>
      </c>
      <c r="I155" s="313" t="s">
        <v>863</v>
      </c>
      <c r="J155" s="313">
        <v>50</v>
      </c>
      <c r="K155" s="309"/>
    </row>
    <row r="156" spans="2:11" ht="15" customHeight="1">
      <c r="B156" s="288"/>
      <c r="C156" s="313" t="s">
        <v>886</v>
      </c>
      <c r="D156" s="268"/>
      <c r="E156" s="268"/>
      <c r="F156" s="314" t="s">
        <v>867</v>
      </c>
      <c r="G156" s="268"/>
      <c r="H156" s="313" t="s">
        <v>900</v>
      </c>
      <c r="I156" s="313" t="s">
        <v>863</v>
      </c>
      <c r="J156" s="313">
        <v>50</v>
      </c>
      <c r="K156" s="309"/>
    </row>
    <row r="157" spans="2:11" ht="15" customHeight="1">
      <c r="B157" s="288"/>
      <c r="C157" s="313" t="s">
        <v>104</v>
      </c>
      <c r="D157" s="268"/>
      <c r="E157" s="268"/>
      <c r="F157" s="314" t="s">
        <v>861</v>
      </c>
      <c r="G157" s="268"/>
      <c r="H157" s="313" t="s">
        <v>922</v>
      </c>
      <c r="I157" s="313" t="s">
        <v>863</v>
      </c>
      <c r="J157" s="313" t="s">
        <v>923</v>
      </c>
      <c r="K157" s="309"/>
    </row>
    <row r="158" spans="2:11" ht="15" customHeight="1">
      <c r="B158" s="288"/>
      <c r="C158" s="313" t="s">
        <v>924</v>
      </c>
      <c r="D158" s="268"/>
      <c r="E158" s="268"/>
      <c r="F158" s="314" t="s">
        <v>861</v>
      </c>
      <c r="G158" s="268"/>
      <c r="H158" s="313" t="s">
        <v>925</v>
      </c>
      <c r="I158" s="313" t="s">
        <v>895</v>
      </c>
      <c r="J158" s="313"/>
      <c r="K158" s="309"/>
    </row>
    <row r="159" spans="2:11" ht="15" customHeight="1">
      <c r="B159" s="315"/>
      <c r="C159" s="297"/>
      <c r="D159" s="297"/>
      <c r="E159" s="297"/>
      <c r="F159" s="297"/>
      <c r="G159" s="297"/>
      <c r="H159" s="297"/>
      <c r="I159" s="297"/>
      <c r="J159" s="297"/>
      <c r="K159" s="316"/>
    </row>
    <row r="160" spans="2:11" ht="18.75" customHeight="1">
      <c r="B160" s="264"/>
      <c r="C160" s="268"/>
      <c r="D160" s="268"/>
      <c r="E160" s="268"/>
      <c r="F160" s="287"/>
      <c r="G160" s="268"/>
      <c r="H160" s="268"/>
      <c r="I160" s="268"/>
      <c r="J160" s="268"/>
      <c r="K160" s="264"/>
    </row>
    <row r="161" spans="2:11" ht="18.75" customHeight="1">
      <c r="B161" s="274"/>
      <c r="C161" s="274"/>
      <c r="D161" s="274"/>
      <c r="E161" s="274"/>
      <c r="F161" s="274"/>
      <c r="G161" s="274"/>
      <c r="H161" s="274"/>
      <c r="I161" s="274"/>
      <c r="J161" s="274"/>
      <c r="K161" s="274"/>
    </row>
    <row r="162" spans="2:11" ht="7.5" customHeight="1">
      <c r="B162" s="256"/>
      <c r="C162" s="257"/>
      <c r="D162" s="257"/>
      <c r="E162" s="257"/>
      <c r="F162" s="257"/>
      <c r="G162" s="257"/>
      <c r="H162" s="257"/>
      <c r="I162" s="257"/>
      <c r="J162" s="257"/>
      <c r="K162" s="258"/>
    </row>
    <row r="163" spans="2:11" ht="45" customHeight="1">
      <c r="B163" s="259"/>
      <c r="C163" s="383" t="s">
        <v>926</v>
      </c>
      <c r="D163" s="383"/>
      <c r="E163" s="383"/>
      <c r="F163" s="383"/>
      <c r="G163" s="383"/>
      <c r="H163" s="383"/>
      <c r="I163" s="383"/>
      <c r="J163" s="383"/>
      <c r="K163" s="260"/>
    </row>
    <row r="164" spans="2:11" ht="17.25" customHeight="1">
      <c r="B164" s="259"/>
      <c r="C164" s="280" t="s">
        <v>855</v>
      </c>
      <c r="D164" s="280"/>
      <c r="E164" s="280"/>
      <c r="F164" s="280" t="s">
        <v>856</v>
      </c>
      <c r="G164" s="317"/>
      <c r="H164" s="318" t="s">
        <v>118</v>
      </c>
      <c r="I164" s="318" t="s">
        <v>63</v>
      </c>
      <c r="J164" s="280" t="s">
        <v>857</v>
      </c>
      <c r="K164" s="260"/>
    </row>
    <row r="165" spans="2:11" ht="17.25" customHeight="1">
      <c r="B165" s="261"/>
      <c r="C165" s="282" t="s">
        <v>858</v>
      </c>
      <c r="D165" s="282"/>
      <c r="E165" s="282"/>
      <c r="F165" s="283" t="s">
        <v>859</v>
      </c>
      <c r="G165" s="319"/>
      <c r="H165" s="320"/>
      <c r="I165" s="320"/>
      <c r="J165" s="282" t="s">
        <v>860</v>
      </c>
      <c r="K165" s="262"/>
    </row>
    <row r="166" spans="2:11" ht="5.25" customHeight="1">
      <c r="B166" s="288"/>
      <c r="C166" s="285"/>
      <c r="D166" s="285"/>
      <c r="E166" s="285"/>
      <c r="F166" s="285"/>
      <c r="G166" s="286"/>
      <c r="H166" s="285"/>
      <c r="I166" s="285"/>
      <c r="J166" s="285"/>
      <c r="K166" s="309"/>
    </row>
    <row r="167" spans="2:11" ht="15" customHeight="1">
      <c r="B167" s="288"/>
      <c r="C167" s="268" t="s">
        <v>864</v>
      </c>
      <c r="D167" s="268"/>
      <c r="E167" s="268"/>
      <c r="F167" s="287" t="s">
        <v>861</v>
      </c>
      <c r="G167" s="268"/>
      <c r="H167" s="268" t="s">
        <v>900</v>
      </c>
      <c r="I167" s="268" t="s">
        <v>863</v>
      </c>
      <c r="J167" s="268">
        <v>120</v>
      </c>
      <c r="K167" s="309"/>
    </row>
    <row r="168" spans="2:11" ht="15" customHeight="1">
      <c r="B168" s="288"/>
      <c r="C168" s="268" t="s">
        <v>909</v>
      </c>
      <c r="D168" s="268"/>
      <c r="E168" s="268"/>
      <c r="F168" s="287" t="s">
        <v>861</v>
      </c>
      <c r="G168" s="268"/>
      <c r="H168" s="268" t="s">
        <v>910</v>
      </c>
      <c r="I168" s="268" t="s">
        <v>863</v>
      </c>
      <c r="J168" s="268" t="s">
        <v>911</v>
      </c>
      <c r="K168" s="309"/>
    </row>
    <row r="169" spans="2:11" ht="15" customHeight="1">
      <c r="B169" s="288"/>
      <c r="C169" s="268" t="s">
        <v>810</v>
      </c>
      <c r="D169" s="268"/>
      <c r="E169" s="268"/>
      <c r="F169" s="287" t="s">
        <v>861</v>
      </c>
      <c r="G169" s="268"/>
      <c r="H169" s="268" t="s">
        <v>927</v>
      </c>
      <c r="I169" s="268" t="s">
        <v>863</v>
      </c>
      <c r="J169" s="268" t="s">
        <v>911</v>
      </c>
      <c r="K169" s="309"/>
    </row>
    <row r="170" spans="2:11" ht="15" customHeight="1">
      <c r="B170" s="288"/>
      <c r="C170" s="268" t="s">
        <v>866</v>
      </c>
      <c r="D170" s="268"/>
      <c r="E170" s="268"/>
      <c r="F170" s="287" t="s">
        <v>867</v>
      </c>
      <c r="G170" s="268"/>
      <c r="H170" s="268" t="s">
        <v>927</v>
      </c>
      <c r="I170" s="268" t="s">
        <v>863</v>
      </c>
      <c r="J170" s="268">
        <v>50</v>
      </c>
      <c r="K170" s="309"/>
    </row>
    <row r="171" spans="2:11" ht="15" customHeight="1">
      <c r="B171" s="288"/>
      <c r="C171" s="268" t="s">
        <v>869</v>
      </c>
      <c r="D171" s="268"/>
      <c r="E171" s="268"/>
      <c r="F171" s="287" t="s">
        <v>861</v>
      </c>
      <c r="G171" s="268"/>
      <c r="H171" s="268" t="s">
        <v>927</v>
      </c>
      <c r="I171" s="268" t="s">
        <v>871</v>
      </c>
      <c r="J171" s="268"/>
      <c r="K171" s="309"/>
    </row>
    <row r="172" spans="2:11" ht="15" customHeight="1">
      <c r="B172" s="288"/>
      <c r="C172" s="268" t="s">
        <v>880</v>
      </c>
      <c r="D172" s="268"/>
      <c r="E172" s="268"/>
      <c r="F172" s="287" t="s">
        <v>867</v>
      </c>
      <c r="G172" s="268"/>
      <c r="H172" s="268" t="s">
        <v>927</v>
      </c>
      <c r="I172" s="268" t="s">
        <v>863</v>
      </c>
      <c r="J172" s="268">
        <v>50</v>
      </c>
      <c r="K172" s="309"/>
    </row>
    <row r="173" spans="2:11" ht="15" customHeight="1">
      <c r="B173" s="288"/>
      <c r="C173" s="268" t="s">
        <v>888</v>
      </c>
      <c r="D173" s="268"/>
      <c r="E173" s="268"/>
      <c r="F173" s="287" t="s">
        <v>867</v>
      </c>
      <c r="G173" s="268"/>
      <c r="H173" s="268" t="s">
        <v>927</v>
      </c>
      <c r="I173" s="268" t="s">
        <v>863</v>
      </c>
      <c r="J173" s="268">
        <v>50</v>
      </c>
      <c r="K173" s="309"/>
    </row>
    <row r="174" spans="2:11" ht="15" customHeight="1">
      <c r="B174" s="288"/>
      <c r="C174" s="268" t="s">
        <v>886</v>
      </c>
      <c r="D174" s="268"/>
      <c r="E174" s="268"/>
      <c r="F174" s="287" t="s">
        <v>867</v>
      </c>
      <c r="G174" s="268"/>
      <c r="H174" s="268" t="s">
        <v>927</v>
      </c>
      <c r="I174" s="268" t="s">
        <v>863</v>
      </c>
      <c r="J174" s="268">
        <v>50</v>
      </c>
      <c r="K174" s="309"/>
    </row>
    <row r="175" spans="2:11" ht="15" customHeight="1">
      <c r="B175" s="288"/>
      <c r="C175" s="268" t="s">
        <v>117</v>
      </c>
      <c r="D175" s="268"/>
      <c r="E175" s="268"/>
      <c r="F175" s="287" t="s">
        <v>861</v>
      </c>
      <c r="G175" s="268"/>
      <c r="H175" s="268" t="s">
        <v>928</v>
      </c>
      <c r="I175" s="268" t="s">
        <v>929</v>
      </c>
      <c r="J175" s="268"/>
      <c r="K175" s="309"/>
    </row>
    <row r="176" spans="2:11" ht="15" customHeight="1">
      <c r="B176" s="288"/>
      <c r="C176" s="268" t="s">
        <v>63</v>
      </c>
      <c r="D176" s="268"/>
      <c r="E176" s="268"/>
      <c r="F176" s="287" t="s">
        <v>861</v>
      </c>
      <c r="G176" s="268"/>
      <c r="H176" s="268" t="s">
        <v>930</v>
      </c>
      <c r="I176" s="268" t="s">
        <v>931</v>
      </c>
      <c r="J176" s="268">
        <v>1</v>
      </c>
      <c r="K176" s="309"/>
    </row>
    <row r="177" spans="2:11" ht="15" customHeight="1">
      <c r="B177" s="288"/>
      <c r="C177" s="268" t="s">
        <v>59</v>
      </c>
      <c r="D177" s="268"/>
      <c r="E177" s="268"/>
      <c r="F177" s="287" t="s">
        <v>861</v>
      </c>
      <c r="G177" s="268"/>
      <c r="H177" s="268" t="s">
        <v>932</v>
      </c>
      <c r="I177" s="268" t="s">
        <v>863</v>
      </c>
      <c r="J177" s="268">
        <v>20</v>
      </c>
      <c r="K177" s="309"/>
    </row>
    <row r="178" spans="2:11" ht="15" customHeight="1">
      <c r="B178" s="288"/>
      <c r="C178" s="268" t="s">
        <v>118</v>
      </c>
      <c r="D178" s="268"/>
      <c r="E178" s="268"/>
      <c r="F178" s="287" t="s">
        <v>861</v>
      </c>
      <c r="G178" s="268"/>
      <c r="H178" s="268" t="s">
        <v>933</v>
      </c>
      <c r="I178" s="268" t="s">
        <v>863</v>
      </c>
      <c r="J178" s="268">
        <v>255</v>
      </c>
      <c r="K178" s="309"/>
    </row>
    <row r="179" spans="2:11" ht="15" customHeight="1">
      <c r="B179" s="288"/>
      <c r="C179" s="268" t="s">
        <v>119</v>
      </c>
      <c r="D179" s="268"/>
      <c r="E179" s="268"/>
      <c r="F179" s="287" t="s">
        <v>861</v>
      </c>
      <c r="G179" s="268"/>
      <c r="H179" s="268" t="s">
        <v>826</v>
      </c>
      <c r="I179" s="268" t="s">
        <v>863</v>
      </c>
      <c r="J179" s="268">
        <v>10</v>
      </c>
      <c r="K179" s="309"/>
    </row>
    <row r="180" spans="2:11" ht="15" customHeight="1">
      <c r="B180" s="288"/>
      <c r="C180" s="268" t="s">
        <v>120</v>
      </c>
      <c r="D180" s="268"/>
      <c r="E180" s="268"/>
      <c r="F180" s="287" t="s">
        <v>861</v>
      </c>
      <c r="G180" s="268"/>
      <c r="H180" s="268" t="s">
        <v>934</v>
      </c>
      <c r="I180" s="268" t="s">
        <v>895</v>
      </c>
      <c r="J180" s="268"/>
      <c r="K180" s="309"/>
    </row>
    <row r="181" spans="2:11" ht="15" customHeight="1">
      <c r="B181" s="288"/>
      <c r="C181" s="268" t="s">
        <v>935</v>
      </c>
      <c r="D181" s="268"/>
      <c r="E181" s="268"/>
      <c r="F181" s="287" t="s">
        <v>861</v>
      </c>
      <c r="G181" s="268"/>
      <c r="H181" s="268" t="s">
        <v>936</v>
      </c>
      <c r="I181" s="268" t="s">
        <v>895</v>
      </c>
      <c r="J181" s="268"/>
      <c r="K181" s="309"/>
    </row>
    <row r="182" spans="2:11" ht="15" customHeight="1">
      <c r="B182" s="288"/>
      <c r="C182" s="268" t="s">
        <v>924</v>
      </c>
      <c r="D182" s="268"/>
      <c r="E182" s="268"/>
      <c r="F182" s="287" t="s">
        <v>861</v>
      </c>
      <c r="G182" s="268"/>
      <c r="H182" s="268" t="s">
        <v>937</v>
      </c>
      <c r="I182" s="268" t="s">
        <v>895</v>
      </c>
      <c r="J182" s="268"/>
      <c r="K182" s="309"/>
    </row>
    <row r="183" spans="2:11" ht="15" customHeight="1">
      <c r="B183" s="288"/>
      <c r="C183" s="268" t="s">
        <v>122</v>
      </c>
      <c r="D183" s="268"/>
      <c r="E183" s="268"/>
      <c r="F183" s="287" t="s">
        <v>867</v>
      </c>
      <c r="G183" s="268"/>
      <c r="H183" s="268" t="s">
        <v>938</v>
      </c>
      <c r="I183" s="268" t="s">
        <v>863</v>
      </c>
      <c r="J183" s="268">
        <v>50</v>
      </c>
      <c r="K183" s="309"/>
    </row>
    <row r="184" spans="2:11" ht="15" customHeight="1">
      <c r="B184" s="288"/>
      <c r="C184" s="268" t="s">
        <v>939</v>
      </c>
      <c r="D184" s="268"/>
      <c r="E184" s="268"/>
      <c r="F184" s="287" t="s">
        <v>867</v>
      </c>
      <c r="G184" s="268"/>
      <c r="H184" s="268" t="s">
        <v>940</v>
      </c>
      <c r="I184" s="268" t="s">
        <v>941</v>
      </c>
      <c r="J184" s="268"/>
      <c r="K184" s="309"/>
    </row>
    <row r="185" spans="2:11" ht="15" customHeight="1">
      <c r="B185" s="288"/>
      <c r="C185" s="268" t="s">
        <v>942</v>
      </c>
      <c r="D185" s="268"/>
      <c r="E185" s="268"/>
      <c r="F185" s="287" t="s">
        <v>867</v>
      </c>
      <c r="G185" s="268"/>
      <c r="H185" s="268" t="s">
        <v>943</v>
      </c>
      <c r="I185" s="268" t="s">
        <v>941</v>
      </c>
      <c r="J185" s="268"/>
      <c r="K185" s="309"/>
    </row>
    <row r="186" spans="2:11" ht="15" customHeight="1">
      <c r="B186" s="288"/>
      <c r="C186" s="268" t="s">
        <v>944</v>
      </c>
      <c r="D186" s="268"/>
      <c r="E186" s="268"/>
      <c r="F186" s="287" t="s">
        <v>867</v>
      </c>
      <c r="G186" s="268"/>
      <c r="H186" s="268" t="s">
        <v>945</v>
      </c>
      <c r="I186" s="268" t="s">
        <v>941</v>
      </c>
      <c r="J186" s="268"/>
      <c r="K186" s="309"/>
    </row>
    <row r="187" spans="2:11" ht="15" customHeight="1">
      <c r="B187" s="288"/>
      <c r="C187" s="321" t="s">
        <v>946</v>
      </c>
      <c r="D187" s="268"/>
      <c r="E187" s="268"/>
      <c r="F187" s="287" t="s">
        <v>867</v>
      </c>
      <c r="G187" s="268"/>
      <c r="H187" s="268" t="s">
        <v>947</v>
      </c>
      <c r="I187" s="268" t="s">
        <v>948</v>
      </c>
      <c r="J187" s="322" t="s">
        <v>949</v>
      </c>
      <c r="K187" s="309"/>
    </row>
    <row r="188" spans="2:11" ht="15" customHeight="1">
      <c r="B188" s="288"/>
      <c r="C188" s="273" t="s">
        <v>48</v>
      </c>
      <c r="D188" s="268"/>
      <c r="E188" s="268"/>
      <c r="F188" s="287" t="s">
        <v>861</v>
      </c>
      <c r="G188" s="268"/>
      <c r="H188" s="264" t="s">
        <v>950</v>
      </c>
      <c r="I188" s="268" t="s">
        <v>951</v>
      </c>
      <c r="J188" s="268"/>
      <c r="K188" s="309"/>
    </row>
    <row r="189" spans="2:11" ht="15" customHeight="1">
      <c r="B189" s="288"/>
      <c r="C189" s="273" t="s">
        <v>952</v>
      </c>
      <c r="D189" s="268"/>
      <c r="E189" s="268"/>
      <c r="F189" s="287" t="s">
        <v>861</v>
      </c>
      <c r="G189" s="268"/>
      <c r="H189" s="268" t="s">
        <v>953</v>
      </c>
      <c r="I189" s="268" t="s">
        <v>895</v>
      </c>
      <c r="J189" s="268"/>
      <c r="K189" s="309"/>
    </row>
    <row r="190" spans="2:11" ht="15" customHeight="1">
      <c r="B190" s="288"/>
      <c r="C190" s="273" t="s">
        <v>954</v>
      </c>
      <c r="D190" s="268"/>
      <c r="E190" s="268"/>
      <c r="F190" s="287" t="s">
        <v>861</v>
      </c>
      <c r="G190" s="268"/>
      <c r="H190" s="268" t="s">
        <v>955</v>
      </c>
      <c r="I190" s="268" t="s">
        <v>895</v>
      </c>
      <c r="J190" s="268"/>
      <c r="K190" s="309"/>
    </row>
    <row r="191" spans="2:11" ht="15" customHeight="1">
      <c r="B191" s="288"/>
      <c r="C191" s="273" t="s">
        <v>956</v>
      </c>
      <c r="D191" s="268"/>
      <c r="E191" s="268"/>
      <c r="F191" s="287" t="s">
        <v>867</v>
      </c>
      <c r="G191" s="268"/>
      <c r="H191" s="268" t="s">
        <v>957</v>
      </c>
      <c r="I191" s="268" t="s">
        <v>895</v>
      </c>
      <c r="J191" s="268"/>
      <c r="K191" s="309"/>
    </row>
    <row r="192" spans="2:11" ht="15" customHeight="1">
      <c r="B192" s="315"/>
      <c r="C192" s="323"/>
      <c r="D192" s="297"/>
      <c r="E192" s="297"/>
      <c r="F192" s="297"/>
      <c r="G192" s="297"/>
      <c r="H192" s="297"/>
      <c r="I192" s="297"/>
      <c r="J192" s="297"/>
      <c r="K192" s="316"/>
    </row>
    <row r="193" spans="2:11" ht="18.75" customHeight="1">
      <c r="B193" s="264"/>
      <c r="C193" s="268"/>
      <c r="D193" s="268"/>
      <c r="E193" s="268"/>
      <c r="F193" s="287"/>
      <c r="G193" s="268"/>
      <c r="H193" s="268"/>
      <c r="I193" s="268"/>
      <c r="J193" s="268"/>
      <c r="K193" s="264"/>
    </row>
    <row r="194" spans="2:11" ht="18.75" customHeight="1">
      <c r="B194" s="264"/>
      <c r="C194" s="268"/>
      <c r="D194" s="268"/>
      <c r="E194" s="268"/>
      <c r="F194" s="287"/>
      <c r="G194" s="268"/>
      <c r="H194" s="268"/>
      <c r="I194" s="268"/>
      <c r="J194" s="268"/>
      <c r="K194" s="264"/>
    </row>
    <row r="195" spans="2:11" ht="18.75" customHeight="1">
      <c r="B195" s="274"/>
      <c r="C195" s="274"/>
      <c r="D195" s="274"/>
      <c r="E195" s="274"/>
      <c r="F195" s="274"/>
      <c r="G195" s="274"/>
      <c r="H195" s="274"/>
      <c r="I195" s="274"/>
      <c r="J195" s="274"/>
      <c r="K195" s="274"/>
    </row>
    <row r="196" spans="2:11" ht="13.5">
      <c r="B196" s="256"/>
      <c r="C196" s="257"/>
      <c r="D196" s="257"/>
      <c r="E196" s="257"/>
      <c r="F196" s="257"/>
      <c r="G196" s="257"/>
      <c r="H196" s="257"/>
      <c r="I196" s="257"/>
      <c r="J196" s="257"/>
      <c r="K196" s="258"/>
    </row>
    <row r="197" spans="2:11" ht="21">
      <c r="B197" s="259"/>
      <c r="C197" s="383" t="s">
        <v>958</v>
      </c>
      <c r="D197" s="383"/>
      <c r="E197" s="383"/>
      <c r="F197" s="383"/>
      <c r="G197" s="383"/>
      <c r="H197" s="383"/>
      <c r="I197" s="383"/>
      <c r="J197" s="383"/>
      <c r="K197" s="260"/>
    </row>
    <row r="198" spans="2:11" ht="25.5" customHeight="1">
      <c r="B198" s="259"/>
      <c r="C198" s="324" t="s">
        <v>959</v>
      </c>
      <c r="D198" s="324"/>
      <c r="E198" s="324"/>
      <c r="F198" s="324" t="s">
        <v>960</v>
      </c>
      <c r="G198" s="325"/>
      <c r="H198" s="382" t="s">
        <v>961</v>
      </c>
      <c r="I198" s="382"/>
      <c r="J198" s="382"/>
      <c r="K198" s="260"/>
    </row>
    <row r="199" spans="2:11" ht="5.25" customHeight="1">
      <c r="B199" s="288"/>
      <c r="C199" s="285"/>
      <c r="D199" s="285"/>
      <c r="E199" s="285"/>
      <c r="F199" s="285"/>
      <c r="G199" s="268"/>
      <c r="H199" s="285"/>
      <c r="I199" s="285"/>
      <c r="J199" s="285"/>
      <c r="K199" s="309"/>
    </row>
    <row r="200" spans="2:11" ht="15" customHeight="1">
      <c r="B200" s="288"/>
      <c r="C200" s="268" t="s">
        <v>951</v>
      </c>
      <c r="D200" s="268"/>
      <c r="E200" s="268"/>
      <c r="F200" s="287" t="s">
        <v>49</v>
      </c>
      <c r="G200" s="268"/>
      <c r="H200" s="381" t="s">
        <v>962</v>
      </c>
      <c r="I200" s="381"/>
      <c r="J200" s="381"/>
      <c r="K200" s="309"/>
    </row>
    <row r="201" spans="2:11" ht="15" customHeight="1">
      <c r="B201" s="288"/>
      <c r="C201" s="294"/>
      <c r="D201" s="268"/>
      <c r="E201" s="268"/>
      <c r="F201" s="287" t="s">
        <v>50</v>
      </c>
      <c r="G201" s="268"/>
      <c r="H201" s="381" t="s">
        <v>963</v>
      </c>
      <c r="I201" s="381"/>
      <c r="J201" s="381"/>
      <c r="K201" s="309"/>
    </row>
    <row r="202" spans="2:11" ht="15" customHeight="1">
      <c r="B202" s="288"/>
      <c r="C202" s="294"/>
      <c r="D202" s="268"/>
      <c r="E202" s="268"/>
      <c r="F202" s="287" t="s">
        <v>53</v>
      </c>
      <c r="G202" s="268"/>
      <c r="H202" s="381" t="s">
        <v>964</v>
      </c>
      <c r="I202" s="381"/>
      <c r="J202" s="381"/>
      <c r="K202" s="309"/>
    </row>
    <row r="203" spans="2:11" ht="15" customHeight="1">
      <c r="B203" s="288"/>
      <c r="C203" s="268"/>
      <c r="D203" s="268"/>
      <c r="E203" s="268"/>
      <c r="F203" s="287" t="s">
        <v>51</v>
      </c>
      <c r="G203" s="268"/>
      <c r="H203" s="381" t="s">
        <v>965</v>
      </c>
      <c r="I203" s="381"/>
      <c r="J203" s="381"/>
      <c r="K203" s="309"/>
    </row>
    <row r="204" spans="2:11" ht="15" customHeight="1">
      <c r="B204" s="288"/>
      <c r="C204" s="268"/>
      <c r="D204" s="268"/>
      <c r="E204" s="268"/>
      <c r="F204" s="287" t="s">
        <v>52</v>
      </c>
      <c r="G204" s="268"/>
      <c r="H204" s="381" t="s">
        <v>966</v>
      </c>
      <c r="I204" s="381"/>
      <c r="J204" s="381"/>
      <c r="K204" s="309"/>
    </row>
    <row r="205" spans="2:11" ht="15" customHeight="1">
      <c r="B205" s="288"/>
      <c r="C205" s="268"/>
      <c r="D205" s="268"/>
      <c r="E205" s="268"/>
      <c r="F205" s="287"/>
      <c r="G205" s="268"/>
      <c r="H205" s="268"/>
      <c r="I205" s="268"/>
      <c r="J205" s="268"/>
      <c r="K205" s="309"/>
    </row>
    <row r="206" spans="2:11" ht="15" customHeight="1">
      <c r="B206" s="288"/>
      <c r="C206" s="268" t="s">
        <v>907</v>
      </c>
      <c r="D206" s="268"/>
      <c r="E206" s="268"/>
      <c r="F206" s="287" t="s">
        <v>85</v>
      </c>
      <c r="G206" s="268"/>
      <c r="H206" s="381" t="s">
        <v>967</v>
      </c>
      <c r="I206" s="381"/>
      <c r="J206" s="381"/>
      <c r="K206" s="309"/>
    </row>
    <row r="207" spans="2:11" ht="15" customHeight="1">
      <c r="B207" s="288"/>
      <c r="C207" s="294"/>
      <c r="D207" s="268"/>
      <c r="E207" s="268"/>
      <c r="F207" s="287" t="s">
        <v>807</v>
      </c>
      <c r="G207" s="268"/>
      <c r="H207" s="381" t="s">
        <v>808</v>
      </c>
      <c r="I207" s="381"/>
      <c r="J207" s="381"/>
      <c r="K207" s="309"/>
    </row>
    <row r="208" spans="2:11" ht="15" customHeight="1">
      <c r="B208" s="288"/>
      <c r="C208" s="268"/>
      <c r="D208" s="268"/>
      <c r="E208" s="268"/>
      <c r="F208" s="287" t="s">
        <v>805</v>
      </c>
      <c r="G208" s="268"/>
      <c r="H208" s="381" t="s">
        <v>968</v>
      </c>
      <c r="I208" s="381"/>
      <c r="J208" s="381"/>
      <c r="K208" s="309"/>
    </row>
    <row r="209" spans="2:11" ht="15" customHeight="1">
      <c r="B209" s="326"/>
      <c r="C209" s="294"/>
      <c r="D209" s="294"/>
      <c r="E209" s="294"/>
      <c r="F209" s="287" t="s">
        <v>91</v>
      </c>
      <c r="G209" s="273"/>
      <c r="H209" s="380" t="s">
        <v>92</v>
      </c>
      <c r="I209" s="380"/>
      <c r="J209" s="380"/>
      <c r="K209" s="327"/>
    </row>
    <row r="210" spans="2:11" ht="15" customHeight="1">
      <c r="B210" s="326"/>
      <c r="C210" s="294"/>
      <c r="D210" s="294"/>
      <c r="E210" s="294"/>
      <c r="F210" s="287" t="s">
        <v>701</v>
      </c>
      <c r="G210" s="273"/>
      <c r="H210" s="380" t="s">
        <v>763</v>
      </c>
      <c r="I210" s="380"/>
      <c r="J210" s="380"/>
      <c r="K210" s="327"/>
    </row>
    <row r="211" spans="2:11" ht="15" customHeight="1">
      <c r="B211" s="326"/>
      <c r="C211" s="294"/>
      <c r="D211" s="294"/>
      <c r="E211" s="294"/>
      <c r="F211" s="328"/>
      <c r="G211" s="273"/>
      <c r="H211" s="329"/>
      <c r="I211" s="329"/>
      <c r="J211" s="329"/>
      <c r="K211" s="327"/>
    </row>
    <row r="212" spans="2:11" ht="15" customHeight="1">
      <c r="B212" s="326"/>
      <c r="C212" s="268" t="s">
        <v>931</v>
      </c>
      <c r="D212" s="294"/>
      <c r="E212" s="294"/>
      <c r="F212" s="287">
        <v>1</v>
      </c>
      <c r="G212" s="273"/>
      <c r="H212" s="380" t="s">
        <v>969</v>
      </c>
      <c r="I212" s="380"/>
      <c r="J212" s="380"/>
      <c r="K212" s="327"/>
    </row>
    <row r="213" spans="2:11" ht="15" customHeight="1">
      <c r="B213" s="326"/>
      <c r="C213" s="294"/>
      <c r="D213" s="294"/>
      <c r="E213" s="294"/>
      <c r="F213" s="287">
        <v>2</v>
      </c>
      <c r="G213" s="273"/>
      <c r="H213" s="380" t="s">
        <v>970</v>
      </c>
      <c r="I213" s="380"/>
      <c r="J213" s="380"/>
      <c r="K213" s="327"/>
    </row>
    <row r="214" spans="2:11" ht="15" customHeight="1">
      <c r="B214" s="326"/>
      <c r="C214" s="294"/>
      <c r="D214" s="294"/>
      <c r="E214" s="294"/>
      <c r="F214" s="287">
        <v>3</v>
      </c>
      <c r="G214" s="273"/>
      <c r="H214" s="380" t="s">
        <v>971</v>
      </c>
      <c r="I214" s="380"/>
      <c r="J214" s="380"/>
      <c r="K214" s="327"/>
    </row>
    <row r="215" spans="2:11" ht="15" customHeight="1">
      <c r="B215" s="326"/>
      <c r="C215" s="294"/>
      <c r="D215" s="294"/>
      <c r="E215" s="294"/>
      <c r="F215" s="287">
        <v>4</v>
      </c>
      <c r="G215" s="273"/>
      <c r="H215" s="380" t="s">
        <v>972</v>
      </c>
      <c r="I215" s="380"/>
      <c r="J215" s="380"/>
      <c r="K215" s="327"/>
    </row>
    <row r="216" spans="2:11" ht="12.75" customHeight="1">
      <c r="B216" s="330"/>
      <c r="C216" s="331"/>
      <c r="D216" s="331"/>
      <c r="E216" s="331"/>
      <c r="F216" s="331"/>
      <c r="G216" s="331"/>
      <c r="H216" s="331"/>
      <c r="I216" s="331"/>
      <c r="J216" s="331"/>
      <c r="K216" s="332"/>
    </row>
  </sheetData>
  <sheetProtection formatCells="0" formatColumns="0" formatRows="0" insertColumns="0" insertRows="0" insertHyperlinks="0" deleteColumns="0" deleteRows="0" sort="0" autoFilter="0" pivotTables="0"/>
  <mergeCells count="77">
    <mergeCell ref="F17:J17"/>
    <mergeCell ref="C3:J3"/>
    <mergeCell ref="C9:J9"/>
    <mergeCell ref="D11:J11"/>
    <mergeCell ref="D14:J14"/>
    <mergeCell ref="D15:J15"/>
    <mergeCell ref="F16:J16"/>
    <mergeCell ref="D10:J10"/>
    <mergeCell ref="D13:J13"/>
    <mergeCell ref="C4:J4"/>
    <mergeCell ref="C6:J6"/>
    <mergeCell ref="C7:J7"/>
    <mergeCell ref="C23:J23"/>
    <mergeCell ref="D25:J25"/>
    <mergeCell ref="C24:J24"/>
    <mergeCell ref="F18:J18"/>
    <mergeCell ref="F21:J21"/>
    <mergeCell ref="F19:J19"/>
    <mergeCell ref="F20:J20"/>
    <mergeCell ref="D31:J31"/>
    <mergeCell ref="D32:J32"/>
    <mergeCell ref="D29:J29"/>
    <mergeCell ref="D28:J28"/>
    <mergeCell ref="D26:J26"/>
    <mergeCell ref="G43:J43"/>
    <mergeCell ref="G42:J42"/>
    <mergeCell ref="D33:J33"/>
    <mergeCell ref="G38:J38"/>
    <mergeCell ref="G39:J39"/>
    <mergeCell ref="G40:J40"/>
    <mergeCell ref="G41:J41"/>
    <mergeCell ref="G34:J34"/>
    <mergeCell ref="G35:J35"/>
    <mergeCell ref="G36:J36"/>
    <mergeCell ref="G37:J37"/>
    <mergeCell ref="D57:J57"/>
    <mergeCell ref="D56:J56"/>
    <mergeCell ref="D45:J45"/>
    <mergeCell ref="C50:J50"/>
    <mergeCell ref="C52:J52"/>
    <mergeCell ref="C53:J53"/>
    <mergeCell ref="C55:J55"/>
    <mergeCell ref="D49:J49"/>
    <mergeCell ref="E48:J48"/>
    <mergeCell ref="E47:J47"/>
    <mergeCell ref="E46:J46"/>
    <mergeCell ref="D59:J59"/>
    <mergeCell ref="D60:J60"/>
    <mergeCell ref="D63:J63"/>
    <mergeCell ref="D61:J61"/>
    <mergeCell ref="D58:J58"/>
    <mergeCell ref="D68:J68"/>
    <mergeCell ref="D66:J66"/>
    <mergeCell ref="D65:J65"/>
    <mergeCell ref="D67:J67"/>
    <mergeCell ref="D64:J64"/>
    <mergeCell ref="C163:J163"/>
    <mergeCell ref="C120:J120"/>
    <mergeCell ref="C145:J145"/>
    <mergeCell ref="C100:J100"/>
    <mergeCell ref="C73:J73"/>
    <mergeCell ref="H198:J198"/>
    <mergeCell ref="C197:J197"/>
    <mergeCell ref="H206:J206"/>
    <mergeCell ref="H204:J204"/>
    <mergeCell ref="H202:J202"/>
    <mergeCell ref="H200:J200"/>
    <mergeCell ref="H215:J215"/>
    <mergeCell ref="H208:J208"/>
    <mergeCell ref="H203:J203"/>
    <mergeCell ref="H201:J201"/>
    <mergeCell ref="H212:J212"/>
    <mergeCell ref="H214:J214"/>
    <mergeCell ref="H213:J213"/>
    <mergeCell ref="H210:J210"/>
    <mergeCell ref="H209:J209"/>
    <mergeCell ref="H207:J20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Eva Morkesová</dc:creator>
  <cp:keywords/>
  <dc:description/>
  <cp:lastModifiedBy>Marcel Chmelík</cp:lastModifiedBy>
  <dcterms:created xsi:type="dcterms:W3CDTF">2019-01-31T12:35:54Z</dcterms:created>
  <dcterms:modified xsi:type="dcterms:W3CDTF">2019-03-15T07:12:22Z</dcterms:modified>
  <cp:category/>
  <cp:version/>
  <cp:contentType/>
  <cp:contentStatus/>
</cp:coreProperties>
</file>