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613" lockStructure="1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01 001 Pol" sheetId="12" r:id="rId4"/>
    <sheet name="SO01 002 Pol" sheetId="13" r:id="rId5"/>
    <sheet name="SO01 0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'SO01 001 Pol'!$1:$7</definedName>
    <definedName name="_xlnm.Print_Titles" localSheetId="4">'SO01 002 Pol'!$1:$7</definedName>
    <definedName name="_xlnm.Print_Titles" localSheetId="5">'SO01 003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'SO01 001 Pol'!$A$1:$W$198</definedName>
    <definedName name="_xlnm.Print_Area" localSheetId="4">'SO01 002 Pol'!$A$1:$W$40</definedName>
    <definedName name="_xlnm.Print_Area" localSheetId="5">'SO01 003 Pol'!$A$1:$W$50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Q59" i="14" l="1"/>
  <c r="Q48" i="14" s="1"/>
  <c r="O59" i="14"/>
  <c r="K59" i="14"/>
  <c r="I59" i="14"/>
  <c r="G59" i="14"/>
  <c r="M59" i="14" s="1"/>
  <c r="M48" i="14" s="1"/>
  <c r="Q56" i="14"/>
  <c r="O56" i="14"/>
  <c r="M56" i="14"/>
  <c r="K56" i="14"/>
  <c r="I56" i="14"/>
  <c r="G56" i="14"/>
  <c r="Q53" i="14"/>
  <c r="O53" i="14"/>
  <c r="M53" i="14"/>
  <c r="K53" i="14"/>
  <c r="I53" i="14"/>
  <c r="G53" i="14"/>
  <c r="Q49" i="14"/>
  <c r="O49" i="14"/>
  <c r="M49" i="14"/>
  <c r="K49" i="14"/>
  <c r="I49" i="14"/>
  <c r="G49" i="14"/>
  <c r="O48" i="14"/>
  <c r="K48" i="14"/>
  <c r="I48" i="14"/>
  <c r="G48" i="14"/>
  <c r="I60" i="1" l="1"/>
  <c r="I59" i="1"/>
  <c r="I58" i="1"/>
  <c r="I57" i="1"/>
  <c r="I56" i="1"/>
  <c r="I54" i="1"/>
  <c r="I53" i="1"/>
  <c r="I52" i="1"/>
  <c r="I51" i="1"/>
  <c r="G42" i="1"/>
  <c r="F42" i="1"/>
  <c r="BA10" i="14"/>
  <c r="V8" i="14"/>
  <c r="G9" i="14"/>
  <c r="I9" i="14"/>
  <c r="I8" i="14" s="1"/>
  <c r="K9" i="14"/>
  <c r="M9" i="14"/>
  <c r="O9" i="14"/>
  <c r="Q9" i="14"/>
  <c r="V9" i="14"/>
  <c r="G12" i="14"/>
  <c r="I12" i="14"/>
  <c r="K12" i="14"/>
  <c r="O12" i="14"/>
  <c r="Q12" i="14"/>
  <c r="V12" i="14"/>
  <c r="G15" i="14"/>
  <c r="M15" i="14" s="1"/>
  <c r="I15" i="14"/>
  <c r="K15" i="14"/>
  <c r="O15" i="14"/>
  <c r="Q15" i="14"/>
  <c r="V15" i="14"/>
  <c r="G19" i="14"/>
  <c r="M19" i="14" s="1"/>
  <c r="I19" i="14"/>
  <c r="K19" i="14"/>
  <c r="K8" i="14" s="1"/>
  <c r="O19" i="14"/>
  <c r="Q19" i="14"/>
  <c r="V19" i="14"/>
  <c r="G21" i="14"/>
  <c r="I21" i="14"/>
  <c r="K21" i="14"/>
  <c r="M21" i="14"/>
  <c r="O21" i="14"/>
  <c r="Q21" i="14"/>
  <c r="V21" i="14"/>
  <c r="G25" i="14"/>
  <c r="I25" i="14"/>
  <c r="K25" i="14"/>
  <c r="M25" i="14"/>
  <c r="O25" i="14"/>
  <c r="O8" i="14" s="1"/>
  <c r="Q25" i="14"/>
  <c r="V25" i="14"/>
  <c r="G32" i="14"/>
  <c r="I32" i="14"/>
  <c r="K32" i="14"/>
  <c r="M32" i="14"/>
  <c r="O32" i="14"/>
  <c r="Q32" i="14"/>
  <c r="Q8" i="14" s="1"/>
  <c r="V32" i="14"/>
  <c r="G34" i="14"/>
  <c r="M34" i="14" s="1"/>
  <c r="I34" i="14"/>
  <c r="K34" i="14"/>
  <c r="O34" i="14"/>
  <c r="Q34" i="14"/>
  <c r="V34" i="14"/>
  <c r="G36" i="14"/>
  <c r="I36" i="14"/>
  <c r="K36" i="14"/>
  <c r="M36" i="14"/>
  <c r="O36" i="14"/>
  <c r="Q36" i="14"/>
  <c r="V36" i="14"/>
  <c r="G38" i="14"/>
  <c r="M38" i="14" s="1"/>
  <c r="I38" i="14"/>
  <c r="K38" i="14"/>
  <c r="O38" i="14"/>
  <c r="Q38" i="14"/>
  <c r="V38" i="14"/>
  <c r="G41" i="14"/>
  <c r="M41" i="14" s="1"/>
  <c r="I41" i="14"/>
  <c r="K41" i="14"/>
  <c r="O41" i="14"/>
  <c r="Q41" i="14"/>
  <c r="V41" i="14"/>
  <c r="G43" i="14"/>
  <c r="M43" i="14" s="1"/>
  <c r="I43" i="14"/>
  <c r="K43" i="14"/>
  <c r="O43" i="14"/>
  <c r="Q43" i="14"/>
  <c r="V43" i="14"/>
  <c r="AE49" i="14"/>
  <c r="F43" i="1" s="1"/>
  <c r="G39" i="13"/>
  <c r="G8" i="13"/>
  <c r="G9" i="13"/>
  <c r="M9" i="13" s="1"/>
  <c r="I9" i="13"/>
  <c r="K9" i="13"/>
  <c r="K8" i="13" s="1"/>
  <c r="O9" i="13"/>
  <c r="Q9" i="13"/>
  <c r="Q8" i="13" s="1"/>
  <c r="V9" i="13"/>
  <c r="G11" i="13"/>
  <c r="I11" i="13"/>
  <c r="K11" i="13"/>
  <c r="M11" i="13"/>
  <c r="O11" i="13"/>
  <c r="Q11" i="13"/>
  <c r="V11" i="13"/>
  <c r="V8" i="13" s="1"/>
  <c r="G13" i="13"/>
  <c r="I13" i="13"/>
  <c r="K13" i="13"/>
  <c r="M13" i="13"/>
  <c r="O13" i="13"/>
  <c r="O8" i="13" s="1"/>
  <c r="Q13" i="13"/>
  <c r="V13" i="13"/>
  <c r="G15" i="13"/>
  <c r="AF39" i="13" s="1"/>
  <c r="I15" i="13"/>
  <c r="K15" i="13"/>
  <c r="O15" i="13"/>
  <c r="Q15" i="13"/>
  <c r="V15" i="13"/>
  <c r="G17" i="13"/>
  <c r="M17" i="13" s="1"/>
  <c r="I17" i="13"/>
  <c r="K17" i="13"/>
  <c r="O17" i="13"/>
  <c r="Q17" i="13"/>
  <c r="V17" i="13"/>
  <c r="G19" i="13"/>
  <c r="I19" i="13"/>
  <c r="K19" i="13"/>
  <c r="M19" i="13"/>
  <c r="O19" i="13"/>
  <c r="Q19" i="13"/>
  <c r="V19" i="13"/>
  <c r="G22" i="13"/>
  <c r="M22" i="13" s="1"/>
  <c r="I22" i="13"/>
  <c r="K22" i="13"/>
  <c r="O22" i="13"/>
  <c r="Q22" i="13"/>
  <c r="V22" i="13"/>
  <c r="G25" i="13"/>
  <c r="M25" i="13" s="1"/>
  <c r="I25" i="13"/>
  <c r="I8" i="13" s="1"/>
  <c r="K25" i="13"/>
  <c r="O25" i="13"/>
  <c r="Q25" i="13"/>
  <c r="V25" i="13"/>
  <c r="G27" i="13"/>
  <c r="M27" i="13" s="1"/>
  <c r="I27" i="13"/>
  <c r="K27" i="13"/>
  <c r="O27" i="13"/>
  <c r="Q27" i="13"/>
  <c r="V27" i="13"/>
  <c r="G29" i="13"/>
  <c r="I29" i="13"/>
  <c r="K29" i="13"/>
  <c r="M29" i="13"/>
  <c r="O29" i="13"/>
  <c r="Q29" i="13"/>
  <c r="V29" i="13"/>
  <c r="G32" i="13"/>
  <c r="I32" i="13"/>
  <c r="K32" i="13"/>
  <c r="M32" i="13"/>
  <c r="O32" i="13"/>
  <c r="Q32" i="13"/>
  <c r="V32" i="13"/>
  <c r="G35" i="13"/>
  <c r="K35" i="13"/>
  <c r="O35" i="13"/>
  <c r="Q35" i="13"/>
  <c r="G36" i="13"/>
  <c r="M36" i="13" s="1"/>
  <c r="M35" i="13" s="1"/>
  <c r="I36" i="13"/>
  <c r="I35" i="13" s="1"/>
  <c r="K36" i="13"/>
  <c r="O36" i="13"/>
  <c r="Q36" i="13"/>
  <c r="V36" i="13"/>
  <c r="V35" i="13" s="1"/>
  <c r="AE39" i="13"/>
  <c r="BA189" i="12"/>
  <c r="BA167" i="12"/>
  <c r="BA82" i="12"/>
  <c r="BA47" i="12"/>
  <c r="BA43" i="12"/>
  <c r="BA36" i="12"/>
  <c r="BA32" i="12"/>
  <c r="BA29" i="12"/>
  <c r="BA25" i="12"/>
  <c r="G9" i="12"/>
  <c r="M9" i="12" s="1"/>
  <c r="I9" i="12"/>
  <c r="I8" i="12" s="1"/>
  <c r="K9" i="12"/>
  <c r="O9" i="12"/>
  <c r="Q9" i="12"/>
  <c r="V9" i="12"/>
  <c r="G13" i="12"/>
  <c r="G8" i="12" s="1"/>
  <c r="I13" i="12"/>
  <c r="K13" i="12"/>
  <c r="K8" i="12" s="1"/>
  <c r="O13" i="12"/>
  <c r="Q13" i="12"/>
  <c r="V13" i="12"/>
  <c r="G17" i="12"/>
  <c r="M17" i="12" s="1"/>
  <c r="I17" i="12"/>
  <c r="K17" i="12"/>
  <c r="O17" i="12"/>
  <c r="Q17" i="12"/>
  <c r="V17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8" i="12"/>
  <c r="I28" i="12"/>
  <c r="K28" i="12"/>
  <c r="M28" i="12"/>
  <c r="O28" i="12"/>
  <c r="O8" i="12" s="1"/>
  <c r="Q28" i="12"/>
  <c r="V28" i="12"/>
  <c r="G31" i="12"/>
  <c r="I31" i="12"/>
  <c r="K31" i="12"/>
  <c r="M31" i="12"/>
  <c r="O31" i="12"/>
  <c r="Q31" i="12"/>
  <c r="Q8" i="12" s="1"/>
  <c r="V31" i="12"/>
  <c r="G35" i="12"/>
  <c r="M35" i="12" s="1"/>
  <c r="I35" i="12"/>
  <c r="K35" i="12"/>
  <c r="O35" i="12"/>
  <c r="Q35" i="12"/>
  <c r="V35" i="12"/>
  <c r="V8" i="12" s="1"/>
  <c r="G38" i="12"/>
  <c r="M38" i="12" s="1"/>
  <c r="I38" i="12"/>
  <c r="K38" i="12"/>
  <c r="O38" i="12"/>
  <c r="Q38" i="12"/>
  <c r="V38" i="12"/>
  <c r="G42" i="12"/>
  <c r="M42" i="12" s="1"/>
  <c r="I42" i="12"/>
  <c r="K42" i="12"/>
  <c r="O42" i="12"/>
  <c r="Q42" i="12"/>
  <c r="V42" i="12"/>
  <c r="G46" i="12"/>
  <c r="M46" i="12" s="1"/>
  <c r="I46" i="12"/>
  <c r="K46" i="12"/>
  <c r="O46" i="12"/>
  <c r="Q46" i="12"/>
  <c r="V46" i="12"/>
  <c r="G50" i="12"/>
  <c r="M50" i="12" s="1"/>
  <c r="I50" i="12"/>
  <c r="K50" i="12"/>
  <c r="O50" i="12"/>
  <c r="Q50" i="12"/>
  <c r="V50" i="12"/>
  <c r="G54" i="12"/>
  <c r="I54" i="12"/>
  <c r="K54" i="12"/>
  <c r="M54" i="12"/>
  <c r="O54" i="12"/>
  <c r="Q54" i="12"/>
  <c r="V54" i="12"/>
  <c r="G57" i="12"/>
  <c r="I57" i="12"/>
  <c r="K57" i="12"/>
  <c r="M57" i="12"/>
  <c r="O57" i="12"/>
  <c r="Q57" i="12"/>
  <c r="V57" i="12"/>
  <c r="G61" i="12"/>
  <c r="I61" i="12"/>
  <c r="K61" i="12"/>
  <c r="M61" i="12"/>
  <c r="O61" i="12"/>
  <c r="Q61" i="12"/>
  <c r="V61" i="12"/>
  <c r="G65" i="12"/>
  <c r="M65" i="12" s="1"/>
  <c r="I65" i="12"/>
  <c r="K65" i="12"/>
  <c r="O65" i="12"/>
  <c r="Q65" i="12"/>
  <c r="V65" i="12"/>
  <c r="G68" i="12"/>
  <c r="M68" i="12" s="1"/>
  <c r="I68" i="12"/>
  <c r="K68" i="12"/>
  <c r="O68" i="12"/>
  <c r="Q68" i="12"/>
  <c r="V68" i="12"/>
  <c r="G74" i="12"/>
  <c r="M74" i="12" s="1"/>
  <c r="I74" i="12"/>
  <c r="K74" i="12"/>
  <c r="O74" i="12"/>
  <c r="Q74" i="12"/>
  <c r="V74" i="12"/>
  <c r="G77" i="12"/>
  <c r="M77" i="12" s="1"/>
  <c r="I77" i="12"/>
  <c r="K77" i="12"/>
  <c r="O77" i="12"/>
  <c r="Q77" i="12"/>
  <c r="V77" i="12"/>
  <c r="G81" i="12"/>
  <c r="M81" i="12" s="1"/>
  <c r="I81" i="12"/>
  <c r="K81" i="12"/>
  <c r="O81" i="12"/>
  <c r="Q81" i="12"/>
  <c r="V81" i="12"/>
  <c r="G85" i="12"/>
  <c r="I85" i="12"/>
  <c r="K85" i="12"/>
  <c r="M85" i="12"/>
  <c r="O85" i="12"/>
  <c r="Q85" i="12"/>
  <c r="V85" i="12"/>
  <c r="G88" i="12"/>
  <c r="I88" i="12"/>
  <c r="K88" i="12"/>
  <c r="M88" i="12"/>
  <c r="O88" i="12"/>
  <c r="Q88" i="12"/>
  <c r="V88" i="12"/>
  <c r="G91" i="12"/>
  <c r="I91" i="12"/>
  <c r="K91" i="12"/>
  <c r="M91" i="12"/>
  <c r="O91" i="12"/>
  <c r="Q91" i="12"/>
  <c r="V91" i="12"/>
  <c r="G95" i="12"/>
  <c r="M95" i="12" s="1"/>
  <c r="I95" i="12"/>
  <c r="K95" i="12"/>
  <c r="O95" i="12"/>
  <c r="Q95" i="12"/>
  <c r="V95" i="12"/>
  <c r="Q98" i="12"/>
  <c r="V98" i="12"/>
  <c r="G99" i="12"/>
  <c r="G98" i="12" s="1"/>
  <c r="I99" i="12"/>
  <c r="K99" i="12"/>
  <c r="K98" i="12" s="1"/>
  <c r="O99" i="12"/>
  <c r="Q99" i="12"/>
  <c r="V99" i="12"/>
  <c r="G101" i="12"/>
  <c r="M101" i="12" s="1"/>
  <c r="I101" i="12"/>
  <c r="I98" i="12" s="1"/>
  <c r="K101" i="12"/>
  <c r="O101" i="12"/>
  <c r="Q101" i="12"/>
  <c r="V101" i="12"/>
  <c r="G103" i="12"/>
  <c r="M103" i="12" s="1"/>
  <c r="I103" i="12"/>
  <c r="K103" i="12"/>
  <c r="O103" i="12"/>
  <c r="O98" i="12" s="1"/>
  <c r="Q103" i="12"/>
  <c r="V103" i="12"/>
  <c r="G110" i="12"/>
  <c r="I110" i="12"/>
  <c r="K110" i="12"/>
  <c r="M110" i="12"/>
  <c r="O110" i="12"/>
  <c r="Q110" i="12"/>
  <c r="V110" i="12"/>
  <c r="G113" i="12"/>
  <c r="I113" i="12"/>
  <c r="K113" i="12"/>
  <c r="M113" i="12"/>
  <c r="O113" i="12"/>
  <c r="Q113" i="12"/>
  <c r="V113" i="12"/>
  <c r="O115" i="12"/>
  <c r="Q115" i="12"/>
  <c r="G116" i="12"/>
  <c r="G115" i="12" s="1"/>
  <c r="I116" i="12"/>
  <c r="K116" i="12"/>
  <c r="O116" i="12"/>
  <c r="Q116" i="12"/>
  <c r="V116" i="12"/>
  <c r="V115" i="12" s="1"/>
  <c r="G119" i="12"/>
  <c r="M119" i="12" s="1"/>
  <c r="I119" i="12"/>
  <c r="I115" i="12" s="1"/>
  <c r="K119" i="12"/>
  <c r="O119" i="12"/>
  <c r="Q119" i="12"/>
  <c r="V119" i="12"/>
  <c r="G123" i="12"/>
  <c r="M123" i="12" s="1"/>
  <c r="I123" i="12"/>
  <c r="K123" i="12"/>
  <c r="K115" i="12" s="1"/>
  <c r="O123" i="12"/>
  <c r="Q123" i="12"/>
  <c r="V123" i="12"/>
  <c r="G125" i="12"/>
  <c r="M125" i="12" s="1"/>
  <c r="I125" i="12"/>
  <c r="K125" i="12"/>
  <c r="O125" i="12"/>
  <c r="Q125" i="12"/>
  <c r="V125" i="12"/>
  <c r="G128" i="12"/>
  <c r="M128" i="12" s="1"/>
  <c r="I128" i="12"/>
  <c r="K128" i="12"/>
  <c r="O128" i="12"/>
  <c r="Q128" i="12"/>
  <c r="V128" i="12"/>
  <c r="K131" i="12"/>
  <c r="G132" i="12"/>
  <c r="I132" i="12"/>
  <c r="K132" i="12"/>
  <c r="M132" i="12"/>
  <c r="O132" i="12"/>
  <c r="Q132" i="12"/>
  <c r="V132" i="12"/>
  <c r="G135" i="12"/>
  <c r="I135" i="12"/>
  <c r="K135" i="12"/>
  <c r="M135" i="12"/>
  <c r="O135" i="12"/>
  <c r="Q135" i="12"/>
  <c r="V135" i="12"/>
  <c r="G139" i="12"/>
  <c r="G131" i="12" s="1"/>
  <c r="I55" i="1" s="1"/>
  <c r="I16" i="1" s="1"/>
  <c r="I139" i="12"/>
  <c r="I131" i="12" s="1"/>
  <c r="K139" i="12"/>
  <c r="O139" i="12"/>
  <c r="Q139" i="12"/>
  <c r="V139" i="12"/>
  <c r="G143" i="12"/>
  <c r="M143" i="12" s="1"/>
  <c r="I143" i="12"/>
  <c r="K143" i="12"/>
  <c r="O143" i="12"/>
  <c r="Q143" i="12"/>
  <c r="V143" i="12"/>
  <c r="G149" i="12"/>
  <c r="M149" i="12" s="1"/>
  <c r="I149" i="12"/>
  <c r="K149" i="12"/>
  <c r="O149" i="12"/>
  <c r="Q149" i="12"/>
  <c r="V149" i="12"/>
  <c r="G152" i="12"/>
  <c r="I152" i="12"/>
  <c r="V152" i="12"/>
  <c r="G153" i="12"/>
  <c r="M153" i="12" s="1"/>
  <c r="M152" i="12" s="1"/>
  <c r="I153" i="12"/>
  <c r="K153" i="12"/>
  <c r="K152" i="12" s="1"/>
  <c r="O153" i="12"/>
  <c r="O152" i="12" s="1"/>
  <c r="Q153" i="12"/>
  <c r="V153" i="12"/>
  <c r="G155" i="12"/>
  <c r="I155" i="12"/>
  <c r="K155" i="12"/>
  <c r="M155" i="12"/>
  <c r="O155" i="12"/>
  <c r="Q155" i="12"/>
  <c r="Q152" i="12" s="1"/>
  <c r="V155" i="12"/>
  <c r="G158" i="12"/>
  <c r="I158" i="12"/>
  <c r="K158" i="12"/>
  <c r="M158" i="12"/>
  <c r="O158" i="12"/>
  <c r="V158" i="12"/>
  <c r="G159" i="12"/>
  <c r="I159" i="12"/>
  <c r="K159" i="12"/>
  <c r="M159" i="12"/>
  <c r="O159" i="12"/>
  <c r="Q159" i="12"/>
  <c r="Q158" i="12" s="1"/>
  <c r="V159" i="12"/>
  <c r="G161" i="12"/>
  <c r="K161" i="12"/>
  <c r="O161" i="12"/>
  <c r="Q161" i="12"/>
  <c r="V161" i="12"/>
  <c r="G162" i="12"/>
  <c r="M162" i="12" s="1"/>
  <c r="M161" i="12" s="1"/>
  <c r="I162" i="12"/>
  <c r="I161" i="12" s="1"/>
  <c r="K162" i="12"/>
  <c r="O162" i="12"/>
  <c r="Q162" i="12"/>
  <c r="V162" i="12"/>
  <c r="G165" i="12"/>
  <c r="Q165" i="12"/>
  <c r="V165" i="12"/>
  <c r="G166" i="12"/>
  <c r="M166" i="12" s="1"/>
  <c r="I166" i="12"/>
  <c r="I165" i="12" s="1"/>
  <c r="K166" i="12"/>
  <c r="O166" i="12"/>
  <c r="Q166" i="12"/>
  <c r="V166" i="12"/>
  <c r="G174" i="12"/>
  <c r="M174" i="12" s="1"/>
  <c r="I174" i="12"/>
  <c r="K174" i="12"/>
  <c r="K165" i="12" s="1"/>
  <c r="O174" i="12"/>
  <c r="O165" i="12" s="1"/>
  <c r="Q174" i="12"/>
  <c r="V174" i="12"/>
  <c r="I184" i="12"/>
  <c r="K184" i="12"/>
  <c r="G185" i="12"/>
  <c r="I185" i="12"/>
  <c r="K185" i="12"/>
  <c r="M185" i="12"/>
  <c r="O185" i="12"/>
  <c r="O184" i="12" s="1"/>
  <c r="Q185" i="12"/>
  <c r="V185" i="12"/>
  <c r="V184" i="12" s="1"/>
  <c r="G192" i="12"/>
  <c r="I192" i="12"/>
  <c r="K192" i="12"/>
  <c r="M192" i="12"/>
  <c r="O192" i="12"/>
  <c r="Q192" i="12"/>
  <c r="Q184" i="12" s="1"/>
  <c r="V192" i="12"/>
  <c r="G194" i="12"/>
  <c r="G184" i="12" s="1"/>
  <c r="I194" i="12"/>
  <c r="K194" i="12"/>
  <c r="O194" i="12"/>
  <c r="Q194" i="12"/>
  <c r="V194" i="12"/>
  <c r="AE197" i="12"/>
  <c r="F41" i="1" s="1"/>
  <c r="I20" i="1"/>
  <c r="I18" i="1"/>
  <c r="I17" i="1"/>
  <c r="H44" i="1"/>
  <c r="I42" i="1"/>
  <c r="V131" i="12" l="1"/>
  <c r="G197" i="12"/>
  <c r="Q131" i="12"/>
  <c r="O131" i="12"/>
  <c r="G8" i="14"/>
  <c r="G63" i="14" s="1"/>
  <c r="F40" i="1"/>
  <c r="F39" i="1"/>
  <c r="F44" i="1"/>
  <c r="G23" i="1" s="1"/>
  <c r="AF49" i="14"/>
  <c r="M12" i="14"/>
  <c r="M8" i="14" s="1"/>
  <c r="M15" i="13"/>
  <c r="M8" i="13" s="1"/>
  <c r="M165" i="12"/>
  <c r="M8" i="12"/>
  <c r="M194" i="12"/>
  <c r="M184" i="12" s="1"/>
  <c r="M139" i="12"/>
  <c r="M131" i="12" s="1"/>
  <c r="M116" i="12"/>
  <c r="M115" i="12" s="1"/>
  <c r="M99" i="12"/>
  <c r="M98" i="12" s="1"/>
  <c r="M13" i="12"/>
  <c r="AF197" i="12"/>
  <c r="G41" i="1" s="1"/>
  <c r="I41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61" i="1" l="1"/>
  <c r="I62" i="1" s="1"/>
  <c r="I19" i="1"/>
  <c r="I21" i="1" s="1"/>
  <c r="G43" i="1"/>
  <c r="I43" i="1" s="1"/>
  <c r="G39" i="1"/>
  <c r="G40" i="1"/>
  <c r="I40" i="1" s="1"/>
  <c r="G44" i="1" l="1"/>
  <c r="G25" i="1" s="1"/>
  <c r="A27" i="1" s="1"/>
  <c r="A28" i="1" s="1"/>
  <c r="G28" i="1" s="1"/>
  <c r="G27" i="1" s="1"/>
  <c r="G29" i="1" s="1"/>
  <c r="I39" i="1"/>
  <c r="I44" i="1" s="1"/>
  <c r="J59" i="1"/>
  <c r="J60" i="1"/>
  <c r="J53" i="1"/>
  <c r="J58" i="1"/>
  <c r="J52" i="1"/>
  <c r="J57" i="1"/>
  <c r="J55" i="1"/>
  <c r="J56" i="1"/>
  <c r="J61" i="1"/>
  <c r="J51" i="1"/>
  <c r="J54" i="1"/>
  <c r="J62" i="1" l="1"/>
  <c r="J42" i="1"/>
  <c r="J39" i="1"/>
  <c r="J44" i="1" s="1"/>
  <c r="J43" i="1"/>
  <c r="J40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<sst xmlns="http://schemas.openxmlformats.org/spreadsheetml/2006/main" count="1053" uniqueCount="399">
  <si>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</si>
  <si>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</si>
  <si>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</si>
  <si>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</si>
  <si>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</si>
  <si>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</si>
  <si>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</si>
  <si>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</si>
  <si>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</si>
  <si>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</si>
  <si>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</si>
  <si>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</si>
  <si>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</si>
  <si>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</si>
  <si>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</si>
  <si>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</si>
  <si>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</si>
  <si>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</si>
  <si>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</si>
  <si>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</si>
  <si>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</si>
  <si>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</si>
  <si>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</si>
  <si>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</si>
  <si>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</si>
  <si>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</si>
  <si>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</si>
  <si>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</si>
  <si>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</si>
  <si>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</si>
  <si>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</si>
  <si>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</si>
  <si>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</si>
  <si>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</si>
  <si>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</si>
  <si>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</si>
  <si>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</si>
  <si>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</si>
  <si>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</si>
  <si>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</si>
  <si>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</si>
  <si>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</si>
  <si>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</si>
  <si>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</si>
  <si>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19011</t>
  </si>
  <si>
    <t>Prušánka Čejkovice - úprava koryta</t>
  </si>
  <si>
    <t>Stavba</t>
  </si>
  <si>
    <t>SO01</t>
  </si>
  <si>
    <t>Úprava koryta</t>
  </si>
  <si>
    <t>001</t>
  </si>
  <si>
    <t>002</t>
  </si>
  <si>
    <t>Náhradní výsadba</t>
  </si>
  <si>
    <t>003</t>
  </si>
  <si>
    <t>Ostatní a vedlejší náklady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</si>
  <si>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</si>
  <si>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</si>
  <si>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</si>
  <si>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</si>
  <si>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</si>
  <si>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</si>
  <si>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</si>
  <si>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</si>
  <si>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</si>
  <si>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Základy a zvláštní zakládání</t>
  </si>
  <si>
    <t>3</t>
  </si>
  <si>
    <t>Svislé a kompletní konstrukce</t>
  </si>
  <si>
    <t>4</t>
  </si>
  <si>
    <t>Vodorovné konstrukce</t>
  </si>
  <si>
    <t>8</t>
  </si>
  <si>
    <t>Trubní vedení</t>
  </si>
  <si>
    <t>93</t>
  </si>
  <si>
    <t>Dokončovací práce inženýrských staveb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</si>
  <si>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</si>
  <si>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</si>
  <si>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</si>
  <si>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</si>
  <si>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</si>
  <si>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</si>
  <si>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</si>
  <si>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</si>
  <si>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</si>
  <si>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</si>
  <si>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</si>
  <si>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</si>
  <si>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</si>
  <si>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</si>
  <si>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</si>
  <si>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</si>
  <si>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</si>
  <si>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</si>
  <si>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</si>
  <si>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</si>
  <si>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</si>
  <si>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</si>
  <si>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</si>
  <si>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</si>
  <si>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</si>
  <si>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</si>
  <si>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</si>
  <si>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</si>
  <si>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</si>
  <si>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</si>
  <si>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</si>
  <si>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</si>
  <si>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</si>
  <si>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</si>
  <si>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</si>
  <si>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</si>
  <si>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111101102R00</t>
  </si>
  <si>
    <t>Odstranění travin při celkové ploše přes 0,1 do 1 ha</t>
  </si>
  <si>
    <t>ha</t>
  </si>
  <si>
    <t>800-1</t>
  </si>
  <si>
    <t>RTS 19/ I</t>
  </si>
  <si>
    <t>POL1_</t>
  </si>
  <si>
    <t>a rákosu s případným nutným přemístěním a uložením na hromady na vzdálenost do 50 m,</t>
  </si>
  <si>
    <t>SPI</t>
  </si>
  <si>
    <t>5*951*0,5/10000</t>
  </si>
  <si>
    <t>VV</t>
  </si>
  <si>
    <t>SPU</t>
  </si>
  <si>
    <t>111103202R00</t>
  </si>
  <si>
    <t>Kosení travního porostu a vodního rostlinstva ve vegetačním období _x000D_
 travního porostu_x000D_
 středně hustého</t>
  </si>
  <si>
    <t>s ponecháním odpadu na místě,</t>
  </si>
  <si>
    <t>951*5/10000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</si>
  <si>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</si>
  <si>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</si>
  <si>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</si>
  <si>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</si>
  <si>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s přemístěním hmot na skládku na vzdálenost do 3 m nebo s naložením na dopravní prostředek</t>
  </si>
  <si>
    <t>- rozebrání dlažby nad silničním mostem km 21,712</t>
  </si>
  <si>
    <t>POP</t>
  </si>
  <si>
    <t>113109410R00</t>
  </si>
  <si>
    <t>Odstranění podkladů nebo krytů z betonu prostého, v ploše jednotlivě nad 50 m2, tloušťka vrstvy 100 mm</t>
  </si>
  <si>
    <t>- odstranění podkladu dlažby nad silničním mostem km 21,712</t>
  </si>
  <si>
    <t>115101201R00</t>
  </si>
  <si>
    <t>Čerpání vody na dopravní výšku do 10 m_x000D_
 s uvažovaným průměrným přítokem do 500 l/min</t>
  </si>
  <si>
    <t>h</t>
  </si>
  <si>
    <t>na vzdálenost od hladiny vody v jímce po výšku roviny proložené osou nejvyššího bodu výtlačného potrubí. Včetně odpadní potrubí v délce do 20 m.</t>
  </si>
  <si>
    <t>30*3*24</t>
  </si>
  <si>
    <t>115101301R00</t>
  </si>
  <si>
    <t>Pohotovost záložní čerpací soupravy na dopravní výšku do 10 m_x000D_
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</si>
  <si>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</si>
  <si>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</si>
  <si>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121101101R00</t>
  </si>
  <si>
    <t>Sejmutí ornice s přemístěním na vzdálenost do 50 m</t>
  </si>
  <si>
    <t>m3</t>
  </si>
  <si>
    <t>nebo lesní půdy, s vodorovným přemístěním na hromady v místě upotřebení nebo na dočasné či trvalé skládky se složením</t>
  </si>
  <si>
    <t>(1643+1530)*0,25</t>
  </si>
  <si>
    <t>127701101R00</t>
  </si>
  <si>
    <t>Vykopávky pod vodou v horninách 1 až 4_x000D_
 průměrné tloušťky projektované vrstvy do 0,5 m_x000D_
 do 1 000 m3</t>
  </si>
  <si>
    <t>na hloubku do 5 m pod projektem stanovenou hladinou vody, se svislým přemístěním výkopku nad hladinu a s odhozením do 5 m nebo naložením na dopravní prostředek,</t>
  </si>
  <si>
    <t>129203109R00</t>
  </si>
  <si>
    <t>Čištění koryt vodotečí příplatek k ceně za lepivost v hornině 3</t>
  </si>
  <si>
    <t>s přehozením rozpojeného nánosu do 3 m nebo s naložením na dopravní prostředek,</t>
  </si>
  <si>
    <t>2115*0,25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</si>
  <si>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</si>
  <si>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</si>
  <si>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</si>
  <si>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výkop zajišťovacích prahů : 5*0,6+1,62*0,6*17</t>
  </si>
  <si>
    <t>132201119R00</t>
  </si>
  <si>
    <t xml:space="preserve">Hloubení rýh šířky do 60 cm příplatek za lepivost, v hornině 3,  </t>
  </si>
  <si>
    <t>19,524*0,25</t>
  </si>
  <si>
    <t>139601102R00</t>
  </si>
  <si>
    <t>Ruční výkop jam, rýh a šachet v hornině 3</t>
  </si>
  <si>
    <t>s přehozením na vzdálenost do 5 m nebo s naložením na ruční dopravní prostředek</t>
  </si>
  <si>
    <t>výkop rýhy pracovní drenáže : 0,044*901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</si>
  <si>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</si>
  <si>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</si>
  <si>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</si>
  <si>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162701105R00</t>
  </si>
  <si>
    <t>Vodorovné přemístění výkopku z horniny 1 až 4, na vzdálenost přes 9 000  do 10 000 m</t>
  </si>
  <si>
    <t>2115+19,524+39,644</t>
  </si>
  <si>
    <t>162701109R00</t>
  </si>
  <si>
    <t>Vodorovné přemístění výkopku příplatek k ceně za každých dalších i započatých 1 000 m přes 10 000 m_x000D_
 z horniny 1 až 4</t>
  </si>
  <si>
    <t>2174,168*8</t>
  </si>
  <si>
    <t>167101102R00</t>
  </si>
  <si>
    <t>Nakládání, skládání, překládání neulehlého výkopku nakládání výkopku_x000D_
 přes 100 m3, z horniny 1 až 4</t>
  </si>
  <si>
    <t>2174,168+764,79</t>
  </si>
  <si>
    <t>174101101R00</t>
  </si>
  <si>
    <t>Zásyp sypaninou se zhutněním jam, šachet, rýh nebo kolem objektů v těchto vykopávkách</t>
  </si>
  <si>
    <t>z jakékoliv horniny s uložením výkopku po vrstvách,</t>
  </si>
  <si>
    <t>odsypání terénu nad opevněním koryta</t>
  </si>
  <si>
    <t>včetně strojního přemístění materiálu pro zásyp ze vzdálenosti do 10 m od okraje zásypu</t>
  </si>
  <si>
    <t>494,49+0,3*901</t>
  </si>
  <si>
    <t>180401213R00</t>
  </si>
  <si>
    <t>Založení trávníku luční trávník, výsevem, na svahu přes 1:2 do 1:1</t>
  </si>
  <si>
    <t>823-1</t>
  </si>
  <si>
    <t>na půdě předem připravené s pokosením, naložením, odvozem odpadu do 20 km a se složením,</t>
  </si>
  <si>
    <t>181201102R00</t>
  </si>
  <si>
    <t>Úprava pláně v násypech v hornině 1 až 4, se zhutněním</t>
  </si>
  <si>
    <t>vyrovnání výškových rozdílů, plochy vodorovné a plochy do sklonu 1 : 5,</t>
  </si>
  <si>
    <t>úprava pláně terénu - pláň v ploše napojení koryta na stávající teríén</t>
  </si>
  <si>
    <t>181301114R00</t>
  </si>
  <si>
    <t>Rozprostření a urovnání ornice v rovině v souvislé ploše přes 500 m2, tloušťka vrstvy přes 200 do 250 mm</t>
  </si>
  <si>
    <t>s případným nutným přemístěním hromad nebo dočasných skládek na místo potřeby ze vzdálenosti do 30 m, v rovině nebo ve svahu do 1 : 5,</t>
  </si>
  <si>
    <t>1643+1530</t>
  </si>
  <si>
    <t>182101101R00</t>
  </si>
  <si>
    <t>Svahování v zářezech v hornině 1 až 4</t>
  </si>
  <si>
    <t>trvalých svahů do projektovaných profilů s potřebným přemístěním výkopku při svahování v zářezech,</t>
  </si>
  <si>
    <t>183408251R00</t>
  </si>
  <si>
    <t>Orba střední do 25 cm, plocha do 1 ha, půda lehká</t>
  </si>
  <si>
    <t>(1643+1530)/10000</t>
  </si>
  <si>
    <t>199000005R00</t>
  </si>
  <si>
    <t>Poplatky za skládku zeminy 1- 4</t>
  </si>
  <si>
    <t>t</t>
  </si>
  <si>
    <t>Indiv</t>
  </si>
  <si>
    <t>viz. dokladová část</t>
  </si>
  <si>
    <t>2174,168*1,9</t>
  </si>
  <si>
    <t>00572460R</t>
  </si>
  <si>
    <t>směs travní technická</t>
  </si>
  <si>
    <t>kg</t>
  </si>
  <si>
    <t>SPCM</t>
  </si>
  <si>
    <t>POL3_</t>
  </si>
  <si>
    <t>2934,98*0,06</t>
  </si>
  <si>
    <t>214500111R00</t>
  </si>
  <si>
    <t>Zřízení výplně rýhy, potr. DN 200, štěrk do 30 cm</t>
  </si>
  <si>
    <t>m</t>
  </si>
  <si>
    <t>242111113R00</t>
  </si>
  <si>
    <t xml:space="preserve">studna z betonových skruží  celých, DN 1000 mm,  </t>
  </si>
  <si>
    <t>2-R-1</t>
  </si>
  <si>
    <t>Odstranění čerpací studny</t>
  </si>
  <si>
    <t>soubor</t>
  </si>
  <si>
    <t>Vlastní</t>
  </si>
  <si>
    <t>počítá se s opakovaným opětinásobným použitím skruže</t>
  </si>
  <si>
    <t>položka obsahuje</t>
  </si>
  <si>
    <t>- odstranění skruže studny</t>
  </si>
  <si>
    <t>- očištění skruže</t>
  </si>
  <si>
    <t>- po pátém použití odvoz a likvidace na skládce</t>
  </si>
  <si>
    <t>58337369R</t>
  </si>
  <si>
    <t>štěrkopísek frakce 0,0 až 63,0 mm; třída B</t>
  </si>
  <si>
    <t>materiál pro obsyp drenáže : 39,644*1,05*2</t>
  </si>
  <si>
    <t>59225342R</t>
  </si>
  <si>
    <t>skruž železobetonová TBS; DN = 1 000,0 mm; h = 1 000,0 mm; s = 90,00 mm; beton C 40/50</t>
  </si>
  <si>
    <t>kus</t>
  </si>
  <si>
    <t>329321115R00</t>
  </si>
  <si>
    <t>Konstrukce ostatních staveb ze ŽB vodostavebního beton C 30/37, XA3</t>
  </si>
  <si>
    <t>832-1</t>
  </si>
  <si>
    <t>viditelné prahy : 5,05*0,6+2,85*0,6*4</t>
  </si>
  <si>
    <t>329351010R00</t>
  </si>
  <si>
    <t>Obednění a odbednění ostatních konstrukcí obednění konstrukcí ostatních, plocha rovinná</t>
  </si>
  <si>
    <t>(7,4*2+0,6*2)*0,2</t>
  </si>
  <si>
    <t>(4,1*2+0,6*2)*0,2*4</t>
  </si>
  <si>
    <t>329352010R00</t>
  </si>
  <si>
    <t>Obednění a odbednění ostatních konstrukcí odbednění konstrukcí ostatních, plocha rovinná</t>
  </si>
  <si>
    <t>329366111R00</t>
  </si>
  <si>
    <t>Výztuž ŽB konstrukcí ostatních vodních staveb ocel 10 505, průměr do 12 mm</t>
  </si>
  <si>
    <t>(45,47+13,28)/1000+(14,21+7,15)*4/1000</t>
  </si>
  <si>
    <t>329366112R00</t>
  </si>
  <si>
    <t>Výztuž ŽB konstrukcí ostatních vodních staveb ocel 10 505, průměr přes 12 do 32 mm</t>
  </si>
  <si>
    <t>(11,61+8,01)*5/1000</t>
  </si>
  <si>
    <t>451311811R00</t>
  </si>
  <si>
    <t>Podklad pod dlažbu z betonu vodostavebního tloušťka do 100 mm</t>
  </si>
  <si>
    <t>901*4+302,40</t>
  </si>
  <si>
    <t>451571112R00</t>
  </si>
  <si>
    <t>Lože pod dlažby z kameniva štěrkopísek, tloušťka přes 100 do 150 mm</t>
  </si>
  <si>
    <t>Včetně urovnání líce vrstvy.</t>
  </si>
  <si>
    <t>452318510R00</t>
  </si>
  <si>
    <t>Zajišťovací práh z betonu s patkami i bez patek</t>
  </si>
  <si>
    <t>465921215R00</t>
  </si>
  <si>
    <t>Kladení bet. desek do 60 kg tl. do 10cm, zalití MC</t>
  </si>
  <si>
    <t>Včetně řezání dlaždic</t>
  </si>
  <si>
    <t>Včetně úpravy výustí potrubí všech průměrů</t>
  </si>
  <si>
    <t>Včetně dobetonávek mezer (napojení na stávající objekty, dobetonování ploch)</t>
  </si>
  <si>
    <t>59227910R</t>
  </si>
  <si>
    <t>tvárnice meliorační beton; ADK; l = 500,0 mm; š = 500 mm; h = 80,0 mm; beton C 30/37</t>
  </si>
  <si>
    <t>4*3906,40*1,03</t>
  </si>
  <si>
    <t>871318111R00</t>
  </si>
  <si>
    <t>Kladení drenážního potrubí z plastických hmot</t>
  </si>
  <si>
    <t>28611223.AR</t>
  </si>
  <si>
    <t>trubka plastová drenážní PVC; ohebná; perforovaná po celém obvodu; DN 100,0 mm</t>
  </si>
  <si>
    <t>901*1,01</t>
  </si>
  <si>
    <t>936452112R00</t>
  </si>
  <si>
    <t>Výplň cementopopílkovou suspenzí  potrubí 1,0 MPa, DN 150</t>
  </si>
  <si>
    <t xml:space="preserve">m     </t>
  </si>
  <si>
    <t>827-1</t>
  </si>
  <si>
    <t>998332011R00</t>
  </si>
  <si>
    <t>Přesun hmot pro úpravy toků, hráze rybniční Přesun hmot, úpravy toků a kanálů, hráze ostatní</t>
  </si>
  <si>
    <t>POL7_</t>
  </si>
  <si>
    <t>ochranné a kanály délky do 7 000 m</t>
  </si>
  <si>
    <t>767900040RR1</t>
  </si>
  <si>
    <t>Demontáž oplocení z pletiva</t>
  </si>
  <si>
    <t>Součtová</t>
  </si>
  <si>
    <t>POL2_</t>
  </si>
  <si>
    <t>Odstranění pletiva se provede tak, aby bylo možno vybourané prvky opět použít do nové konatrukce plotu po ukončení stavebních prací.</t>
  </si>
  <si>
    <t>Položka obsahuje</t>
  </si>
  <si>
    <t>- demontáž pletiva včetně sloupků</t>
  </si>
  <si>
    <t>- odvoz vybouraného materiálu (sloupky, pletivo, dráty), očištění a uskladnění k dalšímu použití</t>
  </si>
  <si>
    <t>- dovoz materiálu zpět na místo určení</t>
  </si>
  <si>
    <t>- odvoz vybouraného betonu z patek na skládku včetně poplatku za skládku</t>
  </si>
  <si>
    <t>900100002RR1</t>
  </si>
  <si>
    <t>Oplocení z pletiva, betonové sloupky</t>
  </si>
  <si>
    <t>100 m</t>
  </si>
  <si>
    <t>- výkop jamek pro patky sloupků oplocení</t>
  </si>
  <si>
    <t>- rozhrnutí zeminy</t>
  </si>
  <si>
    <t>- osazení sloupků</t>
  </si>
  <si>
    <t>- betonáž patek</t>
  </si>
  <si>
    <t>- montáž drátů</t>
  </si>
  <si>
    <t>- montáž pletiva</t>
  </si>
  <si>
    <t>- včetně nových prvků (pletivo, sloupky) v objemu 10% z celkové délky</t>
  </si>
  <si>
    <t>979082318R00</t>
  </si>
  <si>
    <t xml:space="preserve">Vodorovná doprava suti a vybouraných hmot vodorovná doprava suti a vybouraných hmot bez naložení, s vyložením a hrubým urovnáním po suchu, vzdálenost přes 5000 do 6000 m,  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</si>
  <si>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</si>
  <si>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</si>
  <si>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</si>
  <si>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</si>
  <si>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</si>
  <si>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</si>
  <si>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979082219R00</t>
  </si>
  <si>
    <t>Vodorovná doprava suti po suchu příplatek k ceně za každý další i započatý 1 km přes 1 km</t>
  </si>
  <si>
    <t>979990001R00</t>
  </si>
  <si>
    <t>Poplatek za skládku stavební suti</t>
  </si>
  <si>
    <t>801-3</t>
  </si>
  <si>
    <t>RTS 18/ II</t>
  </si>
  <si>
    <t>SUM</t>
  </si>
  <si>
    <t>END</t>
  </si>
  <si>
    <t>183101114R00</t>
  </si>
  <si>
    <t>objem přes 0,05 do 0,125 m3</t>
  </si>
  <si>
    <t>RTS 18/ I</t>
  </si>
  <si>
    <t>POL1_1</t>
  </si>
  <si>
    <t>184201111R00</t>
  </si>
  <si>
    <t>výška do 1,8 m, v rovině nebo na svahu do 1:5</t>
  </si>
  <si>
    <t>184202111R00</t>
  </si>
  <si>
    <t>průměr do 100 mm, délka do 2 m</t>
  </si>
  <si>
    <t>184804112R00</t>
  </si>
  <si>
    <t xml:space="preserve">ochrana z drátěného pletiva v rovině,  </t>
  </si>
  <si>
    <t>184808211R00</t>
  </si>
  <si>
    <t>Ochrana sazenic proti zvěři, nátěr nebo postřik</t>
  </si>
  <si>
    <t>184901112R00</t>
  </si>
  <si>
    <t>osazení kůlů k dřevině s uvázáním, délka přes 2 do 3 m</t>
  </si>
  <si>
    <t>10*3</t>
  </si>
  <si>
    <t>185804311R00</t>
  </si>
  <si>
    <t xml:space="preserve">plocha do 20 m2,  </t>
  </si>
  <si>
    <t>stromy : 10*10*4/1000</t>
  </si>
  <si>
    <t>026503289RR1</t>
  </si>
  <si>
    <t>Třešeň, OK 8-10cm</t>
  </si>
  <si>
    <t>02656031RR1</t>
  </si>
  <si>
    <t>Švestka, OK 8-10 cm</t>
  </si>
  <si>
    <t>60531112R</t>
  </si>
  <si>
    <t>deska přířezová SM; š = 180 až 220 mm; jakost I; l = 600 až 1 600 mm</t>
  </si>
  <si>
    <t>příčky k úvazkům : 0,025*0,06*0,8*3*10</t>
  </si>
  <si>
    <t>60850016R</t>
  </si>
  <si>
    <t>kůl vyvazovací l = 250,0 cm; průměr 80 mm; impregnace; jeden konec fazeta; druhý konec špice</t>
  </si>
  <si>
    <t>POL3_1</t>
  </si>
  <si>
    <t>998231311R00</t>
  </si>
  <si>
    <t>Přesun hmot pro sadovnické a krajin. úpravy do 5km</t>
  </si>
  <si>
    <t>005111021R</t>
  </si>
  <si>
    <t>Vytyčení inženýrských sítí</t>
  </si>
  <si>
    <t>Soubor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</si>
  <si>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</si>
  <si>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</si>
  <si>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</si>
  <si>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</si>
  <si>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</si>
  <si>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005-R1</t>
  </si>
  <si>
    <t>Pasport stávajícího stavu komunikací</t>
  </si>
  <si>
    <t>Položka obsahuje:</t>
  </si>
  <si>
    <t>- zajištění fotodokumentace stavu příjezdových komunikací před zahájením stavebních prací</t>
  </si>
  <si>
    <t>005-R6</t>
  </si>
  <si>
    <t>Čištění komunikací během realizace</t>
  </si>
  <si>
    <t>VN1</t>
  </si>
  <si>
    <t>Ztížené podmínky provádění</t>
  </si>
  <si>
    <t>- veškeré náklady spojené s prováděním práce z koryta toku a v méně přístupných místech</t>
  </si>
  <si>
    <t>- veškeré náklady spojené s manipulací se stavebním materiálem a hmotami v celém úseku</t>
  </si>
  <si>
    <t>VN2</t>
  </si>
  <si>
    <t>Zřízení a odstranění sjezdů do koryta toku</t>
  </si>
  <si>
    <t>- zřízení zemních sjezdů do koryta toku</t>
  </si>
  <si>
    <t>- likvidace zeminy na skládce</t>
  </si>
  <si>
    <t>!Množství sjezdů je věcí dodavatele stavby!</t>
  </si>
  <si>
    <t>VN3</t>
  </si>
  <si>
    <t>Zajištění ochrany vzrostlých stromů před poškozením</t>
  </si>
  <si>
    <t>VN5</t>
  </si>
  <si>
    <t>Zpracování povodňového a havarijního plánu</t>
  </si>
  <si>
    <t>VN6</t>
  </si>
  <si>
    <t>Zajištění plnění povinností dle zákona č. 309_2006 Sb.</t>
  </si>
  <si>
    <t>sobor</t>
  </si>
  <si>
    <t>VN7</t>
  </si>
  <si>
    <t>Uvedení stavbou dotčených pozemků  a komunikací  do původního stavu a jejich protokolární předání, zpět vlastníkům</t>
  </si>
  <si>
    <t>VN8</t>
  </si>
  <si>
    <t>Náhrada škody na zemědělských kuturách</t>
  </si>
  <si>
    <t>VN9</t>
  </si>
  <si>
    <t>Zpevnění povrchu příjezdů ke staveništi</t>
  </si>
  <si>
    <t>- zřízení a odstranění dočasného zpevnění povrchu</t>
  </si>
  <si>
    <t>- volba povrchu zpevněné komunikace (drť, panely, rohože) jsou věcí dodavatele</t>
  </si>
  <si>
    <t>- odstranění sjezdů</t>
  </si>
  <si>
    <t>005111020R</t>
  </si>
  <si>
    <t>Vytyčení stavby</t>
  </si>
  <si>
    <t>Geodetické zaměření rohů stavby, stabilizace bodů a sestavení laviček.</t>
  </si>
  <si>
    <t>Vyhotovení protokolu o vytyčení stavby se seznamem souřadnic vytyčených bodů a jejich polohopisnými (S-JTSK) a výškopisnými (Bpv) hodnotami.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</si>
  <si>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</si>
  <si>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</si>
  <si>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</si>
  <si>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</si>
  <si>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</si>
  <si>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</si>
  <si>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</si>
  <si>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</si>
  <si>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</si>
  <si>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Položka obsahuje uvedení pozemků a komunikací do původního stvau včetně nákladů na případnou opravu parkoviště. Dále obsahuje náklady na náhradní výsadbu stromů poškozených v místě přístupu ma staveniště (viz technická zpáva PD)</t>
  </si>
  <si>
    <t>Včetně bednění a odbednění. Položka obsahuje kubaturu výplňový beton mezi opěrnou stěnou P29</t>
  </si>
  <si>
    <t>skryté prahy : (5,3*0,6*1,1)+(2,4*0,6*1,1*13)+((1,5+2,5)*3)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</si>
</sst>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3" borderId="34" xfId="0" applyFont="1" applyFill="1" applyBorder="1" applyAlignment="1">
      <alignment vertical="top"/>
    </xf>
    <xf numFmtId="49" fontId="8" fillId="3" borderId="35" xfId="0" applyNumberFormat="1" applyFont="1" applyFill="1" applyBorder="1" applyAlignment="1">
      <alignment vertical="top"/>
    </xf>
    <xf numFmtId="49" fontId="8" fillId="3" borderId="35" xfId="0" applyNumberFormat="1" applyFont="1" applyFill="1" applyBorder="1" applyAlignment="1">
      <alignment horizontal="left" vertical="top" wrapText="1"/>
    </xf>
    <xf numFmtId="0" fontId="8" fillId="3" borderId="35" xfId="0" applyFont="1" applyFill="1" applyBorder="1" applyAlignment="1">
      <alignment horizontal="center" vertical="top"/>
    </xf>
    <xf numFmtId="0" fontId="8" fillId="3" borderId="35" xfId="0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E45" sqref="E45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31" zoomScaleNormal="100" zoomScaleSheetLayoutView="75" workbookViewId="0">
      <selection activeCell="F43" sqref="F4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0" t="s">
        <v>41</v>
      </c>
      <c r="C1" s="201"/>
      <c r="D1" s="201"/>
      <c r="E1" s="201"/>
      <c r="F1" s="201"/>
      <c r="G1" s="201"/>
      <c r="H1" s="201"/>
      <c r="I1" s="201"/>
      <c r="J1" s="202"/>
    </row>
    <row r="2" spans="1:15" ht="36" customHeight="1" x14ac:dyDescent="0.2">
      <c r="A2" s="3"/>
      <c r="B2" s="77" t="s">
        <v>22</v>
      </c>
      <c r="C2" s="78"/>
      <c r="D2" s="79" t="s">
        <v>44</v>
      </c>
      <c r="E2" s="209" t="s">
        <v>45</v>
      </c>
      <c r="F2" s="210"/>
      <c r="G2" s="210"/>
      <c r="H2" s="210"/>
      <c r="I2" s="210"/>
      <c r="J2" s="211"/>
      <c r="O2" s="2"/>
    </row>
    <row r="3" spans="1:15" ht="27" hidden="1" customHeight="1" x14ac:dyDescent="0.2">
      <c r="A3" s="3"/>
      <c r="B3" s="80"/>
      <c r="C3" s="78"/>
      <c r="D3" s="81"/>
      <c r="E3" s="212"/>
      <c r="F3" s="213"/>
      <c r="G3" s="213"/>
      <c r="H3" s="213"/>
      <c r="I3" s="213"/>
      <c r="J3" s="214"/>
    </row>
    <row r="4" spans="1:15" ht="23.25" customHeight="1" x14ac:dyDescent="0.2">
      <c r="A4" s="3"/>
      <c r="B4" s="82"/>
      <c r="C4" s="83"/>
      <c r="D4" s="84"/>
      <c r="E4" s="222"/>
      <c r="F4" s="222"/>
      <c r="G4" s="222"/>
      <c r="H4" s="222"/>
      <c r="I4" s="222"/>
      <c r="J4" s="223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16"/>
      <c r="E11" s="216"/>
      <c r="F11" s="216"/>
      <c r="G11" s="216"/>
      <c r="H11" s="26" t="s">
        <v>40</v>
      </c>
      <c r="I11" s="86"/>
      <c r="J11" s="10"/>
    </row>
    <row r="12" spans="1:15" ht="15.75" customHeight="1" x14ac:dyDescent="0.2">
      <c r="A12" s="3"/>
      <c r="B12" s="39"/>
      <c r="C12" s="24"/>
      <c r="D12" s="221"/>
      <c r="E12" s="221"/>
      <c r="F12" s="221"/>
      <c r="G12" s="221"/>
      <c r="H12" s="26" t="s">
        <v>34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24"/>
      <c r="F13" s="225"/>
      <c r="G13" s="225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15"/>
      <c r="F15" s="215"/>
      <c r="G15" s="217"/>
      <c r="H15" s="217"/>
      <c r="I15" s="217" t="s">
        <v>29</v>
      </c>
      <c r="J15" s="218"/>
    </row>
    <row r="16" spans="1:15" ht="23.25" customHeight="1" x14ac:dyDescent="0.2">
      <c r="A16" s="142" t="s">
        <v>24</v>
      </c>
      <c r="B16" s="55" t="s">
        <v>24</v>
      </c>
      <c r="C16" s="56"/>
      <c r="D16" s="57"/>
      <c r="E16" s="206"/>
      <c r="F16" s="207"/>
      <c r="G16" s="206"/>
      <c r="H16" s="207"/>
      <c r="I16" s="206">
        <f>SUMIF(F51:F61,A16,I51:I61)+SUMIF(F51:F61,"PSU",I51:I61)</f>
        <v>0</v>
      </c>
      <c r="J16" s="208"/>
    </row>
    <row r="17" spans="1:10" ht="23.25" customHeight="1" x14ac:dyDescent="0.2">
      <c r="A17" s="142" t="s">
        <v>25</v>
      </c>
      <c r="B17" s="55" t="s">
        <v>25</v>
      </c>
      <c r="C17" s="56"/>
      <c r="D17" s="57"/>
      <c r="E17" s="206"/>
      <c r="F17" s="207"/>
      <c r="G17" s="206"/>
      <c r="H17" s="207"/>
      <c r="I17" s="206">
        <f>SUMIF(F51:F61,A17,I51:I61)</f>
        <v>0</v>
      </c>
      <c r="J17" s="208"/>
    </row>
    <row r="18" spans="1:10" ht="23.25" customHeight="1" x14ac:dyDescent="0.2">
      <c r="A18" s="142" t="s">
        <v>26</v>
      </c>
      <c r="B18" s="55" t="s">
        <v>26</v>
      </c>
      <c r="C18" s="56"/>
      <c r="D18" s="57"/>
      <c r="E18" s="206"/>
      <c r="F18" s="207"/>
      <c r="G18" s="206"/>
      <c r="H18" s="207"/>
      <c r="I18" s="206">
        <f>SUMIF(F51:F61,A18,I51:I61)</f>
        <v>0</v>
      </c>
      <c r="J18" s="208"/>
    </row>
    <row r="19" spans="1:10" ht="23.25" customHeight="1" x14ac:dyDescent="0.2">
      <c r="A19" s="142" t="s">
        <v>79</v>
      </c>
      <c r="B19" s="55" t="s">
        <v>27</v>
      </c>
      <c r="C19" s="56"/>
      <c r="D19" s="57"/>
      <c r="E19" s="206"/>
      <c r="F19" s="207"/>
      <c r="G19" s="206"/>
      <c r="H19" s="207"/>
      <c r="I19" s="206">
        <f>SUMIF(F51:F61,A19,I51:I61)</f>
        <v>0</v>
      </c>
      <c r="J19" s="208"/>
    </row>
    <row r="20" spans="1:10" ht="23.25" customHeight="1" x14ac:dyDescent="0.2">
      <c r="A20" s="142" t="s">
        <v>80</v>
      </c>
      <c r="B20" s="55" t="s">
        <v>28</v>
      </c>
      <c r="C20" s="56"/>
      <c r="D20" s="57"/>
      <c r="E20" s="206"/>
      <c r="F20" s="207"/>
      <c r="G20" s="206"/>
      <c r="H20" s="207"/>
      <c r="I20" s="206">
        <f>SUMIF(F51:F61,A20,I51:I61)</f>
        <v>0</v>
      </c>
      <c r="J20" s="208"/>
    </row>
    <row r="21" spans="1:10" ht="23.25" customHeight="1" x14ac:dyDescent="0.2">
      <c r="A21" s="3"/>
      <c r="B21" s="72" t="s">
        <v>29</v>
      </c>
      <c r="C21" s="73"/>
      <c r="D21" s="74"/>
      <c r="E21" s="219"/>
      <c r="F21" s="220"/>
      <c r="G21" s="219"/>
      <c r="H21" s="220"/>
      <c r="I21" s="219">
        <f>SUM(I16:J20)</f>
        <v>0</v>
      </c>
      <c r="J21" s="231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229">
        <f>ZakladDPHSniVypocet</f>
        <v>0</v>
      </c>
      <c r="H23" s="230"/>
      <c r="I23" s="230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227">
        <f>I23*E23/100</f>
        <v>0</v>
      </c>
      <c r="H24" s="228"/>
      <c r="I24" s="228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229">
        <f>ZakladDPHZaklVypocet</f>
        <v>0</v>
      </c>
      <c r="H25" s="230"/>
      <c r="I25" s="230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03">
        <f>I25*E25/100</f>
        <v>0</v>
      </c>
      <c r="H26" s="204"/>
      <c r="I26" s="20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05">
        <f>CenaCelkemBezDPH-(ZakladDPHSni+ZakladDPHZakl)</f>
        <v>0</v>
      </c>
      <c r="H27" s="205"/>
      <c r="I27" s="20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19" t="s">
        <v>23</v>
      </c>
      <c r="C28" s="120"/>
      <c r="D28" s="120"/>
      <c r="E28" s="121"/>
      <c r="F28" s="122"/>
      <c r="G28" s="233">
        <f>IF(A28&gt;50, ROUNDUP(A27, 0), ROUNDDOWN(A27, 0))</f>
        <v>0</v>
      </c>
      <c r="H28" s="233"/>
      <c r="I28" s="233"/>
      <c r="J28" s="123" t="str">
        <f t="shared" si="0"/>
        <v>CZK</v>
      </c>
    </row>
    <row r="29" spans="1:10" ht="27.75" hidden="1" customHeight="1" thickBot="1" x14ac:dyDescent="0.25">
      <c r="A29" s="3"/>
      <c r="B29" s="119" t="s">
        <v>35</v>
      </c>
      <c r="C29" s="124"/>
      <c r="D29" s="124"/>
      <c r="E29" s="124"/>
      <c r="F29" s="124"/>
      <c r="G29" s="232">
        <f>ZakladDPHSni+DPHSni+ZakladDPHZakl+DPHZakl+Zaokrouhleni</f>
        <v>0</v>
      </c>
      <c r="H29" s="232"/>
      <c r="I29" s="232"/>
      <c r="J29" s="125" t="s">
        <v>55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43545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34" t="s">
        <v>43</v>
      </c>
      <c r="E34" s="235"/>
      <c r="F34" s="29"/>
      <c r="G34" s="234"/>
      <c r="H34" s="235"/>
      <c r="I34" s="235"/>
      <c r="J34" s="36"/>
    </row>
    <row r="35" spans="1:10" ht="12.75" customHeight="1" x14ac:dyDescent="0.2">
      <c r="A35" s="3"/>
      <c r="B35" s="3"/>
      <c r="C35" s="4"/>
      <c r="D35" s="226" t="s">
        <v>2</v>
      </c>
      <c r="E35" s="226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37</v>
      </c>
      <c r="B38" s="95" t="s">
        <v>17</v>
      </c>
      <c r="C38" s="96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46</v>
      </c>
      <c r="C39" s="196"/>
      <c r="D39" s="197"/>
      <c r="E39" s="197"/>
      <c r="F39" s="103">
        <f>'SO01 001 Pol'!AE197+'SO01 002 Pol'!AE39+'SO01 003 Pol'!AE49</f>
        <v>0</v>
      </c>
      <c r="G39" s="104">
        <f>'SO01 001 Pol'!AF197+'SO01 002 Pol'!AF39+'SO01 003 Pol'!AF49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">
      <c r="A40" s="91">
        <v>2</v>
      </c>
      <c r="B40" s="108" t="s">
        <v>47</v>
      </c>
      <c r="C40" s="198" t="s">
        <v>48</v>
      </c>
      <c r="D40" s="199"/>
      <c r="E40" s="199"/>
      <c r="F40" s="109">
        <f>'SO01 001 Pol'!AE197+'SO01 002 Pol'!AE39+'SO01 003 Pol'!AE49</f>
        <v>0</v>
      </c>
      <c r="G40" s="110">
        <f>'SO01 001 Pol'!AF197+'SO01 002 Pol'!AF39+'SO01 003 Pol'!AF49</f>
        <v>0</v>
      </c>
      <c r="H40" s="110"/>
      <c r="I40" s="111">
        <f>F40+G40+H40</f>
        <v>0</v>
      </c>
      <c r="J40" s="112" t="str">
        <f>IF(CenaCelkemVypocet=0,"",I40/CenaCelkemVypocet*100)</f>
        <v/>
      </c>
    </row>
    <row r="41" spans="1:10" ht="25.5" customHeight="1" x14ac:dyDescent="0.2">
      <c r="A41" s="91">
        <v>3</v>
      </c>
      <c r="B41" s="113" t="s">
        <v>49</v>
      </c>
      <c r="C41" s="196" t="s">
        <v>48</v>
      </c>
      <c r="D41" s="197"/>
      <c r="E41" s="197"/>
      <c r="F41" s="114">
        <f>'SO01 001 Pol'!AE197</f>
        <v>0</v>
      </c>
      <c r="G41" s="105">
        <f>'SO01 001 Pol'!AF197</f>
        <v>0</v>
      </c>
      <c r="H41" s="105"/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1">
        <v>3</v>
      </c>
      <c r="B42" s="113" t="s">
        <v>50</v>
      </c>
      <c r="C42" s="196" t="s">
        <v>51</v>
      </c>
      <c r="D42" s="197"/>
      <c r="E42" s="197"/>
      <c r="F42" s="114">
        <f>'SO01 002 Pol'!AE39</f>
        <v>0</v>
      </c>
      <c r="G42" s="105">
        <f>'SO01 002 Pol'!AF39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">
      <c r="A43" s="91">
        <v>3</v>
      </c>
      <c r="B43" s="113" t="s">
        <v>52</v>
      </c>
      <c r="C43" s="196" t="s">
        <v>53</v>
      </c>
      <c r="D43" s="197"/>
      <c r="E43" s="197"/>
      <c r="F43" s="114">
        <f>'SO01 003 Pol'!AE49</f>
        <v>0</v>
      </c>
      <c r="G43" s="105">
        <f>'SO01 003 Pol'!AF49</f>
        <v>0</v>
      </c>
      <c r="H43" s="105"/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">
      <c r="A44" s="91"/>
      <c r="B44" s="194" t="s">
        <v>54</v>
      </c>
      <c r="C44" s="195"/>
      <c r="D44" s="195"/>
      <c r="E44" s="195"/>
      <c r="F44" s="115">
        <f>SUMIF(A39:A43,"=1",F39:F43)</f>
        <v>0</v>
      </c>
      <c r="G44" s="116">
        <f>SUMIF(A39:A43,"=1",G39:G43)</f>
        <v>0</v>
      </c>
      <c r="H44" s="116">
        <f>SUMIF(A39:A43,"=1",H39:H43)</f>
        <v>0</v>
      </c>
      <c r="I44" s="117">
        <f>SUMIF(A39:A43,"=1",I39:I43)</f>
        <v>0</v>
      </c>
      <c r="J44" s="118">
        <f>SUMIF(A39:A43,"=1",J39:J43)</f>
        <v>0</v>
      </c>
    </row>
    <row r="48" spans="1:10" ht="15.75" x14ac:dyDescent="0.25">
      <c r="B48" s="126" t="s">
        <v>56</v>
      </c>
    </row>
    <row r="50" spans="1:10" ht="25.5" customHeight="1" x14ac:dyDescent="0.2">
      <c r="A50" s="127"/>
      <c r="B50" s="130" t="s">
        <v>17</v>
      </c>
      <c r="C50" s="130" t="s">
        <v>5</v>
      </c>
      <c r="D50" s="131"/>
      <c r="E50" s="131"/>
      <c r="F50" s="132" t="s">
        <v>57</v>
      </c>
      <c r="G50" s="132"/>
      <c r="H50" s="132"/>
      <c r="I50" s="132" t="s">
        <v>29</v>
      </c>
      <c r="J50" s="132" t="s">
        <v>0</v>
      </c>
    </row>
    <row r="51" spans="1:10" ht="25.5" customHeight="1" x14ac:dyDescent="0.2">
      <c r="A51" s="128"/>
      <c r="B51" s="133" t="s">
        <v>58</v>
      </c>
      <c r="C51" s="192" t="s">
        <v>59</v>
      </c>
      <c r="D51" s="193"/>
      <c r="E51" s="193"/>
      <c r="F51" s="138" t="s">
        <v>24</v>
      </c>
      <c r="G51" s="139"/>
      <c r="H51" s="139"/>
      <c r="I51" s="139">
        <f>'SO01 001 Pol'!G8</f>
        <v>0</v>
      </c>
      <c r="J51" s="136" t="str">
        <f>IF(I62=0,"",I51/I62*100)</f>
        <v/>
      </c>
    </row>
    <row r="52" spans="1:10" ht="25.5" customHeight="1" x14ac:dyDescent="0.2">
      <c r="A52" s="128"/>
      <c r="B52" s="133" t="s">
        <v>60</v>
      </c>
      <c r="C52" s="192" t="s">
        <v>61</v>
      </c>
      <c r="D52" s="193"/>
      <c r="E52" s="193"/>
      <c r="F52" s="138" t="s">
        <v>24</v>
      </c>
      <c r="G52" s="139"/>
      <c r="H52" s="139"/>
      <c r="I52" s="139">
        <f>'SO01 002 Pol'!G8</f>
        <v>0</v>
      </c>
      <c r="J52" s="136" t="str">
        <f>IF(I62=0,"",I52/I62*100)</f>
        <v/>
      </c>
    </row>
    <row r="53" spans="1:10" ht="25.5" customHeight="1" x14ac:dyDescent="0.2">
      <c r="A53" s="128"/>
      <c r="B53" s="133" t="s">
        <v>62</v>
      </c>
      <c r="C53" s="192" t="s">
        <v>63</v>
      </c>
      <c r="D53" s="193"/>
      <c r="E53" s="193"/>
      <c r="F53" s="138" t="s">
        <v>24</v>
      </c>
      <c r="G53" s="139"/>
      <c r="H53" s="139"/>
      <c r="I53" s="139">
        <f>'SO01 001 Pol'!G98</f>
        <v>0</v>
      </c>
      <c r="J53" s="136" t="str">
        <f>IF(I62=0,"",I53/I62*100)</f>
        <v/>
      </c>
    </row>
    <row r="54" spans="1:10" ht="25.5" customHeight="1" x14ac:dyDescent="0.2">
      <c r="A54" s="128"/>
      <c r="B54" s="133" t="s">
        <v>64</v>
      </c>
      <c r="C54" s="192" t="s">
        <v>65</v>
      </c>
      <c r="D54" s="193"/>
      <c r="E54" s="193"/>
      <c r="F54" s="138" t="s">
        <v>24</v>
      </c>
      <c r="G54" s="139"/>
      <c r="H54" s="139"/>
      <c r="I54" s="139">
        <f>'SO01 001 Pol'!G115</f>
        <v>0</v>
      </c>
      <c r="J54" s="136" t="str">
        <f>IF(I62=0,"",I54/I62*100)</f>
        <v/>
      </c>
    </row>
    <row r="55" spans="1:10" ht="25.5" customHeight="1" x14ac:dyDescent="0.2">
      <c r="A55" s="128"/>
      <c r="B55" s="133" t="s">
        <v>66</v>
      </c>
      <c r="C55" s="192" t="s">
        <v>67</v>
      </c>
      <c r="D55" s="193"/>
      <c r="E55" s="193"/>
      <c r="F55" s="138" t="s">
        <v>24</v>
      </c>
      <c r="G55" s="139"/>
      <c r="H55" s="139"/>
      <c r="I55" s="139">
        <f>'SO01 001 Pol'!G131</f>
        <v>0</v>
      </c>
      <c r="J55" s="136" t="str">
        <f>IF(I62=0,"",I55/I62*100)</f>
        <v/>
      </c>
    </row>
    <row r="56" spans="1:10" ht="25.5" customHeight="1" x14ac:dyDescent="0.2">
      <c r="A56" s="128"/>
      <c r="B56" s="133" t="s">
        <v>68</v>
      </c>
      <c r="C56" s="192" t="s">
        <v>69</v>
      </c>
      <c r="D56" s="193"/>
      <c r="E56" s="193"/>
      <c r="F56" s="138" t="s">
        <v>24</v>
      </c>
      <c r="G56" s="139"/>
      <c r="H56" s="139"/>
      <c r="I56" s="139">
        <f>'SO01 001 Pol'!G152</f>
        <v>0</v>
      </c>
      <c r="J56" s="136" t="str">
        <f>IF(I62=0,"",I56/I62*100)</f>
        <v/>
      </c>
    </row>
    <row r="57" spans="1:10" ht="25.5" customHeight="1" x14ac:dyDescent="0.2">
      <c r="A57" s="128"/>
      <c r="B57" s="133" t="s">
        <v>70</v>
      </c>
      <c r="C57" s="192" t="s">
        <v>71</v>
      </c>
      <c r="D57" s="193"/>
      <c r="E57" s="193"/>
      <c r="F57" s="138" t="s">
        <v>24</v>
      </c>
      <c r="G57" s="139"/>
      <c r="H57" s="139"/>
      <c r="I57" s="139">
        <f>'SO01 001 Pol'!G158</f>
        <v>0</v>
      </c>
      <c r="J57" s="136" t="str">
        <f>IF(I62=0,"",I57/I62*100)</f>
        <v/>
      </c>
    </row>
    <row r="58" spans="1:10" ht="25.5" customHeight="1" x14ac:dyDescent="0.2">
      <c r="A58" s="128"/>
      <c r="B58" s="133" t="s">
        <v>72</v>
      </c>
      <c r="C58" s="192" t="s">
        <v>73</v>
      </c>
      <c r="D58" s="193"/>
      <c r="E58" s="193"/>
      <c r="F58" s="138" t="s">
        <v>24</v>
      </c>
      <c r="G58" s="139"/>
      <c r="H58" s="139"/>
      <c r="I58" s="139">
        <f>'SO01 001 Pol'!G161+'SO01 002 Pol'!G35</f>
        <v>0</v>
      </c>
      <c r="J58" s="136" t="str">
        <f>IF(I62=0,"",I58/I62*100)</f>
        <v/>
      </c>
    </row>
    <row r="59" spans="1:10" ht="25.5" customHeight="1" x14ac:dyDescent="0.2">
      <c r="A59" s="128"/>
      <c r="B59" s="133" t="s">
        <v>74</v>
      </c>
      <c r="C59" s="192" t="s">
        <v>75</v>
      </c>
      <c r="D59" s="193"/>
      <c r="E59" s="193"/>
      <c r="F59" s="138" t="s">
        <v>25</v>
      </c>
      <c r="G59" s="139"/>
      <c r="H59" s="139"/>
      <c r="I59" s="139">
        <f>'SO01 001 Pol'!G165</f>
        <v>0</v>
      </c>
      <c r="J59" s="136" t="str">
        <f>IF(I62=0,"",I59/I62*100)</f>
        <v/>
      </c>
    </row>
    <row r="60" spans="1:10" ht="25.5" customHeight="1" x14ac:dyDescent="0.2">
      <c r="A60" s="128"/>
      <c r="B60" s="133" t="s">
        <v>76</v>
      </c>
      <c r="C60" s="192" t="s">
        <v>77</v>
      </c>
      <c r="D60" s="193"/>
      <c r="E60" s="193"/>
      <c r="F60" s="138" t="s">
        <v>78</v>
      </c>
      <c r="G60" s="139"/>
      <c r="H60" s="139"/>
      <c r="I60" s="139">
        <f>'SO01 001 Pol'!G184</f>
        <v>0</v>
      </c>
      <c r="J60" s="136" t="str">
        <f>IF(I62=0,"",I60/I62*100)</f>
        <v/>
      </c>
    </row>
    <row r="61" spans="1:10" ht="25.5" customHeight="1" x14ac:dyDescent="0.2">
      <c r="A61" s="128"/>
      <c r="B61" s="133" t="s">
        <v>79</v>
      </c>
      <c r="C61" s="192" t="s">
        <v>27</v>
      </c>
      <c r="D61" s="193"/>
      <c r="E61" s="193"/>
      <c r="F61" s="138" t="s">
        <v>79</v>
      </c>
      <c r="G61" s="139"/>
      <c r="H61" s="139"/>
      <c r="I61" s="139">
        <f>'SO01 003 Pol'!G8</f>
        <v>0</v>
      </c>
      <c r="J61" s="136" t="str">
        <f>IF(I62=0,"",I61/I62*100)</f>
        <v/>
      </c>
    </row>
    <row r="62" spans="1:10" ht="25.5" customHeight="1" x14ac:dyDescent="0.2">
      <c r="A62" s="129"/>
      <c r="B62" s="134" t="s">
        <v>1</v>
      </c>
      <c r="C62" s="134"/>
      <c r="D62" s="135"/>
      <c r="E62" s="135"/>
      <c r="F62" s="140"/>
      <c r="G62" s="141"/>
      <c r="H62" s="141"/>
      <c r="I62" s="141">
        <f>SUM(I51:I61)</f>
        <v>0</v>
      </c>
      <c r="J62" s="137">
        <f>SUM(J51:J61)</f>
        <v>0</v>
      </c>
    </row>
    <row r="63" spans="1:10" x14ac:dyDescent="0.2">
      <c r="F63" s="89"/>
      <c r="G63" s="88"/>
      <c r="H63" s="89"/>
      <c r="I63" s="88"/>
      <c r="J63" s="90"/>
    </row>
    <row r="64" spans="1:10" x14ac:dyDescent="0.2">
      <c r="F64" s="89"/>
      <c r="G64" s="88"/>
      <c r="H64" s="89"/>
      <c r="I64" s="88"/>
      <c r="J64" s="90"/>
    </row>
    <row r="65" spans="6:10" x14ac:dyDescent="0.2">
      <c r="F65" s="89"/>
      <c r="G65" s="88"/>
      <c r="H65" s="89"/>
      <c r="I65" s="88"/>
      <c r="J65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76" t="s">
        <v>7</v>
      </c>
      <c r="B2" s="75"/>
      <c r="C2" s="238"/>
      <c r="D2" s="238"/>
      <c r="E2" s="238"/>
      <c r="F2" s="238"/>
      <c r="G2" s="239"/>
    </row>
    <row r="3" spans="1:7" ht="24.95" customHeight="1" x14ac:dyDescent="0.2">
      <c r="A3" s="76" t="s">
        <v>8</v>
      </c>
      <c r="B3" s="75"/>
      <c r="C3" s="238"/>
      <c r="D3" s="238"/>
      <c r="E3" s="238"/>
      <c r="F3" s="238"/>
      <c r="G3" s="239"/>
    </row>
    <row r="4" spans="1:7" ht="24.95" customHeight="1" x14ac:dyDescent="0.2">
      <c r="A4" s="76" t="s">
        <v>9</v>
      </c>
      <c r="B4" s="75"/>
      <c r="C4" s="238"/>
      <c r="D4" s="238"/>
      <c r="E4" s="238"/>
      <c r="F4" s="238"/>
      <c r="G4" s="23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19" activePane="bottomLeft" state="frozen"/>
      <selection pane="bottomLeft" activeCell="C142" sqref="C142:G142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81</v>
      </c>
      <c r="B1" s="250"/>
      <c r="C1" s="250"/>
      <c r="D1" s="250"/>
      <c r="E1" s="250"/>
      <c r="F1" s="250"/>
      <c r="G1" s="250"/>
      <c r="AG1" t="s">
        <v>82</v>
      </c>
    </row>
    <row r="2" spans="1:60" ht="24.95" customHeight="1" x14ac:dyDescent="0.2">
      <c r="A2" s="144" t="s">
        <v>7</v>
      </c>
      <c r="B2" s="75" t="s">
        <v>44</v>
      </c>
      <c r="C2" s="251" t="s">
        <v>45</v>
      </c>
      <c r="D2" s="252"/>
      <c r="E2" s="252"/>
      <c r="F2" s="252"/>
      <c r="G2" s="253"/>
      <c r="AG2" t="s">
        <v>83</v>
      </c>
    </row>
    <row r="3" spans="1:60" ht="24.95" customHeight="1" x14ac:dyDescent="0.2">
      <c r="A3" s="144" t="s">
        <v>8</v>
      </c>
      <c r="B3" s="75" t="s">
        <v>47</v>
      </c>
      <c r="C3" s="251" t="s">
        <v>48</v>
      </c>
      <c r="D3" s="252"/>
      <c r="E3" s="252"/>
      <c r="F3" s="252"/>
      <c r="G3" s="253"/>
      <c r="AC3" s="87" t="s">
        <v>83</v>
      </c>
      <c r="AG3" t="s">
        <v>84</v>
      </c>
    </row>
    <row r="4" spans="1:60" ht="24.95" customHeight="1" x14ac:dyDescent="0.2">
      <c r="A4" s="145" t="s">
        <v>9</v>
      </c>
      <c r="B4" s="146" t="s">
        <v>49</v>
      </c>
      <c r="C4" s="254" t="s">
        <v>48</v>
      </c>
      <c r="D4" s="255"/>
      <c r="E4" s="255"/>
      <c r="F4" s="255"/>
      <c r="G4" s="256"/>
      <c r="AG4" t="s">
        <v>85</v>
      </c>
    </row>
    <row r="5" spans="1:60" x14ac:dyDescent="0.2">
      <c r="D5" s="143"/>
    </row>
    <row r="6" spans="1:60" ht="38.25" x14ac:dyDescent="0.2">
      <c r="A6" s="148" t="s">
        <v>86</v>
      </c>
      <c r="B6" s="150" t="s">
        <v>87</v>
      </c>
      <c r="C6" s="150" t="s">
        <v>88</v>
      </c>
      <c r="D6" s="149" t="s">
        <v>89</v>
      </c>
      <c r="E6" s="148" t="s">
        <v>90</v>
      </c>
      <c r="F6" s="147" t="s">
        <v>91</v>
      </c>
      <c r="G6" s="148" t="s">
        <v>29</v>
      </c>
      <c r="H6" s="151" t="s">
        <v>30</v>
      </c>
      <c r="I6" s="151" t="s">
        <v>92</v>
      </c>
      <c r="J6" s="151" t="s">
        <v>31</v>
      </c>
      <c r="K6" s="151" t="s">
        <v>93</v>
      </c>
      <c r="L6" s="151" t="s">
        <v>94</v>
      </c>
      <c r="M6" s="151" t="s">
        <v>95</v>
      </c>
      <c r="N6" s="151" t="s">
        <v>96</v>
      </c>
      <c r="O6" s="151" t="s">
        <v>97</v>
      </c>
      <c r="P6" s="151" t="s">
        <v>98</v>
      </c>
      <c r="Q6" s="151" t="s">
        <v>99</v>
      </c>
      <c r="R6" s="151" t="s">
        <v>100</v>
      </c>
      <c r="S6" s="151" t="s">
        <v>101</v>
      </c>
      <c r="T6" s="151" t="s">
        <v>102</v>
      </c>
      <c r="U6" s="151" t="s">
        <v>103</v>
      </c>
      <c r="V6" s="151" t="s">
        <v>104</v>
      </c>
      <c r="W6" s="151" t="s">
        <v>105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5" t="s">
        <v>106</v>
      </c>
      <c r="B8" s="166" t="s">
        <v>58</v>
      </c>
      <c r="C8" s="180" t="s">
        <v>59</v>
      </c>
      <c r="D8" s="167"/>
      <c r="E8" s="168"/>
      <c r="F8" s="169"/>
      <c r="G8" s="169">
        <f>SUMIF(AG9:AG97,"&lt;&gt;NOR",G9:G97)</f>
        <v>0</v>
      </c>
      <c r="H8" s="169"/>
      <c r="I8" s="169">
        <f>SUM(I9:I97)</f>
        <v>0</v>
      </c>
      <c r="J8" s="169"/>
      <c r="K8" s="169">
        <f>SUM(K9:K97)</f>
        <v>0</v>
      </c>
      <c r="L8" s="169"/>
      <c r="M8" s="169">
        <f>SUM(M9:M97)</f>
        <v>0</v>
      </c>
      <c r="N8" s="169"/>
      <c r="O8" s="169">
        <f>SUM(O9:O97)</f>
        <v>0.18</v>
      </c>
      <c r="P8" s="169"/>
      <c r="Q8" s="169">
        <f>SUM(Q9:Q97)</f>
        <v>114.31</v>
      </c>
      <c r="R8" s="169"/>
      <c r="S8" s="169"/>
      <c r="T8" s="170"/>
      <c r="U8" s="164"/>
      <c r="V8" s="164">
        <f>SUM(V9:V97)</f>
        <v>2365.48</v>
      </c>
      <c r="W8" s="164"/>
      <c r="AG8" t="s">
        <v>107</v>
      </c>
    </row>
    <row r="9" spans="1:60" outlineLevel="1" x14ac:dyDescent="0.2">
      <c r="A9" s="171">
        <v>1</v>
      </c>
      <c r="B9" s="172" t="s">
        <v>108</v>
      </c>
      <c r="C9" s="181" t="s">
        <v>109</v>
      </c>
      <c r="D9" s="173" t="s">
        <v>110</v>
      </c>
      <c r="E9" s="174">
        <v>0.23775000000000002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 t="s">
        <v>111</v>
      </c>
      <c r="S9" s="176" t="s">
        <v>112</v>
      </c>
      <c r="T9" s="177" t="s">
        <v>112</v>
      </c>
      <c r="U9" s="161">
        <v>55.5</v>
      </c>
      <c r="V9" s="161">
        <f>ROUND(E9*U9,2)</f>
        <v>13.2</v>
      </c>
      <c r="W9" s="161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113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46" t="s">
        <v>114</v>
      </c>
      <c r="D10" s="247"/>
      <c r="E10" s="247"/>
      <c r="F10" s="247"/>
      <c r="G10" s="247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115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9"/>
      <c r="B11" s="160"/>
      <c r="C11" s="182" t="s">
        <v>116</v>
      </c>
      <c r="D11" s="162"/>
      <c r="E11" s="163">
        <v>0.23775000000000002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117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242"/>
      <c r="D12" s="243"/>
      <c r="E12" s="243"/>
      <c r="F12" s="243"/>
      <c r="G12" s="243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118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33.75" outlineLevel="1" x14ac:dyDescent="0.2">
      <c r="A13" s="171">
        <v>2</v>
      </c>
      <c r="B13" s="172" t="s">
        <v>119</v>
      </c>
      <c r="C13" s="181" t="s">
        <v>120</v>
      </c>
      <c r="D13" s="173" t="s">
        <v>110</v>
      </c>
      <c r="E13" s="174">
        <v>0.47550000000000003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6">
        <v>0</v>
      </c>
      <c r="O13" s="176">
        <f>ROUND(E13*N13,2)</f>
        <v>0</v>
      </c>
      <c r="P13" s="176">
        <v>0</v>
      </c>
      <c r="Q13" s="176">
        <f>ROUND(E13*P13,2)</f>
        <v>0</v>
      </c>
      <c r="R13" s="176" t="s">
        <v>111</v>
      </c>
      <c r="S13" s="176" t="s">
        <v>112</v>
      </c>
      <c r="T13" s="177" t="s">
        <v>112</v>
      </c>
      <c r="U13" s="161">
        <v>44.730000000000004</v>
      </c>
      <c r="V13" s="161">
        <f>ROUND(E13*U13,2)</f>
        <v>21.27</v>
      </c>
      <c r="W13" s="161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113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246" t="s">
        <v>121</v>
      </c>
      <c r="D14" s="247"/>
      <c r="E14" s="247"/>
      <c r="F14" s="247"/>
      <c r="G14" s="247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115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9"/>
      <c r="B15" s="160"/>
      <c r="C15" s="182" t="s">
        <v>122</v>
      </c>
      <c r="D15" s="162"/>
      <c r="E15" s="163">
        <v>0.47550000000000003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117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242"/>
      <c r="D16" s="243"/>
      <c r="E16" s="243"/>
      <c r="F16" s="243"/>
      <c r="G16" s="243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118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71">
        <v>3</v>
      </c>
      <c r="B17" s="172" t="s">
        <v>123</v>
      </c>
      <c r="C17" s="181" t="s">
        <v>124</v>
      </c>
      <c r="D17" s="173" t="s">
        <v>125</v>
      </c>
      <c r="E17" s="174">
        <v>302.40000000000003</v>
      </c>
      <c r="F17" s="175"/>
      <c r="G17" s="176">
        <f>ROUND(E17*F17,2)</f>
        <v>0</v>
      </c>
      <c r="H17" s="175"/>
      <c r="I17" s="176">
        <f>ROUND(E17*H17,2)</f>
        <v>0</v>
      </c>
      <c r="J17" s="175"/>
      <c r="K17" s="176">
        <f>ROUND(E17*J17,2)</f>
        <v>0</v>
      </c>
      <c r="L17" s="176">
        <v>21</v>
      </c>
      <c r="M17" s="176">
        <f>G17*(1+L17/100)</f>
        <v>0</v>
      </c>
      <c r="N17" s="176">
        <v>0</v>
      </c>
      <c r="O17" s="176">
        <f>ROUND(E17*N17,2)</f>
        <v>0</v>
      </c>
      <c r="P17" s="176">
        <v>0.13800000000000001</v>
      </c>
      <c r="Q17" s="176">
        <f>ROUND(E17*P17,2)</f>
        <v>41.73</v>
      </c>
      <c r="R17" s="176" t="s">
        <v>126</v>
      </c>
      <c r="S17" s="176" t="s">
        <v>112</v>
      </c>
      <c r="T17" s="177" t="s">
        <v>112</v>
      </c>
      <c r="U17" s="161">
        <v>0.16</v>
      </c>
      <c r="V17" s="161">
        <f>ROUND(E17*U17,2)</f>
        <v>48.38</v>
      </c>
      <c r="W17" s="161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113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246" t="s">
        <v>127</v>
      </c>
      <c r="D18" s="247"/>
      <c r="E18" s="247"/>
      <c r="F18" s="247"/>
      <c r="G18" s="247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115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240" t="s">
        <v>128</v>
      </c>
      <c r="D19" s="241"/>
      <c r="E19" s="241"/>
      <c r="F19" s="241"/>
      <c r="G19" s="24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129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242"/>
      <c r="D20" s="243"/>
      <c r="E20" s="243"/>
      <c r="F20" s="243"/>
      <c r="G20" s="243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118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71">
        <v>4</v>
      </c>
      <c r="B21" s="172" t="s">
        <v>130</v>
      </c>
      <c r="C21" s="181" t="s">
        <v>131</v>
      </c>
      <c r="D21" s="173" t="s">
        <v>125</v>
      </c>
      <c r="E21" s="174">
        <v>302.40000000000003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21</v>
      </c>
      <c r="M21" s="176">
        <f>G21*(1+L21/100)</f>
        <v>0</v>
      </c>
      <c r="N21" s="176">
        <v>0</v>
      </c>
      <c r="O21" s="176">
        <f>ROUND(E21*N21,2)</f>
        <v>0</v>
      </c>
      <c r="P21" s="176">
        <v>0.24000000000000002</v>
      </c>
      <c r="Q21" s="176">
        <f>ROUND(E21*P21,2)</f>
        <v>72.58</v>
      </c>
      <c r="R21" s="176" t="s">
        <v>126</v>
      </c>
      <c r="S21" s="176" t="s">
        <v>112</v>
      </c>
      <c r="T21" s="177" t="s">
        <v>112</v>
      </c>
      <c r="U21" s="161">
        <v>3.0000000000000002E-2</v>
      </c>
      <c r="V21" s="161">
        <f>ROUND(E21*U21,2)</f>
        <v>9.07</v>
      </c>
      <c r="W21" s="161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113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248" t="s">
        <v>132</v>
      </c>
      <c r="D22" s="249"/>
      <c r="E22" s="249"/>
      <c r="F22" s="249"/>
      <c r="G22" s="249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129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242"/>
      <c r="D23" s="243"/>
      <c r="E23" s="243"/>
      <c r="F23" s="243"/>
      <c r="G23" s="243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118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1" x14ac:dyDescent="0.2">
      <c r="A24" s="171">
        <v>5</v>
      </c>
      <c r="B24" s="172" t="s">
        <v>133</v>
      </c>
      <c r="C24" s="181" t="s">
        <v>134</v>
      </c>
      <c r="D24" s="173" t="s">
        <v>135</v>
      </c>
      <c r="E24" s="174">
        <v>2160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76">
        <v>0</v>
      </c>
      <c r="O24" s="176">
        <f>ROUND(E24*N24,2)</f>
        <v>0</v>
      </c>
      <c r="P24" s="176">
        <v>0</v>
      </c>
      <c r="Q24" s="176">
        <f>ROUND(E24*P24,2)</f>
        <v>0</v>
      </c>
      <c r="R24" s="176" t="s">
        <v>111</v>
      </c>
      <c r="S24" s="176" t="s">
        <v>112</v>
      </c>
      <c r="T24" s="177" t="s">
        <v>112</v>
      </c>
      <c r="U24" s="161">
        <v>0.20300000000000001</v>
      </c>
      <c r="V24" s="161">
        <f>ROUND(E24*U24,2)</f>
        <v>438.48</v>
      </c>
      <c r="W24" s="161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113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 x14ac:dyDescent="0.2">
      <c r="A25" s="159"/>
      <c r="B25" s="160"/>
      <c r="C25" s="246" t="s">
        <v>136</v>
      </c>
      <c r="D25" s="247"/>
      <c r="E25" s="247"/>
      <c r="F25" s="247"/>
      <c r="G25" s="247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115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78" t="str">
        <f>C25</f>
        <v>na vzdálenost od hladiny vody v jímce po výšku roviny proložené osou nejvyššího bodu výtlačného potrubí. Včetně odpadní potrubí v délce do 20 m.</v>
      </c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82" t="s">
        <v>137</v>
      </c>
      <c r="D26" s="162"/>
      <c r="E26" s="163">
        <v>2160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117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242"/>
      <c r="D27" s="243"/>
      <c r="E27" s="243"/>
      <c r="F27" s="243"/>
      <c r="G27" s="243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118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71">
        <v>6</v>
      </c>
      <c r="B28" s="172" t="s">
        <v>138</v>
      </c>
      <c r="C28" s="181" t="s">
        <v>139</v>
      </c>
      <c r="D28" s="173" t="s">
        <v>140</v>
      </c>
      <c r="E28" s="174">
        <v>90</v>
      </c>
      <c r="F28" s="175"/>
      <c r="G28" s="176">
        <f>ROUND(E28*F28,2)</f>
        <v>0</v>
      </c>
      <c r="H28" s="175"/>
      <c r="I28" s="176">
        <f>ROUND(E28*H28,2)</f>
        <v>0</v>
      </c>
      <c r="J28" s="175"/>
      <c r="K28" s="176">
        <f>ROUND(E28*J28,2)</f>
        <v>0</v>
      </c>
      <c r="L28" s="176">
        <v>21</v>
      </c>
      <c r="M28" s="176">
        <f>G28*(1+L28/100)</f>
        <v>0</v>
      </c>
      <c r="N28" s="176">
        <v>0</v>
      </c>
      <c r="O28" s="176">
        <f>ROUND(E28*N28,2)</f>
        <v>0</v>
      </c>
      <c r="P28" s="176">
        <v>0</v>
      </c>
      <c r="Q28" s="176">
        <f>ROUND(E28*P28,2)</f>
        <v>0</v>
      </c>
      <c r="R28" s="176" t="s">
        <v>111</v>
      </c>
      <c r="S28" s="176" t="s">
        <v>112</v>
      </c>
      <c r="T28" s="177" t="s">
        <v>112</v>
      </c>
      <c r="U28" s="161">
        <v>0</v>
      </c>
      <c r="V28" s="161">
        <f>ROUND(E28*U28,2)</f>
        <v>0</v>
      </c>
      <c r="W28" s="161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113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59"/>
      <c r="B29" s="160"/>
      <c r="C29" s="246" t="s">
        <v>141</v>
      </c>
      <c r="D29" s="247"/>
      <c r="E29" s="247"/>
      <c r="F29" s="247"/>
      <c r="G29" s="247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115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78" t="str">
        <f>C29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242"/>
      <c r="D30" s="243"/>
      <c r="E30" s="243"/>
      <c r="F30" s="243"/>
      <c r="G30" s="243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118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1">
        <v>7</v>
      </c>
      <c r="B31" s="172" t="s">
        <v>142</v>
      </c>
      <c r="C31" s="181" t="s">
        <v>143</v>
      </c>
      <c r="D31" s="173" t="s">
        <v>144</v>
      </c>
      <c r="E31" s="174">
        <v>793.25</v>
      </c>
      <c r="F31" s="175"/>
      <c r="G31" s="176">
        <f>ROUND(E31*F31,2)</f>
        <v>0</v>
      </c>
      <c r="H31" s="175"/>
      <c r="I31" s="176">
        <f>ROUND(E31*H31,2)</f>
        <v>0</v>
      </c>
      <c r="J31" s="175"/>
      <c r="K31" s="176">
        <f>ROUND(E31*J31,2)</f>
        <v>0</v>
      </c>
      <c r="L31" s="176">
        <v>21</v>
      </c>
      <c r="M31" s="176">
        <f>G31*(1+L31/100)</f>
        <v>0</v>
      </c>
      <c r="N31" s="176">
        <v>0</v>
      </c>
      <c r="O31" s="176">
        <f>ROUND(E31*N31,2)</f>
        <v>0</v>
      </c>
      <c r="P31" s="176">
        <v>0</v>
      </c>
      <c r="Q31" s="176">
        <f>ROUND(E31*P31,2)</f>
        <v>0</v>
      </c>
      <c r="R31" s="176" t="s">
        <v>111</v>
      </c>
      <c r="S31" s="176" t="s">
        <v>112</v>
      </c>
      <c r="T31" s="177" t="s">
        <v>112</v>
      </c>
      <c r="U31" s="161">
        <v>9.7000000000000003E-2</v>
      </c>
      <c r="V31" s="161">
        <f>ROUND(E31*U31,2)</f>
        <v>76.95</v>
      </c>
      <c r="W31" s="161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113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9"/>
      <c r="B32" s="160"/>
      <c r="C32" s="246" t="s">
        <v>145</v>
      </c>
      <c r="D32" s="247"/>
      <c r="E32" s="247"/>
      <c r="F32" s="247"/>
      <c r="G32" s="247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115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78" t="str">
        <f>C32</f>
        <v>nebo lesní půdy, s vodorovným přemístěním na hromady v místě upotřebení nebo na dočasné či trvalé skládky se složením</v>
      </c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182" t="s">
        <v>146</v>
      </c>
      <c r="D33" s="162"/>
      <c r="E33" s="163">
        <v>793.25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117</v>
      </c>
      <c r="AH33" s="152">
        <v>0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/>
      <c r="B34" s="160"/>
      <c r="C34" s="242"/>
      <c r="D34" s="243"/>
      <c r="E34" s="243"/>
      <c r="F34" s="243"/>
      <c r="G34" s="243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118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33.75" outlineLevel="1" x14ac:dyDescent="0.2">
      <c r="A35" s="171">
        <v>8</v>
      </c>
      <c r="B35" s="172" t="s">
        <v>147</v>
      </c>
      <c r="C35" s="181" t="s">
        <v>148</v>
      </c>
      <c r="D35" s="173" t="s">
        <v>144</v>
      </c>
      <c r="E35" s="174">
        <v>2115</v>
      </c>
      <c r="F35" s="175"/>
      <c r="G35" s="176">
        <f>ROUND(E35*F35,2)</f>
        <v>0</v>
      </c>
      <c r="H35" s="175"/>
      <c r="I35" s="176">
        <f>ROUND(E35*H35,2)</f>
        <v>0</v>
      </c>
      <c r="J35" s="175"/>
      <c r="K35" s="176">
        <f>ROUND(E35*J35,2)</f>
        <v>0</v>
      </c>
      <c r="L35" s="176">
        <v>21</v>
      </c>
      <c r="M35" s="176">
        <f>G35*(1+L35/100)</f>
        <v>0</v>
      </c>
      <c r="N35" s="176">
        <v>0</v>
      </c>
      <c r="O35" s="176">
        <f>ROUND(E35*N35,2)</f>
        <v>0</v>
      </c>
      <c r="P35" s="176">
        <v>0</v>
      </c>
      <c r="Q35" s="176">
        <f>ROUND(E35*P35,2)</f>
        <v>0</v>
      </c>
      <c r="R35" s="176" t="s">
        <v>111</v>
      </c>
      <c r="S35" s="176" t="s">
        <v>112</v>
      </c>
      <c r="T35" s="177" t="s">
        <v>112</v>
      </c>
      <c r="U35" s="161">
        <v>0.19</v>
      </c>
      <c r="V35" s="161">
        <f>ROUND(E35*U35,2)</f>
        <v>401.85</v>
      </c>
      <c r="W35" s="161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113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59"/>
      <c r="B36" s="160"/>
      <c r="C36" s="246" t="s">
        <v>149</v>
      </c>
      <c r="D36" s="247"/>
      <c r="E36" s="247"/>
      <c r="F36" s="247"/>
      <c r="G36" s="247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115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78" t="str">
        <f>C36</f>
        <v>na hloubku do 5 m pod projektem stanovenou hladinou vody, se svislým přemístěním výkopku nad hladinu a s odhozením do 5 m nebo naložením na dopravní prostředek,</v>
      </c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242"/>
      <c r="D37" s="243"/>
      <c r="E37" s="243"/>
      <c r="F37" s="243"/>
      <c r="G37" s="243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118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1">
        <v>9</v>
      </c>
      <c r="B38" s="172" t="s">
        <v>150</v>
      </c>
      <c r="C38" s="181" t="s">
        <v>151</v>
      </c>
      <c r="D38" s="173" t="s">
        <v>144</v>
      </c>
      <c r="E38" s="174">
        <v>528.75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21</v>
      </c>
      <c r="M38" s="176">
        <f>G38*(1+L38/100)</f>
        <v>0</v>
      </c>
      <c r="N38" s="176">
        <v>0</v>
      </c>
      <c r="O38" s="176">
        <f>ROUND(E38*N38,2)</f>
        <v>0</v>
      </c>
      <c r="P38" s="176">
        <v>0</v>
      </c>
      <c r="Q38" s="176">
        <f>ROUND(E38*P38,2)</f>
        <v>0</v>
      </c>
      <c r="R38" s="176" t="s">
        <v>111</v>
      </c>
      <c r="S38" s="176" t="s">
        <v>112</v>
      </c>
      <c r="T38" s="177" t="s">
        <v>112</v>
      </c>
      <c r="U38" s="161">
        <v>0.27</v>
      </c>
      <c r="V38" s="161">
        <f>ROUND(E38*U38,2)</f>
        <v>142.76</v>
      </c>
      <c r="W38" s="161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113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246" t="s">
        <v>152</v>
      </c>
      <c r="D39" s="247"/>
      <c r="E39" s="247"/>
      <c r="F39" s="247"/>
      <c r="G39" s="247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115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/>
      <c r="B40" s="160"/>
      <c r="C40" s="182" t="s">
        <v>153</v>
      </c>
      <c r="D40" s="162"/>
      <c r="E40" s="163">
        <v>528.75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117</v>
      </c>
      <c r="AH40" s="152">
        <v>0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242"/>
      <c r="D41" s="243"/>
      <c r="E41" s="243"/>
      <c r="F41" s="243"/>
      <c r="G41" s="243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118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1">
        <v>10</v>
      </c>
      <c r="B42" s="172" t="s">
        <v>154</v>
      </c>
      <c r="C42" s="181" t="s">
        <v>155</v>
      </c>
      <c r="D42" s="173" t="s">
        <v>144</v>
      </c>
      <c r="E42" s="174">
        <v>19.524000000000001</v>
      </c>
      <c r="F42" s="175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21</v>
      </c>
      <c r="M42" s="176">
        <f>G42*(1+L42/100)</f>
        <v>0</v>
      </c>
      <c r="N42" s="176">
        <v>0</v>
      </c>
      <c r="O42" s="176">
        <f>ROUND(E42*N42,2)</f>
        <v>0</v>
      </c>
      <c r="P42" s="176">
        <v>0</v>
      </c>
      <c r="Q42" s="176">
        <f>ROUND(E42*P42,2)</f>
        <v>0</v>
      </c>
      <c r="R42" s="176" t="s">
        <v>111</v>
      </c>
      <c r="S42" s="176" t="s">
        <v>112</v>
      </c>
      <c r="T42" s="177" t="s">
        <v>112</v>
      </c>
      <c r="U42" s="161">
        <v>0.23</v>
      </c>
      <c r="V42" s="161">
        <f>ROUND(E42*U42,2)</f>
        <v>4.49</v>
      </c>
      <c r="W42" s="161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113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59"/>
      <c r="B43" s="160"/>
      <c r="C43" s="246" t="s">
        <v>156</v>
      </c>
      <c r="D43" s="247"/>
      <c r="E43" s="247"/>
      <c r="F43" s="247"/>
      <c r="G43" s="247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115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78" t="str">
        <f>C43</f>
        <v>zapažených i nezapažených s urovnáním dna do předepsaného profilu a spádu, s přehozením výkopku na přilehlém terénu na vzdálenost do 3 m od podélné osy rýhy nebo s naložením výkopku na dopravní prostředek.</v>
      </c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9"/>
      <c r="B44" s="160"/>
      <c r="C44" s="182" t="s">
        <v>157</v>
      </c>
      <c r="D44" s="162"/>
      <c r="E44" s="163">
        <v>19.524000000000001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117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242"/>
      <c r="D45" s="243"/>
      <c r="E45" s="243"/>
      <c r="F45" s="243"/>
      <c r="G45" s="243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118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71">
        <v>11</v>
      </c>
      <c r="B46" s="172" t="s">
        <v>158</v>
      </c>
      <c r="C46" s="181" t="s">
        <v>159</v>
      </c>
      <c r="D46" s="173" t="s">
        <v>144</v>
      </c>
      <c r="E46" s="174">
        <v>4.8810000000000002</v>
      </c>
      <c r="F46" s="175"/>
      <c r="G46" s="176">
        <f>ROUND(E46*F46,2)</f>
        <v>0</v>
      </c>
      <c r="H46" s="175"/>
      <c r="I46" s="176">
        <f>ROUND(E46*H46,2)</f>
        <v>0</v>
      </c>
      <c r="J46" s="175"/>
      <c r="K46" s="176">
        <f>ROUND(E46*J46,2)</f>
        <v>0</v>
      </c>
      <c r="L46" s="176">
        <v>21</v>
      </c>
      <c r="M46" s="176">
        <f>G46*(1+L46/100)</f>
        <v>0</v>
      </c>
      <c r="N46" s="176">
        <v>0</v>
      </c>
      <c r="O46" s="176">
        <f>ROUND(E46*N46,2)</f>
        <v>0</v>
      </c>
      <c r="P46" s="176">
        <v>0</v>
      </c>
      <c r="Q46" s="176">
        <f>ROUND(E46*P46,2)</f>
        <v>0</v>
      </c>
      <c r="R46" s="176" t="s">
        <v>111</v>
      </c>
      <c r="S46" s="176" t="s">
        <v>112</v>
      </c>
      <c r="T46" s="177" t="s">
        <v>112</v>
      </c>
      <c r="U46" s="161">
        <v>0.38980000000000004</v>
      </c>
      <c r="V46" s="161">
        <f>ROUND(E46*U46,2)</f>
        <v>1.9</v>
      </c>
      <c r="W46" s="161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113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59"/>
      <c r="B47" s="160"/>
      <c r="C47" s="246" t="s">
        <v>156</v>
      </c>
      <c r="D47" s="247"/>
      <c r="E47" s="247"/>
      <c r="F47" s="247"/>
      <c r="G47" s="247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115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78" t="str">
        <f>C47</f>
        <v>zapažených i nezapažených s urovnáním dna do předepsaného profilu a spádu, s přehozením výkopku na přilehlém terénu na vzdálenost do 3 m od podélné osy rýhy nebo s naložením výkopku na dopravní prostředek.</v>
      </c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9"/>
      <c r="B48" s="160"/>
      <c r="C48" s="182" t="s">
        <v>160</v>
      </c>
      <c r="D48" s="162"/>
      <c r="E48" s="163">
        <v>4.8810000000000002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117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9"/>
      <c r="B49" s="160"/>
      <c r="C49" s="242"/>
      <c r="D49" s="243"/>
      <c r="E49" s="243"/>
      <c r="F49" s="243"/>
      <c r="G49" s="243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118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1">
        <v>12</v>
      </c>
      <c r="B50" s="172" t="s">
        <v>161</v>
      </c>
      <c r="C50" s="181" t="s">
        <v>162</v>
      </c>
      <c r="D50" s="173" t="s">
        <v>144</v>
      </c>
      <c r="E50" s="174">
        <v>39.644000000000005</v>
      </c>
      <c r="F50" s="175"/>
      <c r="G50" s="176">
        <f>ROUND(E50*F50,2)</f>
        <v>0</v>
      </c>
      <c r="H50" s="175"/>
      <c r="I50" s="176">
        <f>ROUND(E50*H50,2)</f>
        <v>0</v>
      </c>
      <c r="J50" s="175"/>
      <c r="K50" s="176">
        <f>ROUND(E50*J50,2)</f>
        <v>0</v>
      </c>
      <c r="L50" s="176">
        <v>21</v>
      </c>
      <c r="M50" s="176">
        <f>G50*(1+L50/100)</f>
        <v>0</v>
      </c>
      <c r="N50" s="176">
        <v>0</v>
      </c>
      <c r="O50" s="176">
        <f>ROUND(E50*N50,2)</f>
        <v>0</v>
      </c>
      <c r="P50" s="176">
        <v>0</v>
      </c>
      <c r="Q50" s="176">
        <f>ROUND(E50*P50,2)</f>
        <v>0</v>
      </c>
      <c r="R50" s="176" t="s">
        <v>111</v>
      </c>
      <c r="S50" s="176" t="s">
        <v>112</v>
      </c>
      <c r="T50" s="177" t="s">
        <v>112</v>
      </c>
      <c r="U50" s="161">
        <v>3.5330000000000004</v>
      </c>
      <c r="V50" s="161">
        <f>ROUND(E50*U50,2)</f>
        <v>140.06</v>
      </c>
      <c r="W50" s="161"/>
      <c r="X50" s="152"/>
      <c r="Y50" s="152"/>
      <c r="Z50" s="152"/>
      <c r="AA50" s="152"/>
      <c r="AB50" s="152"/>
      <c r="AC50" s="152"/>
      <c r="AD50" s="152"/>
      <c r="AE50" s="152"/>
      <c r="AF50" s="152"/>
      <c r="AG50" s="152" t="s">
        <v>113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9"/>
      <c r="B51" s="160"/>
      <c r="C51" s="246" t="s">
        <v>163</v>
      </c>
      <c r="D51" s="247"/>
      <c r="E51" s="247"/>
      <c r="F51" s="247"/>
      <c r="G51" s="247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115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/>
      <c r="B52" s="160"/>
      <c r="C52" s="182" t="s">
        <v>164</v>
      </c>
      <c r="D52" s="162"/>
      <c r="E52" s="163">
        <v>39.644000000000005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117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9"/>
      <c r="B53" s="160"/>
      <c r="C53" s="242"/>
      <c r="D53" s="243"/>
      <c r="E53" s="243"/>
      <c r="F53" s="243"/>
      <c r="G53" s="243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118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1">
        <v>13</v>
      </c>
      <c r="B54" s="172" t="s">
        <v>165</v>
      </c>
      <c r="C54" s="181" t="s">
        <v>166</v>
      </c>
      <c r="D54" s="173" t="s">
        <v>144</v>
      </c>
      <c r="E54" s="174">
        <v>764.79000000000008</v>
      </c>
      <c r="F54" s="175"/>
      <c r="G54" s="176">
        <f>ROUND(E54*F54,2)</f>
        <v>0</v>
      </c>
      <c r="H54" s="175"/>
      <c r="I54" s="176">
        <f>ROUND(E54*H54,2)</f>
        <v>0</v>
      </c>
      <c r="J54" s="175"/>
      <c r="K54" s="176">
        <f>ROUND(E54*J54,2)</f>
        <v>0</v>
      </c>
      <c r="L54" s="176">
        <v>21</v>
      </c>
      <c r="M54" s="176">
        <f>G54*(1+L54/100)</f>
        <v>0</v>
      </c>
      <c r="N54" s="176">
        <v>0</v>
      </c>
      <c r="O54" s="176">
        <f>ROUND(E54*N54,2)</f>
        <v>0</v>
      </c>
      <c r="P54" s="176">
        <v>0</v>
      </c>
      <c r="Q54" s="176">
        <f>ROUND(E54*P54,2)</f>
        <v>0</v>
      </c>
      <c r="R54" s="176" t="s">
        <v>111</v>
      </c>
      <c r="S54" s="176" t="s">
        <v>112</v>
      </c>
      <c r="T54" s="177" t="s">
        <v>112</v>
      </c>
      <c r="U54" s="161">
        <v>1.1000000000000001E-2</v>
      </c>
      <c r="V54" s="161">
        <f>ROUND(E54*U54,2)</f>
        <v>8.41</v>
      </c>
      <c r="W54" s="161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113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9"/>
      <c r="B55" s="160"/>
      <c r="C55" s="246" t="s">
        <v>167</v>
      </c>
      <c r="D55" s="247"/>
      <c r="E55" s="247"/>
      <c r="F55" s="247"/>
      <c r="G55" s="247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52"/>
      <c r="Y55" s="152"/>
      <c r="Z55" s="152"/>
      <c r="AA55" s="152"/>
      <c r="AB55" s="152"/>
      <c r="AC55" s="152"/>
      <c r="AD55" s="152"/>
      <c r="AE55" s="152"/>
      <c r="AF55" s="152"/>
      <c r="AG55" s="152" t="s">
        <v>115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/>
      <c r="B56" s="160"/>
      <c r="C56" s="242"/>
      <c r="D56" s="243"/>
      <c r="E56" s="243"/>
      <c r="F56" s="243"/>
      <c r="G56" s="243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118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71">
        <v>14</v>
      </c>
      <c r="B57" s="172" t="s">
        <v>168</v>
      </c>
      <c r="C57" s="181" t="s">
        <v>169</v>
      </c>
      <c r="D57" s="173" t="s">
        <v>144</v>
      </c>
      <c r="E57" s="174">
        <v>2174.1680000000001</v>
      </c>
      <c r="F57" s="175"/>
      <c r="G57" s="176">
        <f>ROUND(E57*F57,2)</f>
        <v>0</v>
      </c>
      <c r="H57" s="175"/>
      <c r="I57" s="176">
        <f>ROUND(E57*H57,2)</f>
        <v>0</v>
      </c>
      <c r="J57" s="175"/>
      <c r="K57" s="176">
        <f>ROUND(E57*J57,2)</f>
        <v>0</v>
      </c>
      <c r="L57" s="176">
        <v>21</v>
      </c>
      <c r="M57" s="176">
        <f>G57*(1+L57/100)</f>
        <v>0</v>
      </c>
      <c r="N57" s="176">
        <v>0</v>
      </c>
      <c r="O57" s="176">
        <f>ROUND(E57*N57,2)</f>
        <v>0</v>
      </c>
      <c r="P57" s="176">
        <v>0</v>
      </c>
      <c r="Q57" s="176">
        <f>ROUND(E57*P57,2)</f>
        <v>0</v>
      </c>
      <c r="R57" s="176" t="s">
        <v>111</v>
      </c>
      <c r="S57" s="176" t="s">
        <v>112</v>
      </c>
      <c r="T57" s="177" t="s">
        <v>112</v>
      </c>
      <c r="U57" s="161">
        <v>1.1000000000000001E-2</v>
      </c>
      <c r="V57" s="161">
        <f>ROUND(E57*U57,2)</f>
        <v>23.92</v>
      </c>
      <c r="W57" s="161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113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246" t="s">
        <v>167</v>
      </c>
      <c r="D58" s="247"/>
      <c r="E58" s="247"/>
      <c r="F58" s="247"/>
      <c r="G58" s="247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115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9"/>
      <c r="B59" s="160"/>
      <c r="C59" s="182" t="s">
        <v>170</v>
      </c>
      <c r="D59" s="162"/>
      <c r="E59" s="163">
        <v>2174.1680000000001</v>
      </c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117</v>
      </c>
      <c r="AH59" s="152">
        <v>0</v>
      </c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242"/>
      <c r="D60" s="243"/>
      <c r="E60" s="243"/>
      <c r="F60" s="243"/>
      <c r="G60" s="243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118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33.75" outlineLevel="1" x14ac:dyDescent="0.2">
      <c r="A61" s="171">
        <v>15</v>
      </c>
      <c r="B61" s="172" t="s">
        <v>171</v>
      </c>
      <c r="C61" s="181" t="s">
        <v>172</v>
      </c>
      <c r="D61" s="173" t="s">
        <v>144</v>
      </c>
      <c r="E61" s="174">
        <v>17393.344000000001</v>
      </c>
      <c r="F61" s="175"/>
      <c r="G61" s="176">
        <f>ROUND(E61*F61,2)</f>
        <v>0</v>
      </c>
      <c r="H61" s="175"/>
      <c r="I61" s="176">
        <f>ROUND(E61*H61,2)</f>
        <v>0</v>
      </c>
      <c r="J61" s="175"/>
      <c r="K61" s="176">
        <f>ROUND(E61*J61,2)</f>
        <v>0</v>
      </c>
      <c r="L61" s="176">
        <v>21</v>
      </c>
      <c r="M61" s="176">
        <f>G61*(1+L61/100)</f>
        <v>0</v>
      </c>
      <c r="N61" s="176">
        <v>0</v>
      </c>
      <c r="O61" s="176">
        <f>ROUND(E61*N61,2)</f>
        <v>0</v>
      </c>
      <c r="P61" s="176">
        <v>0</v>
      </c>
      <c r="Q61" s="176">
        <f>ROUND(E61*P61,2)</f>
        <v>0</v>
      </c>
      <c r="R61" s="176" t="s">
        <v>111</v>
      </c>
      <c r="S61" s="176" t="s">
        <v>112</v>
      </c>
      <c r="T61" s="177" t="s">
        <v>112</v>
      </c>
      <c r="U61" s="161">
        <v>0</v>
      </c>
      <c r="V61" s="161">
        <f>ROUND(E61*U61,2)</f>
        <v>0</v>
      </c>
      <c r="W61" s="161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113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9"/>
      <c r="B62" s="160"/>
      <c r="C62" s="246" t="s">
        <v>167</v>
      </c>
      <c r="D62" s="247"/>
      <c r="E62" s="247"/>
      <c r="F62" s="247"/>
      <c r="G62" s="247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115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9"/>
      <c r="B63" s="160"/>
      <c r="C63" s="182" t="s">
        <v>173</v>
      </c>
      <c r="D63" s="162"/>
      <c r="E63" s="163">
        <v>17393.344000000001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117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9"/>
      <c r="B64" s="160"/>
      <c r="C64" s="242"/>
      <c r="D64" s="243"/>
      <c r="E64" s="243"/>
      <c r="F64" s="243"/>
      <c r="G64" s="243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118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 x14ac:dyDescent="0.2">
      <c r="A65" s="171">
        <v>16</v>
      </c>
      <c r="B65" s="172" t="s">
        <v>174</v>
      </c>
      <c r="C65" s="181" t="s">
        <v>175</v>
      </c>
      <c r="D65" s="173" t="s">
        <v>144</v>
      </c>
      <c r="E65" s="174">
        <v>2938.9580000000001</v>
      </c>
      <c r="F65" s="175"/>
      <c r="G65" s="176">
        <f>ROUND(E65*F65,2)</f>
        <v>0</v>
      </c>
      <c r="H65" s="175"/>
      <c r="I65" s="176">
        <f>ROUND(E65*H65,2)</f>
        <v>0</v>
      </c>
      <c r="J65" s="175"/>
      <c r="K65" s="176">
        <f>ROUND(E65*J65,2)</f>
        <v>0</v>
      </c>
      <c r="L65" s="176">
        <v>21</v>
      </c>
      <c r="M65" s="176">
        <f>G65*(1+L65/100)</f>
        <v>0</v>
      </c>
      <c r="N65" s="176">
        <v>0</v>
      </c>
      <c r="O65" s="176">
        <f>ROUND(E65*N65,2)</f>
        <v>0</v>
      </c>
      <c r="P65" s="176">
        <v>0</v>
      </c>
      <c r="Q65" s="176">
        <f>ROUND(E65*P65,2)</f>
        <v>0</v>
      </c>
      <c r="R65" s="176" t="s">
        <v>111</v>
      </c>
      <c r="S65" s="176" t="s">
        <v>112</v>
      </c>
      <c r="T65" s="177" t="s">
        <v>112</v>
      </c>
      <c r="U65" s="161">
        <v>5.3000000000000005E-2</v>
      </c>
      <c r="V65" s="161">
        <f>ROUND(E65*U65,2)</f>
        <v>155.76</v>
      </c>
      <c r="W65" s="161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113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9"/>
      <c r="B66" s="160"/>
      <c r="C66" s="182" t="s">
        <v>176</v>
      </c>
      <c r="D66" s="162"/>
      <c r="E66" s="163">
        <v>2938.9580000000001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117</v>
      </c>
      <c r="AH66" s="152">
        <v>0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/>
      <c r="B67" s="160"/>
      <c r="C67" s="242"/>
      <c r="D67" s="243"/>
      <c r="E67" s="243"/>
      <c r="F67" s="243"/>
      <c r="G67" s="243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118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ht="22.5" outlineLevel="1" x14ac:dyDescent="0.2">
      <c r="A68" s="171">
        <v>17</v>
      </c>
      <c r="B68" s="172" t="s">
        <v>177</v>
      </c>
      <c r="C68" s="181" t="s">
        <v>178</v>
      </c>
      <c r="D68" s="173" t="s">
        <v>144</v>
      </c>
      <c r="E68" s="174">
        <v>764.79000000000008</v>
      </c>
      <c r="F68" s="175"/>
      <c r="G68" s="176">
        <f>ROUND(E68*F68,2)</f>
        <v>0</v>
      </c>
      <c r="H68" s="175"/>
      <c r="I68" s="176">
        <f>ROUND(E68*H68,2)</f>
        <v>0</v>
      </c>
      <c r="J68" s="175"/>
      <c r="K68" s="176">
        <f>ROUND(E68*J68,2)</f>
        <v>0</v>
      </c>
      <c r="L68" s="176">
        <v>21</v>
      </c>
      <c r="M68" s="176">
        <f>G68*(1+L68/100)</f>
        <v>0</v>
      </c>
      <c r="N68" s="176">
        <v>0</v>
      </c>
      <c r="O68" s="176">
        <f>ROUND(E68*N68,2)</f>
        <v>0</v>
      </c>
      <c r="P68" s="176">
        <v>0</v>
      </c>
      <c r="Q68" s="176">
        <f>ROUND(E68*P68,2)</f>
        <v>0</v>
      </c>
      <c r="R68" s="176" t="s">
        <v>111</v>
      </c>
      <c r="S68" s="176" t="s">
        <v>112</v>
      </c>
      <c r="T68" s="177" t="s">
        <v>112</v>
      </c>
      <c r="U68" s="161">
        <v>0.20200000000000001</v>
      </c>
      <c r="V68" s="161">
        <f>ROUND(E68*U68,2)</f>
        <v>154.49</v>
      </c>
      <c r="W68" s="161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113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9"/>
      <c r="B69" s="160"/>
      <c r="C69" s="246" t="s">
        <v>179</v>
      </c>
      <c r="D69" s="247"/>
      <c r="E69" s="247"/>
      <c r="F69" s="247"/>
      <c r="G69" s="247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115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9"/>
      <c r="B70" s="160"/>
      <c r="C70" s="240" t="s">
        <v>180</v>
      </c>
      <c r="D70" s="241"/>
      <c r="E70" s="241"/>
      <c r="F70" s="241"/>
      <c r="G70" s="24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129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9"/>
      <c r="B71" s="160"/>
      <c r="C71" s="240" t="s">
        <v>181</v>
      </c>
      <c r="D71" s="241"/>
      <c r="E71" s="241"/>
      <c r="F71" s="241"/>
      <c r="G71" s="24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129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/>
      <c r="B72" s="160"/>
      <c r="C72" s="182" t="s">
        <v>182</v>
      </c>
      <c r="D72" s="162"/>
      <c r="E72" s="163">
        <v>764.79000000000008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117</v>
      </c>
      <c r="AH72" s="152">
        <v>0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9"/>
      <c r="B73" s="160"/>
      <c r="C73" s="242"/>
      <c r="D73" s="243"/>
      <c r="E73" s="243"/>
      <c r="F73" s="243"/>
      <c r="G73" s="243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118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71">
        <v>18</v>
      </c>
      <c r="B74" s="172" t="s">
        <v>183</v>
      </c>
      <c r="C74" s="181" t="s">
        <v>184</v>
      </c>
      <c r="D74" s="173" t="s">
        <v>125</v>
      </c>
      <c r="E74" s="174">
        <v>2934.98</v>
      </c>
      <c r="F74" s="175"/>
      <c r="G74" s="176">
        <f>ROUND(E74*F74,2)</f>
        <v>0</v>
      </c>
      <c r="H74" s="175"/>
      <c r="I74" s="176">
        <f>ROUND(E74*H74,2)</f>
        <v>0</v>
      </c>
      <c r="J74" s="175"/>
      <c r="K74" s="176">
        <f>ROUND(E74*J74,2)</f>
        <v>0</v>
      </c>
      <c r="L74" s="176">
        <v>21</v>
      </c>
      <c r="M74" s="176">
        <f>G74*(1+L74/100)</f>
        <v>0</v>
      </c>
      <c r="N74" s="176">
        <v>0</v>
      </c>
      <c r="O74" s="176">
        <f>ROUND(E74*N74,2)</f>
        <v>0</v>
      </c>
      <c r="P74" s="176">
        <v>0</v>
      </c>
      <c r="Q74" s="176">
        <f>ROUND(E74*P74,2)</f>
        <v>0</v>
      </c>
      <c r="R74" s="176" t="s">
        <v>185</v>
      </c>
      <c r="S74" s="176" t="s">
        <v>112</v>
      </c>
      <c r="T74" s="177" t="s">
        <v>112</v>
      </c>
      <c r="U74" s="161">
        <v>7.3000000000000009E-2</v>
      </c>
      <c r="V74" s="161">
        <f>ROUND(E74*U74,2)</f>
        <v>214.25</v>
      </c>
      <c r="W74" s="161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113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9"/>
      <c r="B75" s="160"/>
      <c r="C75" s="246" t="s">
        <v>186</v>
      </c>
      <c r="D75" s="247"/>
      <c r="E75" s="247"/>
      <c r="F75" s="247"/>
      <c r="G75" s="247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115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9"/>
      <c r="B76" s="160"/>
      <c r="C76" s="242"/>
      <c r="D76" s="243"/>
      <c r="E76" s="243"/>
      <c r="F76" s="243"/>
      <c r="G76" s="243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118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71">
        <v>19</v>
      </c>
      <c r="B77" s="172" t="s">
        <v>187</v>
      </c>
      <c r="C77" s="181" t="s">
        <v>188</v>
      </c>
      <c r="D77" s="173" t="s">
        <v>125</v>
      </c>
      <c r="E77" s="174">
        <v>375.07000000000005</v>
      </c>
      <c r="F77" s="175"/>
      <c r="G77" s="176">
        <f>ROUND(E77*F77,2)</f>
        <v>0</v>
      </c>
      <c r="H77" s="175"/>
      <c r="I77" s="176">
        <f>ROUND(E77*H77,2)</f>
        <v>0</v>
      </c>
      <c r="J77" s="175"/>
      <c r="K77" s="176">
        <f>ROUND(E77*J77,2)</f>
        <v>0</v>
      </c>
      <c r="L77" s="176">
        <v>21</v>
      </c>
      <c r="M77" s="176">
        <f>G77*(1+L77/100)</f>
        <v>0</v>
      </c>
      <c r="N77" s="176">
        <v>0</v>
      </c>
      <c r="O77" s="176">
        <f>ROUND(E77*N77,2)</f>
        <v>0</v>
      </c>
      <c r="P77" s="176">
        <v>0</v>
      </c>
      <c r="Q77" s="176">
        <f>ROUND(E77*P77,2)</f>
        <v>0</v>
      </c>
      <c r="R77" s="176" t="s">
        <v>111</v>
      </c>
      <c r="S77" s="176" t="s">
        <v>112</v>
      </c>
      <c r="T77" s="177" t="s">
        <v>112</v>
      </c>
      <c r="U77" s="161">
        <v>1.8000000000000002E-2</v>
      </c>
      <c r="V77" s="161">
        <f>ROUND(E77*U77,2)</f>
        <v>6.75</v>
      </c>
      <c r="W77" s="161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113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9"/>
      <c r="B78" s="160"/>
      <c r="C78" s="246" t="s">
        <v>189</v>
      </c>
      <c r="D78" s="247"/>
      <c r="E78" s="247"/>
      <c r="F78" s="247"/>
      <c r="G78" s="247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52"/>
      <c r="Y78" s="152"/>
      <c r="Z78" s="152"/>
      <c r="AA78" s="152"/>
      <c r="AB78" s="152"/>
      <c r="AC78" s="152"/>
      <c r="AD78" s="152"/>
      <c r="AE78" s="152"/>
      <c r="AF78" s="152"/>
      <c r="AG78" s="152" t="s">
        <v>115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9"/>
      <c r="B79" s="160"/>
      <c r="C79" s="240" t="s">
        <v>190</v>
      </c>
      <c r="D79" s="241"/>
      <c r="E79" s="241"/>
      <c r="F79" s="241"/>
      <c r="G79" s="24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129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9"/>
      <c r="B80" s="160"/>
      <c r="C80" s="242"/>
      <c r="D80" s="243"/>
      <c r="E80" s="243"/>
      <c r="F80" s="243"/>
      <c r="G80" s="243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118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ht="22.5" outlineLevel="1" x14ac:dyDescent="0.2">
      <c r="A81" s="171">
        <v>20</v>
      </c>
      <c r="B81" s="172" t="s">
        <v>191</v>
      </c>
      <c r="C81" s="181" t="s">
        <v>192</v>
      </c>
      <c r="D81" s="173" t="s">
        <v>125</v>
      </c>
      <c r="E81" s="174">
        <v>3173</v>
      </c>
      <c r="F81" s="175"/>
      <c r="G81" s="176">
        <f>ROUND(E81*F81,2)</f>
        <v>0</v>
      </c>
      <c r="H81" s="175"/>
      <c r="I81" s="176">
        <f>ROUND(E81*H81,2)</f>
        <v>0</v>
      </c>
      <c r="J81" s="175"/>
      <c r="K81" s="176">
        <f>ROUND(E81*J81,2)</f>
        <v>0</v>
      </c>
      <c r="L81" s="176">
        <v>21</v>
      </c>
      <c r="M81" s="176">
        <f>G81*(1+L81/100)</f>
        <v>0</v>
      </c>
      <c r="N81" s="176">
        <v>0</v>
      </c>
      <c r="O81" s="176">
        <f>ROUND(E81*N81,2)</f>
        <v>0</v>
      </c>
      <c r="P81" s="176">
        <v>0</v>
      </c>
      <c r="Q81" s="176">
        <f>ROUND(E81*P81,2)</f>
        <v>0</v>
      </c>
      <c r="R81" s="176" t="s">
        <v>111</v>
      </c>
      <c r="S81" s="176" t="s">
        <v>112</v>
      </c>
      <c r="T81" s="177" t="s">
        <v>112</v>
      </c>
      <c r="U81" s="161">
        <v>0.04</v>
      </c>
      <c r="V81" s="161">
        <f>ROUND(E81*U81,2)</f>
        <v>126.92</v>
      </c>
      <c r="W81" s="161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113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 x14ac:dyDescent="0.2">
      <c r="A82" s="159"/>
      <c r="B82" s="160"/>
      <c r="C82" s="246" t="s">
        <v>193</v>
      </c>
      <c r="D82" s="247"/>
      <c r="E82" s="247"/>
      <c r="F82" s="247"/>
      <c r="G82" s="247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115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78" t="str">
        <f>C82</f>
        <v>s případným nutným přemístěním hromad nebo dočasných skládek na místo potřeby ze vzdálenosti do 30 m, v rovině nebo ve svahu do 1 : 5,</v>
      </c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9"/>
      <c r="B83" s="160"/>
      <c r="C83" s="182" t="s">
        <v>194</v>
      </c>
      <c r="D83" s="162"/>
      <c r="E83" s="163">
        <v>3173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52"/>
      <c r="Y83" s="152"/>
      <c r="Z83" s="152"/>
      <c r="AA83" s="152"/>
      <c r="AB83" s="152"/>
      <c r="AC83" s="152"/>
      <c r="AD83" s="152"/>
      <c r="AE83" s="152"/>
      <c r="AF83" s="152"/>
      <c r="AG83" s="152" t="s">
        <v>117</v>
      </c>
      <c r="AH83" s="152">
        <v>0</v>
      </c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9"/>
      <c r="B84" s="160"/>
      <c r="C84" s="242"/>
      <c r="D84" s="243"/>
      <c r="E84" s="243"/>
      <c r="F84" s="243"/>
      <c r="G84" s="243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52"/>
      <c r="Y84" s="152"/>
      <c r="Z84" s="152"/>
      <c r="AA84" s="152"/>
      <c r="AB84" s="152"/>
      <c r="AC84" s="152"/>
      <c r="AD84" s="152"/>
      <c r="AE84" s="152"/>
      <c r="AF84" s="152"/>
      <c r="AG84" s="152" t="s">
        <v>118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71">
        <v>21</v>
      </c>
      <c r="B85" s="172" t="s">
        <v>195</v>
      </c>
      <c r="C85" s="181" t="s">
        <v>196</v>
      </c>
      <c r="D85" s="173" t="s">
        <v>125</v>
      </c>
      <c r="E85" s="174">
        <v>2934.98</v>
      </c>
      <c r="F85" s="175"/>
      <c r="G85" s="176">
        <f>ROUND(E85*F85,2)</f>
        <v>0</v>
      </c>
      <c r="H85" s="175"/>
      <c r="I85" s="176">
        <f>ROUND(E85*H85,2)</f>
        <v>0</v>
      </c>
      <c r="J85" s="175"/>
      <c r="K85" s="176">
        <f>ROUND(E85*J85,2)</f>
        <v>0</v>
      </c>
      <c r="L85" s="176">
        <v>21</v>
      </c>
      <c r="M85" s="176">
        <f>G85*(1+L85/100)</f>
        <v>0</v>
      </c>
      <c r="N85" s="176">
        <v>0</v>
      </c>
      <c r="O85" s="176">
        <f>ROUND(E85*N85,2)</f>
        <v>0</v>
      </c>
      <c r="P85" s="176">
        <v>0</v>
      </c>
      <c r="Q85" s="176">
        <f>ROUND(E85*P85,2)</f>
        <v>0</v>
      </c>
      <c r="R85" s="176" t="s">
        <v>111</v>
      </c>
      <c r="S85" s="176" t="s">
        <v>112</v>
      </c>
      <c r="T85" s="177" t="s">
        <v>112</v>
      </c>
      <c r="U85" s="161">
        <v>0.128</v>
      </c>
      <c r="V85" s="161">
        <f>ROUND(E85*U85,2)</f>
        <v>375.68</v>
      </c>
      <c r="W85" s="161"/>
      <c r="X85" s="152"/>
      <c r="Y85" s="152"/>
      <c r="Z85" s="152"/>
      <c r="AA85" s="152"/>
      <c r="AB85" s="152"/>
      <c r="AC85" s="152"/>
      <c r="AD85" s="152"/>
      <c r="AE85" s="152"/>
      <c r="AF85" s="152"/>
      <c r="AG85" s="152" t="s">
        <v>113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9"/>
      <c r="B86" s="160"/>
      <c r="C86" s="246" t="s">
        <v>197</v>
      </c>
      <c r="D86" s="247"/>
      <c r="E86" s="247"/>
      <c r="F86" s="247"/>
      <c r="G86" s="247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2"/>
      <c r="Y86" s="152"/>
      <c r="Z86" s="152"/>
      <c r="AA86" s="152"/>
      <c r="AB86" s="152"/>
      <c r="AC86" s="152"/>
      <c r="AD86" s="152"/>
      <c r="AE86" s="152"/>
      <c r="AF86" s="152"/>
      <c r="AG86" s="152" t="s">
        <v>115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9"/>
      <c r="B87" s="160"/>
      <c r="C87" s="242"/>
      <c r="D87" s="243"/>
      <c r="E87" s="243"/>
      <c r="F87" s="243"/>
      <c r="G87" s="243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52"/>
      <c r="Y87" s="152"/>
      <c r="Z87" s="152"/>
      <c r="AA87" s="152"/>
      <c r="AB87" s="152"/>
      <c r="AC87" s="152"/>
      <c r="AD87" s="152"/>
      <c r="AE87" s="152"/>
      <c r="AF87" s="152"/>
      <c r="AG87" s="152" t="s">
        <v>118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71">
        <v>22</v>
      </c>
      <c r="B88" s="172" t="s">
        <v>198</v>
      </c>
      <c r="C88" s="181" t="s">
        <v>199</v>
      </c>
      <c r="D88" s="173" t="s">
        <v>110</v>
      </c>
      <c r="E88" s="174">
        <v>0.31730000000000003</v>
      </c>
      <c r="F88" s="175"/>
      <c r="G88" s="176">
        <f>ROUND(E88*F88,2)</f>
        <v>0</v>
      </c>
      <c r="H88" s="175"/>
      <c r="I88" s="176">
        <f>ROUND(E88*H88,2)</f>
        <v>0</v>
      </c>
      <c r="J88" s="175"/>
      <c r="K88" s="176">
        <f>ROUND(E88*J88,2)</f>
        <v>0</v>
      </c>
      <c r="L88" s="176">
        <v>21</v>
      </c>
      <c r="M88" s="176">
        <f>G88*(1+L88/100)</f>
        <v>0</v>
      </c>
      <c r="N88" s="176">
        <v>0</v>
      </c>
      <c r="O88" s="176">
        <f>ROUND(E88*N88,2)</f>
        <v>0</v>
      </c>
      <c r="P88" s="176">
        <v>0</v>
      </c>
      <c r="Q88" s="176">
        <f>ROUND(E88*P88,2)</f>
        <v>0</v>
      </c>
      <c r="R88" s="176"/>
      <c r="S88" s="176" t="s">
        <v>112</v>
      </c>
      <c r="T88" s="177" t="s">
        <v>112</v>
      </c>
      <c r="U88" s="161">
        <v>2.8200000000000003</v>
      </c>
      <c r="V88" s="161">
        <f>ROUND(E88*U88,2)</f>
        <v>0.89</v>
      </c>
      <c r="W88" s="161"/>
      <c r="X88" s="152"/>
      <c r="Y88" s="152"/>
      <c r="Z88" s="152"/>
      <c r="AA88" s="152"/>
      <c r="AB88" s="152"/>
      <c r="AC88" s="152"/>
      <c r="AD88" s="152"/>
      <c r="AE88" s="152"/>
      <c r="AF88" s="152"/>
      <c r="AG88" s="152" t="s">
        <v>113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9"/>
      <c r="B89" s="160"/>
      <c r="C89" s="182" t="s">
        <v>200</v>
      </c>
      <c r="D89" s="162"/>
      <c r="E89" s="163">
        <v>0.31730000000000003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2"/>
      <c r="Y89" s="152"/>
      <c r="Z89" s="152"/>
      <c r="AA89" s="152"/>
      <c r="AB89" s="152"/>
      <c r="AC89" s="152"/>
      <c r="AD89" s="152"/>
      <c r="AE89" s="152"/>
      <c r="AF89" s="152"/>
      <c r="AG89" s="152" t="s">
        <v>117</v>
      </c>
      <c r="AH89" s="152">
        <v>0</v>
      </c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59"/>
      <c r="B90" s="160"/>
      <c r="C90" s="242"/>
      <c r="D90" s="243"/>
      <c r="E90" s="243"/>
      <c r="F90" s="243"/>
      <c r="G90" s="243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2"/>
      <c r="Y90" s="152"/>
      <c r="Z90" s="152"/>
      <c r="AA90" s="152"/>
      <c r="AB90" s="152"/>
      <c r="AC90" s="152"/>
      <c r="AD90" s="152"/>
      <c r="AE90" s="152"/>
      <c r="AF90" s="152"/>
      <c r="AG90" s="152" t="s">
        <v>118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71">
        <v>23</v>
      </c>
      <c r="B91" s="172" t="s">
        <v>201</v>
      </c>
      <c r="C91" s="181" t="s">
        <v>202</v>
      </c>
      <c r="D91" s="173" t="s">
        <v>203</v>
      </c>
      <c r="E91" s="174">
        <v>4130.9192000000003</v>
      </c>
      <c r="F91" s="175"/>
      <c r="G91" s="176">
        <f>ROUND(E91*F91,2)</f>
        <v>0</v>
      </c>
      <c r="H91" s="175"/>
      <c r="I91" s="176">
        <f>ROUND(E91*H91,2)</f>
        <v>0</v>
      </c>
      <c r="J91" s="175"/>
      <c r="K91" s="176">
        <f>ROUND(E91*J91,2)</f>
        <v>0</v>
      </c>
      <c r="L91" s="176">
        <v>21</v>
      </c>
      <c r="M91" s="176">
        <f>G91*(1+L91/100)</f>
        <v>0</v>
      </c>
      <c r="N91" s="176">
        <v>0</v>
      </c>
      <c r="O91" s="176">
        <f>ROUND(E91*N91,2)</f>
        <v>0</v>
      </c>
      <c r="P91" s="176">
        <v>0</v>
      </c>
      <c r="Q91" s="176">
        <f>ROUND(E91*P91,2)</f>
        <v>0</v>
      </c>
      <c r="R91" s="176" t="s">
        <v>111</v>
      </c>
      <c r="S91" s="176" t="s">
        <v>112</v>
      </c>
      <c r="T91" s="177" t="s">
        <v>204</v>
      </c>
      <c r="U91" s="161">
        <v>0</v>
      </c>
      <c r="V91" s="161">
        <f>ROUND(E91*U91,2)</f>
        <v>0</v>
      </c>
      <c r="W91" s="161"/>
      <c r="X91" s="152"/>
      <c r="Y91" s="152"/>
      <c r="Z91" s="152"/>
      <c r="AA91" s="152"/>
      <c r="AB91" s="152"/>
      <c r="AC91" s="152"/>
      <c r="AD91" s="152"/>
      <c r="AE91" s="152"/>
      <c r="AF91" s="152"/>
      <c r="AG91" s="152" t="s">
        <v>113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9"/>
      <c r="B92" s="160"/>
      <c r="C92" s="248" t="s">
        <v>205</v>
      </c>
      <c r="D92" s="249"/>
      <c r="E92" s="249"/>
      <c r="F92" s="249"/>
      <c r="G92" s="249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2"/>
      <c r="Y92" s="152"/>
      <c r="Z92" s="152"/>
      <c r="AA92" s="152"/>
      <c r="AB92" s="152"/>
      <c r="AC92" s="152"/>
      <c r="AD92" s="152"/>
      <c r="AE92" s="152"/>
      <c r="AF92" s="152"/>
      <c r="AG92" s="152" t="s">
        <v>129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9"/>
      <c r="B93" s="160"/>
      <c r="C93" s="182" t="s">
        <v>206</v>
      </c>
      <c r="D93" s="162"/>
      <c r="E93" s="163">
        <v>4130.9192000000003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2"/>
      <c r="Y93" s="152"/>
      <c r="Z93" s="152"/>
      <c r="AA93" s="152"/>
      <c r="AB93" s="152"/>
      <c r="AC93" s="152"/>
      <c r="AD93" s="152"/>
      <c r="AE93" s="152"/>
      <c r="AF93" s="152"/>
      <c r="AG93" s="152" t="s">
        <v>117</v>
      </c>
      <c r="AH93" s="152">
        <v>0</v>
      </c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9"/>
      <c r="B94" s="160"/>
      <c r="C94" s="242"/>
      <c r="D94" s="243"/>
      <c r="E94" s="243"/>
      <c r="F94" s="243"/>
      <c r="G94" s="243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2"/>
      <c r="Y94" s="152"/>
      <c r="Z94" s="152"/>
      <c r="AA94" s="152"/>
      <c r="AB94" s="152"/>
      <c r="AC94" s="152"/>
      <c r="AD94" s="152"/>
      <c r="AE94" s="152"/>
      <c r="AF94" s="152"/>
      <c r="AG94" s="152" t="s">
        <v>118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71">
        <v>24</v>
      </c>
      <c r="B95" s="172" t="s">
        <v>207</v>
      </c>
      <c r="C95" s="181" t="s">
        <v>208</v>
      </c>
      <c r="D95" s="173" t="s">
        <v>209</v>
      </c>
      <c r="E95" s="174">
        <v>176.09880000000001</v>
      </c>
      <c r="F95" s="175"/>
      <c r="G95" s="176">
        <f>ROUND(E95*F95,2)</f>
        <v>0</v>
      </c>
      <c r="H95" s="175"/>
      <c r="I95" s="176">
        <f>ROUND(E95*H95,2)</f>
        <v>0</v>
      </c>
      <c r="J95" s="175"/>
      <c r="K95" s="176">
        <f>ROUND(E95*J95,2)</f>
        <v>0</v>
      </c>
      <c r="L95" s="176">
        <v>21</v>
      </c>
      <c r="M95" s="176">
        <f>G95*(1+L95/100)</f>
        <v>0</v>
      </c>
      <c r="N95" s="176">
        <v>1E-3</v>
      </c>
      <c r="O95" s="176">
        <f>ROUND(E95*N95,2)</f>
        <v>0.18</v>
      </c>
      <c r="P95" s="176">
        <v>0</v>
      </c>
      <c r="Q95" s="176">
        <f>ROUND(E95*P95,2)</f>
        <v>0</v>
      </c>
      <c r="R95" s="176" t="s">
        <v>210</v>
      </c>
      <c r="S95" s="176" t="s">
        <v>112</v>
      </c>
      <c r="T95" s="177" t="s">
        <v>112</v>
      </c>
      <c r="U95" s="161">
        <v>0</v>
      </c>
      <c r="V95" s="161">
        <f>ROUND(E95*U95,2)</f>
        <v>0</v>
      </c>
      <c r="W95" s="161"/>
      <c r="X95" s="152"/>
      <c r="Y95" s="152"/>
      <c r="Z95" s="152"/>
      <c r="AA95" s="152"/>
      <c r="AB95" s="152"/>
      <c r="AC95" s="152"/>
      <c r="AD95" s="152"/>
      <c r="AE95" s="152"/>
      <c r="AF95" s="152"/>
      <c r="AG95" s="152" t="s">
        <v>211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9"/>
      <c r="B96" s="160"/>
      <c r="C96" s="182" t="s">
        <v>212</v>
      </c>
      <c r="D96" s="162"/>
      <c r="E96" s="163">
        <v>176.09880000000001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2"/>
      <c r="Y96" s="152"/>
      <c r="Z96" s="152"/>
      <c r="AA96" s="152"/>
      <c r="AB96" s="152"/>
      <c r="AC96" s="152"/>
      <c r="AD96" s="152"/>
      <c r="AE96" s="152"/>
      <c r="AF96" s="152"/>
      <c r="AG96" s="152" t="s">
        <v>117</v>
      </c>
      <c r="AH96" s="152">
        <v>0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9"/>
      <c r="B97" s="160"/>
      <c r="C97" s="242"/>
      <c r="D97" s="243"/>
      <c r="E97" s="243"/>
      <c r="F97" s="243"/>
      <c r="G97" s="243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2"/>
      <c r="Y97" s="152"/>
      <c r="Z97" s="152"/>
      <c r="AA97" s="152"/>
      <c r="AB97" s="152"/>
      <c r="AC97" s="152"/>
      <c r="AD97" s="152"/>
      <c r="AE97" s="152"/>
      <c r="AF97" s="152"/>
      <c r="AG97" s="152" t="s">
        <v>118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x14ac:dyDescent="0.2">
      <c r="A98" s="165" t="s">
        <v>106</v>
      </c>
      <c r="B98" s="166" t="s">
        <v>62</v>
      </c>
      <c r="C98" s="180" t="s">
        <v>63</v>
      </c>
      <c r="D98" s="167"/>
      <c r="E98" s="168"/>
      <c r="F98" s="169"/>
      <c r="G98" s="169">
        <f>SUMIF(AG99:AG114,"&lt;&gt;NOR",G99:G114)</f>
        <v>0</v>
      </c>
      <c r="H98" s="169"/>
      <c r="I98" s="169">
        <f>SUM(I99:I114)</f>
        <v>0</v>
      </c>
      <c r="J98" s="169"/>
      <c r="K98" s="169">
        <f>SUM(K99:K114)</f>
        <v>0</v>
      </c>
      <c r="L98" s="169"/>
      <c r="M98" s="169">
        <f>SUM(M99:M114)</f>
        <v>0</v>
      </c>
      <c r="N98" s="169"/>
      <c r="O98" s="169">
        <f>SUM(O99:O114)</f>
        <v>84.98</v>
      </c>
      <c r="P98" s="169"/>
      <c r="Q98" s="169">
        <f>SUM(Q99:Q114)</f>
        <v>0</v>
      </c>
      <c r="R98" s="169"/>
      <c r="S98" s="169"/>
      <c r="T98" s="170"/>
      <c r="U98" s="164"/>
      <c r="V98" s="164">
        <f>SUM(V99:V114)</f>
        <v>203.9</v>
      </c>
      <c r="W98" s="164"/>
      <c r="AG98" t="s">
        <v>107</v>
      </c>
    </row>
    <row r="99" spans="1:60" outlineLevel="1" x14ac:dyDescent="0.2">
      <c r="A99" s="171">
        <v>25</v>
      </c>
      <c r="B99" s="172" t="s">
        <v>213</v>
      </c>
      <c r="C99" s="181" t="s">
        <v>214</v>
      </c>
      <c r="D99" s="173" t="s">
        <v>215</v>
      </c>
      <c r="E99" s="174">
        <v>901</v>
      </c>
      <c r="F99" s="175"/>
      <c r="G99" s="176">
        <f>ROUND(E99*F99,2)</f>
        <v>0</v>
      </c>
      <c r="H99" s="175"/>
      <c r="I99" s="176">
        <f>ROUND(E99*H99,2)</f>
        <v>0</v>
      </c>
      <c r="J99" s="175"/>
      <c r="K99" s="176">
        <f>ROUND(E99*J99,2)</f>
        <v>0</v>
      </c>
      <c r="L99" s="176">
        <v>21</v>
      </c>
      <c r="M99" s="176">
        <f>G99*(1+L99/100)</f>
        <v>0</v>
      </c>
      <c r="N99" s="176">
        <v>0</v>
      </c>
      <c r="O99" s="176">
        <f>ROUND(E99*N99,2)</f>
        <v>0</v>
      </c>
      <c r="P99" s="176">
        <v>0</v>
      </c>
      <c r="Q99" s="176">
        <f>ROUND(E99*P99,2)</f>
        <v>0</v>
      </c>
      <c r="R99" s="176"/>
      <c r="S99" s="176" t="s">
        <v>112</v>
      </c>
      <c r="T99" s="177" t="s">
        <v>112</v>
      </c>
      <c r="U99" s="161">
        <v>0.20200000000000001</v>
      </c>
      <c r="V99" s="161">
        <f>ROUND(E99*U99,2)</f>
        <v>182</v>
      </c>
      <c r="W99" s="161"/>
      <c r="X99" s="152"/>
      <c r="Y99" s="152"/>
      <c r="Z99" s="152"/>
      <c r="AA99" s="152"/>
      <c r="AB99" s="152"/>
      <c r="AC99" s="152"/>
      <c r="AD99" s="152"/>
      <c r="AE99" s="152"/>
      <c r="AF99" s="152"/>
      <c r="AG99" s="152" t="s">
        <v>113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9"/>
      <c r="B100" s="160"/>
      <c r="C100" s="244"/>
      <c r="D100" s="245"/>
      <c r="E100" s="245"/>
      <c r="F100" s="245"/>
      <c r="G100" s="245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118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71">
        <v>26</v>
      </c>
      <c r="B101" s="172" t="s">
        <v>216</v>
      </c>
      <c r="C101" s="181" t="s">
        <v>217</v>
      </c>
      <c r="D101" s="173" t="s">
        <v>215</v>
      </c>
      <c r="E101" s="174">
        <v>10</v>
      </c>
      <c r="F101" s="175"/>
      <c r="G101" s="176">
        <f>ROUND(E101*F101,2)</f>
        <v>0</v>
      </c>
      <c r="H101" s="175"/>
      <c r="I101" s="176">
        <f>ROUND(E101*H101,2)</f>
        <v>0</v>
      </c>
      <c r="J101" s="175"/>
      <c r="K101" s="176">
        <f>ROUND(E101*J101,2)</f>
        <v>0</v>
      </c>
      <c r="L101" s="176">
        <v>21</v>
      </c>
      <c r="M101" s="176">
        <f>G101*(1+L101/100)</f>
        <v>0</v>
      </c>
      <c r="N101" s="176">
        <v>2.4640000000000002E-2</v>
      </c>
      <c r="O101" s="176">
        <f>ROUND(E101*N101,2)</f>
        <v>0.25</v>
      </c>
      <c r="P101" s="176">
        <v>0</v>
      </c>
      <c r="Q101" s="176">
        <f>ROUND(E101*P101,2)</f>
        <v>0</v>
      </c>
      <c r="R101" s="176"/>
      <c r="S101" s="176" t="s">
        <v>112</v>
      </c>
      <c r="T101" s="177" t="s">
        <v>112</v>
      </c>
      <c r="U101" s="161">
        <v>2.1900000000000004</v>
      </c>
      <c r="V101" s="161">
        <f>ROUND(E101*U101,2)</f>
        <v>21.9</v>
      </c>
      <c r="W101" s="161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113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9"/>
      <c r="B102" s="160"/>
      <c r="C102" s="244"/>
      <c r="D102" s="245"/>
      <c r="E102" s="245"/>
      <c r="F102" s="245"/>
      <c r="G102" s="245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118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71">
        <v>27</v>
      </c>
      <c r="B103" s="172" t="s">
        <v>218</v>
      </c>
      <c r="C103" s="181" t="s">
        <v>219</v>
      </c>
      <c r="D103" s="173" t="s">
        <v>220</v>
      </c>
      <c r="E103" s="174">
        <v>10</v>
      </c>
      <c r="F103" s="175"/>
      <c r="G103" s="176">
        <f>ROUND(E103*F103,2)</f>
        <v>0</v>
      </c>
      <c r="H103" s="175"/>
      <c r="I103" s="176">
        <f>ROUND(E103*H103,2)</f>
        <v>0</v>
      </c>
      <c r="J103" s="175"/>
      <c r="K103" s="176">
        <f>ROUND(E103*J103,2)</f>
        <v>0</v>
      </c>
      <c r="L103" s="176">
        <v>21</v>
      </c>
      <c r="M103" s="176">
        <f>G103*(1+L103/100)</f>
        <v>0</v>
      </c>
      <c r="N103" s="176">
        <v>0</v>
      </c>
      <c r="O103" s="176">
        <f>ROUND(E103*N103,2)</f>
        <v>0</v>
      </c>
      <c r="P103" s="176">
        <v>0</v>
      </c>
      <c r="Q103" s="176">
        <f>ROUND(E103*P103,2)</f>
        <v>0</v>
      </c>
      <c r="R103" s="176"/>
      <c r="S103" s="176" t="s">
        <v>221</v>
      </c>
      <c r="T103" s="177" t="s">
        <v>204</v>
      </c>
      <c r="U103" s="161">
        <v>0</v>
      </c>
      <c r="V103" s="161">
        <f>ROUND(E103*U103,2)</f>
        <v>0</v>
      </c>
      <c r="W103" s="161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 t="s">
        <v>113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9"/>
      <c r="B104" s="160"/>
      <c r="C104" s="248" t="s">
        <v>222</v>
      </c>
      <c r="D104" s="249"/>
      <c r="E104" s="249"/>
      <c r="F104" s="249"/>
      <c r="G104" s="249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129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9"/>
      <c r="B105" s="160"/>
      <c r="C105" s="240" t="s">
        <v>223</v>
      </c>
      <c r="D105" s="241"/>
      <c r="E105" s="241"/>
      <c r="F105" s="241"/>
      <c r="G105" s="24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129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/>
      <c r="B106" s="160"/>
      <c r="C106" s="240" t="s">
        <v>224</v>
      </c>
      <c r="D106" s="241"/>
      <c r="E106" s="241"/>
      <c r="F106" s="241"/>
      <c r="G106" s="24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129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9"/>
      <c r="B107" s="160"/>
      <c r="C107" s="240" t="s">
        <v>225</v>
      </c>
      <c r="D107" s="241"/>
      <c r="E107" s="241"/>
      <c r="F107" s="241"/>
      <c r="G107" s="24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129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/>
      <c r="B108" s="160"/>
      <c r="C108" s="240" t="s">
        <v>226</v>
      </c>
      <c r="D108" s="241"/>
      <c r="E108" s="241"/>
      <c r="F108" s="241"/>
      <c r="G108" s="24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129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59"/>
      <c r="B109" s="160"/>
      <c r="C109" s="242"/>
      <c r="D109" s="243"/>
      <c r="E109" s="243"/>
      <c r="F109" s="243"/>
      <c r="G109" s="243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118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1">
        <v>28</v>
      </c>
      <c r="B110" s="172" t="s">
        <v>227</v>
      </c>
      <c r="C110" s="181" t="s">
        <v>228</v>
      </c>
      <c r="D110" s="173" t="s">
        <v>203</v>
      </c>
      <c r="E110" s="174">
        <v>83.252400000000009</v>
      </c>
      <c r="F110" s="175"/>
      <c r="G110" s="176">
        <f>ROUND(E110*F110,2)</f>
        <v>0</v>
      </c>
      <c r="H110" s="175"/>
      <c r="I110" s="176">
        <f>ROUND(E110*H110,2)</f>
        <v>0</v>
      </c>
      <c r="J110" s="175"/>
      <c r="K110" s="176">
        <f>ROUND(E110*J110,2)</f>
        <v>0</v>
      </c>
      <c r="L110" s="176">
        <v>21</v>
      </c>
      <c r="M110" s="176">
        <f>G110*(1+L110/100)</f>
        <v>0</v>
      </c>
      <c r="N110" s="176">
        <v>1</v>
      </c>
      <c r="O110" s="176">
        <f>ROUND(E110*N110,2)</f>
        <v>83.25</v>
      </c>
      <c r="P110" s="176">
        <v>0</v>
      </c>
      <c r="Q110" s="176">
        <f>ROUND(E110*P110,2)</f>
        <v>0</v>
      </c>
      <c r="R110" s="176" t="s">
        <v>210</v>
      </c>
      <c r="S110" s="176" t="s">
        <v>112</v>
      </c>
      <c r="T110" s="177" t="s">
        <v>112</v>
      </c>
      <c r="U110" s="161">
        <v>0</v>
      </c>
      <c r="V110" s="161">
        <f>ROUND(E110*U110,2)</f>
        <v>0</v>
      </c>
      <c r="W110" s="161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211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9"/>
      <c r="B111" s="160"/>
      <c r="C111" s="182" t="s">
        <v>229</v>
      </c>
      <c r="D111" s="162"/>
      <c r="E111" s="163">
        <v>83.252400000000009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117</v>
      </c>
      <c r="AH111" s="152">
        <v>0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242"/>
      <c r="D112" s="243"/>
      <c r="E112" s="243"/>
      <c r="F112" s="243"/>
      <c r="G112" s="243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52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118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ht="22.5" outlineLevel="1" x14ac:dyDescent="0.2">
      <c r="A113" s="171">
        <v>29</v>
      </c>
      <c r="B113" s="172" t="s">
        <v>230</v>
      </c>
      <c r="C113" s="181" t="s">
        <v>231</v>
      </c>
      <c r="D113" s="173" t="s">
        <v>232</v>
      </c>
      <c r="E113" s="174">
        <v>2</v>
      </c>
      <c r="F113" s="175"/>
      <c r="G113" s="176">
        <f>ROUND(E113*F113,2)</f>
        <v>0</v>
      </c>
      <c r="H113" s="175"/>
      <c r="I113" s="176">
        <f>ROUND(E113*H113,2)</f>
        <v>0</v>
      </c>
      <c r="J113" s="175"/>
      <c r="K113" s="176">
        <f>ROUND(E113*J113,2)</f>
        <v>0</v>
      </c>
      <c r="L113" s="176">
        <v>21</v>
      </c>
      <c r="M113" s="176">
        <f>G113*(1+L113/100)</f>
        <v>0</v>
      </c>
      <c r="N113" s="176">
        <v>0.7400000000000001</v>
      </c>
      <c r="O113" s="176">
        <f>ROUND(E113*N113,2)</f>
        <v>1.48</v>
      </c>
      <c r="P113" s="176">
        <v>0</v>
      </c>
      <c r="Q113" s="176">
        <f>ROUND(E113*P113,2)</f>
        <v>0</v>
      </c>
      <c r="R113" s="176" t="s">
        <v>210</v>
      </c>
      <c r="S113" s="176" t="s">
        <v>112</v>
      </c>
      <c r="T113" s="177" t="s">
        <v>112</v>
      </c>
      <c r="U113" s="161">
        <v>0</v>
      </c>
      <c r="V113" s="161">
        <f>ROUND(E113*U113,2)</f>
        <v>0</v>
      </c>
      <c r="W113" s="161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211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9"/>
      <c r="B114" s="160"/>
      <c r="C114" s="244"/>
      <c r="D114" s="245"/>
      <c r="E114" s="245"/>
      <c r="F114" s="245"/>
      <c r="G114" s="245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118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x14ac:dyDescent="0.2">
      <c r="A115" s="165" t="s">
        <v>106</v>
      </c>
      <c r="B115" s="166" t="s">
        <v>64</v>
      </c>
      <c r="C115" s="180" t="s">
        <v>65</v>
      </c>
      <c r="D115" s="167"/>
      <c r="E115" s="168"/>
      <c r="F115" s="169"/>
      <c r="G115" s="169">
        <f>SUMIF(AG116:AG130,"&lt;&gt;NOR",G116:G130)</f>
        <v>0</v>
      </c>
      <c r="H115" s="169"/>
      <c r="I115" s="169">
        <f>SUM(I116:I130)</f>
        <v>0</v>
      </c>
      <c r="J115" s="169"/>
      <c r="K115" s="169">
        <f>SUM(K116:K130)</f>
        <v>0</v>
      </c>
      <c r="L115" s="169"/>
      <c r="M115" s="169">
        <f>SUM(M116:M130)</f>
        <v>0</v>
      </c>
      <c r="N115" s="169"/>
      <c r="O115" s="169">
        <f>SUM(O116:O130)</f>
        <v>30.07</v>
      </c>
      <c r="P115" s="169"/>
      <c r="Q115" s="169">
        <f>SUM(Q116:Q130)</f>
        <v>0</v>
      </c>
      <c r="R115" s="169"/>
      <c r="S115" s="169"/>
      <c r="T115" s="170"/>
      <c r="U115" s="164"/>
      <c r="V115" s="164">
        <f>SUM(V116:V130)</f>
        <v>76.97</v>
      </c>
      <c r="W115" s="164"/>
      <c r="AG115" t="s">
        <v>107</v>
      </c>
    </row>
    <row r="116" spans="1:60" outlineLevel="1" x14ac:dyDescent="0.2">
      <c r="A116" s="171">
        <v>30</v>
      </c>
      <c r="B116" s="172" t="s">
        <v>233</v>
      </c>
      <c r="C116" s="181" t="s">
        <v>234</v>
      </c>
      <c r="D116" s="173" t="s">
        <v>144</v>
      </c>
      <c r="E116" s="174">
        <v>9.870000000000001</v>
      </c>
      <c r="F116" s="175"/>
      <c r="G116" s="176">
        <f>ROUND(E116*F116,2)</f>
        <v>0</v>
      </c>
      <c r="H116" s="175"/>
      <c r="I116" s="176">
        <f>ROUND(E116*H116,2)</f>
        <v>0</v>
      </c>
      <c r="J116" s="175"/>
      <c r="K116" s="176">
        <f>ROUND(E116*J116,2)</f>
        <v>0</v>
      </c>
      <c r="L116" s="176">
        <v>21</v>
      </c>
      <c r="M116" s="176">
        <f>G116*(1+L116/100)</f>
        <v>0</v>
      </c>
      <c r="N116" s="176">
        <v>3.0044900000000001</v>
      </c>
      <c r="O116" s="176">
        <f>ROUND(E116*N116,2)</f>
        <v>29.65</v>
      </c>
      <c r="P116" s="176">
        <v>0</v>
      </c>
      <c r="Q116" s="176">
        <f>ROUND(E116*P116,2)</f>
        <v>0</v>
      </c>
      <c r="R116" s="176" t="s">
        <v>235</v>
      </c>
      <c r="S116" s="176" t="s">
        <v>112</v>
      </c>
      <c r="T116" s="177" t="s">
        <v>112</v>
      </c>
      <c r="U116" s="161">
        <v>4.5740000000000007</v>
      </c>
      <c r="V116" s="161">
        <f>ROUND(E116*U116,2)</f>
        <v>45.15</v>
      </c>
      <c r="W116" s="161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113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59"/>
      <c r="B117" s="160"/>
      <c r="C117" s="182" t="s">
        <v>236</v>
      </c>
      <c r="D117" s="162"/>
      <c r="E117" s="163">
        <v>9.870000000000001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117</v>
      </c>
      <c r="AH117" s="152">
        <v>0</v>
      </c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9"/>
      <c r="B118" s="160"/>
      <c r="C118" s="242"/>
      <c r="D118" s="243"/>
      <c r="E118" s="243"/>
      <c r="F118" s="243"/>
      <c r="G118" s="243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118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ht="22.5" outlineLevel="1" x14ac:dyDescent="0.2">
      <c r="A119" s="171">
        <v>31</v>
      </c>
      <c r="B119" s="172" t="s">
        <v>237</v>
      </c>
      <c r="C119" s="181" t="s">
        <v>238</v>
      </c>
      <c r="D119" s="173" t="s">
        <v>125</v>
      </c>
      <c r="E119" s="174">
        <v>10.72</v>
      </c>
      <c r="F119" s="175"/>
      <c r="G119" s="176">
        <f>ROUND(E119*F119,2)</f>
        <v>0</v>
      </c>
      <c r="H119" s="175"/>
      <c r="I119" s="176">
        <f>ROUND(E119*H119,2)</f>
        <v>0</v>
      </c>
      <c r="J119" s="175"/>
      <c r="K119" s="176">
        <f>ROUND(E119*J119,2)</f>
        <v>0</v>
      </c>
      <c r="L119" s="176">
        <v>21</v>
      </c>
      <c r="M119" s="176">
        <f>G119*(1+L119/100)</f>
        <v>0</v>
      </c>
      <c r="N119" s="176">
        <v>1.4500000000000001E-2</v>
      </c>
      <c r="O119" s="176">
        <f>ROUND(E119*N119,2)</f>
        <v>0.16</v>
      </c>
      <c r="P119" s="176">
        <v>0</v>
      </c>
      <c r="Q119" s="176">
        <f>ROUND(E119*P119,2)</f>
        <v>0</v>
      </c>
      <c r="R119" s="176" t="s">
        <v>235</v>
      </c>
      <c r="S119" s="176" t="s">
        <v>112</v>
      </c>
      <c r="T119" s="177" t="s">
        <v>112</v>
      </c>
      <c r="U119" s="161">
        <v>1.9060000000000001</v>
      </c>
      <c r="V119" s="161">
        <f>ROUND(E119*U119,2)</f>
        <v>20.43</v>
      </c>
      <c r="W119" s="161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113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9"/>
      <c r="B120" s="160"/>
      <c r="C120" s="182" t="s">
        <v>239</v>
      </c>
      <c r="D120" s="162"/>
      <c r="E120" s="163">
        <v>3.2</v>
      </c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117</v>
      </c>
      <c r="AH120" s="152">
        <v>0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9"/>
      <c r="B121" s="160"/>
      <c r="C121" s="182" t="s">
        <v>240</v>
      </c>
      <c r="D121" s="162"/>
      <c r="E121" s="163">
        <v>7.5200000000000005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117</v>
      </c>
      <c r="AH121" s="152">
        <v>0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9"/>
      <c r="B122" s="160"/>
      <c r="C122" s="242"/>
      <c r="D122" s="243"/>
      <c r="E122" s="243"/>
      <c r="F122" s="243"/>
      <c r="G122" s="243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118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ht="22.5" outlineLevel="1" x14ac:dyDescent="0.2">
      <c r="A123" s="171">
        <v>32</v>
      </c>
      <c r="B123" s="172" t="s">
        <v>241</v>
      </c>
      <c r="C123" s="181" t="s">
        <v>242</v>
      </c>
      <c r="D123" s="173" t="s">
        <v>125</v>
      </c>
      <c r="E123" s="174">
        <v>10.72</v>
      </c>
      <c r="F123" s="175"/>
      <c r="G123" s="176">
        <f>ROUND(E123*F123,2)</f>
        <v>0</v>
      </c>
      <c r="H123" s="175"/>
      <c r="I123" s="176">
        <f>ROUND(E123*H123,2)</f>
        <v>0</v>
      </c>
      <c r="J123" s="175"/>
      <c r="K123" s="176">
        <f>ROUND(E123*J123,2)</f>
        <v>0</v>
      </c>
      <c r="L123" s="176">
        <v>21</v>
      </c>
      <c r="M123" s="176">
        <f>G123*(1+L123/100)</f>
        <v>0</v>
      </c>
      <c r="N123" s="176">
        <v>9.6000000000000002E-4</v>
      </c>
      <c r="O123" s="176">
        <f>ROUND(E123*N123,2)</f>
        <v>0.01</v>
      </c>
      <c r="P123" s="176">
        <v>0</v>
      </c>
      <c r="Q123" s="176">
        <f>ROUND(E123*P123,2)</f>
        <v>0</v>
      </c>
      <c r="R123" s="176" t="s">
        <v>235</v>
      </c>
      <c r="S123" s="176" t="s">
        <v>112</v>
      </c>
      <c r="T123" s="177" t="s">
        <v>112</v>
      </c>
      <c r="U123" s="161">
        <v>0.628</v>
      </c>
      <c r="V123" s="161">
        <f>ROUND(E123*U123,2)</f>
        <v>6.73</v>
      </c>
      <c r="W123" s="161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113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/>
      <c r="B124" s="160"/>
      <c r="C124" s="244"/>
      <c r="D124" s="245"/>
      <c r="E124" s="245"/>
      <c r="F124" s="245"/>
      <c r="G124" s="245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118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71">
        <v>33</v>
      </c>
      <c r="B125" s="172" t="s">
        <v>243</v>
      </c>
      <c r="C125" s="181" t="s">
        <v>244</v>
      </c>
      <c r="D125" s="173" t="s">
        <v>203</v>
      </c>
      <c r="E125" s="174">
        <v>0.14419000000000001</v>
      </c>
      <c r="F125" s="175"/>
      <c r="G125" s="176">
        <f>ROUND(E125*F125,2)</f>
        <v>0</v>
      </c>
      <c r="H125" s="175"/>
      <c r="I125" s="176">
        <f>ROUND(E125*H125,2)</f>
        <v>0</v>
      </c>
      <c r="J125" s="175"/>
      <c r="K125" s="176">
        <f>ROUND(E125*J125,2)</f>
        <v>0</v>
      </c>
      <c r="L125" s="176">
        <v>21</v>
      </c>
      <c r="M125" s="176">
        <f>G125*(1+L125/100)</f>
        <v>0</v>
      </c>
      <c r="N125" s="176">
        <v>1.0610300000000001</v>
      </c>
      <c r="O125" s="176">
        <f>ROUND(E125*N125,2)</f>
        <v>0.15</v>
      </c>
      <c r="P125" s="176">
        <v>0</v>
      </c>
      <c r="Q125" s="176">
        <f>ROUND(E125*P125,2)</f>
        <v>0</v>
      </c>
      <c r="R125" s="176" t="s">
        <v>235</v>
      </c>
      <c r="S125" s="176" t="s">
        <v>112</v>
      </c>
      <c r="T125" s="177" t="s">
        <v>112</v>
      </c>
      <c r="U125" s="161">
        <v>21.445</v>
      </c>
      <c r="V125" s="161">
        <f>ROUND(E125*U125,2)</f>
        <v>3.09</v>
      </c>
      <c r="W125" s="161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 t="s">
        <v>113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9"/>
      <c r="B126" s="160"/>
      <c r="C126" s="182" t="s">
        <v>245</v>
      </c>
      <c r="D126" s="162"/>
      <c r="E126" s="163">
        <v>0.14419000000000001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117</v>
      </c>
      <c r="AH126" s="152">
        <v>0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59"/>
      <c r="B127" s="160"/>
      <c r="C127" s="242"/>
      <c r="D127" s="243"/>
      <c r="E127" s="243"/>
      <c r="F127" s="243"/>
      <c r="G127" s="243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118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71">
        <v>34</v>
      </c>
      <c r="B128" s="172" t="s">
        <v>246</v>
      </c>
      <c r="C128" s="181" t="s">
        <v>247</v>
      </c>
      <c r="D128" s="173" t="s">
        <v>203</v>
      </c>
      <c r="E128" s="174">
        <v>9.8100000000000007E-2</v>
      </c>
      <c r="F128" s="175"/>
      <c r="G128" s="176">
        <f>ROUND(E128*F128,2)</f>
        <v>0</v>
      </c>
      <c r="H128" s="175"/>
      <c r="I128" s="176">
        <f>ROUND(E128*H128,2)</f>
        <v>0</v>
      </c>
      <c r="J128" s="175"/>
      <c r="K128" s="176">
        <f>ROUND(E128*J128,2)</f>
        <v>0</v>
      </c>
      <c r="L128" s="176">
        <v>21</v>
      </c>
      <c r="M128" s="176">
        <f>G128*(1+L128/100)</f>
        <v>0</v>
      </c>
      <c r="N128" s="176">
        <v>1.0232600000000001</v>
      </c>
      <c r="O128" s="176">
        <f>ROUND(E128*N128,2)</f>
        <v>0.1</v>
      </c>
      <c r="P128" s="176">
        <v>0</v>
      </c>
      <c r="Q128" s="176">
        <f>ROUND(E128*P128,2)</f>
        <v>0</v>
      </c>
      <c r="R128" s="176" t="s">
        <v>235</v>
      </c>
      <c r="S128" s="176" t="s">
        <v>112</v>
      </c>
      <c r="T128" s="177" t="s">
        <v>112</v>
      </c>
      <c r="U128" s="161">
        <v>15.968000000000002</v>
      </c>
      <c r="V128" s="161">
        <f>ROUND(E128*U128,2)</f>
        <v>1.57</v>
      </c>
      <c r="W128" s="161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113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9"/>
      <c r="B129" s="160"/>
      <c r="C129" s="182" t="s">
        <v>248</v>
      </c>
      <c r="D129" s="162"/>
      <c r="E129" s="163">
        <v>9.8100000000000007E-2</v>
      </c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117</v>
      </c>
      <c r="AH129" s="152">
        <v>0</v>
      </c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9"/>
      <c r="B130" s="160"/>
      <c r="C130" s="242"/>
      <c r="D130" s="243"/>
      <c r="E130" s="243"/>
      <c r="F130" s="243"/>
      <c r="G130" s="243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118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x14ac:dyDescent="0.2">
      <c r="A131" s="165" t="s">
        <v>106</v>
      </c>
      <c r="B131" s="166" t="s">
        <v>66</v>
      </c>
      <c r="C131" s="180" t="s">
        <v>67</v>
      </c>
      <c r="D131" s="167"/>
      <c r="E131" s="168"/>
      <c r="F131" s="169"/>
      <c r="G131" s="169">
        <f>SUMIF(AG132:AG151,"&lt;&gt;NOR",G132:G151)</f>
        <v>0</v>
      </c>
      <c r="H131" s="169"/>
      <c r="I131" s="169">
        <f>SUM(I132:I151)</f>
        <v>0</v>
      </c>
      <c r="J131" s="169"/>
      <c r="K131" s="169">
        <f>SUM(K132:K151)</f>
        <v>0</v>
      </c>
      <c r="L131" s="169"/>
      <c r="M131" s="169">
        <f>SUM(M132:M151)</f>
        <v>0</v>
      </c>
      <c r="N131" s="169"/>
      <c r="O131" s="169">
        <f>SUM(O132:O151)</f>
        <v>3166.2400000000002</v>
      </c>
      <c r="P131" s="169"/>
      <c r="Q131" s="169">
        <f>SUM(Q132:Q151)</f>
        <v>0</v>
      </c>
      <c r="R131" s="169"/>
      <c r="S131" s="169"/>
      <c r="T131" s="170"/>
      <c r="U131" s="164"/>
      <c r="V131" s="164">
        <f>SUM(V132:V151)</f>
        <v>4206.4799999999996</v>
      </c>
      <c r="W131" s="164"/>
      <c r="AG131" t="s">
        <v>107</v>
      </c>
    </row>
    <row r="132" spans="1:60" outlineLevel="1" x14ac:dyDescent="0.2">
      <c r="A132" s="171">
        <v>35</v>
      </c>
      <c r="B132" s="172" t="s">
        <v>249</v>
      </c>
      <c r="C132" s="181" t="s">
        <v>250</v>
      </c>
      <c r="D132" s="173" t="s">
        <v>125</v>
      </c>
      <c r="E132" s="174">
        <v>3906.4</v>
      </c>
      <c r="F132" s="175"/>
      <c r="G132" s="176">
        <f>ROUND(E132*F132,2)</f>
        <v>0</v>
      </c>
      <c r="H132" s="175"/>
      <c r="I132" s="176">
        <f>ROUND(E132*H132,2)</f>
        <v>0</v>
      </c>
      <c r="J132" s="175"/>
      <c r="K132" s="176">
        <f>ROUND(E132*J132,2)</f>
        <v>0</v>
      </c>
      <c r="L132" s="176">
        <v>21</v>
      </c>
      <c r="M132" s="176">
        <f>G132*(1+L132/100)</f>
        <v>0</v>
      </c>
      <c r="N132" s="176">
        <v>0.26250000000000001</v>
      </c>
      <c r="O132" s="176">
        <f>ROUND(E132*N132,2)</f>
        <v>1025.43</v>
      </c>
      <c r="P132" s="176">
        <v>0</v>
      </c>
      <c r="Q132" s="176">
        <f>ROUND(E132*P132,2)</f>
        <v>0</v>
      </c>
      <c r="R132" s="176" t="s">
        <v>235</v>
      </c>
      <c r="S132" s="176" t="s">
        <v>112</v>
      </c>
      <c r="T132" s="177" t="s">
        <v>112</v>
      </c>
      <c r="U132" s="161">
        <v>0.16600000000000001</v>
      </c>
      <c r="V132" s="161">
        <f>ROUND(E132*U132,2)</f>
        <v>648.46</v>
      </c>
      <c r="W132" s="161"/>
      <c r="X132" s="152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113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9"/>
      <c r="B133" s="160"/>
      <c r="C133" s="182" t="s">
        <v>251</v>
      </c>
      <c r="D133" s="162"/>
      <c r="E133" s="163">
        <v>3906.4</v>
      </c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117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/>
      <c r="B134" s="160"/>
      <c r="C134" s="242"/>
      <c r="D134" s="243"/>
      <c r="E134" s="243"/>
      <c r="F134" s="243"/>
      <c r="G134" s="243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118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71">
        <v>36</v>
      </c>
      <c r="B135" s="172" t="s">
        <v>252</v>
      </c>
      <c r="C135" s="181" t="s">
        <v>253</v>
      </c>
      <c r="D135" s="173" t="s">
        <v>125</v>
      </c>
      <c r="E135" s="174">
        <v>3906.4</v>
      </c>
      <c r="F135" s="175"/>
      <c r="G135" s="176">
        <f>ROUND(E135*F135,2)</f>
        <v>0</v>
      </c>
      <c r="H135" s="175"/>
      <c r="I135" s="176">
        <f>ROUND(E135*H135,2)</f>
        <v>0</v>
      </c>
      <c r="J135" s="175"/>
      <c r="K135" s="176">
        <f>ROUND(E135*J135,2)</f>
        <v>0</v>
      </c>
      <c r="L135" s="176">
        <v>21</v>
      </c>
      <c r="M135" s="176">
        <f>G135*(1+L135/100)</f>
        <v>0</v>
      </c>
      <c r="N135" s="176">
        <v>0.31878000000000001</v>
      </c>
      <c r="O135" s="176">
        <f>ROUND(E135*N135,2)</f>
        <v>1245.28</v>
      </c>
      <c r="P135" s="176">
        <v>0</v>
      </c>
      <c r="Q135" s="176">
        <f>ROUND(E135*P135,2)</f>
        <v>0</v>
      </c>
      <c r="R135" s="176" t="s">
        <v>235</v>
      </c>
      <c r="S135" s="176" t="s">
        <v>112</v>
      </c>
      <c r="T135" s="177" t="s">
        <v>112</v>
      </c>
      <c r="U135" s="161">
        <v>0.192</v>
      </c>
      <c r="V135" s="161">
        <f>ROUND(E135*U135,2)</f>
        <v>750.03</v>
      </c>
      <c r="W135" s="161"/>
      <c r="X135" s="152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113</v>
      </c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59"/>
      <c r="B136" s="160"/>
      <c r="C136" s="248" t="s">
        <v>254</v>
      </c>
      <c r="D136" s="249"/>
      <c r="E136" s="249"/>
      <c r="F136" s="249"/>
      <c r="G136" s="249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129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9"/>
      <c r="B137" s="160"/>
      <c r="C137" s="182" t="s">
        <v>251</v>
      </c>
      <c r="D137" s="162"/>
      <c r="E137" s="163">
        <v>3906.4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117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242"/>
      <c r="D138" s="243"/>
      <c r="E138" s="243"/>
      <c r="F138" s="243"/>
      <c r="G138" s="243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118</v>
      </c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71">
        <v>37</v>
      </c>
      <c r="B139" s="172" t="s">
        <v>255</v>
      </c>
      <c r="C139" s="181" t="s">
        <v>256</v>
      </c>
      <c r="D139" s="173" t="s">
        <v>144</v>
      </c>
      <c r="E139" s="174">
        <v>35.340000000000003</v>
      </c>
      <c r="F139" s="175"/>
      <c r="G139" s="176">
        <f>ROUND(E139*F139,2)</f>
        <v>0</v>
      </c>
      <c r="H139" s="175"/>
      <c r="I139" s="176">
        <f>ROUND(E139*H139,2)</f>
        <v>0</v>
      </c>
      <c r="J139" s="175"/>
      <c r="K139" s="176">
        <f>ROUND(E139*J139,2)</f>
        <v>0</v>
      </c>
      <c r="L139" s="176">
        <v>21</v>
      </c>
      <c r="M139" s="176">
        <f>G139*(1+L139/100)</f>
        <v>0</v>
      </c>
      <c r="N139" s="176">
        <v>2.5649700000000002</v>
      </c>
      <c r="O139" s="176">
        <f>ROUND(E139*N139,2)</f>
        <v>90.65</v>
      </c>
      <c r="P139" s="176">
        <v>0</v>
      </c>
      <c r="Q139" s="176">
        <f>ROUND(E139*P139,2)</f>
        <v>0</v>
      </c>
      <c r="R139" s="176"/>
      <c r="S139" s="176" t="s">
        <v>112</v>
      </c>
      <c r="T139" s="177" t="s">
        <v>112</v>
      </c>
      <c r="U139" s="161">
        <v>2.3010000000000002</v>
      </c>
      <c r="V139" s="161">
        <f>ROUND(E139*U139,2)</f>
        <v>81.319999999999993</v>
      </c>
      <c r="W139" s="161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113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59"/>
      <c r="B140" s="160"/>
      <c r="C140" s="248" t="s">
        <v>397</v>
      </c>
      <c r="D140" s="249"/>
      <c r="E140" s="249"/>
      <c r="F140" s="249"/>
      <c r="G140" s="249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52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129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59"/>
      <c r="B141" s="160"/>
      <c r="C141" s="182" t="s">
        <v>398</v>
      </c>
      <c r="D141" s="162"/>
      <c r="E141" s="163">
        <v>35.340000000000003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52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117</v>
      </c>
      <c r="AH141" s="152">
        <v>0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59"/>
      <c r="B142" s="160"/>
      <c r="C142" s="242"/>
      <c r="D142" s="243"/>
      <c r="E142" s="243"/>
      <c r="F142" s="243"/>
      <c r="G142" s="243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52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118</v>
      </c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71">
        <v>38</v>
      </c>
      <c r="B143" s="172" t="s">
        <v>257</v>
      </c>
      <c r="C143" s="181" t="s">
        <v>258</v>
      </c>
      <c r="D143" s="173" t="s">
        <v>125</v>
      </c>
      <c r="E143" s="174">
        <v>3906.4</v>
      </c>
      <c r="F143" s="175"/>
      <c r="G143" s="176">
        <f>ROUND(E143*F143,2)</f>
        <v>0</v>
      </c>
      <c r="H143" s="175"/>
      <c r="I143" s="176">
        <f>ROUND(E143*H143,2)</f>
        <v>0</v>
      </c>
      <c r="J143" s="175"/>
      <c r="K143" s="176">
        <f>ROUND(E143*J143,2)</f>
        <v>0</v>
      </c>
      <c r="L143" s="176">
        <v>21</v>
      </c>
      <c r="M143" s="176">
        <f>G143*(1+L143/100)</f>
        <v>0</v>
      </c>
      <c r="N143" s="176">
        <v>2.0640000000000002E-2</v>
      </c>
      <c r="O143" s="176">
        <f>ROUND(E143*N143,2)</f>
        <v>80.63</v>
      </c>
      <c r="P143" s="176">
        <v>0</v>
      </c>
      <c r="Q143" s="176">
        <f>ROUND(E143*P143,2)</f>
        <v>0</v>
      </c>
      <c r="R143" s="176"/>
      <c r="S143" s="176" t="s">
        <v>112</v>
      </c>
      <c r="T143" s="177" t="s">
        <v>112</v>
      </c>
      <c r="U143" s="161">
        <v>0.69800000000000006</v>
      </c>
      <c r="V143" s="161">
        <f>ROUND(E143*U143,2)</f>
        <v>2726.67</v>
      </c>
      <c r="W143" s="161"/>
      <c r="X143" s="152"/>
      <c r="Y143" s="152"/>
      <c r="Z143" s="152"/>
      <c r="AA143" s="152"/>
      <c r="AB143" s="152"/>
      <c r="AC143" s="152"/>
      <c r="AD143" s="152"/>
      <c r="AE143" s="152"/>
      <c r="AF143" s="152"/>
      <c r="AG143" s="152" t="s">
        <v>113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59"/>
      <c r="B144" s="160"/>
      <c r="C144" s="248" t="s">
        <v>259</v>
      </c>
      <c r="D144" s="249"/>
      <c r="E144" s="249"/>
      <c r="F144" s="249"/>
      <c r="G144" s="249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52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129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9"/>
      <c r="B145" s="160"/>
      <c r="C145" s="240" t="s">
        <v>260</v>
      </c>
      <c r="D145" s="241"/>
      <c r="E145" s="241"/>
      <c r="F145" s="241"/>
      <c r="G145" s="24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129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9"/>
      <c r="B146" s="160"/>
      <c r="C146" s="240" t="s">
        <v>261</v>
      </c>
      <c r="D146" s="241"/>
      <c r="E146" s="241"/>
      <c r="F146" s="241"/>
      <c r="G146" s="24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52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129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59"/>
      <c r="B147" s="160"/>
      <c r="C147" s="182" t="s">
        <v>251</v>
      </c>
      <c r="D147" s="162"/>
      <c r="E147" s="163">
        <v>3906.4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117</v>
      </c>
      <c r="AH147" s="152">
        <v>0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9"/>
      <c r="B148" s="160"/>
      <c r="C148" s="242"/>
      <c r="D148" s="243"/>
      <c r="E148" s="243"/>
      <c r="F148" s="243"/>
      <c r="G148" s="243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118</v>
      </c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71">
        <v>39</v>
      </c>
      <c r="B149" s="172" t="s">
        <v>262</v>
      </c>
      <c r="C149" s="181" t="s">
        <v>263</v>
      </c>
      <c r="D149" s="173" t="s">
        <v>232</v>
      </c>
      <c r="E149" s="174">
        <v>16094.368</v>
      </c>
      <c r="F149" s="175"/>
      <c r="G149" s="176">
        <f>ROUND(E149*F149,2)</f>
        <v>0</v>
      </c>
      <c r="H149" s="175"/>
      <c r="I149" s="176">
        <f>ROUND(E149*H149,2)</f>
        <v>0</v>
      </c>
      <c r="J149" s="175"/>
      <c r="K149" s="176">
        <f>ROUND(E149*J149,2)</f>
        <v>0</v>
      </c>
      <c r="L149" s="176">
        <v>21</v>
      </c>
      <c r="M149" s="176">
        <f>G149*(1+L149/100)</f>
        <v>0</v>
      </c>
      <c r="N149" s="176">
        <v>4.5000000000000005E-2</v>
      </c>
      <c r="O149" s="176">
        <f>ROUND(E149*N149,2)</f>
        <v>724.25</v>
      </c>
      <c r="P149" s="176">
        <v>0</v>
      </c>
      <c r="Q149" s="176">
        <f>ROUND(E149*P149,2)</f>
        <v>0</v>
      </c>
      <c r="R149" s="176" t="s">
        <v>210</v>
      </c>
      <c r="S149" s="176" t="s">
        <v>112</v>
      </c>
      <c r="T149" s="177" t="s">
        <v>112</v>
      </c>
      <c r="U149" s="161">
        <v>0</v>
      </c>
      <c r="V149" s="161">
        <f>ROUND(E149*U149,2)</f>
        <v>0</v>
      </c>
      <c r="W149" s="161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 t="s">
        <v>211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59"/>
      <c r="B150" s="160"/>
      <c r="C150" s="182" t="s">
        <v>264</v>
      </c>
      <c r="D150" s="162"/>
      <c r="E150" s="163">
        <v>16094.368</v>
      </c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117</v>
      </c>
      <c r="AH150" s="152">
        <v>0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59"/>
      <c r="B151" s="160"/>
      <c r="C151" s="242"/>
      <c r="D151" s="243"/>
      <c r="E151" s="243"/>
      <c r="F151" s="243"/>
      <c r="G151" s="243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118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x14ac:dyDescent="0.2">
      <c r="A152" s="165" t="s">
        <v>106</v>
      </c>
      <c r="B152" s="166" t="s">
        <v>68</v>
      </c>
      <c r="C152" s="180" t="s">
        <v>69</v>
      </c>
      <c r="D152" s="167"/>
      <c r="E152" s="168"/>
      <c r="F152" s="169"/>
      <c r="G152" s="169">
        <f>SUMIF(AG153:AG157,"&lt;&gt;NOR",G153:G157)</f>
        <v>0</v>
      </c>
      <c r="H152" s="169"/>
      <c r="I152" s="169">
        <f>SUM(I153:I157)</f>
        <v>0</v>
      </c>
      <c r="J152" s="169"/>
      <c r="K152" s="169">
        <f>SUM(K153:K157)</f>
        <v>0</v>
      </c>
      <c r="L152" s="169"/>
      <c r="M152" s="169">
        <f>SUM(M153:M157)</f>
        <v>0</v>
      </c>
      <c r="N152" s="169"/>
      <c r="O152" s="169">
        <f>SUM(O153:O157)</f>
        <v>0.44</v>
      </c>
      <c r="P152" s="169"/>
      <c r="Q152" s="169">
        <f>SUM(Q153:Q157)</f>
        <v>0</v>
      </c>
      <c r="R152" s="169"/>
      <c r="S152" s="169"/>
      <c r="T152" s="170"/>
      <c r="U152" s="164"/>
      <c r="V152" s="164">
        <f>SUM(V153:V157)</f>
        <v>45.05</v>
      </c>
      <c r="W152" s="164"/>
      <c r="AG152" t="s">
        <v>107</v>
      </c>
    </row>
    <row r="153" spans="1:60" outlineLevel="1" x14ac:dyDescent="0.2">
      <c r="A153" s="171">
        <v>40</v>
      </c>
      <c r="B153" s="172" t="s">
        <v>265</v>
      </c>
      <c r="C153" s="181" t="s">
        <v>266</v>
      </c>
      <c r="D153" s="173" t="s">
        <v>215</v>
      </c>
      <c r="E153" s="174">
        <v>901</v>
      </c>
      <c r="F153" s="175"/>
      <c r="G153" s="176">
        <f>ROUND(E153*F153,2)</f>
        <v>0</v>
      </c>
      <c r="H153" s="175"/>
      <c r="I153" s="176">
        <f>ROUND(E153*H153,2)</f>
        <v>0</v>
      </c>
      <c r="J153" s="175"/>
      <c r="K153" s="176">
        <f>ROUND(E153*J153,2)</f>
        <v>0</v>
      </c>
      <c r="L153" s="176">
        <v>21</v>
      </c>
      <c r="M153" s="176">
        <f>G153*(1+L153/100)</f>
        <v>0</v>
      </c>
      <c r="N153" s="176">
        <v>0</v>
      </c>
      <c r="O153" s="176">
        <f>ROUND(E153*N153,2)</f>
        <v>0</v>
      </c>
      <c r="P153" s="176">
        <v>0</v>
      </c>
      <c r="Q153" s="176">
        <f>ROUND(E153*P153,2)</f>
        <v>0</v>
      </c>
      <c r="R153" s="176"/>
      <c r="S153" s="176" t="s">
        <v>112</v>
      </c>
      <c r="T153" s="177" t="s">
        <v>112</v>
      </c>
      <c r="U153" s="161">
        <v>0.05</v>
      </c>
      <c r="V153" s="161">
        <f>ROUND(E153*U153,2)</f>
        <v>45.05</v>
      </c>
      <c r="W153" s="161"/>
      <c r="X153" s="152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113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59"/>
      <c r="B154" s="160"/>
      <c r="C154" s="244"/>
      <c r="D154" s="245"/>
      <c r="E154" s="245"/>
      <c r="F154" s="245"/>
      <c r="G154" s="245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 t="s">
        <v>118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71">
        <v>41</v>
      </c>
      <c r="B155" s="172" t="s">
        <v>267</v>
      </c>
      <c r="C155" s="181" t="s">
        <v>268</v>
      </c>
      <c r="D155" s="173" t="s">
        <v>215</v>
      </c>
      <c r="E155" s="174">
        <v>910.0100000000001</v>
      </c>
      <c r="F155" s="175"/>
      <c r="G155" s="176">
        <f>ROUND(E155*F155,2)</f>
        <v>0</v>
      </c>
      <c r="H155" s="175"/>
      <c r="I155" s="176">
        <f>ROUND(E155*H155,2)</f>
        <v>0</v>
      </c>
      <c r="J155" s="175"/>
      <c r="K155" s="176">
        <f>ROUND(E155*J155,2)</f>
        <v>0</v>
      </c>
      <c r="L155" s="176">
        <v>21</v>
      </c>
      <c r="M155" s="176">
        <f>G155*(1+L155/100)</f>
        <v>0</v>
      </c>
      <c r="N155" s="176">
        <v>4.8000000000000001E-4</v>
      </c>
      <c r="O155" s="176">
        <f>ROUND(E155*N155,2)</f>
        <v>0.44</v>
      </c>
      <c r="P155" s="176">
        <v>0</v>
      </c>
      <c r="Q155" s="176">
        <f>ROUND(E155*P155,2)</f>
        <v>0</v>
      </c>
      <c r="R155" s="176" t="s">
        <v>210</v>
      </c>
      <c r="S155" s="176" t="s">
        <v>112</v>
      </c>
      <c r="T155" s="177" t="s">
        <v>112</v>
      </c>
      <c r="U155" s="161">
        <v>0</v>
      </c>
      <c r="V155" s="161">
        <f>ROUND(E155*U155,2)</f>
        <v>0</v>
      </c>
      <c r="W155" s="161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 t="s">
        <v>211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59"/>
      <c r="B156" s="160"/>
      <c r="C156" s="182" t="s">
        <v>269</v>
      </c>
      <c r="D156" s="162"/>
      <c r="E156" s="163">
        <v>910.0100000000001</v>
      </c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52"/>
      <c r="Y156" s="152"/>
      <c r="Z156" s="152"/>
      <c r="AA156" s="152"/>
      <c r="AB156" s="152"/>
      <c r="AC156" s="152"/>
      <c r="AD156" s="152"/>
      <c r="AE156" s="152"/>
      <c r="AF156" s="152"/>
      <c r="AG156" s="152" t="s">
        <v>117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59"/>
      <c r="B157" s="160"/>
      <c r="C157" s="242"/>
      <c r="D157" s="243"/>
      <c r="E157" s="243"/>
      <c r="F157" s="243"/>
      <c r="G157" s="243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52"/>
      <c r="Y157" s="152"/>
      <c r="Z157" s="152"/>
      <c r="AA157" s="152"/>
      <c r="AB157" s="152"/>
      <c r="AC157" s="152"/>
      <c r="AD157" s="152"/>
      <c r="AE157" s="152"/>
      <c r="AF157" s="152"/>
      <c r="AG157" s="152" t="s">
        <v>118</v>
      </c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x14ac:dyDescent="0.2">
      <c r="A158" s="165" t="s">
        <v>106</v>
      </c>
      <c r="B158" s="166" t="s">
        <v>70</v>
      </c>
      <c r="C158" s="180" t="s">
        <v>71</v>
      </c>
      <c r="D158" s="167"/>
      <c r="E158" s="168"/>
      <c r="F158" s="169"/>
      <c r="G158" s="169">
        <f>SUMIF(AG159:AG160,"&lt;&gt;NOR",G159:G160)</f>
        <v>0</v>
      </c>
      <c r="H158" s="169"/>
      <c r="I158" s="169">
        <f>SUM(I159:I160)</f>
        <v>0</v>
      </c>
      <c r="J158" s="169"/>
      <c r="K158" s="169">
        <f>SUM(K159:K160)</f>
        <v>0</v>
      </c>
      <c r="L158" s="169"/>
      <c r="M158" s="169">
        <f>SUM(M159:M160)</f>
        <v>0</v>
      </c>
      <c r="N158" s="169"/>
      <c r="O158" s="169">
        <f>SUM(O159:O160)</f>
        <v>2.9</v>
      </c>
      <c r="P158" s="169"/>
      <c r="Q158" s="169">
        <f>SUM(Q159:Q160)</f>
        <v>0</v>
      </c>
      <c r="R158" s="169"/>
      <c r="S158" s="169"/>
      <c r="T158" s="170"/>
      <c r="U158" s="164"/>
      <c r="V158" s="164">
        <f>SUM(V159:V160)</f>
        <v>12.07</v>
      </c>
      <c r="W158" s="164"/>
      <c r="AG158" t="s">
        <v>107</v>
      </c>
    </row>
    <row r="159" spans="1:60" outlineLevel="1" x14ac:dyDescent="0.2">
      <c r="A159" s="171">
        <v>42</v>
      </c>
      <c r="B159" s="172" t="s">
        <v>270</v>
      </c>
      <c r="C159" s="181" t="s">
        <v>271</v>
      </c>
      <c r="D159" s="173" t="s">
        <v>272</v>
      </c>
      <c r="E159" s="174">
        <v>91</v>
      </c>
      <c r="F159" s="175"/>
      <c r="G159" s="176">
        <f>ROUND(E159*F159,2)</f>
        <v>0</v>
      </c>
      <c r="H159" s="175"/>
      <c r="I159" s="176">
        <f>ROUND(E159*H159,2)</f>
        <v>0</v>
      </c>
      <c r="J159" s="175"/>
      <c r="K159" s="176">
        <f>ROUND(E159*J159,2)</f>
        <v>0</v>
      </c>
      <c r="L159" s="176">
        <v>21</v>
      </c>
      <c r="M159" s="176">
        <f>G159*(1+L159/100)</f>
        <v>0</v>
      </c>
      <c r="N159" s="176">
        <v>3.184E-2</v>
      </c>
      <c r="O159" s="176">
        <f>ROUND(E159*N159,2)</f>
        <v>2.9</v>
      </c>
      <c r="P159" s="176">
        <v>0</v>
      </c>
      <c r="Q159" s="176">
        <f>ROUND(E159*P159,2)</f>
        <v>0</v>
      </c>
      <c r="R159" s="176" t="s">
        <v>273</v>
      </c>
      <c r="S159" s="176" t="s">
        <v>112</v>
      </c>
      <c r="T159" s="177" t="s">
        <v>112</v>
      </c>
      <c r="U159" s="161">
        <v>0.13269</v>
      </c>
      <c r="V159" s="161">
        <f>ROUND(E159*U159,2)</f>
        <v>12.07</v>
      </c>
      <c r="W159" s="161"/>
      <c r="X159" s="152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113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59"/>
      <c r="B160" s="160"/>
      <c r="C160" s="244"/>
      <c r="D160" s="245"/>
      <c r="E160" s="245"/>
      <c r="F160" s="245"/>
      <c r="G160" s="245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52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118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x14ac:dyDescent="0.2">
      <c r="A161" s="165" t="s">
        <v>106</v>
      </c>
      <c r="B161" s="166" t="s">
        <v>72</v>
      </c>
      <c r="C161" s="180" t="s">
        <v>73</v>
      </c>
      <c r="D161" s="167"/>
      <c r="E161" s="168"/>
      <c r="F161" s="169"/>
      <c r="G161" s="169">
        <f>SUMIF(AG162:AG164,"&lt;&gt;NOR",G162:G164)</f>
        <v>0</v>
      </c>
      <c r="H161" s="169"/>
      <c r="I161" s="169">
        <f>SUM(I162:I164)</f>
        <v>0</v>
      </c>
      <c r="J161" s="169"/>
      <c r="K161" s="169">
        <f>SUM(K162:K164)</f>
        <v>0</v>
      </c>
      <c r="L161" s="169"/>
      <c r="M161" s="169">
        <f>SUM(M162:M164)</f>
        <v>0</v>
      </c>
      <c r="N161" s="169"/>
      <c r="O161" s="169">
        <f>SUM(O162:O164)</f>
        <v>0</v>
      </c>
      <c r="P161" s="169"/>
      <c r="Q161" s="169">
        <f>SUM(Q162:Q164)</f>
        <v>0</v>
      </c>
      <c r="R161" s="169"/>
      <c r="S161" s="169"/>
      <c r="T161" s="170"/>
      <c r="U161" s="164"/>
      <c r="V161" s="164">
        <f>SUM(V162:V164)</f>
        <v>755.38</v>
      </c>
      <c r="W161" s="164"/>
      <c r="AG161" t="s">
        <v>107</v>
      </c>
    </row>
    <row r="162" spans="1:60" ht="22.5" outlineLevel="1" x14ac:dyDescent="0.2">
      <c r="A162" s="171">
        <v>43</v>
      </c>
      <c r="B162" s="172" t="s">
        <v>274</v>
      </c>
      <c r="C162" s="181" t="s">
        <v>275</v>
      </c>
      <c r="D162" s="173" t="s">
        <v>203</v>
      </c>
      <c r="E162" s="174">
        <v>3255.9395400000003</v>
      </c>
      <c r="F162" s="175"/>
      <c r="G162" s="176">
        <f>ROUND(E162*F162,2)</f>
        <v>0</v>
      </c>
      <c r="H162" s="175"/>
      <c r="I162" s="176">
        <f>ROUND(E162*H162,2)</f>
        <v>0</v>
      </c>
      <c r="J162" s="175"/>
      <c r="K162" s="176">
        <f>ROUND(E162*J162,2)</f>
        <v>0</v>
      </c>
      <c r="L162" s="176">
        <v>21</v>
      </c>
      <c r="M162" s="176">
        <f>G162*(1+L162/100)</f>
        <v>0</v>
      </c>
      <c r="N162" s="176">
        <v>0</v>
      </c>
      <c r="O162" s="176">
        <f>ROUND(E162*N162,2)</f>
        <v>0</v>
      </c>
      <c r="P162" s="176">
        <v>0</v>
      </c>
      <c r="Q162" s="176">
        <f>ROUND(E162*P162,2)</f>
        <v>0</v>
      </c>
      <c r="R162" s="176" t="s">
        <v>235</v>
      </c>
      <c r="S162" s="176" t="s">
        <v>112</v>
      </c>
      <c r="T162" s="177" t="s">
        <v>112</v>
      </c>
      <c r="U162" s="161">
        <v>0.23200000000000001</v>
      </c>
      <c r="V162" s="161">
        <f>ROUND(E162*U162,2)</f>
        <v>755.38</v>
      </c>
      <c r="W162" s="161"/>
      <c r="X162" s="152"/>
      <c r="Y162" s="152"/>
      <c r="Z162" s="152"/>
      <c r="AA162" s="152"/>
      <c r="AB162" s="152"/>
      <c r="AC162" s="152"/>
      <c r="AD162" s="152"/>
      <c r="AE162" s="152"/>
      <c r="AF162" s="152"/>
      <c r="AG162" s="152" t="s">
        <v>276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59"/>
      <c r="B163" s="160"/>
      <c r="C163" s="246" t="s">
        <v>277</v>
      </c>
      <c r="D163" s="247"/>
      <c r="E163" s="247"/>
      <c r="F163" s="247"/>
      <c r="G163" s="247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52"/>
      <c r="Y163" s="152"/>
      <c r="Z163" s="152"/>
      <c r="AA163" s="152"/>
      <c r="AB163" s="152"/>
      <c r="AC163" s="152"/>
      <c r="AD163" s="152"/>
      <c r="AE163" s="152"/>
      <c r="AF163" s="152"/>
      <c r="AG163" s="152" t="s">
        <v>115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">
      <c r="A164" s="159"/>
      <c r="B164" s="160"/>
      <c r="C164" s="242"/>
      <c r="D164" s="243"/>
      <c r="E164" s="243"/>
      <c r="F164" s="243"/>
      <c r="G164" s="243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52"/>
      <c r="Y164" s="152"/>
      <c r="Z164" s="152"/>
      <c r="AA164" s="152"/>
      <c r="AB164" s="152"/>
      <c r="AC164" s="152"/>
      <c r="AD164" s="152"/>
      <c r="AE164" s="152"/>
      <c r="AF164" s="152"/>
      <c r="AG164" s="152" t="s">
        <v>118</v>
      </c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x14ac:dyDescent="0.2">
      <c r="A165" s="165" t="s">
        <v>106</v>
      </c>
      <c r="B165" s="166" t="s">
        <v>74</v>
      </c>
      <c r="C165" s="180" t="s">
        <v>75</v>
      </c>
      <c r="D165" s="167"/>
      <c r="E165" s="168"/>
      <c r="F165" s="169"/>
      <c r="G165" s="169">
        <f>SUMIF(AG166:AG183,"&lt;&gt;NOR",G166:G183)</f>
        <v>0</v>
      </c>
      <c r="H165" s="169"/>
      <c r="I165" s="169">
        <f>SUM(I166:I183)</f>
        <v>0</v>
      </c>
      <c r="J165" s="169"/>
      <c r="K165" s="169">
        <f>SUM(K166:K183)</f>
        <v>0</v>
      </c>
      <c r="L165" s="169"/>
      <c r="M165" s="169">
        <f>SUM(M166:M183)</f>
        <v>0</v>
      </c>
      <c r="N165" s="169"/>
      <c r="O165" s="169">
        <f>SUM(O166:O183)</f>
        <v>8.9499999999999993</v>
      </c>
      <c r="P165" s="169"/>
      <c r="Q165" s="169">
        <f>SUM(Q166:Q183)</f>
        <v>2.04</v>
      </c>
      <c r="R165" s="169"/>
      <c r="S165" s="169"/>
      <c r="T165" s="170"/>
      <c r="U165" s="164"/>
      <c r="V165" s="164">
        <f>SUM(V166:V183)</f>
        <v>187.63</v>
      </c>
      <c r="W165" s="164"/>
      <c r="AG165" t="s">
        <v>107</v>
      </c>
    </row>
    <row r="166" spans="1:60" outlineLevel="1" x14ac:dyDescent="0.2">
      <c r="A166" s="171">
        <v>44</v>
      </c>
      <c r="B166" s="172" t="s">
        <v>278</v>
      </c>
      <c r="C166" s="181" t="s">
        <v>279</v>
      </c>
      <c r="D166" s="173" t="s">
        <v>215</v>
      </c>
      <c r="E166" s="174">
        <v>172</v>
      </c>
      <c r="F166" s="175"/>
      <c r="G166" s="176">
        <f>ROUND(E166*F166,2)</f>
        <v>0</v>
      </c>
      <c r="H166" s="175"/>
      <c r="I166" s="176">
        <f>ROUND(E166*H166,2)</f>
        <v>0</v>
      </c>
      <c r="J166" s="175"/>
      <c r="K166" s="176">
        <f>ROUND(E166*J166,2)</f>
        <v>0</v>
      </c>
      <c r="L166" s="176">
        <v>21</v>
      </c>
      <c r="M166" s="176">
        <f>G166*(1+L166/100)</f>
        <v>0</v>
      </c>
      <c r="N166" s="176">
        <v>9.0000000000000006E-5</v>
      </c>
      <c r="O166" s="176">
        <f>ROUND(E166*N166,2)</f>
        <v>0.02</v>
      </c>
      <c r="P166" s="176">
        <v>1.1840000000000002E-2</v>
      </c>
      <c r="Q166" s="176">
        <f>ROUND(E166*P166,2)</f>
        <v>2.04</v>
      </c>
      <c r="R166" s="176"/>
      <c r="S166" s="176" t="s">
        <v>221</v>
      </c>
      <c r="T166" s="177" t="s">
        <v>280</v>
      </c>
      <c r="U166" s="161">
        <v>0.39158000000000004</v>
      </c>
      <c r="V166" s="161">
        <f>ROUND(E166*U166,2)</f>
        <v>67.349999999999994</v>
      </c>
      <c r="W166" s="161"/>
      <c r="X166" s="152"/>
      <c r="Y166" s="152"/>
      <c r="Z166" s="152"/>
      <c r="AA166" s="152"/>
      <c r="AB166" s="152"/>
      <c r="AC166" s="152"/>
      <c r="AD166" s="152"/>
      <c r="AE166" s="152"/>
      <c r="AF166" s="152"/>
      <c r="AG166" s="152" t="s">
        <v>281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59"/>
      <c r="B167" s="160"/>
      <c r="C167" s="248" t="s">
        <v>282</v>
      </c>
      <c r="D167" s="249"/>
      <c r="E167" s="249"/>
      <c r="F167" s="249"/>
      <c r="G167" s="249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52"/>
      <c r="Y167" s="152"/>
      <c r="Z167" s="152"/>
      <c r="AA167" s="152"/>
      <c r="AB167" s="152"/>
      <c r="AC167" s="152"/>
      <c r="AD167" s="152"/>
      <c r="AE167" s="152"/>
      <c r="AF167" s="152"/>
      <c r="AG167" s="152" t="s">
        <v>129</v>
      </c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78" t="str">
        <f>C167</f>
        <v>Odstranění pletiva se provede tak, aby bylo možno vybourané prvky opět použít do nové konatrukce plotu po ukončení stavebních prací.</v>
      </c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59"/>
      <c r="B168" s="160"/>
      <c r="C168" s="240" t="s">
        <v>283</v>
      </c>
      <c r="D168" s="241"/>
      <c r="E168" s="241"/>
      <c r="F168" s="241"/>
      <c r="G168" s="24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52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129</v>
      </c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59"/>
      <c r="B169" s="160"/>
      <c r="C169" s="240" t="s">
        <v>284</v>
      </c>
      <c r="D169" s="241"/>
      <c r="E169" s="241"/>
      <c r="F169" s="241"/>
      <c r="G169" s="24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52"/>
      <c r="Y169" s="152"/>
      <c r="Z169" s="152"/>
      <c r="AA169" s="152"/>
      <c r="AB169" s="152"/>
      <c r="AC169" s="152"/>
      <c r="AD169" s="152"/>
      <c r="AE169" s="152"/>
      <c r="AF169" s="152"/>
      <c r="AG169" s="152" t="s">
        <v>129</v>
      </c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">
      <c r="A170" s="159"/>
      <c r="B170" s="160"/>
      <c r="C170" s="240" t="s">
        <v>285</v>
      </c>
      <c r="D170" s="241"/>
      <c r="E170" s="241"/>
      <c r="F170" s="241"/>
      <c r="G170" s="24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52"/>
      <c r="Y170" s="152"/>
      <c r="Z170" s="152"/>
      <c r="AA170" s="152"/>
      <c r="AB170" s="152"/>
      <c r="AC170" s="152"/>
      <c r="AD170" s="152"/>
      <c r="AE170" s="152"/>
      <c r="AF170" s="152"/>
      <c r="AG170" s="152" t="s">
        <v>129</v>
      </c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59"/>
      <c r="B171" s="160"/>
      <c r="C171" s="240" t="s">
        <v>286</v>
      </c>
      <c r="D171" s="241"/>
      <c r="E171" s="241"/>
      <c r="F171" s="241"/>
      <c r="G171" s="24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52"/>
      <c r="Y171" s="152"/>
      <c r="Z171" s="152"/>
      <c r="AA171" s="152"/>
      <c r="AB171" s="152"/>
      <c r="AC171" s="152"/>
      <c r="AD171" s="152"/>
      <c r="AE171" s="152"/>
      <c r="AF171" s="152"/>
      <c r="AG171" s="152" t="s">
        <v>129</v>
      </c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">
      <c r="A172" s="159"/>
      <c r="B172" s="160"/>
      <c r="C172" s="240" t="s">
        <v>287</v>
      </c>
      <c r="D172" s="241"/>
      <c r="E172" s="241"/>
      <c r="F172" s="241"/>
      <c r="G172" s="24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52"/>
      <c r="Y172" s="152"/>
      <c r="Z172" s="152"/>
      <c r="AA172" s="152"/>
      <c r="AB172" s="152"/>
      <c r="AC172" s="152"/>
      <c r="AD172" s="152"/>
      <c r="AE172" s="152"/>
      <c r="AF172" s="152"/>
      <c r="AG172" s="152" t="s">
        <v>129</v>
      </c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">
      <c r="A173" s="159"/>
      <c r="B173" s="160"/>
      <c r="C173" s="242"/>
      <c r="D173" s="243"/>
      <c r="E173" s="243"/>
      <c r="F173" s="243"/>
      <c r="G173" s="243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52"/>
      <c r="Y173" s="152"/>
      <c r="Z173" s="152"/>
      <c r="AA173" s="152"/>
      <c r="AB173" s="152"/>
      <c r="AC173" s="152"/>
      <c r="AD173" s="152"/>
      <c r="AE173" s="152"/>
      <c r="AF173" s="152"/>
      <c r="AG173" s="152" t="s">
        <v>118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">
      <c r="A174" s="171">
        <v>45</v>
      </c>
      <c r="B174" s="172" t="s">
        <v>288</v>
      </c>
      <c r="C174" s="181" t="s">
        <v>289</v>
      </c>
      <c r="D174" s="173" t="s">
        <v>290</v>
      </c>
      <c r="E174" s="174">
        <v>1.7200000000000002</v>
      </c>
      <c r="F174" s="175"/>
      <c r="G174" s="176">
        <f>ROUND(E174*F174,2)</f>
        <v>0</v>
      </c>
      <c r="H174" s="175"/>
      <c r="I174" s="176">
        <f>ROUND(E174*H174,2)</f>
        <v>0</v>
      </c>
      <c r="J174" s="175"/>
      <c r="K174" s="176">
        <f>ROUND(E174*J174,2)</f>
        <v>0</v>
      </c>
      <c r="L174" s="176">
        <v>21</v>
      </c>
      <c r="M174" s="176">
        <f>G174*(1+L174/100)</f>
        <v>0</v>
      </c>
      <c r="N174" s="176">
        <v>5.1905600000000005</v>
      </c>
      <c r="O174" s="176">
        <f>ROUND(E174*N174,2)</f>
        <v>8.93</v>
      </c>
      <c r="P174" s="176">
        <v>0</v>
      </c>
      <c r="Q174" s="176">
        <f>ROUND(E174*P174,2)</f>
        <v>0</v>
      </c>
      <c r="R174" s="176"/>
      <c r="S174" s="176" t="s">
        <v>221</v>
      </c>
      <c r="T174" s="177" t="s">
        <v>280</v>
      </c>
      <c r="U174" s="161">
        <v>69.932490000000001</v>
      </c>
      <c r="V174" s="161">
        <f>ROUND(E174*U174,2)</f>
        <v>120.28</v>
      </c>
      <c r="W174" s="161"/>
      <c r="X174" s="152"/>
      <c r="Y174" s="152"/>
      <c r="Z174" s="152"/>
      <c r="AA174" s="152"/>
      <c r="AB174" s="152"/>
      <c r="AC174" s="152"/>
      <c r="AD174" s="152"/>
      <c r="AE174" s="152"/>
      <c r="AF174" s="152"/>
      <c r="AG174" s="152" t="s">
        <v>281</v>
      </c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59"/>
      <c r="B175" s="160"/>
      <c r="C175" s="248" t="s">
        <v>283</v>
      </c>
      <c r="D175" s="249"/>
      <c r="E175" s="249"/>
      <c r="F175" s="249"/>
      <c r="G175" s="249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52"/>
      <c r="Y175" s="152"/>
      <c r="Z175" s="152"/>
      <c r="AA175" s="152"/>
      <c r="AB175" s="152"/>
      <c r="AC175" s="152"/>
      <c r="AD175" s="152"/>
      <c r="AE175" s="152"/>
      <c r="AF175" s="152"/>
      <c r="AG175" s="152" t="s">
        <v>129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">
      <c r="A176" s="159"/>
      <c r="B176" s="160"/>
      <c r="C176" s="240" t="s">
        <v>291</v>
      </c>
      <c r="D176" s="241"/>
      <c r="E176" s="241"/>
      <c r="F176" s="241"/>
      <c r="G176" s="24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52"/>
      <c r="Y176" s="152"/>
      <c r="Z176" s="152"/>
      <c r="AA176" s="152"/>
      <c r="AB176" s="152"/>
      <c r="AC176" s="152"/>
      <c r="AD176" s="152"/>
      <c r="AE176" s="152"/>
      <c r="AF176" s="152"/>
      <c r="AG176" s="152" t="s">
        <v>129</v>
      </c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">
      <c r="A177" s="159"/>
      <c r="B177" s="160"/>
      <c r="C177" s="240" t="s">
        <v>292</v>
      </c>
      <c r="D177" s="241"/>
      <c r="E177" s="241"/>
      <c r="F177" s="241"/>
      <c r="G177" s="24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52"/>
      <c r="Y177" s="152"/>
      <c r="Z177" s="152"/>
      <c r="AA177" s="152"/>
      <c r="AB177" s="152"/>
      <c r="AC177" s="152"/>
      <c r="AD177" s="152"/>
      <c r="AE177" s="152"/>
      <c r="AF177" s="152"/>
      <c r="AG177" s="152" t="s">
        <v>129</v>
      </c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">
      <c r="A178" s="159"/>
      <c r="B178" s="160"/>
      <c r="C178" s="240" t="s">
        <v>293</v>
      </c>
      <c r="D178" s="241"/>
      <c r="E178" s="241"/>
      <c r="F178" s="241"/>
      <c r="G178" s="24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52"/>
      <c r="Y178" s="152"/>
      <c r="Z178" s="152"/>
      <c r="AA178" s="152"/>
      <c r="AB178" s="152"/>
      <c r="AC178" s="152"/>
      <c r="AD178" s="152"/>
      <c r="AE178" s="152"/>
      <c r="AF178" s="152"/>
      <c r="AG178" s="152" t="s">
        <v>129</v>
      </c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">
      <c r="A179" s="159"/>
      <c r="B179" s="160"/>
      <c r="C179" s="240" t="s">
        <v>294</v>
      </c>
      <c r="D179" s="241"/>
      <c r="E179" s="241"/>
      <c r="F179" s="241"/>
      <c r="G179" s="24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52"/>
      <c r="Y179" s="152"/>
      <c r="Z179" s="152"/>
      <c r="AA179" s="152"/>
      <c r="AB179" s="152"/>
      <c r="AC179" s="152"/>
      <c r="AD179" s="152"/>
      <c r="AE179" s="152"/>
      <c r="AF179" s="152"/>
      <c r="AG179" s="152" t="s">
        <v>129</v>
      </c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 x14ac:dyDescent="0.2">
      <c r="A180" s="159"/>
      <c r="B180" s="160"/>
      <c r="C180" s="240" t="s">
        <v>295</v>
      </c>
      <c r="D180" s="241"/>
      <c r="E180" s="241"/>
      <c r="F180" s="241"/>
      <c r="G180" s="24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52"/>
      <c r="Y180" s="152"/>
      <c r="Z180" s="152"/>
      <c r="AA180" s="152"/>
      <c r="AB180" s="152"/>
      <c r="AC180" s="152"/>
      <c r="AD180" s="152"/>
      <c r="AE180" s="152"/>
      <c r="AF180" s="152"/>
      <c r="AG180" s="152" t="s">
        <v>129</v>
      </c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 x14ac:dyDescent="0.2">
      <c r="A181" s="159"/>
      <c r="B181" s="160"/>
      <c r="C181" s="240" t="s">
        <v>296</v>
      </c>
      <c r="D181" s="241"/>
      <c r="E181" s="241"/>
      <c r="F181" s="241"/>
      <c r="G181" s="24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52"/>
      <c r="Y181" s="152"/>
      <c r="Z181" s="152"/>
      <c r="AA181" s="152"/>
      <c r="AB181" s="152"/>
      <c r="AC181" s="152"/>
      <c r="AD181" s="152"/>
      <c r="AE181" s="152"/>
      <c r="AF181" s="152"/>
      <c r="AG181" s="152" t="s">
        <v>129</v>
      </c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">
      <c r="A182" s="159"/>
      <c r="B182" s="160"/>
      <c r="C182" s="240" t="s">
        <v>297</v>
      </c>
      <c r="D182" s="241"/>
      <c r="E182" s="241"/>
      <c r="F182" s="241"/>
      <c r="G182" s="24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52"/>
      <c r="Y182" s="152"/>
      <c r="Z182" s="152"/>
      <c r="AA182" s="152"/>
      <c r="AB182" s="152"/>
      <c r="AC182" s="152"/>
      <c r="AD182" s="152"/>
      <c r="AE182" s="152"/>
      <c r="AF182" s="152"/>
      <c r="AG182" s="152" t="s">
        <v>129</v>
      </c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">
      <c r="A183" s="159"/>
      <c r="B183" s="160"/>
      <c r="C183" s="242"/>
      <c r="D183" s="243"/>
      <c r="E183" s="243"/>
      <c r="F183" s="243"/>
      <c r="G183" s="243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161"/>
      <c r="W183" s="161"/>
      <c r="X183" s="152"/>
      <c r="Y183" s="152"/>
      <c r="Z183" s="152"/>
      <c r="AA183" s="152"/>
      <c r="AB183" s="152"/>
      <c r="AC183" s="152"/>
      <c r="AD183" s="152"/>
      <c r="AE183" s="152"/>
      <c r="AF183" s="152"/>
      <c r="AG183" s="152" t="s">
        <v>118</v>
      </c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x14ac:dyDescent="0.2">
      <c r="A184" s="165" t="s">
        <v>106</v>
      </c>
      <c r="B184" s="166" t="s">
        <v>76</v>
      </c>
      <c r="C184" s="180" t="s">
        <v>77</v>
      </c>
      <c r="D184" s="167"/>
      <c r="E184" s="168"/>
      <c r="F184" s="169"/>
      <c r="G184" s="169">
        <f>SUMIF(AG185:AG195,"&lt;&gt;NOR",G185:G195)</f>
        <v>0</v>
      </c>
      <c r="H184" s="169"/>
      <c r="I184" s="169">
        <f>SUM(I185:I195)</f>
        <v>0</v>
      </c>
      <c r="J184" s="169"/>
      <c r="K184" s="169">
        <f>SUM(K185:K195)</f>
        <v>0</v>
      </c>
      <c r="L184" s="169"/>
      <c r="M184" s="169">
        <f>SUM(M185:M195)</f>
        <v>0</v>
      </c>
      <c r="N184" s="169"/>
      <c r="O184" s="169">
        <f>SUM(O185:O195)</f>
        <v>0</v>
      </c>
      <c r="P184" s="169"/>
      <c r="Q184" s="169">
        <f>SUM(Q185:Q195)</f>
        <v>0</v>
      </c>
      <c r="R184" s="169"/>
      <c r="S184" s="169"/>
      <c r="T184" s="170"/>
      <c r="U184" s="164"/>
      <c r="V184" s="164">
        <f>SUM(V185:V195)</f>
        <v>0</v>
      </c>
      <c r="W184" s="164"/>
      <c r="AG184" t="s">
        <v>107</v>
      </c>
    </row>
    <row r="185" spans="1:60" ht="33.75" outlineLevel="1" x14ac:dyDescent="0.2">
      <c r="A185" s="171">
        <v>46</v>
      </c>
      <c r="B185" s="172" t="s">
        <v>298</v>
      </c>
      <c r="C185" s="181" t="s">
        <v>299</v>
      </c>
      <c r="D185" s="173" t="s">
        <v>203</v>
      </c>
      <c r="E185" s="174">
        <v>114.30720000000001</v>
      </c>
      <c r="F185" s="175"/>
      <c r="G185" s="176">
        <f>ROUND(E185*F185,2)</f>
        <v>0</v>
      </c>
      <c r="H185" s="175"/>
      <c r="I185" s="176">
        <f>ROUND(E185*H185,2)</f>
        <v>0</v>
      </c>
      <c r="J185" s="175"/>
      <c r="K185" s="176">
        <f>ROUND(E185*J185,2)</f>
        <v>0</v>
      </c>
      <c r="L185" s="176">
        <v>21</v>
      </c>
      <c r="M185" s="176">
        <f>G185*(1+L185/100)</f>
        <v>0</v>
      </c>
      <c r="N185" s="176">
        <v>0</v>
      </c>
      <c r="O185" s="176">
        <f>ROUND(E185*N185,2)</f>
        <v>0</v>
      </c>
      <c r="P185" s="176">
        <v>0</v>
      </c>
      <c r="Q185" s="176">
        <f>ROUND(E185*P185,2)</f>
        <v>0</v>
      </c>
      <c r="R185" s="176" t="s">
        <v>235</v>
      </c>
      <c r="S185" s="176" t="s">
        <v>112</v>
      </c>
      <c r="T185" s="177" t="s">
        <v>112</v>
      </c>
      <c r="U185" s="161">
        <v>0</v>
      </c>
      <c r="V185" s="161">
        <f>ROUND(E185*U185,2)</f>
        <v>0</v>
      </c>
      <c r="W185" s="161"/>
      <c r="X185" s="152"/>
      <c r="Y185" s="152"/>
      <c r="Z185" s="152"/>
      <c r="AA185" s="152"/>
      <c r="AB185" s="152"/>
      <c r="AC185" s="152"/>
      <c r="AD185" s="152"/>
      <c r="AE185" s="152"/>
      <c r="AF185" s="152"/>
      <c r="AG185" s="152" t="s">
        <v>300</v>
      </c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 x14ac:dyDescent="0.2">
      <c r="A186" s="159"/>
      <c r="B186" s="160"/>
      <c r="C186" s="246" t="s">
        <v>301</v>
      </c>
      <c r="D186" s="247"/>
      <c r="E186" s="247"/>
      <c r="F186" s="247"/>
      <c r="G186" s="247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52"/>
      <c r="Y186" s="152"/>
      <c r="Z186" s="152"/>
      <c r="AA186" s="152"/>
      <c r="AB186" s="152"/>
      <c r="AC186" s="152"/>
      <c r="AD186" s="152"/>
      <c r="AE186" s="152"/>
      <c r="AF186" s="152"/>
      <c r="AG186" s="152" t="s">
        <v>115</v>
      </c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1" x14ac:dyDescent="0.2">
      <c r="A187" s="159"/>
      <c r="B187" s="160"/>
      <c r="C187" s="240" t="s">
        <v>302</v>
      </c>
      <c r="D187" s="241"/>
      <c r="E187" s="241"/>
      <c r="F187" s="241"/>
      <c r="G187" s="24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52"/>
      <c r="Y187" s="152"/>
      <c r="Z187" s="152"/>
      <c r="AA187" s="152"/>
      <c r="AB187" s="152"/>
      <c r="AC187" s="152"/>
      <c r="AD187" s="152"/>
      <c r="AE187" s="152"/>
      <c r="AF187" s="152"/>
      <c r="AG187" s="152" t="s">
        <v>129</v>
      </c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">
      <c r="A188" s="159"/>
      <c r="B188" s="160"/>
      <c r="C188" s="240" t="s">
        <v>303</v>
      </c>
      <c r="D188" s="241"/>
      <c r="E188" s="241"/>
      <c r="F188" s="241"/>
      <c r="G188" s="24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52"/>
      <c r="Y188" s="152"/>
      <c r="Z188" s="152"/>
      <c r="AA188" s="152"/>
      <c r="AB188" s="152"/>
      <c r="AC188" s="152"/>
      <c r="AD188" s="152"/>
      <c r="AE188" s="152"/>
      <c r="AF188" s="152"/>
      <c r="AG188" s="152" t="s">
        <v>129</v>
      </c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ht="22.5" outlineLevel="1" x14ac:dyDescent="0.2">
      <c r="A189" s="159"/>
      <c r="B189" s="160"/>
      <c r="C189" s="240" t="s">
        <v>304</v>
      </c>
      <c r="D189" s="241"/>
      <c r="E189" s="241"/>
      <c r="F189" s="241"/>
      <c r="G189" s="24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52"/>
      <c r="Y189" s="152"/>
      <c r="Z189" s="152"/>
      <c r="AA189" s="152"/>
      <c r="AB189" s="152"/>
      <c r="AC189" s="152"/>
      <c r="AD189" s="152"/>
      <c r="AE189" s="152"/>
      <c r="AF189" s="152"/>
      <c r="AG189" s="152" t="s">
        <v>129</v>
      </c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78" t="str">
        <f>C189</f>
        <v>- při vodorovné dopravě po vodě : vyložení na hromady na suchu nebo na přeložení na dopravní prostředek na suchu do 15 m vodorovně a současně do 4 m svisle,</v>
      </c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">
      <c r="A190" s="159"/>
      <c r="B190" s="160"/>
      <c r="C190" s="240" t="s">
        <v>305</v>
      </c>
      <c r="D190" s="241"/>
      <c r="E190" s="241"/>
      <c r="F190" s="241"/>
      <c r="G190" s="24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52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129</v>
      </c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">
      <c r="A191" s="159"/>
      <c r="B191" s="160"/>
      <c r="C191" s="242"/>
      <c r="D191" s="243"/>
      <c r="E191" s="243"/>
      <c r="F191" s="243"/>
      <c r="G191" s="243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52"/>
      <c r="Y191" s="152"/>
      <c r="Z191" s="152"/>
      <c r="AA191" s="152"/>
      <c r="AB191" s="152"/>
      <c r="AC191" s="152"/>
      <c r="AD191" s="152"/>
      <c r="AE191" s="152"/>
      <c r="AF191" s="152"/>
      <c r="AG191" s="152" t="s">
        <v>118</v>
      </c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ht="22.5" outlineLevel="1" x14ac:dyDescent="0.2">
      <c r="A192" s="171">
        <v>47</v>
      </c>
      <c r="B192" s="172" t="s">
        <v>306</v>
      </c>
      <c r="C192" s="181" t="s">
        <v>307</v>
      </c>
      <c r="D192" s="173" t="s">
        <v>203</v>
      </c>
      <c r="E192" s="174">
        <v>1371.6864</v>
      </c>
      <c r="F192" s="175"/>
      <c r="G192" s="176">
        <f>ROUND(E192*F192,2)</f>
        <v>0</v>
      </c>
      <c r="H192" s="175"/>
      <c r="I192" s="176">
        <f>ROUND(E192*H192,2)</f>
        <v>0</v>
      </c>
      <c r="J192" s="175"/>
      <c r="K192" s="176">
        <f>ROUND(E192*J192,2)</f>
        <v>0</v>
      </c>
      <c r="L192" s="176">
        <v>21</v>
      </c>
      <c r="M192" s="176">
        <f>G192*(1+L192/100)</f>
        <v>0</v>
      </c>
      <c r="N192" s="176">
        <v>0</v>
      </c>
      <c r="O192" s="176">
        <f>ROUND(E192*N192,2)</f>
        <v>0</v>
      </c>
      <c r="P192" s="176">
        <v>0</v>
      </c>
      <c r="Q192" s="176">
        <f>ROUND(E192*P192,2)</f>
        <v>0</v>
      </c>
      <c r="R192" s="176" t="s">
        <v>126</v>
      </c>
      <c r="S192" s="176" t="s">
        <v>112</v>
      </c>
      <c r="T192" s="177" t="s">
        <v>112</v>
      </c>
      <c r="U192" s="161">
        <v>0</v>
      </c>
      <c r="V192" s="161">
        <f>ROUND(E192*U192,2)</f>
        <v>0</v>
      </c>
      <c r="W192" s="161"/>
      <c r="X192" s="152"/>
      <c r="Y192" s="152"/>
      <c r="Z192" s="152"/>
      <c r="AA192" s="152"/>
      <c r="AB192" s="152"/>
      <c r="AC192" s="152"/>
      <c r="AD192" s="152"/>
      <c r="AE192" s="152"/>
      <c r="AF192" s="152"/>
      <c r="AG192" s="152" t="s">
        <v>300</v>
      </c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">
      <c r="A193" s="159"/>
      <c r="B193" s="160"/>
      <c r="C193" s="244"/>
      <c r="D193" s="245"/>
      <c r="E193" s="245"/>
      <c r="F193" s="245"/>
      <c r="G193" s="245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52"/>
      <c r="Y193" s="152"/>
      <c r="Z193" s="152"/>
      <c r="AA193" s="152"/>
      <c r="AB193" s="152"/>
      <c r="AC193" s="152"/>
      <c r="AD193" s="152"/>
      <c r="AE193" s="152"/>
      <c r="AF193" s="152"/>
      <c r="AG193" s="152" t="s">
        <v>118</v>
      </c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">
      <c r="A194" s="171">
        <v>48</v>
      </c>
      <c r="B194" s="172" t="s">
        <v>308</v>
      </c>
      <c r="C194" s="181" t="s">
        <v>309</v>
      </c>
      <c r="D194" s="173" t="s">
        <v>203</v>
      </c>
      <c r="E194" s="174">
        <v>114.30720000000001</v>
      </c>
      <c r="F194" s="175"/>
      <c r="G194" s="176">
        <f>ROUND(E194*F194,2)</f>
        <v>0</v>
      </c>
      <c r="H194" s="175"/>
      <c r="I194" s="176">
        <f>ROUND(E194*H194,2)</f>
        <v>0</v>
      </c>
      <c r="J194" s="175"/>
      <c r="K194" s="176">
        <f>ROUND(E194*J194,2)</f>
        <v>0</v>
      </c>
      <c r="L194" s="176">
        <v>21</v>
      </c>
      <c r="M194" s="176">
        <f>G194*(1+L194/100)</f>
        <v>0</v>
      </c>
      <c r="N194" s="176">
        <v>0</v>
      </c>
      <c r="O194" s="176">
        <f>ROUND(E194*N194,2)</f>
        <v>0</v>
      </c>
      <c r="P194" s="176">
        <v>0</v>
      </c>
      <c r="Q194" s="176">
        <f>ROUND(E194*P194,2)</f>
        <v>0</v>
      </c>
      <c r="R194" s="176" t="s">
        <v>310</v>
      </c>
      <c r="S194" s="176" t="s">
        <v>112</v>
      </c>
      <c r="T194" s="177" t="s">
        <v>311</v>
      </c>
      <c r="U194" s="161">
        <v>0</v>
      </c>
      <c r="V194" s="161">
        <f>ROUND(E194*U194,2)</f>
        <v>0</v>
      </c>
      <c r="W194" s="161"/>
      <c r="X194" s="152"/>
      <c r="Y194" s="152"/>
      <c r="Z194" s="152"/>
      <c r="AA194" s="152"/>
      <c r="AB194" s="152"/>
      <c r="AC194" s="152"/>
      <c r="AD194" s="152"/>
      <c r="AE194" s="152"/>
      <c r="AF194" s="152"/>
      <c r="AG194" s="152" t="s">
        <v>300</v>
      </c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">
      <c r="A195" s="159"/>
      <c r="B195" s="160"/>
      <c r="C195" s="244"/>
      <c r="D195" s="245"/>
      <c r="E195" s="245"/>
      <c r="F195" s="245"/>
      <c r="G195" s="245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52"/>
      <c r="Y195" s="152"/>
      <c r="Z195" s="152"/>
      <c r="AA195" s="152"/>
      <c r="AB195" s="152"/>
      <c r="AC195" s="152"/>
      <c r="AD195" s="152"/>
      <c r="AE195" s="152"/>
      <c r="AF195" s="152"/>
      <c r="AG195" s="152" t="s">
        <v>118</v>
      </c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x14ac:dyDescent="0.2">
      <c r="A196" s="5"/>
      <c r="B196" s="6"/>
      <c r="C196" s="183"/>
      <c r="D196" s="8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AE196">
        <v>15</v>
      </c>
      <c r="AF196">
        <v>21</v>
      </c>
    </row>
    <row r="197" spans="1:60" x14ac:dyDescent="0.2">
      <c r="A197" s="155"/>
      <c r="B197" s="156" t="s">
        <v>29</v>
      </c>
      <c r="C197" s="184"/>
      <c r="D197" s="157"/>
      <c r="E197" s="158"/>
      <c r="F197" s="158"/>
      <c r="G197" s="179">
        <f>G8+G98+G115+G131+G152+G158+G161+G165+G184</f>
        <v>0</v>
      </c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AE197">
        <f>SUMIF(L7:L195,AE196,G7:G195)</f>
        <v>0</v>
      </c>
      <c r="AF197">
        <f>SUMIF(L7:L195,AF196,G7:G195)</f>
        <v>0</v>
      </c>
      <c r="AG197" t="s">
        <v>312</v>
      </c>
    </row>
    <row r="198" spans="1:60" x14ac:dyDescent="0.2">
      <c r="C198" s="185"/>
      <c r="D198" s="143"/>
      <c r="AG198" t="s">
        <v>313</v>
      </c>
    </row>
    <row r="199" spans="1:60" x14ac:dyDescent="0.2">
      <c r="D199" s="143"/>
    </row>
    <row r="200" spans="1:60" x14ac:dyDescent="0.2">
      <c r="D200" s="143"/>
    </row>
    <row r="201" spans="1:60" x14ac:dyDescent="0.2">
      <c r="D201" s="143"/>
    </row>
    <row r="202" spans="1:60" x14ac:dyDescent="0.2">
      <c r="D202" s="143"/>
    </row>
    <row r="203" spans="1:60" x14ac:dyDescent="0.2">
      <c r="D203" s="143"/>
    </row>
    <row r="204" spans="1:60" x14ac:dyDescent="0.2">
      <c r="D204" s="143"/>
    </row>
    <row r="205" spans="1:60" x14ac:dyDescent="0.2">
      <c r="D205" s="143"/>
    </row>
    <row r="206" spans="1:60" x14ac:dyDescent="0.2">
      <c r="D206" s="143"/>
    </row>
    <row r="207" spans="1:60" x14ac:dyDescent="0.2">
      <c r="D207" s="143"/>
    </row>
    <row r="208" spans="1:60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mergeCells count="107">
    <mergeCell ref="C14:G14"/>
    <mergeCell ref="C16:G16"/>
    <mergeCell ref="C18:G18"/>
    <mergeCell ref="C19:G19"/>
    <mergeCell ref="C20:G20"/>
    <mergeCell ref="C22:G22"/>
    <mergeCell ref="A1:G1"/>
    <mergeCell ref="C2:G2"/>
    <mergeCell ref="C3:G3"/>
    <mergeCell ref="C4:G4"/>
    <mergeCell ref="C10:G10"/>
    <mergeCell ref="C12:G12"/>
    <mergeCell ref="C34:G34"/>
    <mergeCell ref="C36:G36"/>
    <mergeCell ref="C37:G37"/>
    <mergeCell ref="C39:G39"/>
    <mergeCell ref="C41:G41"/>
    <mergeCell ref="C43:G43"/>
    <mergeCell ref="C23:G23"/>
    <mergeCell ref="C25:G25"/>
    <mergeCell ref="C27:G27"/>
    <mergeCell ref="C29:G29"/>
    <mergeCell ref="C30:G30"/>
    <mergeCell ref="C32:G32"/>
    <mergeCell ref="C56:G56"/>
    <mergeCell ref="C58:G58"/>
    <mergeCell ref="C60:G60"/>
    <mergeCell ref="C62:G62"/>
    <mergeCell ref="C64:G64"/>
    <mergeCell ref="C67:G67"/>
    <mergeCell ref="C45:G45"/>
    <mergeCell ref="C47:G47"/>
    <mergeCell ref="C49:G49"/>
    <mergeCell ref="C51:G51"/>
    <mergeCell ref="C53:G53"/>
    <mergeCell ref="C55:G55"/>
    <mergeCell ref="C78:G78"/>
    <mergeCell ref="C79:G79"/>
    <mergeCell ref="C80:G80"/>
    <mergeCell ref="C82:G82"/>
    <mergeCell ref="C84:G84"/>
    <mergeCell ref="C86:G86"/>
    <mergeCell ref="C69:G69"/>
    <mergeCell ref="C70:G70"/>
    <mergeCell ref="C71:G71"/>
    <mergeCell ref="C73:G73"/>
    <mergeCell ref="C75:G75"/>
    <mergeCell ref="C76:G76"/>
    <mergeCell ref="C102:G102"/>
    <mergeCell ref="C104:G104"/>
    <mergeCell ref="C105:G105"/>
    <mergeCell ref="C106:G106"/>
    <mergeCell ref="C107:G107"/>
    <mergeCell ref="C108:G108"/>
    <mergeCell ref="C87:G87"/>
    <mergeCell ref="C90:G90"/>
    <mergeCell ref="C92:G92"/>
    <mergeCell ref="C94:G94"/>
    <mergeCell ref="C97:G97"/>
    <mergeCell ref="C100:G100"/>
    <mergeCell ref="C127:G127"/>
    <mergeCell ref="C130:G130"/>
    <mergeCell ref="C134:G134"/>
    <mergeCell ref="C136:G136"/>
    <mergeCell ref="C138:G138"/>
    <mergeCell ref="C140:G140"/>
    <mergeCell ref="C109:G109"/>
    <mergeCell ref="C112:G112"/>
    <mergeCell ref="C114:G114"/>
    <mergeCell ref="C118:G118"/>
    <mergeCell ref="C122:G122"/>
    <mergeCell ref="C124:G124"/>
    <mergeCell ref="C154:G154"/>
    <mergeCell ref="C157:G157"/>
    <mergeCell ref="C160:G160"/>
    <mergeCell ref="C163:G163"/>
    <mergeCell ref="C164:G164"/>
    <mergeCell ref="C167:G167"/>
    <mergeCell ref="C142:G142"/>
    <mergeCell ref="C144:G144"/>
    <mergeCell ref="C145:G145"/>
    <mergeCell ref="C146:G146"/>
    <mergeCell ref="C148:G148"/>
    <mergeCell ref="C151:G151"/>
    <mergeCell ref="C175:G175"/>
    <mergeCell ref="C176:G176"/>
    <mergeCell ref="C177:G177"/>
    <mergeCell ref="C178:G178"/>
    <mergeCell ref="C179:G179"/>
    <mergeCell ref="C180:G180"/>
    <mergeCell ref="C168:G168"/>
    <mergeCell ref="C169:G169"/>
    <mergeCell ref="C170:G170"/>
    <mergeCell ref="C171:G171"/>
    <mergeCell ref="C172:G172"/>
    <mergeCell ref="C173:G173"/>
    <mergeCell ref="C189:G189"/>
    <mergeCell ref="C190:G190"/>
    <mergeCell ref="C191:G191"/>
    <mergeCell ref="C193:G193"/>
    <mergeCell ref="C195:G195"/>
    <mergeCell ref="C181:G181"/>
    <mergeCell ref="C182:G182"/>
    <mergeCell ref="C183:G183"/>
    <mergeCell ref="C186:G186"/>
    <mergeCell ref="C187:G187"/>
    <mergeCell ref="C188:G188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3" sqref="C33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81</v>
      </c>
      <c r="B1" s="250"/>
      <c r="C1" s="250"/>
      <c r="D1" s="250"/>
      <c r="E1" s="250"/>
      <c r="F1" s="250"/>
      <c r="G1" s="250"/>
      <c r="AG1" t="s">
        <v>82</v>
      </c>
    </row>
    <row r="2" spans="1:60" ht="24.95" customHeight="1" x14ac:dyDescent="0.2">
      <c r="A2" s="144" t="s">
        <v>7</v>
      </c>
      <c r="B2" s="75" t="s">
        <v>44</v>
      </c>
      <c r="C2" s="251" t="s">
        <v>45</v>
      </c>
      <c r="D2" s="252"/>
      <c r="E2" s="252"/>
      <c r="F2" s="252"/>
      <c r="G2" s="253"/>
      <c r="AG2" t="s">
        <v>83</v>
      </c>
    </row>
    <row r="3" spans="1:60" ht="24.95" customHeight="1" x14ac:dyDescent="0.2">
      <c r="A3" s="144" t="s">
        <v>8</v>
      </c>
      <c r="B3" s="75" t="s">
        <v>47</v>
      </c>
      <c r="C3" s="251" t="s">
        <v>48</v>
      </c>
      <c r="D3" s="252"/>
      <c r="E3" s="252"/>
      <c r="F3" s="252"/>
      <c r="G3" s="253"/>
      <c r="AC3" s="87" t="s">
        <v>83</v>
      </c>
      <c r="AG3" t="s">
        <v>84</v>
      </c>
    </row>
    <row r="4" spans="1:60" ht="24.95" customHeight="1" x14ac:dyDescent="0.2">
      <c r="A4" s="145" t="s">
        <v>9</v>
      </c>
      <c r="B4" s="146" t="s">
        <v>50</v>
      </c>
      <c r="C4" s="254" t="s">
        <v>51</v>
      </c>
      <c r="D4" s="255"/>
      <c r="E4" s="255"/>
      <c r="F4" s="255"/>
      <c r="G4" s="256"/>
      <c r="AG4" t="s">
        <v>85</v>
      </c>
    </row>
    <row r="5" spans="1:60" x14ac:dyDescent="0.2">
      <c r="D5" s="143"/>
    </row>
    <row r="6" spans="1:60" ht="38.25" x14ac:dyDescent="0.2">
      <c r="A6" s="148" t="s">
        <v>86</v>
      </c>
      <c r="B6" s="150" t="s">
        <v>87</v>
      </c>
      <c r="C6" s="150" t="s">
        <v>88</v>
      </c>
      <c r="D6" s="149" t="s">
        <v>89</v>
      </c>
      <c r="E6" s="148" t="s">
        <v>90</v>
      </c>
      <c r="F6" s="147" t="s">
        <v>91</v>
      </c>
      <c r="G6" s="148" t="s">
        <v>29</v>
      </c>
      <c r="H6" s="151" t="s">
        <v>30</v>
      </c>
      <c r="I6" s="151" t="s">
        <v>92</v>
      </c>
      <c r="J6" s="151" t="s">
        <v>31</v>
      </c>
      <c r="K6" s="151" t="s">
        <v>93</v>
      </c>
      <c r="L6" s="151" t="s">
        <v>94</v>
      </c>
      <c r="M6" s="151" t="s">
        <v>95</v>
      </c>
      <c r="N6" s="151" t="s">
        <v>96</v>
      </c>
      <c r="O6" s="151" t="s">
        <v>97</v>
      </c>
      <c r="P6" s="151" t="s">
        <v>98</v>
      </c>
      <c r="Q6" s="151" t="s">
        <v>99</v>
      </c>
      <c r="R6" s="151" t="s">
        <v>100</v>
      </c>
      <c r="S6" s="151" t="s">
        <v>101</v>
      </c>
      <c r="T6" s="151" t="s">
        <v>102</v>
      </c>
      <c r="U6" s="151" t="s">
        <v>103</v>
      </c>
      <c r="V6" s="151" t="s">
        <v>104</v>
      </c>
      <c r="W6" s="151" t="s">
        <v>105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5" t="s">
        <v>106</v>
      </c>
      <c r="B8" s="166" t="s">
        <v>60</v>
      </c>
      <c r="C8" s="180" t="s">
        <v>61</v>
      </c>
      <c r="D8" s="167"/>
      <c r="E8" s="168"/>
      <c r="F8" s="169"/>
      <c r="G8" s="169">
        <f>SUMIF(AG9:AG34,"&lt;&gt;NOR",G9:G34)</f>
        <v>0</v>
      </c>
      <c r="H8" s="169"/>
      <c r="I8" s="169">
        <f>SUM(I9:I34)</f>
        <v>0</v>
      </c>
      <c r="J8" s="169"/>
      <c r="K8" s="169">
        <f>SUM(K9:K34)</f>
        <v>0</v>
      </c>
      <c r="L8" s="169"/>
      <c r="M8" s="169">
        <f>SUM(M9:M34)</f>
        <v>0</v>
      </c>
      <c r="N8" s="169"/>
      <c r="O8" s="169">
        <f>SUM(O9:O34)</f>
        <v>0.31</v>
      </c>
      <c r="P8" s="169"/>
      <c r="Q8" s="169">
        <f>SUM(Q9:Q34)</f>
        <v>0</v>
      </c>
      <c r="R8" s="169"/>
      <c r="S8" s="169"/>
      <c r="T8" s="170"/>
      <c r="U8" s="164"/>
      <c r="V8" s="164">
        <f>SUM(V9:V34)</f>
        <v>5.71</v>
      </c>
      <c r="W8" s="164"/>
      <c r="AG8" t="s">
        <v>107</v>
      </c>
    </row>
    <row r="9" spans="1:60" outlineLevel="1" x14ac:dyDescent="0.2">
      <c r="A9" s="171">
        <v>1</v>
      </c>
      <c r="B9" s="172" t="s">
        <v>314</v>
      </c>
      <c r="C9" s="181" t="s">
        <v>315</v>
      </c>
      <c r="D9" s="173" t="s">
        <v>232</v>
      </c>
      <c r="E9" s="174">
        <v>10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112</v>
      </c>
      <c r="T9" s="177" t="s">
        <v>316</v>
      </c>
      <c r="U9" s="161">
        <v>0</v>
      </c>
      <c r="V9" s="161">
        <f>ROUND(E9*U9,2)</f>
        <v>0</v>
      </c>
      <c r="W9" s="161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317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44"/>
      <c r="D10" s="245"/>
      <c r="E10" s="245"/>
      <c r="F10" s="245"/>
      <c r="G10" s="245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118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1">
        <v>2</v>
      </c>
      <c r="B11" s="172" t="s">
        <v>318</v>
      </c>
      <c r="C11" s="181" t="s">
        <v>319</v>
      </c>
      <c r="D11" s="173" t="s">
        <v>232</v>
      </c>
      <c r="E11" s="174">
        <v>10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76">
        <v>0</v>
      </c>
      <c r="O11" s="176">
        <f>ROUND(E11*N11,2)</f>
        <v>0</v>
      </c>
      <c r="P11" s="176">
        <v>0</v>
      </c>
      <c r="Q11" s="176">
        <f>ROUND(E11*P11,2)</f>
        <v>0</v>
      </c>
      <c r="R11" s="176"/>
      <c r="S11" s="176" t="s">
        <v>112</v>
      </c>
      <c r="T11" s="177" t="s">
        <v>316</v>
      </c>
      <c r="U11" s="161">
        <v>0</v>
      </c>
      <c r="V11" s="161">
        <f>ROUND(E11*U11,2)</f>
        <v>0</v>
      </c>
      <c r="W11" s="161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317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244"/>
      <c r="D12" s="245"/>
      <c r="E12" s="245"/>
      <c r="F12" s="245"/>
      <c r="G12" s="245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118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71">
        <v>3</v>
      </c>
      <c r="B13" s="172" t="s">
        <v>320</v>
      </c>
      <c r="C13" s="181" t="s">
        <v>321</v>
      </c>
      <c r="D13" s="173" t="s">
        <v>232</v>
      </c>
      <c r="E13" s="174">
        <v>10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6">
        <v>4.5000000000000004E-4</v>
      </c>
      <c r="O13" s="176">
        <f>ROUND(E13*N13,2)</f>
        <v>0</v>
      </c>
      <c r="P13" s="176">
        <v>0</v>
      </c>
      <c r="Q13" s="176">
        <f>ROUND(E13*P13,2)</f>
        <v>0</v>
      </c>
      <c r="R13" s="176"/>
      <c r="S13" s="176" t="s">
        <v>112</v>
      </c>
      <c r="T13" s="177" t="s">
        <v>316</v>
      </c>
      <c r="U13" s="161">
        <v>0.57100000000000006</v>
      </c>
      <c r="V13" s="161">
        <f>ROUND(E13*U13,2)</f>
        <v>5.71</v>
      </c>
      <c r="W13" s="161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113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244"/>
      <c r="D14" s="245"/>
      <c r="E14" s="245"/>
      <c r="F14" s="245"/>
      <c r="G14" s="245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118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1">
        <v>4</v>
      </c>
      <c r="B15" s="172" t="s">
        <v>322</v>
      </c>
      <c r="C15" s="181" t="s">
        <v>323</v>
      </c>
      <c r="D15" s="173" t="s">
        <v>232</v>
      </c>
      <c r="E15" s="174">
        <v>10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21</v>
      </c>
      <c r="M15" s="176">
        <f>G15*(1+L15/100)</f>
        <v>0</v>
      </c>
      <c r="N15" s="176">
        <v>2.2000000000000001E-4</v>
      </c>
      <c r="O15" s="176">
        <f>ROUND(E15*N15,2)</f>
        <v>0</v>
      </c>
      <c r="P15" s="176">
        <v>0</v>
      </c>
      <c r="Q15" s="176">
        <f>ROUND(E15*P15,2)</f>
        <v>0</v>
      </c>
      <c r="R15" s="176"/>
      <c r="S15" s="176" t="s">
        <v>112</v>
      </c>
      <c r="T15" s="177" t="s">
        <v>316</v>
      </c>
      <c r="U15" s="161">
        <v>0</v>
      </c>
      <c r="V15" s="161">
        <f>ROUND(E15*U15,2)</f>
        <v>0</v>
      </c>
      <c r="W15" s="161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317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244"/>
      <c r="D16" s="245"/>
      <c r="E16" s="245"/>
      <c r="F16" s="245"/>
      <c r="G16" s="245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118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71">
        <v>5</v>
      </c>
      <c r="B17" s="172" t="s">
        <v>324</v>
      </c>
      <c r="C17" s="181" t="s">
        <v>325</v>
      </c>
      <c r="D17" s="173" t="s">
        <v>232</v>
      </c>
      <c r="E17" s="174">
        <v>10</v>
      </c>
      <c r="F17" s="175"/>
      <c r="G17" s="176">
        <f>ROUND(E17*F17,2)</f>
        <v>0</v>
      </c>
      <c r="H17" s="175"/>
      <c r="I17" s="176">
        <f>ROUND(E17*H17,2)</f>
        <v>0</v>
      </c>
      <c r="J17" s="175"/>
      <c r="K17" s="176">
        <f>ROUND(E17*J17,2)</f>
        <v>0</v>
      </c>
      <c r="L17" s="176">
        <v>21</v>
      </c>
      <c r="M17" s="176">
        <f>G17*(1+L17/100)</f>
        <v>0</v>
      </c>
      <c r="N17" s="176">
        <v>0</v>
      </c>
      <c r="O17" s="176">
        <f>ROUND(E17*N17,2)</f>
        <v>0</v>
      </c>
      <c r="P17" s="176">
        <v>0</v>
      </c>
      <c r="Q17" s="176">
        <f>ROUND(E17*P17,2)</f>
        <v>0</v>
      </c>
      <c r="R17" s="176"/>
      <c r="S17" s="176" t="s">
        <v>112</v>
      </c>
      <c r="T17" s="177" t="s">
        <v>316</v>
      </c>
      <c r="U17" s="161">
        <v>0</v>
      </c>
      <c r="V17" s="161">
        <f>ROUND(E17*U17,2)</f>
        <v>0</v>
      </c>
      <c r="W17" s="161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317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244"/>
      <c r="D18" s="245"/>
      <c r="E18" s="245"/>
      <c r="F18" s="245"/>
      <c r="G18" s="245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118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1">
        <v>6</v>
      </c>
      <c r="B19" s="172" t="s">
        <v>326</v>
      </c>
      <c r="C19" s="181" t="s">
        <v>327</v>
      </c>
      <c r="D19" s="173" t="s">
        <v>232</v>
      </c>
      <c r="E19" s="174">
        <v>30</v>
      </c>
      <c r="F19" s="175"/>
      <c r="G19" s="176">
        <f>ROUND(E19*F19,2)</f>
        <v>0</v>
      </c>
      <c r="H19" s="175"/>
      <c r="I19" s="176">
        <f>ROUND(E19*H19,2)</f>
        <v>0</v>
      </c>
      <c r="J19" s="175"/>
      <c r="K19" s="176">
        <f>ROUND(E19*J19,2)</f>
        <v>0</v>
      </c>
      <c r="L19" s="176">
        <v>21</v>
      </c>
      <c r="M19" s="176">
        <f>G19*(1+L19/100)</f>
        <v>0</v>
      </c>
      <c r="N19" s="176">
        <v>1.0000000000000001E-5</v>
      </c>
      <c r="O19" s="176">
        <f>ROUND(E19*N19,2)</f>
        <v>0</v>
      </c>
      <c r="P19" s="176">
        <v>0</v>
      </c>
      <c r="Q19" s="176">
        <f>ROUND(E19*P19,2)</f>
        <v>0</v>
      </c>
      <c r="R19" s="176"/>
      <c r="S19" s="176" t="s">
        <v>112</v>
      </c>
      <c r="T19" s="177" t="s">
        <v>316</v>
      </c>
      <c r="U19" s="161">
        <v>0</v>
      </c>
      <c r="V19" s="161">
        <f>ROUND(E19*U19,2)</f>
        <v>0</v>
      </c>
      <c r="W19" s="161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317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182" t="s">
        <v>328</v>
      </c>
      <c r="D20" s="162"/>
      <c r="E20" s="163">
        <v>30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117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242"/>
      <c r="D21" s="243"/>
      <c r="E21" s="243"/>
      <c r="F21" s="243"/>
      <c r="G21" s="243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118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1">
        <v>7</v>
      </c>
      <c r="B22" s="172" t="s">
        <v>329</v>
      </c>
      <c r="C22" s="181" t="s">
        <v>330</v>
      </c>
      <c r="D22" s="173" t="s">
        <v>144</v>
      </c>
      <c r="E22" s="174">
        <v>0.4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76">
        <v>0</v>
      </c>
      <c r="O22" s="176">
        <f>ROUND(E22*N22,2)</f>
        <v>0</v>
      </c>
      <c r="P22" s="176">
        <v>0</v>
      </c>
      <c r="Q22" s="176">
        <f>ROUND(E22*P22,2)</f>
        <v>0</v>
      </c>
      <c r="R22" s="176"/>
      <c r="S22" s="176" t="s">
        <v>112</v>
      </c>
      <c r="T22" s="177" t="s">
        <v>316</v>
      </c>
      <c r="U22" s="161">
        <v>0</v>
      </c>
      <c r="V22" s="161">
        <f>ROUND(E22*U22,2)</f>
        <v>0</v>
      </c>
      <c r="W22" s="161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317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182" t="s">
        <v>331</v>
      </c>
      <c r="D23" s="162"/>
      <c r="E23" s="163">
        <v>0.4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117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242"/>
      <c r="D24" s="243"/>
      <c r="E24" s="243"/>
      <c r="F24" s="243"/>
      <c r="G24" s="243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118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1">
        <v>8</v>
      </c>
      <c r="B25" s="172" t="s">
        <v>332</v>
      </c>
      <c r="C25" s="181" t="s">
        <v>333</v>
      </c>
      <c r="D25" s="173" t="s">
        <v>232</v>
      </c>
      <c r="E25" s="174">
        <v>5</v>
      </c>
      <c r="F25" s="175"/>
      <c r="G25" s="176">
        <f>ROUND(E25*F25,2)</f>
        <v>0</v>
      </c>
      <c r="H25" s="175"/>
      <c r="I25" s="176">
        <f>ROUND(E25*H25,2)</f>
        <v>0</v>
      </c>
      <c r="J25" s="175"/>
      <c r="K25" s="176">
        <f>ROUND(E25*J25,2)</f>
        <v>0</v>
      </c>
      <c r="L25" s="176">
        <v>21</v>
      </c>
      <c r="M25" s="176">
        <f>G25*(1+L25/100)</f>
        <v>0</v>
      </c>
      <c r="N25" s="176">
        <v>0.01</v>
      </c>
      <c r="O25" s="176">
        <f>ROUND(E25*N25,2)</f>
        <v>0.05</v>
      </c>
      <c r="P25" s="176">
        <v>0</v>
      </c>
      <c r="Q25" s="176">
        <f>ROUND(E25*P25,2)</f>
        <v>0</v>
      </c>
      <c r="R25" s="176"/>
      <c r="S25" s="176" t="s">
        <v>221</v>
      </c>
      <c r="T25" s="177" t="s">
        <v>204</v>
      </c>
      <c r="U25" s="161">
        <v>0</v>
      </c>
      <c r="V25" s="161">
        <f>ROUND(E25*U25,2)</f>
        <v>0</v>
      </c>
      <c r="W25" s="161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211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244"/>
      <c r="D26" s="245"/>
      <c r="E26" s="245"/>
      <c r="F26" s="245"/>
      <c r="G26" s="245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118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1">
        <v>9</v>
      </c>
      <c r="B27" s="172" t="s">
        <v>334</v>
      </c>
      <c r="C27" s="181" t="s">
        <v>335</v>
      </c>
      <c r="D27" s="173" t="s">
        <v>232</v>
      </c>
      <c r="E27" s="174">
        <v>5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76">
        <v>5.0000000000000001E-3</v>
      </c>
      <c r="O27" s="176">
        <f>ROUND(E27*N27,2)</f>
        <v>0.03</v>
      </c>
      <c r="P27" s="176">
        <v>0</v>
      </c>
      <c r="Q27" s="176">
        <f>ROUND(E27*P27,2)</f>
        <v>0</v>
      </c>
      <c r="R27" s="176"/>
      <c r="S27" s="176" t="s">
        <v>221</v>
      </c>
      <c r="T27" s="177" t="s">
        <v>204</v>
      </c>
      <c r="U27" s="161">
        <v>0</v>
      </c>
      <c r="V27" s="161">
        <f>ROUND(E27*U27,2)</f>
        <v>0</v>
      </c>
      <c r="W27" s="161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211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244"/>
      <c r="D28" s="245"/>
      <c r="E28" s="245"/>
      <c r="F28" s="245"/>
      <c r="G28" s="245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118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71">
        <v>10</v>
      </c>
      <c r="B29" s="172" t="s">
        <v>336</v>
      </c>
      <c r="C29" s="181" t="s">
        <v>337</v>
      </c>
      <c r="D29" s="173" t="s">
        <v>144</v>
      </c>
      <c r="E29" s="174">
        <v>3.6000000000000004E-2</v>
      </c>
      <c r="F29" s="175"/>
      <c r="G29" s="176">
        <f>ROUND(E29*F29,2)</f>
        <v>0</v>
      </c>
      <c r="H29" s="175"/>
      <c r="I29" s="176">
        <f>ROUND(E29*H29,2)</f>
        <v>0</v>
      </c>
      <c r="J29" s="175"/>
      <c r="K29" s="176">
        <f>ROUND(E29*J29,2)</f>
        <v>0</v>
      </c>
      <c r="L29" s="176">
        <v>21</v>
      </c>
      <c r="M29" s="176">
        <f>G29*(1+L29/100)</f>
        <v>0</v>
      </c>
      <c r="N29" s="176">
        <v>0.55000000000000004</v>
      </c>
      <c r="O29" s="176">
        <f>ROUND(E29*N29,2)</f>
        <v>0.02</v>
      </c>
      <c r="P29" s="176">
        <v>0</v>
      </c>
      <c r="Q29" s="176">
        <f>ROUND(E29*P29,2)</f>
        <v>0</v>
      </c>
      <c r="R29" s="176" t="s">
        <v>210</v>
      </c>
      <c r="S29" s="176" t="s">
        <v>112</v>
      </c>
      <c r="T29" s="177" t="s">
        <v>316</v>
      </c>
      <c r="U29" s="161">
        <v>0</v>
      </c>
      <c r="V29" s="161">
        <f>ROUND(E29*U29,2)</f>
        <v>0</v>
      </c>
      <c r="W29" s="161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211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182" t="s">
        <v>338</v>
      </c>
      <c r="D30" s="162"/>
      <c r="E30" s="163">
        <v>3.6000000000000004E-2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117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242"/>
      <c r="D31" s="243"/>
      <c r="E31" s="243"/>
      <c r="F31" s="243"/>
      <c r="G31" s="243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118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22.5" outlineLevel="1" x14ac:dyDescent="0.2">
      <c r="A32" s="171">
        <v>11</v>
      </c>
      <c r="B32" s="172" t="s">
        <v>339</v>
      </c>
      <c r="C32" s="181" t="s">
        <v>340</v>
      </c>
      <c r="D32" s="173" t="s">
        <v>232</v>
      </c>
      <c r="E32" s="174">
        <v>30</v>
      </c>
      <c r="F32" s="175"/>
      <c r="G32" s="176">
        <f>ROUND(E32*F32,2)</f>
        <v>0</v>
      </c>
      <c r="H32" s="175"/>
      <c r="I32" s="176">
        <f>ROUND(E32*H32,2)</f>
        <v>0</v>
      </c>
      <c r="J32" s="175"/>
      <c r="K32" s="176">
        <f>ROUND(E32*J32,2)</f>
        <v>0</v>
      </c>
      <c r="L32" s="176">
        <v>21</v>
      </c>
      <c r="M32" s="176">
        <f>G32*(1+L32/100)</f>
        <v>0</v>
      </c>
      <c r="N32" s="176">
        <v>7.0000000000000001E-3</v>
      </c>
      <c r="O32" s="176">
        <f>ROUND(E32*N32,2)</f>
        <v>0.21</v>
      </c>
      <c r="P32" s="176">
        <v>0</v>
      </c>
      <c r="Q32" s="176">
        <f>ROUND(E32*P32,2)</f>
        <v>0</v>
      </c>
      <c r="R32" s="176" t="s">
        <v>210</v>
      </c>
      <c r="S32" s="176" t="s">
        <v>112</v>
      </c>
      <c r="T32" s="177" t="s">
        <v>316</v>
      </c>
      <c r="U32" s="161">
        <v>0</v>
      </c>
      <c r="V32" s="161">
        <f>ROUND(E32*U32,2)</f>
        <v>0</v>
      </c>
      <c r="W32" s="161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341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182" t="s">
        <v>328</v>
      </c>
      <c r="D33" s="162"/>
      <c r="E33" s="163">
        <v>30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117</v>
      </c>
      <c r="AH33" s="152">
        <v>0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/>
      <c r="B34" s="160"/>
      <c r="C34" s="242"/>
      <c r="D34" s="243"/>
      <c r="E34" s="243"/>
      <c r="F34" s="243"/>
      <c r="G34" s="243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118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x14ac:dyDescent="0.2">
      <c r="A35" s="165" t="s">
        <v>106</v>
      </c>
      <c r="B35" s="166" t="s">
        <v>72</v>
      </c>
      <c r="C35" s="180" t="s">
        <v>73</v>
      </c>
      <c r="D35" s="167"/>
      <c r="E35" s="168"/>
      <c r="F35" s="169"/>
      <c r="G35" s="169">
        <f>SUMIF(AG36:AG37,"&lt;&gt;NOR",G36:G37)</f>
        <v>0</v>
      </c>
      <c r="H35" s="169"/>
      <c r="I35" s="169">
        <f>SUM(I36:I37)</f>
        <v>0</v>
      </c>
      <c r="J35" s="169"/>
      <c r="K35" s="169">
        <f>SUM(K36:K37)</f>
        <v>0</v>
      </c>
      <c r="L35" s="169"/>
      <c r="M35" s="169">
        <f>SUM(M36:M37)</f>
        <v>0</v>
      </c>
      <c r="N35" s="169"/>
      <c r="O35" s="169">
        <f>SUM(O36:O37)</f>
        <v>0</v>
      </c>
      <c r="P35" s="169"/>
      <c r="Q35" s="169">
        <f>SUM(Q36:Q37)</f>
        <v>0</v>
      </c>
      <c r="R35" s="169"/>
      <c r="S35" s="169"/>
      <c r="T35" s="170"/>
      <c r="U35" s="164"/>
      <c r="V35" s="164">
        <f>SUM(V36:V37)</f>
        <v>0.6</v>
      </c>
      <c r="W35" s="164"/>
      <c r="AG35" t="s">
        <v>107</v>
      </c>
    </row>
    <row r="36" spans="1:60" outlineLevel="1" x14ac:dyDescent="0.2">
      <c r="A36" s="171">
        <v>12</v>
      </c>
      <c r="B36" s="172" t="s">
        <v>342</v>
      </c>
      <c r="C36" s="181" t="s">
        <v>343</v>
      </c>
      <c r="D36" s="173" t="s">
        <v>203</v>
      </c>
      <c r="E36" s="174">
        <v>0.31180000000000002</v>
      </c>
      <c r="F36" s="175"/>
      <c r="G36" s="176">
        <f>ROUND(E36*F36,2)</f>
        <v>0</v>
      </c>
      <c r="H36" s="175"/>
      <c r="I36" s="176">
        <f>ROUND(E36*H36,2)</f>
        <v>0</v>
      </c>
      <c r="J36" s="175"/>
      <c r="K36" s="176">
        <f>ROUND(E36*J36,2)</f>
        <v>0</v>
      </c>
      <c r="L36" s="176">
        <v>21</v>
      </c>
      <c r="M36" s="176">
        <f>G36*(1+L36/100)</f>
        <v>0</v>
      </c>
      <c r="N36" s="176">
        <v>0</v>
      </c>
      <c r="O36" s="176">
        <f>ROUND(E36*N36,2)</f>
        <v>0</v>
      </c>
      <c r="P36" s="176">
        <v>0</v>
      </c>
      <c r="Q36" s="176">
        <f>ROUND(E36*P36,2)</f>
        <v>0</v>
      </c>
      <c r="R36" s="176"/>
      <c r="S36" s="176" t="s">
        <v>112</v>
      </c>
      <c r="T36" s="177" t="s">
        <v>316</v>
      </c>
      <c r="U36" s="161">
        <v>1.925</v>
      </c>
      <c r="V36" s="161">
        <f>ROUND(E36*U36,2)</f>
        <v>0.6</v>
      </c>
      <c r="W36" s="161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276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244"/>
      <c r="D37" s="245"/>
      <c r="E37" s="245"/>
      <c r="F37" s="245"/>
      <c r="G37" s="245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118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x14ac:dyDescent="0.2">
      <c r="A38" s="5"/>
      <c r="B38" s="6"/>
      <c r="C38" s="183"/>
      <c r="D38" s="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AE38">
        <v>15</v>
      </c>
      <c r="AF38">
        <v>21</v>
      </c>
    </row>
    <row r="39" spans="1:60" x14ac:dyDescent="0.2">
      <c r="A39" s="155"/>
      <c r="B39" s="156" t="s">
        <v>29</v>
      </c>
      <c r="C39" s="184"/>
      <c r="D39" s="157"/>
      <c r="E39" s="158"/>
      <c r="F39" s="158"/>
      <c r="G39" s="179">
        <f>G8+G35</f>
        <v>0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AE39">
        <f>SUMIF(L7:L37,AE38,G7:G37)</f>
        <v>0</v>
      </c>
      <c r="AF39">
        <f>SUMIF(L7:L37,AF38,G7:G37)</f>
        <v>0</v>
      </c>
      <c r="AG39" t="s">
        <v>312</v>
      </c>
    </row>
    <row r="40" spans="1:60" x14ac:dyDescent="0.2">
      <c r="C40" s="185"/>
      <c r="D40" s="143"/>
      <c r="AG40" t="s">
        <v>313</v>
      </c>
    </row>
    <row r="41" spans="1:60" x14ac:dyDescent="0.2">
      <c r="D41" s="143"/>
    </row>
    <row r="42" spans="1:60" x14ac:dyDescent="0.2">
      <c r="D42" s="143"/>
    </row>
    <row r="43" spans="1:60" x14ac:dyDescent="0.2">
      <c r="D43" s="143"/>
    </row>
    <row r="44" spans="1:60" x14ac:dyDescent="0.2">
      <c r="D44" s="143"/>
    </row>
    <row r="45" spans="1:60" x14ac:dyDescent="0.2">
      <c r="D45" s="143"/>
    </row>
    <row r="46" spans="1:60" x14ac:dyDescent="0.2">
      <c r="D46" s="143"/>
    </row>
    <row r="47" spans="1:60" x14ac:dyDescent="0.2">
      <c r="D47" s="143"/>
    </row>
    <row r="48" spans="1:60" x14ac:dyDescent="0.2">
      <c r="D48" s="143"/>
    </row>
    <row r="49" spans="4:4" x14ac:dyDescent="0.2">
      <c r="D49" s="143"/>
    </row>
    <row r="50" spans="4:4" x14ac:dyDescent="0.2">
      <c r="D50" s="143"/>
    </row>
    <row r="51" spans="4:4" x14ac:dyDescent="0.2">
      <c r="D51" s="143"/>
    </row>
    <row r="52" spans="4:4" x14ac:dyDescent="0.2">
      <c r="D52" s="143"/>
    </row>
    <row r="53" spans="4:4" x14ac:dyDescent="0.2">
      <c r="D53" s="143"/>
    </row>
    <row r="54" spans="4:4" x14ac:dyDescent="0.2">
      <c r="D54" s="143"/>
    </row>
    <row r="55" spans="4:4" x14ac:dyDescent="0.2">
      <c r="D55" s="143"/>
    </row>
    <row r="56" spans="4:4" x14ac:dyDescent="0.2">
      <c r="D56" s="143"/>
    </row>
    <row r="57" spans="4:4" x14ac:dyDescent="0.2">
      <c r="D57" s="143"/>
    </row>
    <row r="58" spans="4:4" x14ac:dyDescent="0.2">
      <c r="D58" s="143"/>
    </row>
    <row r="59" spans="4:4" x14ac:dyDescent="0.2">
      <c r="D59" s="143"/>
    </row>
    <row r="60" spans="4:4" x14ac:dyDescent="0.2">
      <c r="D60" s="143"/>
    </row>
    <row r="61" spans="4:4" x14ac:dyDescent="0.2">
      <c r="D61" s="143"/>
    </row>
    <row r="62" spans="4:4" x14ac:dyDescent="0.2">
      <c r="D62" s="143"/>
    </row>
    <row r="63" spans="4:4" x14ac:dyDescent="0.2">
      <c r="D63" s="143"/>
    </row>
    <row r="64" spans="4:4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mergeCells count="16">
    <mergeCell ref="C12:G12"/>
    <mergeCell ref="A1:G1"/>
    <mergeCell ref="C2:G2"/>
    <mergeCell ref="C3:G3"/>
    <mergeCell ref="C4:G4"/>
    <mergeCell ref="C10:G10"/>
    <mergeCell ref="C28:G28"/>
    <mergeCell ref="C31:G31"/>
    <mergeCell ref="C34:G34"/>
    <mergeCell ref="C37:G37"/>
    <mergeCell ref="C14:G14"/>
    <mergeCell ref="C16:G16"/>
    <mergeCell ref="C18:G18"/>
    <mergeCell ref="C21:G21"/>
    <mergeCell ref="C24:G24"/>
    <mergeCell ref="C26:G2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5" sqref="C35:G35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81</v>
      </c>
      <c r="B1" s="250"/>
      <c r="C1" s="250"/>
      <c r="D1" s="250"/>
      <c r="E1" s="250"/>
      <c r="F1" s="250"/>
      <c r="G1" s="250"/>
      <c r="AG1" t="s">
        <v>82</v>
      </c>
    </row>
    <row r="2" spans="1:60" ht="24.95" customHeight="1" x14ac:dyDescent="0.2">
      <c r="A2" s="144" t="s">
        <v>7</v>
      </c>
      <c r="B2" s="75" t="s">
        <v>44</v>
      </c>
      <c r="C2" s="251" t="s">
        <v>45</v>
      </c>
      <c r="D2" s="252"/>
      <c r="E2" s="252"/>
      <c r="F2" s="252"/>
      <c r="G2" s="253"/>
      <c r="AG2" t="s">
        <v>83</v>
      </c>
    </row>
    <row r="3" spans="1:60" ht="24.95" customHeight="1" x14ac:dyDescent="0.2">
      <c r="A3" s="144" t="s">
        <v>8</v>
      </c>
      <c r="B3" s="75" t="s">
        <v>47</v>
      </c>
      <c r="C3" s="251" t="s">
        <v>48</v>
      </c>
      <c r="D3" s="252"/>
      <c r="E3" s="252"/>
      <c r="F3" s="252"/>
      <c r="G3" s="253"/>
      <c r="AC3" s="87" t="s">
        <v>83</v>
      </c>
      <c r="AG3" t="s">
        <v>84</v>
      </c>
    </row>
    <row r="4" spans="1:60" ht="24.95" customHeight="1" x14ac:dyDescent="0.2">
      <c r="A4" s="145" t="s">
        <v>9</v>
      </c>
      <c r="B4" s="146" t="s">
        <v>52</v>
      </c>
      <c r="C4" s="254" t="s">
        <v>53</v>
      </c>
      <c r="D4" s="255"/>
      <c r="E4" s="255"/>
      <c r="F4" s="255"/>
      <c r="G4" s="256"/>
      <c r="AG4" t="s">
        <v>85</v>
      </c>
    </row>
    <row r="5" spans="1:60" x14ac:dyDescent="0.2">
      <c r="D5" s="143"/>
    </row>
    <row r="6" spans="1:60" ht="38.25" x14ac:dyDescent="0.2">
      <c r="A6" s="148" t="s">
        <v>86</v>
      </c>
      <c r="B6" s="150" t="s">
        <v>87</v>
      </c>
      <c r="C6" s="150" t="s">
        <v>88</v>
      </c>
      <c r="D6" s="149" t="s">
        <v>89</v>
      </c>
      <c r="E6" s="148" t="s">
        <v>90</v>
      </c>
      <c r="F6" s="147" t="s">
        <v>91</v>
      </c>
      <c r="G6" s="148" t="s">
        <v>29</v>
      </c>
      <c r="H6" s="151" t="s">
        <v>30</v>
      </c>
      <c r="I6" s="151" t="s">
        <v>92</v>
      </c>
      <c r="J6" s="151" t="s">
        <v>31</v>
      </c>
      <c r="K6" s="151" t="s">
        <v>93</v>
      </c>
      <c r="L6" s="151" t="s">
        <v>94</v>
      </c>
      <c r="M6" s="151" t="s">
        <v>95</v>
      </c>
      <c r="N6" s="151" t="s">
        <v>96</v>
      </c>
      <c r="O6" s="151" t="s">
        <v>97</v>
      </c>
      <c r="P6" s="151" t="s">
        <v>98</v>
      </c>
      <c r="Q6" s="151" t="s">
        <v>99</v>
      </c>
      <c r="R6" s="151" t="s">
        <v>100</v>
      </c>
      <c r="S6" s="151" t="s">
        <v>101</v>
      </c>
      <c r="T6" s="151" t="s">
        <v>102</v>
      </c>
      <c r="U6" s="151" t="s">
        <v>103</v>
      </c>
      <c r="V6" s="151" t="s">
        <v>104</v>
      </c>
      <c r="W6" s="151" t="s">
        <v>105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5" t="s">
        <v>106</v>
      </c>
      <c r="B8" s="166" t="s">
        <v>79</v>
      </c>
      <c r="C8" s="180" t="s">
        <v>27</v>
      </c>
      <c r="D8" s="167"/>
      <c r="E8" s="168"/>
      <c r="F8" s="169"/>
      <c r="G8" s="169">
        <f>SUMIF(AG9:AG47,"&lt;&gt;NOR",G9:G47)</f>
        <v>0</v>
      </c>
      <c r="H8" s="169"/>
      <c r="I8" s="169">
        <f>SUM(I9:I47)</f>
        <v>0</v>
      </c>
      <c r="J8" s="169"/>
      <c r="K8" s="169">
        <f>SUM(K9:K47)</f>
        <v>0</v>
      </c>
      <c r="L8" s="169"/>
      <c r="M8" s="169">
        <f>SUM(M9:M47)</f>
        <v>0</v>
      </c>
      <c r="N8" s="169"/>
      <c r="O8" s="169">
        <f>SUM(O9:O47)</f>
        <v>0</v>
      </c>
      <c r="P8" s="169"/>
      <c r="Q8" s="169">
        <f>SUM(Q9:Q47)</f>
        <v>0</v>
      </c>
      <c r="R8" s="169"/>
      <c r="S8" s="169"/>
      <c r="T8" s="170"/>
      <c r="U8" s="164"/>
      <c r="V8" s="164">
        <f>SUM(V9:V47)</f>
        <v>0</v>
      </c>
      <c r="W8" s="164"/>
      <c r="AG8" t="s">
        <v>107</v>
      </c>
    </row>
    <row r="9" spans="1:60" outlineLevel="1" x14ac:dyDescent="0.2">
      <c r="A9" s="171">
        <v>1</v>
      </c>
      <c r="B9" s="172" t="s">
        <v>344</v>
      </c>
      <c r="C9" s="181" t="s">
        <v>345</v>
      </c>
      <c r="D9" s="173" t="s">
        <v>346</v>
      </c>
      <c r="E9" s="174">
        <v>1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112</v>
      </c>
      <c r="T9" s="177" t="s">
        <v>204</v>
      </c>
      <c r="U9" s="161">
        <v>0</v>
      </c>
      <c r="V9" s="161">
        <f>ROUND(E9*U9,2)</f>
        <v>0</v>
      </c>
      <c r="W9" s="161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347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48" t="s">
        <v>348</v>
      </c>
      <c r="D10" s="249"/>
      <c r="E10" s="249"/>
      <c r="F10" s="249"/>
      <c r="G10" s="249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129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78" t="str">
        <f>C10</f>
        <v>Zaměření a vytýčení stávajících inženýrských sítí v místě stavby z hlediska jejich ochrany při provádění stavby.</v>
      </c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9"/>
      <c r="B11" s="160"/>
      <c r="C11" s="242"/>
      <c r="D11" s="243"/>
      <c r="E11" s="243"/>
      <c r="F11" s="243"/>
      <c r="G11" s="243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118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1">
        <v>2</v>
      </c>
      <c r="B12" s="172" t="s">
        <v>349</v>
      </c>
      <c r="C12" s="181" t="s">
        <v>350</v>
      </c>
      <c r="D12" s="173" t="s">
        <v>346</v>
      </c>
      <c r="E12" s="174">
        <v>1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76">
        <v>0</v>
      </c>
      <c r="O12" s="176">
        <f>ROUND(E12*N12,2)</f>
        <v>0</v>
      </c>
      <c r="P12" s="176">
        <v>0</v>
      </c>
      <c r="Q12" s="176">
        <f>ROUND(E12*P12,2)</f>
        <v>0</v>
      </c>
      <c r="R12" s="176"/>
      <c r="S12" s="176" t="s">
        <v>112</v>
      </c>
      <c r="T12" s="177" t="s">
        <v>204</v>
      </c>
      <c r="U12" s="161">
        <v>0</v>
      </c>
      <c r="V12" s="161">
        <f>ROUND(E12*U12,2)</f>
        <v>0</v>
      </c>
      <c r="W12" s="161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347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9"/>
      <c r="B13" s="160"/>
      <c r="C13" s="248" t="s">
        <v>351</v>
      </c>
      <c r="D13" s="249"/>
      <c r="E13" s="249"/>
      <c r="F13" s="249"/>
      <c r="G13" s="249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2"/>
      <c r="Y13" s="152"/>
      <c r="Z13" s="152"/>
      <c r="AA13" s="152"/>
      <c r="AB13" s="152"/>
      <c r="AC13" s="152"/>
      <c r="AD13" s="152"/>
      <c r="AE13" s="152"/>
      <c r="AF13" s="152"/>
      <c r="AG13" s="152" t="s">
        <v>129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242"/>
      <c r="D14" s="243"/>
      <c r="E14" s="243"/>
      <c r="F14" s="243"/>
      <c r="G14" s="243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118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1">
        <v>3</v>
      </c>
      <c r="B15" s="172" t="s">
        <v>352</v>
      </c>
      <c r="C15" s="181" t="s">
        <v>353</v>
      </c>
      <c r="D15" s="173" t="s">
        <v>220</v>
      </c>
      <c r="E15" s="174">
        <v>1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21</v>
      </c>
      <c r="M15" s="176">
        <f>G15*(1+L15/100)</f>
        <v>0</v>
      </c>
      <c r="N15" s="176">
        <v>0</v>
      </c>
      <c r="O15" s="176">
        <f>ROUND(E15*N15,2)</f>
        <v>0</v>
      </c>
      <c r="P15" s="176">
        <v>0</v>
      </c>
      <c r="Q15" s="176">
        <f>ROUND(E15*P15,2)</f>
        <v>0</v>
      </c>
      <c r="R15" s="176"/>
      <c r="S15" s="176" t="s">
        <v>221</v>
      </c>
      <c r="T15" s="177" t="s">
        <v>204</v>
      </c>
      <c r="U15" s="161">
        <v>0</v>
      </c>
      <c r="V15" s="161">
        <f>ROUND(E15*U15,2)</f>
        <v>0</v>
      </c>
      <c r="W15" s="161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347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248" t="s">
        <v>354</v>
      </c>
      <c r="D16" s="249"/>
      <c r="E16" s="249"/>
      <c r="F16" s="249"/>
      <c r="G16" s="249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129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240" t="s">
        <v>355</v>
      </c>
      <c r="D17" s="241"/>
      <c r="E17" s="241"/>
      <c r="F17" s="241"/>
      <c r="G17" s="24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129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242"/>
      <c r="D18" s="243"/>
      <c r="E18" s="243"/>
      <c r="F18" s="243"/>
      <c r="G18" s="243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118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1">
        <v>4</v>
      </c>
      <c r="B19" s="172" t="s">
        <v>356</v>
      </c>
      <c r="C19" s="181" t="s">
        <v>357</v>
      </c>
      <c r="D19" s="173" t="s">
        <v>220</v>
      </c>
      <c r="E19" s="174">
        <v>1</v>
      </c>
      <c r="F19" s="175"/>
      <c r="G19" s="176">
        <f>ROUND(E19*F19,2)</f>
        <v>0</v>
      </c>
      <c r="H19" s="175"/>
      <c r="I19" s="176">
        <f>ROUND(E19*H19,2)</f>
        <v>0</v>
      </c>
      <c r="J19" s="175"/>
      <c r="K19" s="176">
        <f>ROUND(E19*J19,2)</f>
        <v>0</v>
      </c>
      <c r="L19" s="176">
        <v>21</v>
      </c>
      <c r="M19" s="176">
        <f>G19*(1+L19/100)</f>
        <v>0</v>
      </c>
      <c r="N19" s="176">
        <v>0</v>
      </c>
      <c r="O19" s="176">
        <f>ROUND(E19*N19,2)</f>
        <v>0</v>
      </c>
      <c r="P19" s="176">
        <v>0</v>
      </c>
      <c r="Q19" s="176">
        <f>ROUND(E19*P19,2)</f>
        <v>0</v>
      </c>
      <c r="R19" s="176"/>
      <c r="S19" s="176" t="s">
        <v>221</v>
      </c>
      <c r="T19" s="177" t="s">
        <v>204</v>
      </c>
      <c r="U19" s="161">
        <v>0</v>
      </c>
      <c r="V19" s="161">
        <f>ROUND(E19*U19,2)</f>
        <v>0</v>
      </c>
      <c r="W19" s="161"/>
      <c r="X19" s="152"/>
      <c r="Y19" s="152"/>
      <c r="Z19" s="152"/>
      <c r="AA19" s="152"/>
      <c r="AB19" s="152"/>
      <c r="AC19" s="152"/>
      <c r="AD19" s="152"/>
      <c r="AE19" s="152"/>
      <c r="AF19" s="152"/>
      <c r="AG19" s="152" t="s">
        <v>347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244"/>
      <c r="D20" s="245"/>
      <c r="E20" s="245"/>
      <c r="F20" s="245"/>
      <c r="G20" s="245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118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1">
        <v>5</v>
      </c>
      <c r="B21" s="172" t="s">
        <v>358</v>
      </c>
      <c r="C21" s="181" t="s">
        <v>359</v>
      </c>
      <c r="D21" s="173" t="s">
        <v>220</v>
      </c>
      <c r="E21" s="174">
        <v>1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21</v>
      </c>
      <c r="M21" s="176">
        <f>G21*(1+L21/100)</f>
        <v>0</v>
      </c>
      <c r="N21" s="176">
        <v>0</v>
      </c>
      <c r="O21" s="176">
        <f>ROUND(E21*N21,2)</f>
        <v>0</v>
      </c>
      <c r="P21" s="176">
        <v>0</v>
      </c>
      <c r="Q21" s="176">
        <f>ROUND(E21*P21,2)</f>
        <v>0</v>
      </c>
      <c r="R21" s="176"/>
      <c r="S21" s="176" t="s">
        <v>221</v>
      </c>
      <c r="T21" s="177" t="s">
        <v>204</v>
      </c>
      <c r="U21" s="161">
        <v>0</v>
      </c>
      <c r="V21" s="161">
        <f>ROUND(E21*U21,2)</f>
        <v>0</v>
      </c>
      <c r="W21" s="161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347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248" t="s">
        <v>360</v>
      </c>
      <c r="D22" s="249"/>
      <c r="E22" s="249"/>
      <c r="F22" s="249"/>
      <c r="G22" s="249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2"/>
      <c r="Y22" s="152"/>
      <c r="Z22" s="152"/>
      <c r="AA22" s="152"/>
      <c r="AB22" s="152"/>
      <c r="AC22" s="152"/>
      <c r="AD22" s="152"/>
      <c r="AE22" s="152"/>
      <c r="AF22" s="152"/>
      <c r="AG22" s="152" t="s">
        <v>129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240" t="s">
        <v>361</v>
      </c>
      <c r="D23" s="241"/>
      <c r="E23" s="241"/>
      <c r="F23" s="241"/>
      <c r="G23" s="24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129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242"/>
      <c r="D24" s="243"/>
      <c r="E24" s="243"/>
      <c r="F24" s="243"/>
      <c r="G24" s="243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118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1">
        <v>6</v>
      </c>
      <c r="B25" s="172" t="s">
        <v>362</v>
      </c>
      <c r="C25" s="181" t="s">
        <v>363</v>
      </c>
      <c r="D25" s="173" t="s">
        <v>220</v>
      </c>
      <c r="E25" s="174">
        <v>1</v>
      </c>
      <c r="F25" s="175"/>
      <c r="G25" s="176">
        <f>ROUND(E25*F25,2)</f>
        <v>0</v>
      </c>
      <c r="H25" s="175"/>
      <c r="I25" s="176">
        <f>ROUND(E25*H25,2)</f>
        <v>0</v>
      </c>
      <c r="J25" s="175"/>
      <c r="K25" s="176">
        <f>ROUND(E25*J25,2)</f>
        <v>0</v>
      </c>
      <c r="L25" s="176">
        <v>21</v>
      </c>
      <c r="M25" s="176">
        <f>G25*(1+L25/100)</f>
        <v>0</v>
      </c>
      <c r="N25" s="176">
        <v>0</v>
      </c>
      <c r="O25" s="176">
        <f>ROUND(E25*N25,2)</f>
        <v>0</v>
      </c>
      <c r="P25" s="176">
        <v>0</v>
      </c>
      <c r="Q25" s="176">
        <f>ROUND(E25*P25,2)</f>
        <v>0</v>
      </c>
      <c r="R25" s="176"/>
      <c r="S25" s="176" t="s">
        <v>221</v>
      </c>
      <c r="T25" s="177" t="s">
        <v>204</v>
      </c>
      <c r="U25" s="161">
        <v>0</v>
      </c>
      <c r="V25" s="161">
        <f>ROUND(E25*U25,2)</f>
        <v>0</v>
      </c>
      <c r="W25" s="161"/>
      <c r="X25" s="152"/>
      <c r="Y25" s="152"/>
      <c r="Z25" s="152"/>
      <c r="AA25" s="152"/>
      <c r="AB25" s="152"/>
      <c r="AC25" s="152"/>
      <c r="AD25" s="152"/>
      <c r="AE25" s="152"/>
      <c r="AF25" s="152"/>
      <c r="AG25" s="152" t="s">
        <v>347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248" t="s">
        <v>354</v>
      </c>
      <c r="D26" s="249"/>
      <c r="E26" s="249"/>
      <c r="F26" s="249"/>
      <c r="G26" s="249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129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240" t="s">
        <v>364</v>
      </c>
      <c r="D27" s="241"/>
      <c r="E27" s="241"/>
      <c r="F27" s="241"/>
      <c r="G27" s="24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129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240" t="s">
        <v>382</v>
      </c>
      <c r="D28" s="241"/>
      <c r="E28" s="241"/>
      <c r="F28" s="241"/>
      <c r="G28" s="24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129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240" t="s">
        <v>365</v>
      </c>
      <c r="D29" s="241"/>
      <c r="E29" s="241"/>
      <c r="F29" s="241"/>
      <c r="G29" s="24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129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240" t="s">
        <v>366</v>
      </c>
      <c r="D30" s="241"/>
      <c r="E30" s="241"/>
      <c r="F30" s="241"/>
      <c r="G30" s="24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129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242"/>
      <c r="D31" s="243"/>
      <c r="E31" s="243"/>
      <c r="F31" s="243"/>
      <c r="G31" s="243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118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1">
        <v>7</v>
      </c>
      <c r="B32" s="172" t="s">
        <v>367</v>
      </c>
      <c r="C32" s="181" t="s">
        <v>368</v>
      </c>
      <c r="D32" s="173" t="s">
        <v>220</v>
      </c>
      <c r="E32" s="174">
        <v>1</v>
      </c>
      <c r="F32" s="175"/>
      <c r="G32" s="176">
        <f>ROUND(E32*F32,2)</f>
        <v>0</v>
      </c>
      <c r="H32" s="175"/>
      <c r="I32" s="176">
        <f>ROUND(E32*H32,2)</f>
        <v>0</v>
      </c>
      <c r="J32" s="175"/>
      <c r="K32" s="176">
        <f>ROUND(E32*J32,2)</f>
        <v>0</v>
      </c>
      <c r="L32" s="176">
        <v>21</v>
      </c>
      <c r="M32" s="176">
        <f>G32*(1+L32/100)</f>
        <v>0</v>
      </c>
      <c r="N32" s="176">
        <v>0</v>
      </c>
      <c r="O32" s="176">
        <f>ROUND(E32*N32,2)</f>
        <v>0</v>
      </c>
      <c r="P32" s="176">
        <v>0</v>
      </c>
      <c r="Q32" s="176">
        <f>ROUND(E32*P32,2)</f>
        <v>0</v>
      </c>
      <c r="R32" s="176"/>
      <c r="S32" s="176" t="s">
        <v>221</v>
      </c>
      <c r="T32" s="177" t="s">
        <v>204</v>
      </c>
      <c r="U32" s="161">
        <v>0</v>
      </c>
      <c r="V32" s="161">
        <f>ROUND(E32*U32,2)</f>
        <v>0</v>
      </c>
      <c r="W32" s="161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347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244"/>
      <c r="D33" s="245"/>
      <c r="E33" s="245"/>
      <c r="F33" s="245"/>
      <c r="G33" s="245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118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1">
        <v>8</v>
      </c>
      <c r="B34" s="172" t="s">
        <v>369</v>
      </c>
      <c r="C34" s="181" t="s">
        <v>370</v>
      </c>
      <c r="D34" s="173" t="s">
        <v>220</v>
      </c>
      <c r="E34" s="174">
        <v>1</v>
      </c>
      <c r="F34" s="175"/>
      <c r="G34" s="176">
        <f>ROUND(E34*F34,2)</f>
        <v>0</v>
      </c>
      <c r="H34" s="175"/>
      <c r="I34" s="176">
        <f>ROUND(E34*H34,2)</f>
        <v>0</v>
      </c>
      <c r="J34" s="175"/>
      <c r="K34" s="176">
        <f>ROUND(E34*J34,2)</f>
        <v>0</v>
      </c>
      <c r="L34" s="176">
        <v>21</v>
      </c>
      <c r="M34" s="176">
        <f>G34*(1+L34/100)</f>
        <v>0</v>
      </c>
      <c r="N34" s="176">
        <v>0</v>
      </c>
      <c r="O34" s="176">
        <f>ROUND(E34*N34,2)</f>
        <v>0</v>
      </c>
      <c r="P34" s="176">
        <v>0</v>
      </c>
      <c r="Q34" s="176">
        <f>ROUND(E34*P34,2)</f>
        <v>0</v>
      </c>
      <c r="R34" s="176"/>
      <c r="S34" s="176" t="s">
        <v>221</v>
      </c>
      <c r="T34" s="177" t="s">
        <v>204</v>
      </c>
      <c r="U34" s="161">
        <v>0</v>
      </c>
      <c r="V34" s="161">
        <f>ROUND(E34*U34,2)</f>
        <v>0</v>
      </c>
      <c r="W34" s="161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347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244"/>
      <c r="D35" s="245"/>
      <c r="E35" s="245"/>
      <c r="F35" s="245"/>
      <c r="G35" s="245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118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71">
        <v>9</v>
      </c>
      <c r="B36" s="172" t="s">
        <v>371</v>
      </c>
      <c r="C36" s="181" t="s">
        <v>372</v>
      </c>
      <c r="D36" s="173" t="s">
        <v>373</v>
      </c>
      <c r="E36" s="174">
        <v>1</v>
      </c>
      <c r="F36" s="175"/>
      <c r="G36" s="176">
        <f>ROUND(E36*F36,2)</f>
        <v>0</v>
      </c>
      <c r="H36" s="175"/>
      <c r="I36" s="176">
        <f>ROUND(E36*H36,2)</f>
        <v>0</v>
      </c>
      <c r="J36" s="175"/>
      <c r="K36" s="176">
        <f>ROUND(E36*J36,2)</f>
        <v>0</v>
      </c>
      <c r="L36" s="176">
        <v>21</v>
      </c>
      <c r="M36" s="176">
        <f>G36*(1+L36/100)</f>
        <v>0</v>
      </c>
      <c r="N36" s="176">
        <v>0</v>
      </c>
      <c r="O36" s="176">
        <f>ROUND(E36*N36,2)</f>
        <v>0</v>
      </c>
      <c r="P36" s="176">
        <v>0</v>
      </c>
      <c r="Q36" s="176">
        <f>ROUND(E36*P36,2)</f>
        <v>0</v>
      </c>
      <c r="R36" s="176"/>
      <c r="S36" s="176" t="s">
        <v>221</v>
      </c>
      <c r="T36" s="177" t="s">
        <v>204</v>
      </c>
      <c r="U36" s="161">
        <v>0</v>
      </c>
      <c r="V36" s="161">
        <f>ROUND(E36*U36,2)</f>
        <v>0</v>
      </c>
      <c r="W36" s="161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347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244"/>
      <c r="D37" s="245"/>
      <c r="E37" s="245"/>
      <c r="F37" s="245"/>
      <c r="G37" s="245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118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71">
        <v>10</v>
      </c>
      <c r="B38" s="172" t="s">
        <v>374</v>
      </c>
      <c r="C38" s="181" t="s">
        <v>375</v>
      </c>
      <c r="D38" s="173" t="s">
        <v>220</v>
      </c>
      <c r="E38" s="174">
        <v>1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21</v>
      </c>
      <c r="M38" s="176">
        <f>G38*(1+L38/100)</f>
        <v>0</v>
      </c>
      <c r="N38" s="176">
        <v>0</v>
      </c>
      <c r="O38" s="176">
        <f>ROUND(E38*N38,2)</f>
        <v>0</v>
      </c>
      <c r="P38" s="176">
        <v>0</v>
      </c>
      <c r="Q38" s="176">
        <f>ROUND(E38*P38,2)</f>
        <v>0</v>
      </c>
      <c r="R38" s="176"/>
      <c r="S38" s="176" t="s">
        <v>221</v>
      </c>
      <c r="T38" s="177" t="s">
        <v>204</v>
      </c>
      <c r="U38" s="161">
        <v>0</v>
      </c>
      <c r="V38" s="161">
        <f>ROUND(E38*U38,2)</f>
        <v>0</v>
      </c>
      <c r="W38" s="161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347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36" customHeight="1" outlineLevel="1" x14ac:dyDescent="0.2">
      <c r="A39" s="159"/>
      <c r="B39" s="160"/>
      <c r="C39" s="248" t="s">
        <v>396</v>
      </c>
      <c r="D39" s="249"/>
      <c r="E39" s="249"/>
      <c r="F39" s="249"/>
      <c r="G39" s="249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129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/>
      <c r="B40" s="160"/>
      <c r="C40" s="242"/>
      <c r="D40" s="243"/>
      <c r="E40" s="243"/>
      <c r="F40" s="243"/>
      <c r="G40" s="243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118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1">
        <v>11</v>
      </c>
      <c r="B41" s="172" t="s">
        <v>376</v>
      </c>
      <c r="C41" s="181" t="s">
        <v>377</v>
      </c>
      <c r="D41" s="173" t="s">
        <v>220</v>
      </c>
      <c r="E41" s="174">
        <v>1</v>
      </c>
      <c r="F41" s="175"/>
      <c r="G41" s="176">
        <f>ROUND(E41*F41,2)</f>
        <v>0</v>
      </c>
      <c r="H41" s="175"/>
      <c r="I41" s="176">
        <f>ROUND(E41*H41,2)</f>
        <v>0</v>
      </c>
      <c r="J41" s="175"/>
      <c r="K41" s="176">
        <f>ROUND(E41*J41,2)</f>
        <v>0</v>
      </c>
      <c r="L41" s="176">
        <v>21</v>
      </c>
      <c r="M41" s="176">
        <f>G41*(1+L41/100)</f>
        <v>0</v>
      </c>
      <c r="N41" s="176">
        <v>0</v>
      </c>
      <c r="O41" s="176">
        <f>ROUND(E41*N41,2)</f>
        <v>0</v>
      </c>
      <c r="P41" s="176">
        <v>0</v>
      </c>
      <c r="Q41" s="176">
        <f>ROUND(E41*P41,2)</f>
        <v>0</v>
      </c>
      <c r="R41" s="176"/>
      <c r="S41" s="176" t="s">
        <v>221</v>
      </c>
      <c r="T41" s="177" t="s">
        <v>204</v>
      </c>
      <c r="U41" s="161">
        <v>0</v>
      </c>
      <c r="V41" s="161">
        <f>ROUND(E41*U41,2)</f>
        <v>0</v>
      </c>
      <c r="W41" s="161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347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9"/>
      <c r="B42" s="160"/>
      <c r="C42" s="244"/>
      <c r="D42" s="245"/>
      <c r="E42" s="245"/>
      <c r="F42" s="245"/>
      <c r="G42" s="245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118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71">
        <v>12</v>
      </c>
      <c r="B43" s="172" t="s">
        <v>378</v>
      </c>
      <c r="C43" s="181" t="s">
        <v>379</v>
      </c>
      <c r="D43" s="173" t="s">
        <v>220</v>
      </c>
      <c r="E43" s="174">
        <v>1</v>
      </c>
      <c r="F43" s="175"/>
      <c r="G43" s="176">
        <f>ROUND(E43*F43,2)</f>
        <v>0</v>
      </c>
      <c r="H43" s="175"/>
      <c r="I43" s="176">
        <f>ROUND(E43*H43,2)</f>
        <v>0</v>
      </c>
      <c r="J43" s="175"/>
      <c r="K43" s="176">
        <f>ROUND(E43*J43,2)</f>
        <v>0</v>
      </c>
      <c r="L43" s="176">
        <v>21</v>
      </c>
      <c r="M43" s="176">
        <f>G43*(1+L43/100)</f>
        <v>0</v>
      </c>
      <c r="N43" s="176">
        <v>0</v>
      </c>
      <c r="O43" s="176">
        <f>ROUND(E43*N43,2)</f>
        <v>0</v>
      </c>
      <c r="P43" s="176">
        <v>0</v>
      </c>
      <c r="Q43" s="176">
        <f>ROUND(E43*P43,2)</f>
        <v>0</v>
      </c>
      <c r="R43" s="176"/>
      <c r="S43" s="176" t="s">
        <v>221</v>
      </c>
      <c r="T43" s="177" t="s">
        <v>204</v>
      </c>
      <c r="U43" s="161">
        <v>0</v>
      </c>
      <c r="V43" s="161">
        <f>ROUND(E43*U43,2)</f>
        <v>0</v>
      </c>
      <c r="W43" s="161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347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9"/>
      <c r="B44" s="160"/>
      <c r="C44" s="248" t="s">
        <v>354</v>
      </c>
      <c r="D44" s="249"/>
      <c r="E44" s="249"/>
      <c r="F44" s="249"/>
      <c r="G44" s="249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2"/>
      <c r="Y44" s="152"/>
      <c r="Z44" s="152"/>
      <c r="AA44" s="152"/>
      <c r="AB44" s="152"/>
      <c r="AC44" s="152"/>
      <c r="AD44" s="152"/>
      <c r="AE44" s="152"/>
      <c r="AF44" s="152"/>
      <c r="AG44" s="152" t="s">
        <v>129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9"/>
      <c r="B45" s="160"/>
      <c r="C45" s="240" t="s">
        <v>380</v>
      </c>
      <c r="D45" s="241"/>
      <c r="E45" s="241"/>
      <c r="F45" s="241"/>
      <c r="G45" s="24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129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9"/>
      <c r="B46" s="160"/>
      <c r="C46" s="240" t="s">
        <v>381</v>
      </c>
      <c r="D46" s="241"/>
      <c r="E46" s="241"/>
      <c r="F46" s="241"/>
      <c r="G46" s="24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129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242"/>
      <c r="D47" s="243"/>
      <c r="E47" s="243"/>
      <c r="F47" s="243"/>
      <c r="G47" s="243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52"/>
      <c r="Y47" s="152"/>
      <c r="Z47" s="152"/>
      <c r="AA47" s="152"/>
      <c r="AB47" s="152"/>
      <c r="AC47" s="152"/>
      <c r="AD47" s="152"/>
      <c r="AE47" s="152"/>
      <c r="AF47" s="152"/>
      <c r="AG47" s="152" t="s">
        <v>118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">
      <c r="A48" s="165" t="s">
        <v>106</v>
      </c>
      <c r="B48" s="166" t="s">
        <v>80</v>
      </c>
      <c r="C48" s="180" t="s">
        <v>28</v>
      </c>
      <c r="D48" s="167"/>
      <c r="E48" s="168"/>
      <c r="F48" s="169"/>
      <c r="G48" s="169">
        <f>SUMIF(AG49:AG61,"&lt;&gt;NOR",G49:G61)</f>
        <v>0</v>
      </c>
      <c r="H48" s="169"/>
      <c r="I48" s="169">
        <f>SUM(I49:I61)</f>
        <v>0</v>
      </c>
      <c r="J48" s="169"/>
      <c r="K48" s="169">
        <f>SUM(K49:K61)</f>
        <v>0</v>
      </c>
      <c r="L48" s="169"/>
      <c r="M48" s="169">
        <f>SUM(M49:M61)</f>
        <v>0</v>
      </c>
      <c r="N48" s="169"/>
      <c r="O48" s="169">
        <f>SUM(O49:O61)</f>
        <v>0</v>
      </c>
      <c r="P48" s="169"/>
      <c r="Q48" s="169">
        <f>SUM(Q49:Q61)</f>
        <v>0</v>
      </c>
      <c r="R48" s="169"/>
      <c r="S48" s="169"/>
      <c r="T48" s="5"/>
      <c r="U48" s="5"/>
      <c r="V48" s="5"/>
      <c r="W48" s="5"/>
      <c r="AE48">
        <v>15</v>
      </c>
      <c r="AF48">
        <v>21</v>
      </c>
    </row>
    <row r="49" spans="1:33" x14ac:dyDescent="0.2">
      <c r="A49" s="171">
        <v>13</v>
      </c>
      <c r="B49" s="172" t="s">
        <v>383</v>
      </c>
      <c r="C49" s="181" t="s">
        <v>384</v>
      </c>
      <c r="D49" s="173" t="s">
        <v>346</v>
      </c>
      <c r="E49" s="174">
        <v>1</v>
      </c>
      <c r="F49" s="175"/>
      <c r="G49" s="176">
        <f>ROUND(E49*F49,2)</f>
        <v>0</v>
      </c>
      <c r="H49" s="175"/>
      <c r="I49" s="176">
        <f>ROUND(E49*H49,2)</f>
        <v>0</v>
      </c>
      <c r="J49" s="175"/>
      <c r="K49" s="176">
        <f>ROUND(E49*J49,2)</f>
        <v>0</v>
      </c>
      <c r="L49" s="176">
        <v>21</v>
      </c>
      <c r="M49" s="176">
        <f>G49*(1+L49/100)</f>
        <v>0</v>
      </c>
      <c r="N49" s="176">
        <v>0</v>
      </c>
      <c r="O49" s="176">
        <f>ROUND(E49*N49,2)</f>
        <v>0</v>
      </c>
      <c r="P49" s="176">
        <v>0</v>
      </c>
      <c r="Q49" s="176">
        <f>ROUND(E49*P49,2)</f>
        <v>0</v>
      </c>
      <c r="R49" s="176"/>
      <c r="S49" s="176" t="s">
        <v>112</v>
      </c>
      <c r="T49" s="5"/>
      <c r="U49" s="5"/>
      <c r="V49" s="5"/>
      <c r="W49" s="5"/>
      <c r="AE49">
        <f>SUMIF(L7:L47,AE48,G7:G47)</f>
        <v>0</v>
      </c>
      <c r="AF49">
        <f>SUMIF(L7:L47,AF48,G7:G47)</f>
        <v>0</v>
      </c>
      <c r="AG49" t="s">
        <v>312</v>
      </c>
    </row>
    <row r="50" spans="1:33" x14ac:dyDescent="0.2">
      <c r="A50" s="159"/>
      <c r="B50" s="160"/>
      <c r="C50" s="248" t="s">
        <v>385</v>
      </c>
      <c r="D50" s="249"/>
      <c r="E50" s="249"/>
      <c r="F50" s="249"/>
      <c r="G50" s="249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AG50" t="s">
        <v>313</v>
      </c>
    </row>
    <row r="51" spans="1:33" x14ac:dyDescent="0.2">
      <c r="A51" s="159"/>
      <c r="B51" s="160"/>
      <c r="C51" s="240" t="s">
        <v>386</v>
      </c>
      <c r="D51" s="241"/>
      <c r="E51" s="241"/>
      <c r="F51" s="241"/>
      <c r="G51" s="24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</row>
    <row r="52" spans="1:33" x14ac:dyDescent="0.2">
      <c r="A52" s="159"/>
      <c r="B52" s="160"/>
      <c r="C52" s="242"/>
      <c r="D52" s="243"/>
      <c r="E52" s="243"/>
      <c r="F52" s="243"/>
      <c r="G52" s="243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</row>
    <row r="53" spans="1:33" x14ac:dyDescent="0.2">
      <c r="A53" s="171">
        <v>14</v>
      </c>
      <c r="B53" s="172" t="s">
        <v>387</v>
      </c>
      <c r="C53" s="181" t="s">
        <v>388</v>
      </c>
      <c r="D53" s="173" t="s">
        <v>346</v>
      </c>
      <c r="E53" s="174">
        <v>1</v>
      </c>
      <c r="F53" s="175"/>
      <c r="G53" s="176">
        <f>ROUND(E53*F53,2)</f>
        <v>0</v>
      </c>
      <c r="H53" s="175"/>
      <c r="I53" s="176">
        <f>ROUND(E53*H53,2)</f>
        <v>0</v>
      </c>
      <c r="J53" s="175"/>
      <c r="K53" s="176">
        <f>ROUND(E53*J53,2)</f>
        <v>0</v>
      </c>
      <c r="L53" s="176">
        <v>21</v>
      </c>
      <c r="M53" s="176">
        <f>G53*(1+L53/100)</f>
        <v>0</v>
      </c>
      <c r="N53" s="176">
        <v>0</v>
      </c>
      <c r="O53" s="176">
        <f>ROUND(E53*N53,2)</f>
        <v>0</v>
      </c>
      <c r="P53" s="176">
        <v>0</v>
      </c>
      <c r="Q53" s="176">
        <f>ROUND(E53*P53,2)</f>
        <v>0</v>
      </c>
      <c r="R53" s="176"/>
      <c r="S53" s="176" t="s">
        <v>112</v>
      </c>
    </row>
    <row r="54" spans="1:33" x14ac:dyDescent="0.2">
      <c r="A54" s="159"/>
      <c r="B54" s="160"/>
      <c r="C54" s="248" t="s">
        <v>389</v>
      </c>
      <c r="D54" s="249"/>
      <c r="E54" s="249"/>
      <c r="F54" s="249"/>
      <c r="G54" s="249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</row>
    <row r="55" spans="1:33" x14ac:dyDescent="0.2">
      <c r="A55" s="159"/>
      <c r="B55" s="160"/>
      <c r="C55" s="242"/>
      <c r="D55" s="243"/>
      <c r="E55" s="243"/>
      <c r="F55" s="243"/>
      <c r="G55" s="243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33" x14ac:dyDescent="0.2">
      <c r="A56" s="171">
        <v>15</v>
      </c>
      <c r="B56" s="172" t="s">
        <v>390</v>
      </c>
      <c r="C56" s="181" t="s">
        <v>391</v>
      </c>
      <c r="D56" s="173" t="s">
        <v>346</v>
      </c>
      <c r="E56" s="174">
        <v>1</v>
      </c>
      <c r="F56" s="175"/>
      <c r="G56" s="176">
        <f>ROUND(E56*F56,2)</f>
        <v>0</v>
      </c>
      <c r="H56" s="175"/>
      <c r="I56" s="176">
        <f>ROUND(E56*H56,2)</f>
        <v>0</v>
      </c>
      <c r="J56" s="175"/>
      <c r="K56" s="176">
        <f>ROUND(E56*J56,2)</f>
        <v>0</v>
      </c>
      <c r="L56" s="176">
        <v>21</v>
      </c>
      <c r="M56" s="176">
        <f>G56*(1+L56/100)</f>
        <v>0</v>
      </c>
      <c r="N56" s="176">
        <v>0</v>
      </c>
      <c r="O56" s="176">
        <f>ROUND(E56*N56,2)</f>
        <v>0</v>
      </c>
      <c r="P56" s="176">
        <v>0</v>
      </c>
      <c r="Q56" s="176">
        <f>ROUND(E56*P56,2)</f>
        <v>0</v>
      </c>
      <c r="R56" s="176"/>
      <c r="S56" s="176" t="s">
        <v>112</v>
      </c>
    </row>
    <row r="57" spans="1:33" x14ac:dyDescent="0.2">
      <c r="A57" s="159"/>
      <c r="B57" s="160"/>
      <c r="C57" s="248" t="s">
        <v>392</v>
      </c>
      <c r="D57" s="249"/>
      <c r="E57" s="249"/>
      <c r="F57" s="249"/>
      <c r="G57" s="249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</row>
    <row r="58" spans="1:33" x14ac:dyDescent="0.2">
      <c r="A58" s="159"/>
      <c r="B58" s="160"/>
      <c r="C58" s="242"/>
      <c r="D58" s="243"/>
      <c r="E58" s="243"/>
      <c r="F58" s="243"/>
      <c r="G58" s="243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</row>
    <row r="59" spans="1:33" x14ac:dyDescent="0.2">
      <c r="A59" s="171">
        <v>16</v>
      </c>
      <c r="B59" s="172" t="s">
        <v>393</v>
      </c>
      <c r="C59" s="181" t="s">
        <v>394</v>
      </c>
      <c r="D59" s="173" t="s">
        <v>346</v>
      </c>
      <c r="E59" s="174">
        <v>1</v>
      </c>
      <c r="F59" s="175"/>
      <c r="G59" s="176">
        <f>ROUND(E59*F59,2)</f>
        <v>0</v>
      </c>
      <c r="H59" s="175"/>
      <c r="I59" s="176">
        <f>ROUND(E59*H59,2)</f>
        <v>0</v>
      </c>
      <c r="J59" s="175"/>
      <c r="K59" s="176">
        <f>ROUND(E59*J59,2)</f>
        <v>0</v>
      </c>
      <c r="L59" s="176">
        <v>21</v>
      </c>
      <c r="M59" s="176">
        <f>G59*(1+L59/100)</f>
        <v>0</v>
      </c>
      <c r="N59" s="176">
        <v>0</v>
      </c>
      <c r="O59" s="176">
        <f>ROUND(E59*N59,2)</f>
        <v>0</v>
      </c>
      <c r="P59" s="176">
        <v>0</v>
      </c>
      <c r="Q59" s="176">
        <f>ROUND(E59*P59,2)</f>
        <v>0</v>
      </c>
      <c r="R59" s="176"/>
      <c r="S59" s="176" t="s">
        <v>112</v>
      </c>
    </row>
    <row r="60" spans="1:33" x14ac:dyDescent="0.2">
      <c r="A60" s="159"/>
      <c r="B60" s="160"/>
      <c r="C60" s="248" t="s">
        <v>395</v>
      </c>
      <c r="D60" s="249"/>
      <c r="E60" s="249"/>
      <c r="F60" s="249"/>
      <c r="G60" s="249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</row>
    <row r="61" spans="1:33" x14ac:dyDescent="0.2">
      <c r="A61" s="159"/>
      <c r="B61" s="160"/>
      <c r="C61" s="242"/>
      <c r="D61" s="243"/>
      <c r="E61" s="243"/>
      <c r="F61" s="243"/>
      <c r="G61" s="243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</row>
    <row r="62" spans="1:33" x14ac:dyDescent="0.2">
      <c r="A62" s="5"/>
      <c r="B62" s="6"/>
      <c r="C62" s="183"/>
      <c r="D62" s="8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</row>
    <row r="63" spans="1:33" x14ac:dyDescent="0.2">
      <c r="A63" s="186"/>
      <c r="B63" s="187" t="s">
        <v>29</v>
      </c>
      <c r="C63" s="188"/>
      <c r="D63" s="189"/>
      <c r="E63" s="190"/>
      <c r="F63" s="190"/>
      <c r="G63" s="179">
        <f>G8+G48</f>
        <v>0</v>
      </c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</row>
    <row r="64" spans="1:33" x14ac:dyDescent="0.2">
      <c r="D64" s="143"/>
    </row>
    <row r="65" spans="4:4" x14ac:dyDescent="0.2">
      <c r="D65" s="143"/>
    </row>
    <row r="66" spans="4:4" x14ac:dyDescent="0.2">
      <c r="D66" s="143"/>
    </row>
    <row r="67" spans="4:4" x14ac:dyDescent="0.2">
      <c r="D67" s="143"/>
    </row>
    <row r="68" spans="4:4" x14ac:dyDescent="0.2">
      <c r="D68" s="143"/>
    </row>
    <row r="69" spans="4:4" x14ac:dyDescent="0.2">
      <c r="D69" s="143"/>
    </row>
    <row r="70" spans="4:4" x14ac:dyDescent="0.2">
      <c r="D70" s="143"/>
    </row>
    <row r="71" spans="4:4" x14ac:dyDescent="0.2">
      <c r="D71" s="143"/>
    </row>
    <row r="72" spans="4:4" x14ac:dyDescent="0.2">
      <c r="D72" s="143"/>
    </row>
    <row r="73" spans="4:4" x14ac:dyDescent="0.2">
      <c r="D73" s="143"/>
    </row>
    <row r="74" spans="4:4" x14ac:dyDescent="0.2">
      <c r="D74" s="143"/>
    </row>
    <row r="75" spans="4:4" x14ac:dyDescent="0.2">
      <c r="D75" s="143"/>
    </row>
    <row r="76" spans="4:4" x14ac:dyDescent="0.2">
      <c r="D76" s="143"/>
    </row>
    <row r="77" spans="4:4" x14ac:dyDescent="0.2">
      <c r="D77" s="143"/>
    </row>
    <row r="78" spans="4:4" x14ac:dyDescent="0.2">
      <c r="D78" s="143"/>
    </row>
    <row r="79" spans="4:4" x14ac:dyDescent="0.2">
      <c r="D79" s="143"/>
    </row>
    <row r="80" spans="4:4" x14ac:dyDescent="0.2">
      <c r="D80" s="143"/>
    </row>
    <row r="81" spans="4:4" x14ac:dyDescent="0.2">
      <c r="D81" s="143"/>
    </row>
    <row r="82" spans="4:4" x14ac:dyDescent="0.2">
      <c r="D82" s="143"/>
    </row>
    <row r="83" spans="4:4" x14ac:dyDescent="0.2">
      <c r="D83" s="143"/>
    </row>
    <row r="84" spans="4:4" x14ac:dyDescent="0.2">
      <c r="D84" s="143"/>
    </row>
    <row r="85" spans="4:4" x14ac:dyDescent="0.2">
      <c r="D85" s="143"/>
    </row>
    <row r="86" spans="4:4" x14ac:dyDescent="0.2">
      <c r="D86" s="143"/>
    </row>
    <row r="87" spans="4:4" x14ac:dyDescent="0.2">
      <c r="D87" s="143"/>
    </row>
    <row r="88" spans="4:4" x14ac:dyDescent="0.2">
      <c r="D88" s="143"/>
    </row>
    <row r="89" spans="4:4" x14ac:dyDescent="0.2">
      <c r="D89" s="143"/>
    </row>
    <row r="90" spans="4:4" x14ac:dyDescent="0.2">
      <c r="D90" s="143"/>
    </row>
    <row r="91" spans="4:4" x14ac:dyDescent="0.2">
      <c r="D91" s="143"/>
    </row>
    <row r="92" spans="4:4" x14ac:dyDescent="0.2">
      <c r="D92" s="143"/>
    </row>
    <row r="93" spans="4:4" x14ac:dyDescent="0.2">
      <c r="D93" s="143"/>
    </row>
    <row r="94" spans="4:4" x14ac:dyDescent="0.2">
      <c r="D94" s="143"/>
    </row>
    <row r="95" spans="4:4" x14ac:dyDescent="0.2">
      <c r="D95" s="143"/>
    </row>
    <row r="96" spans="4:4" x14ac:dyDescent="0.2">
      <c r="D96" s="143"/>
    </row>
    <row r="97" spans="4:4" x14ac:dyDescent="0.2">
      <c r="D97" s="143"/>
    </row>
    <row r="98" spans="4:4" x14ac:dyDescent="0.2">
      <c r="D98" s="143"/>
    </row>
    <row r="99" spans="4:4" x14ac:dyDescent="0.2">
      <c r="D99" s="143"/>
    </row>
    <row r="100" spans="4:4" x14ac:dyDescent="0.2">
      <c r="D100" s="143"/>
    </row>
    <row r="101" spans="4:4" x14ac:dyDescent="0.2">
      <c r="D101" s="143"/>
    </row>
    <row r="102" spans="4:4" x14ac:dyDescent="0.2">
      <c r="D102" s="143"/>
    </row>
    <row r="103" spans="4:4" x14ac:dyDescent="0.2">
      <c r="D103" s="143"/>
    </row>
    <row r="104" spans="4:4" x14ac:dyDescent="0.2">
      <c r="D104" s="143"/>
    </row>
    <row r="105" spans="4:4" x14ac:dyDescent="0.2">
      <c r="D105" s="143"/>
    </row>
    <row r="106" spans="4:4" x14ac:dyDescent="0.2">
      <c r="D106" s="143"/>
    </row>
    <row r="107" spans="4:4" x14ac:dyDescent="0.2">
      <c r="D107" s="143"/>
    </row>
    <row r="108" spans="4:4" x14ac:dyDescent="0.2">
      <c r="D108" s="143"/>
    </row>
    <row r="109" spans="4:4" x14ac:dyDescent="0.2">
      <c r="D109" s="143"/>
    </row>
    <row r="110" spans="4:4" x14ac:dyDescent="0.2">
      <c r="D110" s="143"/>
    </row>
    <row r="111" spans="4:4" x14ac:dyDescent="0.2">
      <c r="D111" s="143"/>
    </row>
    <row r="112" spans="4:4" x14ac:dyDescent="0.2">
      <c r="D112" s="143"/>
    </row>
    <row r="113" spans="4:4" x14ac:dyDescent="0.2">
      <c r="D113" s="143"/>
    </row>
    <row r="114" spans="4:4" x14ac:dyDescent="0.2">
      <c r="D114" s="143"/>
    </row>
    <row r="115" spans="4:4" x14ac:dyDescent="0.2">
      <c r="D115" s="143"/>
    </row>
    <row r="116" spans="4:4" x14ac:dyDescent="0.2">
      <c r="D116" s="143"/>
    </row>
    <row r="117" spans="4:4" x14ac:dyDescent="0.2">
      <c r="D117" s="143"/>
    </row>
    <row r="118" spans="4:4" x14ac:dyDescent="0.2">
      <c r="D118" s="143"/>
    </row>
    <row r="119" spans="4:4" x14ac:dyDescent="0.2">
      <c r="D119" s="143"/>
    </row>
    <row r="120" spans="4:4" x14ac:dyDescent="0.2">
      <c r="D120" s="143"/>
    </row>
    <row r="121" spans="4:4" x14ac:dyDescent="0.2">
      <c r="D121" s="143"/>
    </row>
    <row r="122" spans="4:4" x14ac:dyDescent="0.2">
      <c r="D122" s="143"/>
    </row>
    <row r="123" spans="4:4" x14ac:dyDescent="0.2">
      <c r="D123" s="143"/>
    </row>
    <row r="124" spans="4:4" x14ac:dyDescent="0.2">
      <c r="D124" s="143"/>
    </row>
    <row r="125" spans="4:4" x14ac:dyDescent="0.2">
      <c r="D125" s="143"/>
    </row>
    <row r="126" spans="4:4" x14ac:dyDescent="0.2">
      <c r="D126" s="143"/>
    </row>
    <row r="127" spans="4:4" x14ac:dyDescent="0.2">
      <c r="D127" s="143"/>
    </row>
    <row r="128" spans="4:4" x14ac:dyDescent="0.2">
      <c r="D128" s="143"/>
    </row>
    <row r="129" spans="4:4" x14ac:dyDescent="0.2">
      <c r="D129" s="143"/>
    </row>
    <row r="130" spans="4:4" x14ac:dyDescent="0.2">
      <c r="D130" s="143"/>
    </row>
    <row r="131" spans="4:4" x14ac:dyDescent="0.2">
      <c r="D131" s="143"/>
    </row>
    <row r="132" spans="4:4" x14ac:dyDescent="0.2">
      <c r="D132" s="143"/>
    </row>
    <row r="133" spans="4:4" x14ac:dyDescent="0.2">
      <c r="D133" s="143"/>
    </row>
    <row r="134" spans="4:4" x14ac:dyDescent="0.2">
      <c r="D134" s="143"/>
    </row>
    <row r="135" spans="4:4" x14ac:dyDescent="0.2">
      <c r="D135" s="143"/>
    </row>
    <row r="136" spans="4:4" x14ac:dyDescent="0.2">
      <c r="D136" s="143"/>
    </row>
    <row r="137" spans="4:4" x14ac:dyDescent="0.2">
      <c r="D137" s="143"/>
    </row>
    <row r="138" spans="4:4" x14ac:dyDescent="0.2">
      <c r="D138" s="143"/>
    </row>
    <row r="139" spans="4:4" x14ac:dyDescent="0.2">
      <c r="D139" s="143"/>
    </row>
    <row r="140" spans="4:4" x14ac:dyDescent="0.2">
      <c r="D140" s="143"/>
    </row>
    <row r="141" spans="4:4" x14ac:dyDescent="0.2">
      <c r="D141" s="143"/>
    </row>
    <row r="142" spans="4:4" x14ac:dyDescent="0.2">
      <c r="D142" s="143"/>
    </row>
    <row r="143" spans="4:4" x14ac:dyDescent="0.2">
      <c r="D143" s="143"/>
    </row>
    <row r="144" spans="4:4" x14ac:dyDescent="0.2">
      <c r="D144" s="143"/>
    </row>
    <row r="145" spans="4:4" x14ac:dyDescent="0.2">
      <c r="D145" s="143"/>
    </row>
    <row r="146" spans="4:4" x14ac:dyDescent="0.2">
      <c r="D146" s="143"/>
    </row>
    <row r="147" spans="4:4" x14ac:dyDescent="0.2">
      <c r="D147" s="143"/>
    </row>
    <row r="148" spans="4:4" x14ac:dyDescent="0.2">
      <c r="D148" s="143"/>
    </row>
    <row r="149" spans="4:4" x14ac:dyDescent="0.2">
      <c r="D149" s="143"/>
    </row>
    <row r="150" spans="4:4" x14ac:dyDescent="0.2">
      <c r="D150" s="143"/>
    </row>
    <row r="151" spans="4:4" x14ac:dyDescent="0.2">
      <c r="D151" s="143"/>
    </row>
    <row r="152" spans="4:4" x14ac:dyDescent="0.2">
      <c r="D152" s="143"/>
    </row>
    <row r="153" spans="4:4" x14ac:dyDescent="0.2">
      <c r="D153" s="143"/>
    </row>
    <row r="154" spans="4:4" x14ac:dyDescent="0.2">
      <c r="D154" s="143"/>
    </row>
    <row r="155" spans="4:4" x14ac:dyDescent="0.2">
      <c r="D155" s="143"/>
    </row>
    <row r="156" spans="4:4" x14ac:dyDescent="0.2">
      <c r="D156" s="143"/>
    </row>
    <row r="157" spans="4:4" x14ac:dyDescent="0.2">
      <c r="D157" s="143"/>
    </row>
    <row r="158" spans="4:4" x14ac:dyDescent="0.2">
      <c r="D158" s="143"/>
    </row>
    <row r="159" spans="4:4" x14ac:dyDescent="0.2">
      <c r="D159" s="143"/>
    </row>
    <row r="160" spans="4:4" x14ac:dyDescent="0.2">
      <c r="D160" s="143"/>
    </row>
    <row r="161" spans="4:4" x14ac:dyDescent="0.2">
      <c r="D161" s="143"/>
    </row>
    <row r="162" spans="4:4" x14ac:dyDescent="0.2">
      <c r="D162" s="143"/>
    </row>
    <row r="163" spans="4:4" x14ac:dyDescent="0.2">
      <c r="D163" s="143"/>
    </row>
    <row r="164" spans="4:4" x14ac:dyDescent="0.2">
      <c r="D164" s="143"/>
    </row>
    <row r="165" spans="4:4" x14ac:dyDescent="0.2">
      <c r="D165" s="143"/>
    </row>
    <row r="166" spans="4:4" x14ac:dyDescent="0.2">
      <c r="D166" s="143"/>
    </row>
    <row r="167" spans="4:4" x14ac:dyDescent="0.2">
      <c r="D167" s="143"/>
    </row>
    <row r="168" spans="4:4" x14ac:dyDescent="0.2">
      <c r="D168" s="143"/>
    </row>
    <row r="169" spans="4:4" x14ac:dyDescent="0.2">
      <c r="D169" s="143"/>
    </row>
    <row r="170" spans="4:4" x14ac:dyDescent="0.2">
      <c r="D170" s="143"/>
    </row>
    <row r="171" spans="4:4" x14ac:dyDescent="0.2">
      <c r="D171" s="143"/>
    </row>
    <row r="172" spans="4:4" x14ac:dyDescent="0.2">
      <c r="D172" s="143"/>
    </row>
    <row r="173" spans="4:4" x14ac:dyDescent="0.2">
      <c r="D173" s="143"/>
    </row>
    <row r="174" spans="4:4" x14ac:dyDescent="0.2">
      <c r="D174" s="143"/>
    </row>
    <row r="175" spans="4:4" x14ac:dyDescent="0.2">
      <c r="D175" s="143"/>
    </row>
    <row r="176" spans="4:4" x14ac:dyDescent="0.2">
      <c r="D176" s="143"/>
    </row>
    <row r="177" spans="4:4" x14ac:dyDescent="0.2">
      <c r="D177" s="143"/>
    </row>
    <row r="178" spans="4:4" x14ac:dyDescent="0.2">
      <c r="D178" s="143"/>
    </row>
    <row r="179" spans="4:4" x14ac:dyDescent="0.2">
      <c r="D179" s="143"/>
    </row>
    <row r="180" spans="4:4" x14ac:dyDescent="0.2">
      <c r="D180" s="143"/>
    </row>
    <row r="181" spans="4:4" x14ac:dyDescent="0.2">
      <c r="D181" s="143"/>
    </row>
    <row r="182" spans="4:4" x14ac:dyDescent="0.2">
      <c r="D182" s="143"/>
    </row>
    <row r="183" spans="4:4" x14ac:dyDescent="0.2">
      <c r="D183" s="143"/>
    </row>
    <row r="184" spans="4:4" x14ac:dyDescent="0.2">
      <c r="D184" s="143"/>
    </row>
    <row r="185" spans="4:4" x14ac:dyDescent="0.2">
      <c r="D185" s="143"/>
    </row>
    <row r="186" spans="4:4" x14ac:dyDescent="0.2">
      <c r="D186" s="143"/>
    </row>
    <row r="187" spans="4:4" x14ac:dyDescent="0.2">
      <c r="D187" s="143"/>
    </row>
    <row r="188" spans="4:4" x14ac:dyDescent="0.2">
      <c r="D188" s="143"/>
    </row>
    <row r="189" spans="4:4" x14ac:dyDescent="0.2">
      <c r="D189" s="143"/>
    </row>
    <row r="190" spans="4:4" x14ac:dyDescent="0.2">
      <c r="D190" s="143"/>
    </row>
    <row r="191" spans="4:4" x14ac:dyDescent="0.2">
      <c r="D191" s="143"/>
    </row>
    <row r="192" spans="4:4" x14ac:dyDescent="0.2">
      <c r="D192" s="143"/>
    </row>
    <row r="193" spans="4:4" x14ac:dyDescent="0.2">
      <c r="D193" s="143"/>
    </row>
    <row r="194" spans="4:4" x14ac:dyDescent="0.2">
      <c r="D194" s="143"/>
    </row>
    <row r="195" spans="4:4" x14ac:dyDescent="0.2">
      <c r="D195" s="143"/>
    </row>
    <row r="196" spans="4:4" x14ac:dyDescent="0.2">
      <c r="D196" s="143"/>
    </row>
    <row r="197" spans="4:4" x14ac:dyDescent="0.2">
      <c r="D197" s="143"/>
    </row>
    <row r="198" spans="4:4" x14ac:dyDescent="0.2">
      <c r="D198" s="143"/>
    </row>
    <row r="199" spans="4:4" x14ac:dyDescent="0.2">
      <c r="D199" s="143"/>
    </row>
    <row r="200" spans="4:4" x14ac:dyDescent="0.2">
      <c r="D200" s="143"/>
    </row>
    <row r="201" spans="4:4" x14ac:dyDescent="0.2">
      <c r="D201" s="143"/>
    </row>
    <row r="202" spans="4:4" x14ac:dyDescent="0.2">
      <c r="D202" s="143"/>
    </row>
    <row r="203" spans="4:4" x14ac:dyDescent="0.2">
      <c r="D203" s="143"/>
    </row>
    <row r="204" spans="4:4" x14ac:dyDescent="0.2">
      <c r="D204" s="143"/>
    </row>
    <row r="205" spans="4:4" x14ac:dyDescent="0.2">
      <c r="D205" s="143"/>
    </row>
    <row r="206" spans="4:4" x14ac:dyDescent="0.2">
      <c r="D206" s="143"/>
    </row>
    <row r="207" spans="4:4" x14ac:dyDescent="0.2">
      <c r="D207" s="143"/>
    </row>
    <row r="208" spans="4:4" x14ac:dyDescent="0.2">
      <c r="D208" s="143"/>
    </row>
    <row r="209" spans="4:4" x14ac:dyDescent="0.2">
      <c r="D209" s="143"/>
    </row>
    <row r="210" spans="4:4" x14ac:dyDescent="0.2">
      <c r="D210" s="143"/>
    </row>
    <row r="211" spans="4:4" x14ac:dyDescent="0.2">
      <c r="D211" s="143"/>
    </row>
    <row r="212" spans="4:4" x14ac:dyDescent="0.2">
      <c r="D212" s="143"/>
    </row>
    <row r="213" spans="4:4" x14ac:dyDescent="0.2">
      <c r="D213" s="143"/>
    </row>
    <row r="214" spans="4:4" x14ac:dyDescent="0.2">
      <c r="D214" s="143"/>
    </row>
    <row r="215" spans="4:4" x14ac:dyDescent="0.2">
      <c r="D215" s="143"/>
    </row>
    <row r="216" spans="4:4" x14ac:dyDescent="0.2">
      <c r="D216" s="143"/>
    </row>
    <row r="217" spans="4:4" x14ac:dyDescent="0.2">
      <c r="D217" s="143"/>
    </row>
    <row r="218" spans="4:4" x14ac:dyDescent="0.2">
      <c r="D218" s="143"/>
    </row>
    <row r="219" spans="4:4" x14ac:dyDescent="0.2">
      <c r="D219" s="143"/>
    </row>
    <row r="220" spans="4:4" x14ac:dyDescent="0.2">
      <c r="D220" s="143"/>
    </row>
    <row r="221" spans="4:4" x14ac:dyDescent="0.2">
      <c r="D221" s="143"/>
    </row>
    <row r="222" spans="4:4" x14ac:dyDescent="0.2">
      <c r="D222" s="143"/>
    </row>
    <row r="223" spans="4:4" x14ac:dyDescent="0.2">
      <c r="D223" s="143"/>
    </row>
    <row r="224" spans="4:4" x14ac:dyDescent="0.2">
      <c r="D224" s="143"/>
    </row>
    <row r="225" spans="4:4" x14ac:dyDescent="0.2">
      <c r="D225" s="143"/>
    </row>
    <row r="226" spans="4:4" x14ac:dyDescent="0.2">
      <c r="D226" s="143"/>
    </row>
    <row r="227" spans="4:4" x14ac:dyDescent="0.2">
      <c r="D227" s="143"/>
    </row>
    <row r="228" spans="4:4" x14ac:dyDescent="0.2">
      <c r="D228" s="143"/>
    </row>
    <row r="229" spans="4:4" x14ac:dyDescent="0.2">
      <c r="D229" s="143"/>
    </row>
    <row r="230" spans="4:4" x14ac:dyDescent="0.2">
      <c r="D230" s="143"/>
    </row>
    <row r="231" spans="4:4" x14ac:dyDescent="0.2">
      <c r="D231" s="143"/>
    </row>
    <row r="232" spans="4:4" x14ac:dyDescent="0.2">
      <c r="D232" s="143"/>
    </row>
    <row r="233" spans="4:4" x14ac:dyDescent="0.2">
      <c r="D233" s="143"/>
    </row>
    <row r="234" spans="4:4" x14ac:dyDescent="0.2">
      <c r="D234" s="143"/>
    </row>
    <row r="235" spans="4:4" x14ac:dyDescent="0.2">
      <c r="D235" s="143"/>
    </row>
    <row r="236" spans="4:4" x14ac:dyDescent="0.2">
      <c r="D236" s="143"/>
    </row>
    <row r="237" spans="4:4" x14ac:dyDescent="0.2">
      <c r="D237" s="143"/>
    </row>
    <row r="238" spans="4:4" x14ac:dyDescent="0.2">
      <c r="D238" s="143"/>
    </row>
    <row r="239" spans="4:4" x14ac:dyDescent="0.2">
      <c r="D239" s="143"/>
    </row>
    <row r="240" spans="4:4" x14ac:dyDescent="0.2">
      <c r="D240" s="143"/>
    </row>
    <row r="241" spans="4:4" x14ac:dyDescent="0.2">
      <c r="D241" s="143"/>
    </row>
    <row r="242" spans="4:4" x14ac:dyDescent="0.2">
      <c r="D242" s="143"/>
    </row>
    <row r="243" spans="4:4" x14ac:dyDescent="0.2">
      <c r="D243" s="143"/>
    </row>
    <row r="244" spans="4:4" x14ac:dyDescent="0.2">
      <c r="D244" s="143"/>
    </row>
    <row r="245" spans="4:4" x14ac:dyDescent="0.2">
      <c r="D245" s="143"/>
    </row>
    <row r="246" spans="4:4" x14ac:dyDescent="0.2">
      <c r="D246" s="143"/>
    </row>
    <row r="247" spans="4:4" x14ac:dyDescent="0.2">
      <c r="D247" s="143"/>
    </row>
    <row r="248" spans="4:4" x14ac:dyDescent="0.2">
      <c r="D248" s="143"/>
    </row>
    <row r="249" spans="4:4" x14ac:dyDescent="0.2">
      <c r="D249" s="143"/>
    </row>
    <row r="250" spans="4:4" x14ac:dyDescent="0.2">
      <c r="D250" s="143"/>
    </row>
    <row r="251" spans="4:4" x14ac:dyDescent="0.2">
      <c r="D251" s="143"/>
    </row>
    <row r="252" spans="4:4" x14ac:dyDescent="0.2">
      <c r="D252" s="143"/>
    </row>
    <row r="253" spans="4:4" x14ac:dyDescent="0.2">
      <c r="D253" s="143"/>
    </row>
    <row r="254" spans="4:4" x14ac:dyDescent="0.2">
      <c r="D254" s="143"/>
    </row>
    <row r="255" spans="4:4" x14ac:dyDescent="0.2">
      <c r="D255" s="143"/>
    </row>
    <row r="256" spans="4:4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mergeCells count="40">
    <mergeCell ref="C57:G57"/>
    <mergeCell ref="C58:G58"/>
    <mergeCell ref="C60:G60"/>
    <mergeCell ref="C61:G61"/>
    <mergeCell ref="C50:G50"/>
    <mergeCell ref="C51:G51"/>
    <mergeCell ref="C52:G52"/>
    <mergeCell ref="C54:G54"/>
    <mergeCell ref="C55:G55"/>
    <mergeCell ref="C20:G20"/>
    <mergeCell ref="A1:G1"/>
    <mergeCell ref="C2:G2"/>
    <mergeCell ref="C3:G3"/>
    <mergeCell ref="C4:G4"/>
    <mergeCell ref="C10:G10"/>
    <mergeCell ref="C11:G11"/>
    <mergeCell ref="C13:G13"/>
    <mergeCell ref="C14:G14"/>
    <mergeCell ref="C16:G16"/>
    <mergeCell ref="C17:G17"/>
    <mergeCell ref="C18:G18"/>
    <mergeCell ref="C37:G37"/>
    <mergeCell ref="C22:G22"/>
    <mergeCell ref="C23:G23"/>
    <mergeCell ref="C24:G24"/>
    <mergeCell ref="C26:G26"/>
    <mergeCell ref="C27:G27"/>
    <mergeCell ref="C28:G28"/>
    <mergeCell ref="C29:G29"/>
    <mergeCell ref="C30:G30"/>
    <mergeCell ref="C31:G31"/>
    <mergeCell ref="C33:G33"/>
    <mergeCell ref="C35:G35"/>
    <mergeCell ref="C47:G47"/>
    <mergeCell ref="C39:G39"/>
    <mergeCell ref="C40:G40"/>
    <mergeCell ref="C42:G42"/>
    <mergeCell ref="C44:G44"/>
    <mergeCell ref="C45:G45"/>
    <mergeCell ref="C46:G4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SO01 001 Pol</vt:lpstr>
      <vt:lpstr>SO01 002 Pol</vt:lpstr>
      <vt:lpstr>SO01 003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'SO01 001 Pol'!Názvy_tisku</vt:lpstr>
      <vt:lpstr>'SO01 002 Pol'!Názvy_tisku</vt:lpstr>
      <vt:lpstr>'SO01 003 Pol'!Názvy_tisku</vt:lpstr>
      <vt:lpstr>oadresa</vt:lpstr>
      <vt:lpstr>Stavba!Objednatel</vt:lpstr>
      <vt:lpstr>Stavba!Objekt</vt:lpstr>
      <vt:lpstr>'SO01 001 Pol'!Oblast_tisku</vt:lpstr>
      <vt:lpstr>'SO01 002 Pol'!Oblast_tisku</vt:lpstr>
      <vt:lpstr>'SO01 003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Varadínek</dc:creator>
  <cp:lastModifiedBy>Hlahůlek Josef</cp:lastModifiedBy>
  <cp:lastPrinted>2014-02-28T09:52:57Z</cp:lastPrinted>
  <dcterms:created xsi:type="dcterms:W3CDTF">2009-04-08T07:15:50Z</dcterms:created>
  <dcterms:modified xsi:type="dcterms:W3CDTF">2019-03-21T08:42:00Z</dcterms:modified>
</cp:coreProperties>
</file>