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MVE Litice\"/>
    </mc:Choice>
  </mc:AlternateContent>
  <bookViews>
    <workbookView xWindow="0" yWindow="0" windowWidth="28800" windowHeight="13590"/>
  </bookViews>
  <sheets>
    <sheet name="Rekapitulace stavby" sheetId="1" r:id="rId1"/>
    <sheet name="20182001 - Oprava obslužn..." sheetId="2" r:id="rId2"/>
    <sheet name="Pokyny pro vyplnění" sheetId="3" r:id="rId3"/>
  </sheets>
  <definedNames>
    <definedName name="_xlnm._FilterDatabase" localSheetId="1" hidden="1">'20182001 - Oprava obslužn...'!$C$82:$K$289</definedName>
    <definedName name="_xlnm.Print_Titles" localSheetId="1">'20182001 - Oprava obslužn...'!$82:$82</definedName>
    <definedName name="_xlnm.Print_Titles" localSheetId="0">'Rekapitulace stavby'!$49:$49</definedName>
    <definedName name="_xlnm.Print_Area" localSheetId="1">'20182001 - Oprava obslužn...'!$C$4:$J$34,'20182001 - Oprava obslužn...'!$C$40:$J$66,'20182001 - Oprava obslužn...'!$C$72:$K$289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289" i="2"/>
  <c r="BH289" i="2"/>
  <c r="BG289" i="2"/>
  <c r="BF289" i="2"/>
  <c r="T289" i="2"/>
  <c r="T288" i="2" s="1"/>
  <c r="R289" i="2"/>
  <c r="R288" i="2" s="1"/>
  <c r="P289" i="2"/>
  <c r="P288" i="2" s="1"/>
  <c r="BK289" i="2"/>
  <c r="BK288" i="2" s="1"/>
  <c r="J288" i="2" s="1"/>
  <c r="J65" i="2" s="1"/>
  <c r="J289" i="2"/>
  <c r="BE289" i="2"/>
  <c r="BI287" i="2"/>
  <c r="BH287" i="2"/>
  <c r="BG287" i="2"/>
  <c r="BF287" i="2"/>
  <c r="T287" i="2"/>
  <c r="T286" i="2"/>
  <c r="R287" i="2"/>
  <c r="R286" i="2" s="1"/>
  <c r="P287" i="2"/>
  <c r="P286" i="2"/>
  <c r="BK287" i="2"/>
  <c r="BK286" i="2" s="1"/>
  <c r="J286" i="2" s="1"/>
  <c r="J64" i="2" s="1"/>
  <c r="J287" i="2"/>
  <c r="BE287" i="2"/>
  <c r="BI285" i="2"/>
  <c r="BH285" i="2"/>
  <c r="BG285" i="2"/>
  <c r="BF285" i="2"/>
  <c r="T285" i="2"/>
  <c r="R285" i="2"/>
  <c r="P285" i="2"/>
  <c r="P282" i="2" s="1"/>
  <c r="BK285" i="2"/>
  <c r="J285" i="2"/>
  <c r="BE285" i="2"/>
  <c r="BI284" i="2"/>
  <c r="BH284" i="2"/>
  <c r="BG284" i="2"/>
  <c r="BF284" i="2"/>
  <c r="T284" i="2"/>
  <c r="T282" i="2" s="1"/>
  <c r="R284" i="2"/>
  <c r="P284" i="2"/>
  <c r="BK284" i="2"/>
  <c r="J284" i="2"/>
  <c r="BE284" i="2" s="1"/>
  <c r="BI283" i="2"/>
  <c r="BH283" i="2"/>
  <c r="BG283" i="2"/>
  <c r="BF283" i="2"/>
  <c r="T283" i="2"/>
  <c r="R283" i="2"/>
  <c r="R282" i="2" s="1"/>
  <c r="P283" i="2"/>
  <c r="BK283" i="2"/>
  <c r="BK282" i="2" s="1"/>
  <c r="J282" i="2" s="1"/>
  <c r="J63" i="2" s="1"/>
  <c r="J283" i="2"/>
  <c r="BE283" i="2"/>
  <c r="BI281" i="2"/>
  <c r="BH281" i="2"/>
  <c r="BG281" i="2"/>
  <c r="BF281" i="2"/>
  <c r="T281" i="2"/>
  <c r="T280" i="2"/>
  <c r="R281" i="2"/>
  <c r="R280" i="2" s="1"/>
  <c r="P281" i="2"/>
  <c r="P280" i="2"/>
  <c r="BK281" i="2"/>
  <c r="BK280" i="2" s="1"/>
  <c r="J281" i="2"/>
  <c r="BE281" i="2"/>
  <c r="BI279" i="2"/>
  <c r="BH279" i="2"/>
  <c r="BG279" i="2"/>
  <c r="BF279" i="2"/>
  <c r="T279" i="2"/>
  <c r="R279" i="2"/>
  <c r="P279" i="2"/>
  <c r="P277" i="2" s="1"/>
  <c r="P276" i="2" s="1"/>
  <c r="BK279" i="2"/>
  <c r="J279" i="2"/>
  <c r="BE279" i="2"/>
  <c r="BI278" i="2"/>
  <c r="BH278" i="2"/>
  <c r="BG278" i="2"/>
  <c r="BF278" i="2"/>
  <c r="T278" i="2"/>
  <c r="T277" i="2" s="1"/>
  <c r="T276" i="2" s="1"/>
  <c r="R278" i="2"/>
  <c r="R277" i="2"/>
  <c r="P278" i="2"/>
  <c r="BK278" i="2"/>
  <c r="BK277" i="2"/>
  <c r="J277" i="2"/>
  <c r="J278" i="2"/>
  <c r="BE278" i="2"/>
  <c r="J61" i="2"/>
  <c r="BI272" i="2"/>
  <c r="BH272" i="2"/>
  <c r="BG272" i="2"/>
  <c r="BF272" i="2"/>
  <c r="T272" i="2"/>
  <c r="T271" i="2"/>
  <c r="R272" i="2"/>
  <c r="R271" i="2" s="1"/>
  <c r="P272" i="2"/>
  <c r="P271" i="2"/>
  <c r="BK272" i="2"/>
  <c r="BK271" i="2" s="1"/>
  <c r="J271" i="2" s="1"/>
  <c r="J59" i="2" s="1"/>
  <c r="J272" i="2"/>
  <c r="BE272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 s="1"/>
  <c r="BI259" i="2"/>
  <c r="BH259" i="2"/>
  <c r="BG259" i="2"/>
  <c r="BF259" i="2"/>
  <c r="T259" i="2"/>
  <c r="R259" i="2"/>
  <c r="P259" i="2"/>
  <c r="P249" i="2" s="1"/>
  <c r="P248" i="2" s="1"/>
  <c r="BK259" i="2"/>
  <c r="J259" i="2"/>
  <c r="BE259" i="2"/>
  <c r="BI250" i="2"/>
  <c r="BH250" i="2"/>
  <c r="BG250" i="2"/>
  <c r="BF250" i="2"/>
  <c r="T250" i="2"/>
  <c r="T249" i="2" s="1"/>
  <c r="T248" i="2" s="1"/>
  <c r="R250" i="2"/>
  <c r="R249" i="2"/>
  <c r="P250" i="2"/>
  <c r="BK250" i="2"/>
  <c r="BK249" i="2" s="1"/>
  <c r="J250" i="2"/>
  <c r="BE250" i="2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T243" i="2" s="1"/>
  <c r="R244" i="2"/>
  <c r="R243" i="2"/>
  <c r="P244" i="2"/>
  <c r="P243" i="2" s="1"/>
  <c r="BK244" i="2"/>
  <c r="BK243" i="2"/>
  <c r="J243" i="2"/>
  <c r="J56" i="2" s="1"/>
  <c r="J244" i="2"/>
  <c r="BE244" i="2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16" i="2"/>
  <c r="BH216" i="2"/>
  <c r="BG216" i="2"/>
  <c r="BF216" i="2"/>
  <c r="T216" i="2"/>
  <c r="R216" i="2"/>
  <c r="P216" i="2"/>
  <c r="BK216" i="2"/>
  <c r="J216" i="2"/>
  <c r="BE216" i="2"/>
  <c r="BI210" i="2"/>
  <c r="BH210" i="2"/>
  <c r="BG210" i="2"/>
  <c r="BF210" i="2"/>
  <c r="T210" i="2"/>
  <c r="R210" i="2"/>
  <c r="P210" i="2"/>
  <c r="BK210" i="2"/>
  <c r="J210" i="2"/>
  <c r="BE210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4" i="2"/>
  <c r="BH194" i="2"/>
  <c r="BG194" i="2"/>
  <c r="BF194" i="2"/>
  <c r="T194" i="2"/>
  <c r="R194" i="2"/>
  <c r="P194" i="2"/>
  <c r="BK194" i="2"/>
  <c r="J194" i="2"/>
  <c r="BE194" i="2"/>
  <c r="BI188" i="2"/>
  <c r="BH188" i="2"/>
  <c r="BG188" i="2"/>
  <c r="BF188" i="2"/>
  <c r="T188" i="2"/>
  <c r="R188" i="2"/>
  <c r="P188" i="2"/>
  <c r="BK188" i="2"/>
  <c r="J188" i="2"/>
  <c r="BE188" i="2"/>
  <c r="BI182" i="2"/>
  <c r="BH182" i="2"/>
  <c r="BG182" i="2"/>
  <c r="BF182" i="2"/>
  <c r="T182" i="2"/>
  <c r="R182" i="2"/>
  <c r="P182" i="2"/>
  <c r="BK182" i="2"/>
  <c r="J182" i="2"/>
  <c r="BE182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55" i="2" s="1"/>
  <c r="J174" i="2"/>
  <c r="BE174" i="2" s="1"/>
  <c r="BI159" i="2"/>
  <c r="BH159" i="2"/>
  <c r="BG159" i="2"/>
  <c r="BF159" i="2"/>
  <c r="T159" i="2"/>
  <c r="R159" i="2"/>
  <c r="P159" i="2"/>
  <c r="BK159" i="2"/>
  <c r="J159" i="2"/>
  <c r="BE159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3" i="2"/>
  <c r="BH143" i="2"/>
  <c r="BG143" i="2"/>
  <c r="BF143" i="2"/>
  <c r="T143" i="2"/>
  <c r="R143" i="2"/>
  <c r="P143" i="2"/>
  <c r="BK143" i="2"/>
  <c r="J143" i="2"/>
  <c r="BE143" i="2"/>
  <c r="BI134" i="2"/>
  <c r="BH134" i="2"/>
  <c r="BG134" i="2"/>
  <c r="BF134" i="2"/>
  <c r="T134" i="2"/>
  <c r="R134" i="2"/>
  <c r="P134" i="2"/>
  <c r="BK134" i="2"/>
  <c r="J134" i="2"/>
  <c r="BE134" i="2"/>
  <c r="BI127" i="2"/>
  <c r="BH127" i="2"/>
  <c r="BG127" i="2"/>
  <c r="BF127" i="2"/>
  <c r="T127" i="2"/>
  <c r="R127" i="2"/>
  <c r="P127" i="2"/>
  <c r="BK127" i="2"/>
  <c r="J127" i="2"/>
  <c r="BE127" i="2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5" i="2"/>
  <c r="BH105" i="2"/>
  <c r="BG105" i="2"/>
  <c r="BF105" i="2"/>
  <c r="T105" i="2"/>
  <c r="R105" i="2"/>
  <c r="P105" i="2"/>
  <c r="BK105" i="2"/>
  <c r="J105" i="2"/>
  <c r="BE105" i="2"/>
  <c r="BI100" i="2"/>
  <c r="BH100" i="2"/>
  <c r="BG100" i="2"/>
  <c r="BF100" i="2"/>
  <c r="T100" i="2"/>
  <c r="R100" i="2"/>
  <c r="P100" i="2"/>
  <c r="BK100" i="2"/>
  <c r="J100" i="2"/>
  <c r="BE100" i="2"/>
  <c r="BI86" i="2"/>
  <c r="F32" i="2"/>
  <c r="BD52" i="1" s="1"/>
  <c r="BD51" i="1" s="1"/>
  <c r="W30" i="1" s="1"/>
  <c r="BH86" i="2"/>
  <c r="F31" i="2" s="1"/>
  <c r="BC52" i="1" s="1"/>
  <c r="BC51" i="1" s="1"/>
  <c r="BG86" i="2"/>
  <c r="F30" i="2"/>
  <c r="BB52" i="1" s="1"/>
  <c r="BB51" i="1" s="1"/>
  <c r="BF86" i="2"/>
  <c r="F29" i="2" s="1"/>
  <c r="BA52" i="1" s="1"/>
  <c r="BA51" i="1" s="1"/>
  <c r="T86" i="2"/>
  <c r="T85" i="2"/>
  <c r="R86" i="2"/>
  <c r="R85" i="2"/>
  <c r="R84" i="2" s="1"/>
  <c r="P86" i="2"/>
  <c r="P85" i="2"/>
  <c r="P84" i="2" s="1"/>
  <c r="BK86" i="2"/>
  <c r="BK85" i="2" s="1"/>
  <c r="J86" i="2"/>
  <c r="BE86" i="2" s="1"/>
  <c r="J79" i="2"/>
  <c r="F77" i="2"/>
  <c r="E75" i="2"/>
  <c r="J47" i="2"/>
  <c r="F45" i="2"/>
  <c r="E43" i="2"/>
  <c r="J16" i="2"/>
  <c r="E16" i="2"/>
  <c r="F80" i="2" s="1"/>
  <c r="F48" i="2"/>
  <c r="J15" i="2"/>
  <c r="J13" i="2"/>
  <c r="E13" i="2"/>
  <c r="F79" i="2"/>
  <c r="F47" i="2"/>
  <c r="J12" i="2"/>
  <c r="J10" i="2"/>
  <c r="J77" i="2"/>
  <c r="J45" i="2"/>
  <c r="AS51" i="1"/>
  <c r="L47" i="1"/>
  <c r="AM46" i="1"/>
  <c r="L46" i="1"/>
  <c r="AM44" i="1"/>
  <c r="L44" i="1"/>
  <c r="L42" i="1"/>
  <c r="L41" i="1"/>
  <c r="P83" i="2" l="1"/>
  <c r="AU52" i="1" s="1"/>
  <c r="AU51" i="1" s="1"/>
  <c r="T84" i="2"/>
  <c r="T83" i="2" s="1"/>
  <c r="BK248" i="2"/>
  <c r="J248" i="2" s="1"/>
  <c r="J57" i="2" s="1"/>
  <c r="J249" i="2"/>
  <c r="J58" i="2" s="1"/>
  <c r="BK276" i="2"/>
  <c r="J276" i="2" s="1"/>
  <c r="J60" i="2" s="1"/>
  <c r="J280" i="2"/>
  <c r="J62" i="2" s="1"/>
  <c r="AX51" i="1"/>
  <c r="W28" i="1"/>
  <c r="W29" i="1"/>
  <c r="AY51" i="1"/>
  <c r="R276" i="2"/>
  <c r="J85" i="2"/>
  <c r="J54" i="2" s="1"/>
  <c r="BK84" i="2"/>
  <c r="F28" i="2"/>
  <c r="AZ52" i="1" s="1"/>
  <c r="AZ51" i="1" s="1"/>
  <c r="J28" i="2"/>
  <c r="AV52" i="1" s="1"/>
  <c r="R83" i="2"/>
  <c r="W27" i="1"/>
  <c r="AW51" i="1"/>
  <c r="AK27" i="1" s="1"/>
  <c r="R248" i="2"/>
  <c r="J29" i="2"/>
  <c r="AW52" i="1" s="1"/>
  <c r="AT52" i="1" l="1"/>
  <c r="W26" i="1"/>
  <c r="AV51" i="1"/>
  <c r="BK83" i="2"/>
  <c r="J83" i="2" s="1"/>
  <c r="J84" i="2"/>
  <c r="J53" i="2" s="1"/>
  <c r="J52" i="2" l="1"/>
  <c r="J25" i="2"/>
  <c r="AK26" i="1"/>
  <c r="AT51" i="1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<sst xmlns="http://schemas.openxmlformats.org/spreadsheetml/2006/main" count="2734" uniqueCount="612">
  <si>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</si>
  <si>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</si>
  <si>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</si>
  <si>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</si>
  <si>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</si>
  <si>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</si>
  <si>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</si>
  <si>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{6e7018c7-ab9a-4c6c-acf2-cdafe257e5d3}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</si>
  <si>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</si>
  <si>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</si>
  <si>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</si>
  <si>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</si>
  <si>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</si>
  <si>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</si>
  <si>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</si>
  <si>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</si>
  <si>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20182001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</si>
  <si>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</si>
  <si>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</si>
  <si>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obslužné lávky MVE v Liticích nad Orlicí</t>
  </si>
  <si>
    <t>KSO:</t>
  </si>
  <si>
    <t/>
  </si>
  <si>
    <t>CC-CZ:</t>
  </si>
  <si>
    <t>Místo:</t>
  </si>
  <si>
    <t>Litice na Orlicí</t>
  </si>
  <si>
    <t>Datum:</t>
  </si>
  <si>
    <t>24. 10. 2018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</si>
  <si>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</si>
  <si>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</si>
  <si>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</si>
  <si>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</si>
  <si>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</si>
  <si>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</si>
  <si>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</si>
  <si>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06820751</t>
  </si>
  <si>
    <t>Mostařská s.r.o., Ing. Jan Dobrovolný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</si>
  <si>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</si>
  <si>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</si>
  <si>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</si>
  <si>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</si>
  <si>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</si>
  <si>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</si>
  <si>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</si>
  <si>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</si>
  <si>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</si>
  <si>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</si>
  <si>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</si>
  <si>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</si>
  <si>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</si>
  <si>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</si>
  <si>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</si>
  <si>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</si>
  <si>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</si>
  <si>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</si>
  <si>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</si>
  <si>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</si>
  <si>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</si>
  <si>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</si>
  <si>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</si>
  <si>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</si>
  <si>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</si>
  <si>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</si>
  <si>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</si>
  <si>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</si>
  <si>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</si>
  <si>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</si>
  <si>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</si>
  <si>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</si>
  <si>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</si>
  <si>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</si>
  <si>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</si>
  <si>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</si>
  <si>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</si>
  <si>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</si>
  <si>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</si>
  <si>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</si>
  <si>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</si>
  <si>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</si>
  <si>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</si>
  <si>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</si>
  <si>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</si>
  <si>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</si>
  <si>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</si>
  <si>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</si>
  <si>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</si>
  <si>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</si>
  <si>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</si>
  <si>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</si>
  <si>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</si>
  <si>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</si>
  <si>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</si>
  <si>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</si>
  <si>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</si>
  <si>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</si>
  <si>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</si>
  <si>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</si>
  <si>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</si>
  <si>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</si>
  <si>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</si>
  <si>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</si>
  <si>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</si>
  <si>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</si>
  <si>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</si>
  <si>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</si>
  <si>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</si>
  <si>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</si>
  <si>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</si>
  <si>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</si>
  <si>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</si>
  <si>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</si>
  <si>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</si>
  <si>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</si>
  <si>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</si>
  <si>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</si>
  <si>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</si>
  <si>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</si>
  <si>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</si>
  <si>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</si>
  <si>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</si>
  <si>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</si>
  <si>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</si>
  <si>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4</t>
  </si>
  <si>
    <t>Vodorovné konstrukce</t>
  </si>
  <si>
    <t>K</t>
  </si>
  <si>
    <t>429172111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</si>
  <si>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svařovaných, hmotnosti do 100 kg</t>
  </si>
  <si>
    <t>kg</t>
  </si>
  <si>
    <t>CS ÚRS 2018 01</t>
  </si>
  <si>
    <t>1946550630</t>
  </si>
  <si>
    <t>PSC</t>
  </si>
  <si>
    <t xml:space="preserve">Poznámka k souboru cen:_x000D_
1. V cenách výroby prvků 429 17-21 jsou započteny i náklady na rozměření, nařezání, příp. spojení dílů a vyvrtání otvorů. 2. V cenách výroby prvků 429 17-21 nejsou započteny náklady na dodávku materiálu prvků a spojovacího materiálu; tyto náklady se oceňují jako specifikace u cen montáže. 3. V cenách montáže prvků 429 17-22 jsou započteny i náklady na zdvihací zařízení při osazení prvku do mostní konstrukce. 4. V cenách montáže prvků 429 17-22 nejsou započteny náklady na: a) dodávku kotevního materiálu; tyto náklady se oceňují ve specifikaci, b) u vyráběných prvků na dodávku materiálu prvků a spojovacího materiálu; tyto náklady se oceňují ve specifikaci, c) u nakupovaných prvků na dodávku hotových nakupovaných výrobků; tyto náklady se oceňují ve specifikaci. 5. Demontáž prvků se oceňuje cenami souboru cen 963 07-11 části B01 tohoto katalogu. </t>
  </si>
  <si>
    <t>VV</t>
  </si>
  <si>
    <t>309,2 "N1"</t>
  </si>
  <si>
    <t>77,4 "N2"</t>
  </si>
  <si>
    <t>263,2 "N3"</t>
  </si>
  <si>
    <t>51,9 "N4"</t>
  </si>
  <si>
    <t>40 "N5"</t>
  </si>
  <si>
    <t>99,4 "SD1"</t>
  </si>
  <si>
    <t>25,9 "D1"</t>
  </si>
  <si>
    <t>34,5 "D2 T,N"</t>
  </si>
  <si>
    <t>15,8 "K1"</t>
  </si>
  <si>
    <t>31,6 "K2"</t>
  </si>
  <si>
    <t>13,6 "K3"</t>
  </si>
  <si>
    <t>Součet</t>
  </si>
  <si>
    <t>M</t>
  </si>
  <si>
    <t>13010420</t>
  </si>
  <si>
    <t>úhelník ocelový rovnostranný jakost 11 375 50x50x5mm</t>
  </si>
  <si>
    <t>t</t>
  </si>
  <si>
    <t>8</t>
  </si>
  <si>
    <t>442576363</t>
  </si>
  <si>
    <t>10*685/1000*3,77/1000*1,10 "D1"</t>
  </si>
  <si>
    <t>5*914/1000*3,77/1000*1,10 "D2T"</t>
  </si>
  <si>
    <t>5*914/1000*3,77/1000*1,10 "D2N"</t>
  </si>
  <si>
    <t>3</t>
  </si>
  <si>
    <t>13010424</t>
  </si>
  <si>
    <t>úhelník ocelový rovnostranný jakost 11 375 60x60x6mm</t>
  </si>
  <si>
    <t>-1412864189</t>
  </si>
  <si>
    <t>4*3230/1000*5,42/1000*1,10 "SD1"</t>
  </si>
  <si>
    <t>4*620/1000*5,42/1000*1,10 "SD1"</t>
  </si>
  <si>
    <t>13010818</t>
  </si>
  <si>
    <t>ocel profilová UPN 120 jakost 11 375</t>
  </si>
  <si>
    <t>1797519686</t>
  </si>
  <si>
    <t>2100/1000*13,4/1000*1,10 "N5"</t>
  </si>
  <si>
    <t>5</t>
  </si>
  <si>
    <t>13010940</t>
  </si>
  <si>
    <t>ocel profilová UPE 220 jakost 11 375</t>
  </si>
  <si>
    <t>1981988591</t>
  </si>
  <si>
    <t>9635/1000*21,1/1000*1,10 "N1"</t>
  </si>
  <si>
    <t>2705/1000*21,1/1000*1,10 "N2"</t>
  </si>
  <si>
    <t>9291/1000*21,1/1000*1,10 "N3"</t>
  </si>
  <si>
    <t>1950/1000*21,1/1000*1,10 "N4"</t>
  </si>
  <si>
    <t>6</t>
  </si>
  <si>
    <t>13611228.3</t>
  </si>
  <si>
    <t>plech ocelový hladký jakost S 355 JR tl 8mm tabule</t>
  </si>
  <si>
    <t>706064011</t>
  </si>
  <si>
    <t>1*(90/1000*170/1000)*64/1000*1,10 "N1"</t>
  </si>
  <si>
    <t>1*(60/1000*196/1000)*64/1000*1,10 "N1"</t>
  </si>
  <si>
    <t>1*(90/1000*170/1000)*64/1000*1,10 "N2"</t>
  </si>
  <si>
    <t>1*(60/1000*196/1000)*64/1000*1,10 "N2"</t>
  </si>
  <si>
    <t>1*(90/1000*170/1000)*64/1000*1,10 "N3"</t>
  </si>
  <si>
    <t>1*(60/1000*196/1000)*64/1000*1,10 "N3"</t>
  </si>
  <si>
    <t>1*(110/1000*110/1000)*64/1000*1,10 "K1"</t>
  </si>
  <si>
    <t>2*(110/1000*110/1000)*64/1000*1,10 "K2"</t>
  </si>
  <si>
    <t>7</t>
  </si>
  <si>
    <t>13611232.2</t>
  </si>
  <si>
    <t>plech ocelový hladký jakost S 355 JR tl 12mm tabule</t>
  </si>
  <si>
    <t>881167140</t>
  </si>
  <si>
    <t>4*(210/1000*196/1000)*96/1000*1,10 "N1"</t>
  </si>
  <si>
    <t>2*(200/1000*320/1000)*96/1000*1,10 "N5"</t>
  </si>
  <si>
    <t>1*(220/1000*480/1000)*96/1000*1,10 "K1"</t>
  </si>
  <si>
    <t>2*(220/1000*480/1000)*96/1000*1,10 "K2"</t>
  </si>
  <si>
    <t>2*(210/1000*280/1000)*96/1000*1,10 "K3"</t>
  </si>
  <si>
    <t>13611220.2</t>
  </si>
  <si>
    <t>plech ocelový hladký jakost S 355 JR tl 6mm tabule</t>
  </si>
  <si>
    <t>-561059005</t>
  </si>
  <si>
    <t>6*(140/1000*120/1000)*48/1000*1,10 "N1"</t>
  </si>
  <si>
    <t>10*(70/1000*162/1000)*48/1000*1,10 "N1"</t>
  </si>
  <si>
    <t>10*(70/1000*110/1000)*48/1000*1,10 "N1"</t>
  </si>
  <si>
    <t>10*(74/1000*196/1000)*48/1000*1,10 "N3"</t>
  </si>
  <si>
    <t>5*(74/1000*196/1000)*48/1000*1,10 "N3"</t>
  </si>
  <si>
    <t>10*(100/1000*86/1000)*48/1000*1,10 "N3"</t>
  </si>
  <si>
    <t>18*(140/1000*200/1000)*48/1000*1,10 "Z5"</t>
  </si>
  <si>
    <t>9</t>
  </si>
  <si>
    <t>13611228.2</t>
  </si>
  <si>
    <t>plech ocelový hladký jakost S 355 JR tl 10mm tabule</t>
  </si>
  <si>
    <t>-369835205</t>
  </si>
  <si>
    <t>4*(105/1000*190/1000)*80/1000*1,10 "SD1"</t>
  </si>
  <si>
    <t>1*(160/1000*200/1000)*80/1000*1,10 "K1"</t>
  </si>
  <si>
    <t>1*(160/1000*195/1000)*80/1000*1,10 "K1"</t>
  </si>
  <si>
    <t>2*(160/1000*200/1000)*80/1000*1,10 "K2"</t>
  </si>
  <si>
    <t>2*(160/1000*195/1000)*80/1000*1,10 "K2"</t>
  </si>
  <si>
    <t>2*(90/1000*170/1000)*80/1000*1,10 "K3</t>
  </si>
  <si>
    <t>10</t>
  </si>
  <si>
    <t>13010224</t>
  </si>
  <si>
    <t>tyč ocelová plochá jakost 11 375 50x10mm</t>
  </si>
  <si>
    <t>-973388265</t>
  </si>
  <si>
    <t>4*210/1000*1,962/1000*1,10 "N1"</t>
  </si>
  <si>
    <t>11</t>
  </si>
  <si>
    <t>13010218</t>
  </si>
  <si>
    <t>tyč ocelová plochá jakost 11 375 50x5mm</t>
  </si>
  <si>
    <t>486916479</t>
  </si>
  <si>
    <t>1*530/1000*1,962/1000*1,10 "N1"</t>
  </si>
  <si>
    <t>1*8950/1000*1,962/1000*1,10 "N1"</t>
  </si>
  <si>
    <t>1*1800/1000*1,962/1000*1,10 "N2"</t>
  </si>
  <si>
    <t>8*608/1000*1,962/1000*1,10 "SD1"</t>
  </si>
  <si>
    <t>12</t>
  </si>
  <si>
    <t>429172211R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</si>
  <si>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svařovaných, hmotnosti do 100 kg</t>
  </si>
  <si>
    <t>1542584778</t>
  </si>
  <si>
    <t>Ostatní konstrukce a práce, bourání</t>
  </si>
  <si>
    <t>13</t>
  </si>
  <si>
    <t>911122111</t>
  </si>
  <si>
    <t>Oprava částí ocelového zábradlí mostů svařovaného nebo šroubovaného výroba dílů hmotnosti do 50 kg</t>
  </si>
  <si>
    <t>1646062931</t>
  </si>
  <si>
    <t xml:space="preserve">Poznámka k souboru cen:_x000D_
1. V cenách výroby 911 12-21 nejsou započteny náklady na dodávku materiálu pro výrobu dílů zábradlí; tyto náklady se oceňují jako specifikace u cen montáže. 2. V cenách montáže 911 12-22 jsou započteny i náklady na spojení dílů, jejich vyrovnání a upevnění k nosné konstrukci včetně spojovacího a kotevního materiálu. 3. V cenách montáže 911 12-22 nejsou započteny náklady na dodávku materiálu, které se oceňují ve specifikaci: a) u vyráběných dílu jako dodávka materiálu pro výrobu dílů, b) u nakupovaných dílů jako dodávka hotového nakupovaného výrobku. 4. Demontáž částí ocelového zábradlí se oceňuje cenami souboru cen 966 07-52 části B01 tohoto katalogu. </t>
  </si>
  <si>
    <t>125,5 "Z1"</t>
  </si>
  <si>
    <t>26,6 "Z2"</t>
  </si>
  <si>
    <t>35,4 "Z3"</t>
  </si>
  <si>
    <t>22,0 "Z5"</t>
  </si>
  <si>
    <t>43,2 "Z5"</t>
  </si>
  <si>
    <t>14</t>
  </si>
  <si>
    <t>14011016</t>
  </si>
  <si>
    <t>trubka ocelová bezešvá hladká jakost 11 353 31,8x3,2mm</t>
  </si>
  <si>
    <t>m</t>
  </si>
  <si>
    <t>1785288176</t>
  </si>
  <si>
    <t>5*1490/1000*1,10 "Z1"</t>
  </si>
  <si>
    <t>1*1650/1000*1,10 "Z2"</t>
  </si>
  <si>
    <t>2*630/1000*1,10 "Z3"</t>
  </si>
  <si>
    <t>1*1040/1000*1,10 "Z4"</t>
  </si>
  <si>
    <t>140110201</t>
  </si>
  <si>
    <t>trubka ocelová bezešvá hladká jakost 11 353 44,5x3,2mm</t>
  </si>
  <si>
    <t>967603318</t>
  </si>
  <si>
    <t>5*1370/1000*1,10 "Z1"</t>
  </si>
  <si>
    <t>1*1530/1000*1,10 "Z2"</t>
  </si>
  <si>
    <t>2*510/1000*1,10 "Z3"</t>
  </si>
  <si>
    <t>1*920/1000*1,10 "Z4"</t>
  </si>
  <si>
    <t>16</t>
  </si>
  <si>
    <t>140110221.3</t>
  </si>
  <si>
    <t>trubka ocelová bezešvá hladká jakost 11 353 44,5x5mm</t>
  </si>
  <si>
    <t>-1211040975</t>
  </si>
  <si>
    <t>101240/1000*1,10 "Z1"</t>
  </si>
  <si>
    <t>2*1240/1000*1,10 "Z2"</t>
  </si>
  <si>
    <t>4*1240/1000*1,10 "Z3"</t>
  </si>
  <si>
    <t>2*1240/1000*1,10 "Z4"</t>
  </si>
  <si>
    <t>17</t>
  </si>
  <si>
    <t>140110321</t>
  </si>
  <si>
    <t>trubka ocelová bezešvá hladká jakost 11 353 57x4mm</t>
  </si>
  <si>
    <t>-1653742332</t>
  </si>
  <si>
    <t>18*180/1000*1,10 "Z5"</t>
  </si>
  <si>
    <t>18</t>
  </si>
  <si>
    <t>13010180</t>
  </si>
  <si>
    <t>tyč ocelová plochá jakost 11 375 30x5mm</t>
  </si>
  <si>
    <t>-1889204630</t>
  </si>
  <si>
    <t>18*60/1000*1,177/1000*1,10 "Z5"</t>
  </si>
  <si>
    <t>19</t>
  </si>
  <si>
    <t>31630513</t>
  </si>
  <si>
    <t>oblouk trubkový  typ 3D tvar 90° - K3 D 44,5 mm tl 2,6 mm</t>
  </si>
  <si>
    <t>kus</t>
  </si>
  <si>
    <t>-785183834</t>
  </si>
  <si>
    <t>10 "Z1"</t>
  </si>
  <si>
    <t>2 "Z2"</t>
  </si>
  <si>
    <t>4 "Z3"</t>
  </si>
  <si>
    <t>2 "Z4"</t>
  </si>
  <si>
    <t>20</t>
  </si>
  <si>
    <t>136112142.1</t>
  </si>
  <si>
    <t>plech ocelový hladký jakost S 355 JR tl 4mm tabule</t>
  </si>
  <si>
    <t>-909196003</t>
  </si>
  <si>
    <t>5*(100/1000*1500/1000)*32/1000*1,10 "Z1"</t>
  </si>
  <si>
    <t>1*(100/1000*1670/1000)*32/1000*1,10 "Z2"</t>
  </si>
  <si>
    <t>2*(100/1000*650/1000)*32/1000*1,10 "Z3"</t>
  </si>
  <si>
    <t>1*(100/1000*1060/1000)*32/1000*1,10 "Z4"</t>
  </si>
  <si>
    <t>911122211</t>
  </si>
  <si>
    <t>Oprava částí ocelového zábradlí mostů svařovaného nebo šroubovaného montáž dílů hmotnosti do 50 kg</t>
  </si>
  <si>
    <t>-1085863056</t>
  </si>
  <si>
    <t>22</t>
  </si>
  <si>
    <t>309252731</t>
  </si>
  <si>
    <t>Spojovací materiál jakosti 8.8 v pozinkované povrchové úpravě</t>
  </si>
  <si>
    <t>-1982802394</t>
  </si>
  <si>
    <t>23</t>
  </si>
  <si>
    <t>943321131</t>
  </si>
  <si>
    <t>Montáž lešení prostorového modulového těžkého pracovního nebo podpěrného bez podlah  s provozním zatížením tř. 6 přes 450 do 600 kg/m2, výšky do 10 m</t>
  </si>
  <si>
    <t>m3</t>
  </si>
  <si>
    <t>-630742469</t>
  </si>
  <si>
    <t xml:space="preserve">Poznámka k souboru cen:_x000D_
1. Montáž lešení prostorového modulového těžkého výšky přes 25 m se oceňuje individuálně. 2. Montáž lešení prostorového modulového těžkého o zatížení větším než 600 kg/m2 se oceňuje individuálně. 3. U podpěrného lešení prostorového zřizovaného pro bednění se z výšky lešení odečítá 6 m (podpěrná konstrukce do výšky 6 m je započítána v cenách bednění katalogu 801-1) a to pouze v případě, že se podpěrná konstrukce a bednění předává jako celek. Výškou se rozumí vzdálenost od spodní plochy podkladních prvků podpěrného lešení až ke spodní ploše nejvýše položeného prvku podhledu podpírané konstrukce. </t>
  </si>
  <si>
    <t>3*2*2*3</t>
  </si>
  <si>
    <t>24</t>
  </si>
  <si>
    <t>943321139</t>
  </si>
  <si>
    <t>Montáž lešení prostorového modulového těžkého pracovního nebo podpěrného bez podlah  Příplatek k cenám za půdorysnou plochu do 6 m2</t>
  </si>
  <si>
    <t>642173873</t>
  </si>
  <si>
    <t>25</t>
  </si>
  <si>
    <t>943321231</t>
  </si>
  <si>
    <t>Montáž lešení prostorového modulového těžkého pracovního nebo podpěrného bez podlah  Příplatek za první a každý další den použití lešení k ceně -1131</t>
  </si>
  <si>
    <t>-427408158</t>
  </si>
  <si>
    <t>3*2*2*3*5</t>
  </si>
  <si>
    <t>26</t>
  </si>
  <si>
    <t>943321831</t>
  </si>
  <si>
    <t>Demontáž lešení prostorového modulového těžkého pracovního nebo podpěrného bez podlah  s provozním zatížením tř. 6 přes 450 do 600 kg/m2, výšky do 10 m</t>
  </si>
  <si>
    <t>583607555</t>
  </si>
  <si>
    <t xml:space="preserve">Poznámka k souboru cen:_x000D_
1. Demontáž lešení prostorového modulového těžkého výšky přes 25 m se oceňuje individuálně. 2. Demontáž lešení prostorového modulového těžkého o zatížení větším než 600 kg/m2 se oceňuje individuálně. </t>
  </si>
  <si>
    <t>27</t>
  </si>
  <si>
    <t>953961113</t>
  </si>
  <si>
    <t>Kotvy chemické s vyvrtáním otvoru  do betonu, železobetonu nebo tvrdého kamene tmel, velikost M 12, hloubka 110 mm</t>
  </si>
  <si>
    <t>63516223</t>
  </si>
  <si>
    <t xml:space="preserve">Poznámka k souboru cen:_x000D_
1. V cenách 953 96-11 a 953 96-12 jsou započteny i náklady na: a) rozměření, vrtání a spotřebu vrtáků. Pro velikost M 8 až M 30 jsou započteny náklady na vrtání příklepovými vrtáky, pro velikost M 33 až M 39 diamantovými korunkami, b) vyfoukání otvoru, přípravu kotev k uložení do otvorů, vyplnění kotevních otvorů tmelem nebo chemickou patronou včetně dodávky materiálu. 2. V cenách 953 96-51.. jsou započteny i náklady na dodání a zasunutí kotevního šroubu do otvoru vyplněného chemickým tmelem nebo patronou a dotažení matice. </t>
  </si>
  <si>
    <t>3*4+2*3+2*4</t>
  </si>
  <si>
    <t>28</t>
  </si>
  <si>
    <t>953965121</t>
  </si>
  <si>
    <t>Kotvy chemické s vyvrtáním otvoru  kotevní šrouby pro chemické kotvy, velikost M 12, délka 160 mm</t>
  </si>
  <si>
    <t>1219023122</t>
  </si>
  <si>
    <t>998</t>
  </si>
  <si>
    <t>Přesun hmot</t>
  </si>
  <si>
    <t>43</t>
  </si>
  <si>
    <t>998018001</t>
  </si>
  <si>
    <t>Přesun hmot pro budovy občanské výstavby, bydlení, výrobu a služby  ruční - bez užití mechanizace vodorovná dopravní vzdálenost do 100 m pro budovy s jakoukoliv nosnou konstrukcí výšky do 6 m</t>
  </si>
  <si>
    <t>389061162</t>
  </si>
  <si>
    <t xml:space="preserve">Poznámka k souboru cen:_x000D_
1. Ceny -7001 až -7006 lze použít v případě, kdy dochází ke ztížení přesunu např. tím, že není možné instalovat jeřáb. 2. K cenám -7001 až -7006 lze použít příplatky za zvětšený přesun -1014 až -1019, -2034 až -2039 nebo -2114 až 2119. 3. Jestliže pro svislý přesun používá zařízení investora (např. výtah v budově), užijí se pro ocenění přesunu hmot ceny stanovené pro nejmenší výšku, tj. 6 m. </t>
  </si>
  <si>
    <t>44</t>
  </si>
  <si>
    <t>998018011</t>
  </si>
  <si>
    <t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</si>
  <si>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2110621399</t>
  </si>
  <si>
    <t>PSV</t>
  </si>
  <si>
    <t>Práce a dodávky PSV</t>
  </si>
  <si>
    <t>767</t>
  </si>
  <si>
    <t>Konstrukce zámečnické</t>
  </si>
  <si>
    <t>29</t>
  </si>
  <si>
    <t>767590120</t>
  </si>
  <si>
    <t>Montáž podlahových konstrukcí  podlahových roštů, podlah připevněných šroubováním</t>
  </si>
  <si>
    <t>1409024826</t>
  </si>
  <si>
    <t>8*0,69*0,794*22 "Rs"</t>
  </si>
  <si>
    <t>9*0,8*1*22 "RL1"</t>
  </si>
  <si>
    <t>1*0,8*1*22 "RL1u"</t>
  </si>
  <si>
    <t>1*0,8*0,794*22 "RL2"</t>
  </si>
  <si>
    <t>1*1,073*1*22 "Rm"</t>
  </si>
  <si>
    <t>1*1,078*1*22 "Rm"</t>
  </si>
  <si>
    <t>1*1,105*0,778*22 "Rm"</t>
  </si>
  <si>
    <t>30</t>
  </si>
  <si>
    <t>553470471</t>
  </si>
  <si>
    <t>rošt podlahový svařovaný žárově zinkovaný velikost 30/2 mm</t>
  </si>
  <si>
    <t>m2</t>
  </si>
  <si>
    <t>32</t>
  </si>
  <si>
    <t>1025229917</t>
  </si>
  <si>
    <t>8*0,69*0,794 "Rs"</t>
  </si>
  <si>
    <t>9*0,8*1 "RL1"</t>
  </si>
  <si>
    <t>1*0,8*1 "RL1u"</t>
  </si>
  <si>
    <t>1*0,8*0,794 "RL2"</t>
  </si>
  <si>
    <t>1*1,073*1 "Rm"</t>
  </si>
  <si>
    <t>1*1,078*1 "Rm"</t>
  </si>
  <si>
    <t>1*1,105*0,778 "Rm"</t>
  </si>
  <si>
    <t>31</t>
  </si>
  <si>
    <t>553470471.1</t>
  </si>
  <si>
    <t>Příchytka k roštu Zn s vlnovkou</t>
  </si>
  <si>
    <t>ks</t>
  </si>
  <si>
    <t>-2143443275</t>
  </si>
  <si>
    <t>88</t>
  </si>
  <si>
    <t>42</t>
  </si>
  <si>
    <t>767590192</t>
  </si>
  <si>
    <t>Montáž podlahových konstrukcí  podlahových roštů, podlah připevněných Příplatek k cenám za úpravu roštů (krácení)</t>
  </si>
  <si>
    <t>-227466316</t>
  </si>
  <si>
    <t>789</t>
  </si>
  <si>
    <t>Povrchové úpravy ocelových konstrukcí a technologických zařízení</t>
  </si>
  <si>
    <t>789411121R</t>
  </si>
  <si>
    <t>Provedení žárového zinkování ponorem</t>
  </si>
  <si>
    <t>-2124084941</t>
  </si>
  <si>
    <t>962,5 "nosná konstrukce"</t>
  </si>
  <si>
    <t>252,7 "zábradlí"</t>
  </si>
  <si>
    <t>VRN</t>
  </si>
  <si>
    <t>Vedlejší rozpočtové náklady</t>
  </si>
  <si>
    <t>VRN3</t>
  </si>
  <si>
    <t>Zařízení staveniště</t>
  </si>
  <si>
    <t>33</t>
  </si>
  <si>
    <t>030001000</t>
  </si>
  <si>
    <t>%</t>
  </si>
  <si>
    <t>1024</t>
  </si>
  <si>
    <t>-532993543</t>
  </si>
  <si>
    <t>45</t>
  </si>
  <si>
    <t>039002000</t>
  </si>
  <si>
    <t>Zrušení zařízení staveniště</t>
  </si>
  <si>
    <t>-900038686</t>
  </si>
  <si>
    <t>VRN4</t>
  </si>
  <si>
    <t>Inženýrská činnost</t>
  </si>
  <si>
    <t>34</t>
  </si>
  <si>
    <t>042503000</t>
  </si>
  <si>
    <t>Plán BOZP na staveništi</t>
  </si>
  <si>
    <t>soub</t>
  </si>
  <si>
    <t>-629765463</t>
  </si>
  <si>
    <t>VRN6</t>
  </si>
  <si>
    <t>Územní vlivy</t>
  </si>
  <si>
    <t>35</t>
  </si>
  <si>
    <t>060001000</t>
  </si>
  <si>
    <t>2095864417</t>
  </si>
  <si>
    <t>36</t>
  </si>
  <si>
    <t>063503000</t>
  </si>
  <si>
    <t>Práce ve stísněném prostoru</t>
  </si>
  <si>
    <t>-1549597440</t>
  </si>
  <si>
    <t>37</t>
  </si>
  <si>
    <t>065002000</t>
  </si>
  <si>
    <t>Mimostaveništní doprava materiálů</t>
  </si>
  <si>
    <t>280956421</t>
  </si>
  <si>
    <t>VRN7</t>
  </si>
  <si>
    <t>Provozní vlivy</t>
  </si>
  <si>
    <t>38</t>
  </si>
  <si>
    <t>070001000</t>
  </si>
  <si>
    <t>1482415480</t>
  </si>
  <si>
    <t>VRN8</t>
  </si>
  <si>
    <t>Přesun stavebních kapacit</t>
  </si>
  <si>
    <t>39</t>
  </si>
  <si>
    <t>081002000</t>
  </si>
  <si>
    <t>Doprava zaměstnanců</t>
  </si>
  <si>
    <t>-347567225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</si>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</sst>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43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7" t="s">
        <v>16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7"/>
      <c r="AQ5" s="29"/>
      <c r="BE5" s="315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9" t="s">
        <v>19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7"/>
      <c r="AQ6" s="29"/>
      <c r="BE6" s="316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6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6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6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6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6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6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6"/>
      <c r="BS13" s="22" t="s">
        <v>8</v>
      </c>
    </row>
    <row r="14" spans="1:74">
      <c r="B14" s="26"/>
      <c r="C14" s="27"/>
      <c r="D14" s="27"/>
      <c r="E14" s="320" t="s">
        <v>32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6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6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34</v>
      </c>
      <c r="AO16" s="27"/>
      <c r="AP16" s="27"/>
      <c r="AQ16" s="29"/>
      <c r="BE16" s="316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6"/>
      <c r="BS17" s="22" t="s">
        <v>36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6"/>
      <c r="BS18" s="22" t="s">
        <v>8</v>
      </c>
    </row>
    <row r="19" spans="2:71" ht="14.45" customHeight="1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6"/>
      <c r="BS19" s="22" t="s">
        <v>8</v>
      </c>
    </row>
    <row r="20" spans="2:71" ht="16.5" customHeight="1">
      <c r="B20" s="26"/>
      <c r="C20" s="27"/>
      <c r="D20" s="27"/>
      <c r="E20" s="322" t="s">
        <v>21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7"/>
      <c r="AP20" s="27"/>
      <c r="AQ20" s="29"/>
      <c r="BE20" s="31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6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3">
        <f>ROUND(AG51,2)</f>
        <v>0</v>
      </c>
      <c r="AL23" s="324"/>
      <c r="AM23" s="324"/>
      <c r="AN23" s="324"/>
      <c r="AO23" s="324"/>
      <c r="AP23" s="40"/>
      <c r="AQ23" s="43"/>
      <c r="BE23" s="31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6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5" t="s">
        <v>39</v>
      </c>
      <c r="M25" s="325"/>
      <c r="N25" s="325"/>
      <c r="O25" s="325"/>
      <c r="P25" s="40"/>
      <c r="Q25" s="40"/>
      <c r="R25" s="40"/>
      <c r="S25" s="40"/>
      <c r="T25" s="40"/>
      <c r="U25" s="40"/>
      <c r="V25" s="40"/>
      <c r="W25" s="325" t="s">
        <v>40</v>
      </c>
      <c r="X25" s="325"/>
      <c r="Y25" s="325"/>
      <c r="Z25" s="325"/>
      <c r="AA25" s="325"/>
      <c r="AB25" s="325"/>
      <c r="AC25" s="325"/>
      <c r="AD25" s="325"/>
      <c r="AE25" s="325"/>
      <c r="AF25" s="40"/>
      <c r="AG25" s="40"/>
      <c r="AH25" s="40"/>
      <c r="AI25" s="40"/>
      <c r="AJ25" s="40"/>
      <c r="AK25" s="325" t="s">
        <v>41</v>
      </c>
      <c r="AL25" s="325"/>
      <c r="AM25" s="325"/>
      <c r="AN25" s="325"/>
      <c r="AO25" s="325"/>
      <c r="AP25" s="40"/>
      <c r="AQ25" s="43"/>
      <c r="BE25" s="316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26">
        <v>0.21</v>
      </c>
      <c r="M26" s="327"/>
      <c r="N26" s="327"/>
      <c r="O26" s="327"/>
      <c r="P26" s="46"/>
      <c r="Q26" s="46"/>
      <c r="R26" s="46"/>
      <c r="S26" s="46"/>
      <c r="T26" s="46"/>
      <c r="U26" s="46"/>
      <c r="V26" s="46"/>
      <c r="W26" s="328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6"/>
      <c r="AG26" s="46"/>
      <c r="AH26" s="46"/>
      <c r="AI26" s="46"/>
      <c r="AJ26" s="46"/>
      <c r="AK26" s="328">
        <f>ROUND(AV51,2)</f>
        <v>0</v>
      </c>
      <c r="AL26" s="327"/>
      <c r="AM26" s="327"/>
      <c r="AN26" s="327"/>
      <c r="AO26" s="327"/>
      <c r="AP26" s="46"/>
      <c r="AQ26" s="48"/>
      <c r="BE26" s="316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26">
        <v>0.15</v>
      </c>
      <c r="M27" s="327"/>
      <c r="N27" s="327"/>
      <c r="O27" s="327"/>
      <c r="P27" s="46"/>
      <c r="Q27" s="46"/>
      <c r="R27" s="46"/>
      <c r="S27" s="46"/>
      <c r="T27" s="46"/>
      <c r="U27" s="46"/>
      <c r="V27" s="46"/>
      <c r="W27" s="328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6"/>
      <c r="AG27" s="46"/>
      <c r="AH27" s="46"/>
      <c r="AI27" s="46"/>
      <c r="AJ27" s="46"/>
      <c r="AK27" s="328">
        <f>ROUND(AW51,2)</f>
        <v>0</v>
      </c>
      <c r="AL27" s="327"/>
      <c r="AM27" s="327"/>
      <c r="AN27" s="327"/>
      <c r="AO27" s="327"/>
      <c r="AP27" s="46"/>
      <c r="AQ27" s="48"/>
      <c r="BE27" s="316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26">
        <v>0.21</v>
      </c>
      <c r="M28" s="327"/>
      <c r="N28" s="327"/>
      <c r="O28" s="327"/>
      <c r="P28" s="46"/>
      <c r="Q28" s="46"/>
      <c r="R28" s="46"/>
      <c r="S28" s="46"/>
      <c r="T28" s="46"/>
      <c r="U28" s="46"/>
      <c r="V28" s="46"/>
      <c r="W28" s="328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6"/>
      <c r="AG28" s="46"/>
      <c r="AH28" s="46"/>
      <c r="AI28" s="46"/>
      <c r="AJ28" s="46"/>
      <c r="AK28" s="328">
        <v>0</v>
      </c>
      <c r="AL28" s="327"/>
      <c r="AM28" s="327"/>
      <c r="AN28" s="327"/>
      <c r="AO28" s="327"/>
      <c r="AP28" s="46"/>
      <c r="AQ28" s="48"/>
      <c r="BE28" s="316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26">
        <v>0.15</v>
      </c>
      <c r="M29" s="327"/>
      <c r="N29" s="327"/>
      <c r="O29" s="327"/>
      <c r="P29" s="46"/>
      <c r="Q29" s="46"/>
      <c r="R29" s="46"/>
      <c r="S29" s="46"/>
      <c r="T29" s="46"/>
      <c r="U29" s="46"/>
      <c r="V29" s="46"/>
      <c r="W29" s="328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6"/>
      <c r="AG29" s="46"/>
      <c r="AH29" s="46"/>
      <c r="AI29" s="46"/>
      <c r="AJ29" s="46"/>
      <c r="AK29" s="328">
        <v>0</v>
      </c>
      <c r="AL29" s="327"/>
      <c r="AM29" s="327"/>
      <c r="AN29" s="327"/>
      <c r="AO29" s="327"/>
      <c r="AP29" s="46"/>
      <c r="AQ29" s="48"/>
      <c r="BE29" s="316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26">
        <v>0</v>
      </c>
      <c r="M30" s="327"/>
      <c r="N30" s="327"/>
      <c r="O30" s="327"/>
      <c r="P30" s="46"/>
      <c r="Q30" s="46"/>
      <c r="R30" s="46"/>
      <c r="S30" s="46"/>
      <c r="T30" s="46"/>
      <c r="U30" s="46"/>
      <c r="V30" s="46"/>
      <c r="W30" s="328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6"/>
      <c r="AG30" s="46"/>
      <c r="AH30" s="46"/>
      <c r="AI30" s="46"/>
      <c r="AJ30" s="46"/>
      <c r="AK30" s="328">
        <v>0</v>
      </c>
      <c r="AL30" s="327"/>
      <c r="AM30" s="327"/>
      <c r="AN30" s="327"/>
      <c r="AO30" s="327"/>
      <c r="AP30" s="46"/>
      <c r="AQ30" s="48"/>
      <c r="BE30" s="31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6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29" t="s">
        <v>50</v>
      </c>
      <c r="Y32" s="330"/>
      <c r="Z32" s="330"/>
      <c r="AA32" s="330"/>
      <c r="AB32" s="330"/>
      <c r="AC32" s="51"/>
      <c r="AD32" s="51"/>
      <c r="AE32" s="51"/>
      <c r="AF32" s="51"/>
      <c r="AG32" s="51"/>
      <c r="AH32" s="51"/>
      <c r="AI32" s="51"/>
      <c r="AJ32" s="51"/>
      <c r="AK32" s="331">
        <f>SUM(AK23:AK30)</f>
        <v>0</v>
      </c>
      <c r="AL32" s="330"/>
      <c r="AM32" s="330"/>
      <c r="AN32" s="330"/>
      <c r="AO32" s="332"/>
      <c r="AP32" s="49"/>
      <c r="AQ32" s="53"/>
      <c r="BE32" s="31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20182001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3" t="str">
        <f>K6</f>
        <v>Oprava obslužné lávky MVE v Liticích nad Orlicí</v>
      </c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Litice na Orlicí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5" t="str">
        <f>IF(AN8= "","",AN8)</f>
        <v>24. 10. 2018</v>
      </c>
      <c r="AN44" s="33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6" t="str">
        <f>IF(E17="","",E17)</f>
        <v>Mostařská s.r.o., Ing. Jan Dobrovolný</v>
      </c>
      <c r="AN46" s="336"/>
      <c r="AO46" s="336"/>
      <c r="AP46" s="336"/>
      <c r="AQ46" s="61"/>
      <c r="AR46" s="59"/>
      <c r="AS46" s="337" t="s">
        <v>52</v>
      </c>
      <c r="AT46" s="33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9"/>
      <c r="AT47" s="34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1"/>
      <c r="AT48" s="34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3" t="s">
        <v>53</v>
      </c>
      <c r="D49" s="344"/>
      <c r="E49" s="344"/>
      <c r="F49" s="344"/>
      <c r="G49" s="344"/>
      <c r="H49" s="77"/>
      <c r="I49" s="345" t="s">
        <v>54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6" t="s">
        <v>55</v>
      </c>
      <c r="AH49" s="344"/>
      <c r="AI49" s="344"/>
      <c r="AJ49" s="344"/>
      <c r="AK49" s="344"/>
      <c r="AL49" s="344"/>
      <c r="AM49" s="344"/>
      <c r="AN49" s="345" t="s">
        <v>56</v>
      </c>
      <c r="AO49" s="344"/>
      <c r="AP49" s="344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0">
        <f>ROUND(AG52,2)</f>
        <v>0</v>
      </c>
      <c r="AH51" s="350"/>
      <c r="AI51" s="350"/>
      <c r="AJ51" s="350"/>
      <c r="AK51" s="350"/>
      <c r="AL51" s="350"/>
      <c r="AM51" s="350"/>
      <c r="AN51" s="351">
        <f>SUM(AG51,AT51)</f>
        <v>0</v>
      </c>
      <c r="AO51" s="351"/>
      <c r="AP51" s="351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71</v>
      </c>
      <c r="BT51" s="92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0" s="5" customFormat="1" ht="31.5" customHeight="1">
      <c r="A52" s="93" t="s">
        <v>75</v>
      </c>
      <c r="B52" s="94"/>
      <c r="C52" s="95"/>
      <c r="D52" s="349" t="s">
        <v>16</v>
      </c>
      <c r="E52" s="349"/>
      <c r="F52" s="349"/>
      <c r="G52" s="349"/>
      <c r="H52" s="349"/>
      <c r="I52" s="96"/>
      <c r="J52" s="349" t="s">
        <v>19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7">
        <f>'20182001 - Oprava obslužn...'!J25</f>
        <v>0</v>
      </c>
      <c r="AH52" s="348"/>
      <c r="AI52" s="348"/>
      <c r="AJ52" s="348"/>
      <c r="AK52" s="348"/>
      <c r="AL52" s="348"/>
      <c r="AM52" s="348"/>
      <c r="AN52" s="347">
        <f>SUM(AG52,AT52)</f>
        <v>0</v>
      </c>
      <c r="AO52" s="348"/>
      <c r="AP52" s="348"/>
      <c r="AQ52" s="97" t="s">
        <v>76</v>
      </c>
      <c r="AR52" s="98"/>
      <c r="AS52" s="99">
        <v>0</v>
      </c>
      <c r="AT52" s="100">
        <f>ROUND(SUM(AV52:AW52),2)</f>
        <v>0</v>
      </c>
      <c r="AU52" s="101">
        <f>'20182001 - Oprava obslužn...'!P83</f>
        <v>0</v>
      </c>
      <c r="AV52" s="100">
        <f>'20182001 - Oprava obslužn...'!J28</f>
        <v>0</v>
      </c>
      <c r="AW52" s="100">
        <f>'20182001 - Oprava obslužn...'!J29</f>
        <v>0</v>
      </c>
      <c r="AX52" s="100">
        <f>'20182001 - Oprava obslužn...'!J30</f>
        <v>0</v>
      </c>
      <c r="AY52" s="100">
        <f>'20182001 - Oprava obslužn...'!J31</f>
        <v>0</v>
      </c>
      <c r="AZ52" s="100">
        <f>'20182001 - Oprava obslužn...'!F28</f>
        <v>0</v>
      </c>
      <c r="BA52" s="100">
        <f>'20182001 - Oprava obslužn...'!F29</f>
        <v>0</v>
      </c>
      <c r="BB52" s="100">
        <f>'20182001 - Oprava obslužn...'!F30</f>
        <v>0</v>
      </c>
      <c r="BC52" s="100">
        <f>'20182001 - Oprava obslužn...'!F31</f>
        <v>0</v>
      </c>
      <c r="BD52" s="102">
        <f>'20182001 - Oprava obslužn...'!F32</f>
        <v>0</v>
      </c>
      <c r="BT52" s="103" t="s">
        <v>77</v>
      </c>
      <c r="BU52" s="103" t="s">
        <v>78</v>
      </c>
      <c r="BV52" s="103" t="s">
        <v>73</v>
      </c>
      <c r="BW52" s="103" t="s">
        <v>7</v>
      </c>
      <c r="BX52" s="103" t="s">
        <v>74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UjbMbORLoW7Gf7e6a+UsMqlFN2TtfvnVAvXEQr3bQaVtEHjlsU867pjsAdjeEDTZwEEA5m39krsG4k4ZIfcN7Q==" saltValue="bZ7exTHmNemrcH3BFJ2IR4Gl8Iq24cckhmA1g58CKlHIPW0JLYFsEV4Du5v/YdVIKAVzauUuqPtee+n3QFgEb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82001 - Oprava obsluž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79</v>
      </c>
      <c r="G1" s="357" t="s">
        <v>80</v>
      </c>
      <c r="H1" s="357"/>
      <c r="I1" s="108"/>
      <c r="J1" s="107" t="s">
        <v>81</v>
      </c>
      <c r="K1" s="106" t="s">
        <v>82</v>
      </c>
      <c r="L1" s="107" t="s">
        <v>83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85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3" t="s">
        <v>19</v>
      </c>
      <c r="F7" s="354"/>
      <c r="G7" s="354"/>
      <c r="H7" s="354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24. 10. 2018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tr">
        <f>IF('Rekapitulace stavby'!AN10="","",'Rekapitulace stavby'!AN10)</f>
        <v/>
      </c>
      <c r="K12" s="43"/>
    </row>
    <row r="13" spans="1:70" s="1" customFormat="1" ht="18" customHeight="1">
      <c r="B13" s="39"/>
      <c r="C13" s="40"/>
      <c r="D13" s="40"/>
      <c r="E13" s="33" t="str">
        <f>IF('Rekapitulace stavby'!E11="","",'Rekapitulace stavby'!E11)</f>
        <v xml:space="preserve"> </v>
      </c>
      <c r="F13" s="40"/>
      <c r="G13" s="40"/>
      <c r="H13" s="40"/>
      <c r="I13" s="112" t="s">
        <v>30</v>
      </c>
      <c r="J13" s="33" t="str">
        <f>IF('Rekapitulace stavby'!AN11="","",'Rekapitulace stavby'!AN11)</f>
        <v/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">
        <v>34</v>
      </c>
      <c r="K18" s="43"/>
    </row>
    <row r="19" spans="2:11" s="1" customFormat="1" ht="18" customHeight="1">
      <c r="B19" s="39"/>
      <c r="C19" s="40"/>
      <c r="D19" s="40"/>
      <c r="E19" s="33" t="s">
        <v>35</v>
      </c>
      <c r="F19" s="40"/>
      <c r="G19" s="40"/>
      <c r="H19" s="40"/>
      <c r="I19" s="112" t="s">
        <v>30</v>
      </c>
      <c r="J19" s="33" t="s">
        <v>21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37</v>
      </c>
      <c r="E21" s="40"/>
      <c r="F21" s="40"/>
      <c r="G21" s="40"/>
      <c r="H21" s="40"/>
      <c r="I21" s="111"/>
      <c r="J21" s="40"/>
      <c r="K21" s="43"/>
    </row>
    <row r="22" spans="2:11" s="6" customFormat="1" ht="16.5" customHeight="1">
      <c r="B22" s="114"/>
      <c r="C22" s="115"/>
      <c r="D22" s="115"/>
      <c r="E22" s="322" t="s">
        <v>21</v>
      </c>
      <c r="F22" s="322"/>
      <c r="G22" s="322"/>
      <c r="H22" s="322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38</v>
      </c>
      <c r="E25" s="40"/>
      <c r="F25" s="40"/>
      <c r="G25" s="40"/>
      <c r="H25" s="40"/>
      <c r="I25" s="111"/>
      <c r="J25" s="121">
        <f>ROUND(J83,2)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40</v>
      </c>
      <c r="G27" s="40"/>
      <c r="H27" s="40"/>
      <c r="I27" s="122" t="s">
        <v>39</v>
      </c>
      <c r="J27" s="44" t="s">
        <v>41</v>
      </c>
      <c r="K27" s="43"/>
    </row>
    <row r="28" spans="2:11" s="1" customFormat="1" ht="14.45" customHeight="1">
      <c r="B28" s="39"/>
      <c r="C28" s="40"/>
      <c r="D28" s="47" t="s">
        <v>42</v>
      </c>
      <c r="E28" s="47" t="s">
        <v>43</v>
      </c>
      <c r="F28" s="123">
        <f>ROUND(SUM(BE83:BE289), 2)</f>
        <v>0</v>
      </c>
      <c r="G28" s="40"/>
      <c r="H28" s="40"/>
      <c r="I28" s="124">
        <v>0.21</v>
      </c>
      <c r="J28" s="123">
        <f>ROUND(ROUND((SUM(BE83:BE289)),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44</v>
      </c>
      <c r="F29" s="123">
        <f>ROUND(SUM(BF83:BF289), 2)</f>
        <v>0</v>
      </c>
      <c r="G29" s="40"/>
      <c r="H29" s="40"/>
      <c r="I29" s="124">
        <v>0.15</v>
      </c>
      <c r="J29" s="123">
        <f>ROUND(ROUND((SUM(BF83:BF289)),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45</v>
      </c>
      <c r="F30" s="123">
        <f>ROUND(SUM(BG83:BG289),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46</v>
      </c>
      <c r="F31" s="123">
        <f>ROUND(SUM(BH83:BH289),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3">
        <f>ROUND(SUM(BI83:BI289),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48</v>
      </c>
      <c r="E34" s="77"/>
      <c r="F34" s="77"/>
      <c r="G34" s="127" t="s">
        <v>49</v>
      </c>
      <c r="H34" s="128" t="s">
        <v>50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86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53" t="str">
        <f>E7</f>
        <v>Oprava obslužné lávky MVE v Liticích nad Orlicí</v>
      </c>
      <c r="F43" s="354"/>
      <c r="G43" s="354"/>
      <c r="H43" s="354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Litice na Orlicí</v>
      </c>
      <c r="G45" s="40"/>
      <c r="H45" s="40"/>
      <c r="I45" s="112" t="s">
        <v>25</v>
      </c>
      <c r="J45" s="113" t="str">
        <f>IF(J10="","",J10)</f>
        <v>24. 10. 2018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 xml:space="preserve"> </v>
      </c>
      <c r="G47" s="40"/>
      <c r="H47" s="40"/>
      <c r="I47" s="112" t="s">
        <v>33</v>
      </c>
      <c r="J47" s="322" t="str">
        <f>E19</f>
        <v>Mostařská s.r.o., Ing. Jan Dobrovolný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355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87</v>
      </c>
      <c r="D50" s="125"/>
      <c r="E50" s="125"/>
      <c r="F50" s="125"/>
      <c r="G50" s="125"/>
      <c r="H50" s="125"/>
      <c r="I50" s="138"/>
      <c r="J50" s="139" t="s">
        <v>88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89</v>
      </c>
      <c r="D52" s="40"/>
      <c r="E52" s="40"/>
      <c r="F52" s="40"/>
      <c r="G52" s="40"/>
      <c r="H52" s="40"/>
      <c r="I52" s="111"/>
      <c r="J52" s="121">
        <f>J83</f>
        <v>0</v>
      </c>
      <c r="K52" s="43"/>
      <c r="AU52" s="22" t="s">
        <v>90</v>
      </c>
    </row>
    <row r="53" spans="2:47" s="7" customFormat="1" ht="24.95" customHeight="1">
      <c r="B53" s="142"/>
      <c r="C53" s="143"/>
      <c r="D53" s="144" t="s">
        <v>91</v>
      </c>
      <c r="E53" s="145"/>
      <c r="F53" s="145"/>
      <c r="G53" s="145"/>
      <c r="H53" s="145"/>
      <c r="I53" s="146"/>
      <c r="J53" s="147">
        <f>J84</f>
        <v>0</v>
      </c>
      <c r="K53" s="148"/>
    </row>
    <row r="54" spans="2:47" s="8" customFormat="1" ht="19.899999999999999" customHeight="1">
      <c r="B54" s="149"/>
      <c r="C54" s="150"/>
      <c r="D54" s="151" t="s">
        <v>92</v>
      </c>
      <c r="E54" s="152"/>
      <c r="F54" s="152"/>
      <c r="G54" s="152"/>
      <c r="H54" s="152"/>
      <c r="I54" s="153"/>
      <c r="J54" s="154">
        <f>J85</f>
        <v>0</v>
      </c>
      <c r="K54" s="155"/>
    </row>
    <row r="55" spans="2:47" s="8" customFormat="1" ht="19.899999999999999" customHeight="1">
      <c r="B55" s="149"/>
      <c r="C55" s="150"/>
      <c r="D55" s="151" t="s">
        <v>93</v>
      </c>
      <c r="E55" s="152"/>
      <c r="F55" s="152"/>
      <c r="G55" s="152"/>
      <c r="H55" s="152"/>
      <c r="I55" s="153"/>
      <c r="J55" s="154">
        <f>J173</f>
        <v>0</v>
      </c>
      <c r="K55" s="155"/>
    </row>
    <row r="56" spans="2:47" s="8" customFormat="1" ht="19.899999999999999" customHeight="1">
      <c r="B56" s="149"/>
      <c r="C56" s="150"/>
      <c r="D56" s="151" t="s">
        <v>94</v>
      </c>
      <c r="E56" s="152"/>
      <c r="F56" s="152"/>
      <c r="G56" s="152"/>
      <c r="H56" s="152"/>
      <c r="I56" s="153"/>
      <c r="J56" s="154">
        <f>J243</f>
        <v>0</v>
      </c>
      <c r="K56" s="155"/>
    </row>
    <row r="57" spans="2:47" s="7" customFormat="1" ht="24.95" customHeight="1">
      <c r="B57" s="142"/>
      <c r="C57" s="143"/>
      <c r="D57" s="144" t="s">
        <v>95</v>
      </c>
      <c r="E57" s="145"/>
      <c r="F57" s="145"/>
      <c r="G57" s="145"/>
      <c r="H57" s="145"/>
      <c r="I57" s="146"/>
      <c r="J57" s="147">
        <f>J248</f>
        <v>0</v>
      </c>
      <c r="K57" s="148"/>
    </row>
    <row r="58" spans="2:47" s="8" customFormat="1" ht="19.899999999999999" customHeight="1">
      <c r="B58" s="149"/>
      <c r="C58" s="150"/>
      <c r="D58" s="151" t="s">
        <v>96</v>
      </c>
      <c r="E58" s="152"/>
      <c r="F58" s="152"/>
      <c r="G58" s="152"/>
      <c r="H58" s="152"/>
      <c r="I58" s="153"/>
      <c r="J58" s="154">
        <f>J249</f>
        <v>0</v>
      </c>
      <c r="K58" s="155"/>
    </row>
    <row r="59" spans="2:47" s="8" customFormat="1" ht="19.899999999999999" customHeight="1">
      <c r="B59" s="149"/>
      <c r="C59" s="150"/>
      <c r="D59" s="151" t="s">
        <v>97</v>
      </c>
      <c r="E59" s="152"/>
      <c r="F59" s="152"/>
      <c r="G59" s="152"/>
      <c r="H59" s="152"/>
      <c r="I59" s="153"/>
      <c r="J59" s="154">
        <f>J271</f>
        <v>0</v>
      </c>
      <c r="K59" s="155"/>
    </row>
    <row r="60" spans="2:47" s="7" customFormat="1" ht="24.95" customHeight="1">
      <c r="B60" s="142"/>
      <c r="C60" s="143"/>
      <c r="D60" s="144" t="s">
        <v>98</v>
      </c>
      <c r="E60" s="145"/>
      <c r="F60" s="145"/>
      <c r="G60" s="145"/>
      <c r="H60" s="145"/>
      <c r="I60" s="146"/>
      <c r="J60" s="147">
        <f>J276</f>
        <v>0</v>
      </c>
      <c r="K60" s="148"/>
    </row>
    <row r="61" spans="2:47" s="8" customFormat="1" ht="19.899999999999999" customHeight="1">
      <c r="B61" s="149"/>
      <c r="C61" s="150"/>
      <c r="D61" s="151" t="s">
        <v>99</v>
      </c>
      <c r="E61" s="152"/>
      <c r="F61" s="152"/>
      <c r="G61" s="152"/>
      <c r="H61" s="152"/>
      <c r="I61" s="153"/>
      <c r="J61" s="154">
        <f>J277</f>
        <v>0</v>
      </c>
      <c r="K61" s="155"/>
    </row>
    <row r="62" spans="2:47" s="8" customFormat="1" ht="19.899999999999999" customHeight="1">
      <c r="B62" s="149"/>
      <c r="C62" s="150"/>
      <c r="D62" s="151" t="s">
        <v>100</v>
      </c>
      <c r="E62" s="152"/>
      <c r="F62" s="152"/>
      <c r="G62" s="152"/>
      <c r="H62" s="152"/>
      <c r="I62" s="153"/>
      <c r="J62" s="154">
        <f>J280</f>
        <v>0</v>
      </c>
      <c r="K62" s="155"/>
    </row>
    <row r="63" spans="2:47" s="8" customFormat="1" ht="19.899999999999999" customHeight="1">
      <c r="B63" s="149"/>
      <c r="C63" s="150"/>
      <c r="D63" s="151" t="s">
        <v>101</v>
      </c>
      <c r="E63" s="152"/>
      <c r="F63" s="152"/>
      <c r="G63" s="152"/>
      <c r="H63" s="152"/>
      <c r="I63" s="153"/>
      <c r="J63" s="154">
        <f>J282</f>
        <v>0</v>
      </c>
      <c r="K63" s="155"/>
    </row>
    <row r="64" spans="2:47" s="8" customFormat="1" ht="19.899999999999999" customHeight="1">
      <c r="B64" s="149"/>
      <c r="C64" s="150"/>
      <c r="D64" s="151" t="s">
        <v>102</v>
      </c>
      <c r="E64" s="152"/>
      <c r="F64" s="152"/>
      <c r="G64" s="152"/>
      <c r="H64" s="152"/>
      <c r="I64" s="153"/>
      <c r="J64" s="154">
        <f>J286</f>
        <v>0</v>
      </c>
      <c r="K64" s="155"/>
    </row>
    <row r="65" spans="2:12" s="8" customFormat="1" ht="19.899999999999999" customHeight="1">
      <c r="B65" s="149"/>
      <c r="C65" s="150"/>
      <c r="D65" s="151" t="s">
        <v>103</v>
      </c>
      <c r="E65" s="152"/>
      <c r="F65" s="152"/>
      <c r="G65" s="152"/>
      <c r="H65" s="152"/>
      <c r="I65" s="153"/>
      <c r="J65" s="154">
        <f>J288</f>
        <v>0</v>
      </c>
      <c r="K65" s="155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1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2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8"/>
      <c r="L71" s="59"/>
    </row>
    <row r="72" spans="2:12" s="1" customFormat="1" ht="36.950000000000003" customHeight="1">
      <c r="B72" s="39"/>
      <c r="C72" s="60" t="s">
        <v>104</v>
      </c>
      <c r="D72" s="61"/>
      <c r="E72" s="61"/>
      <c r="F72" s="61"/>
      <c r="G72" s="61"/>
      <c r="H72" s="61"/>
      <c r="I72" s="156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56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56"/>
      <c r="J74" s="61"/>
      <c r="K74" s="61"/>
      <c r="L74" s="59"/>
    </row>
    <row r="75" spans="2:12" s="1" customFormat="1" ht="17.25" customHeight="1">
      <c r="B75" s="39"/>
      <c r="C75" s="61"/>
      <c r="D75" s="61"/>
      <c r="E75" s="333" t="str">
        <f>E7</f>
        <v>Oprava obslužné lávky MVE v Liticích nad Orlicí</v>
      </c>
      <c r="F75" s="356"/>
      <c r="G75" s="356"/>
      <c r="H75" s="356"/>
      <c r="I75" s="156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6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57" t="str">
        <f>F10</f>
        <v>Litice na Orlicí</v>
      </c>
      <c r="G77" s="61"/>
      <c r="H77" s="61"/>
      <c r="I77" s="158" t="s">
        <v>25</v>
      </c>
      <c r="J77" s="71" t="str">
        <f>IF(J10="","",J10)</f>
        <v>24. 10. 2018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56"/>
      <c r="J78" s="61"/>
      <c r="K78" s="61"/>
      <c r="L78" s="59"/>
    </row>
    <row r="79" spans="2:12" s="1" customFormat="1">
      <c r="B79" s="39"/>
      <c r="C79" s="63" t="s">
        <v>27</v>
      </c>
      <c r="D79" s="61"/>
      <c r="E79" s="61"/>
      <c r="F79" s="157" t="str">
        <f>E13</f>
        <v xml:space="preserve"> </v>
      </c>
      <c r="G79" s="61"/>
      <c r="H79" s="61"/>
      <c r="I79" s="158" t="s">
        <v>33</v>
      </c>
      <c r="J79" s="157" t="str">
        <f>E19</f>
        <v>Mostařská s.r.o., Ing. Jan Dobrovolný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57" t="str">
        <f>IF(E16="","",E16)</f>
        <v/>
      </c>
      <c r="G80" s="61"/>
      <c r="H80" s="61"/>
      <c r="I80" s="156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56"/>
      <c r="J81" s="61"/>
      <c r="K81" s="61"/>
      <c r="L81" s="59"/>
    </row>
    <row r="82" spans="2:65" s="9" customFormat="1" ht="29.25" customHeight="1">
      <c r="B82" s="159"/>
      <c r="C82" s="160" t="s">
        <v>105</v>
      </c>
      <c r="D82" s="161" t="s">
        <v>57</v>
      </c>
      <c r="E82" s="161" t="s">
        <v>53</v>
      </c>
      <c r="F82" s="161" t="s">
        <v>106</v>
      </c>
      <c r="G82" s="161" t="s">
        <v>107</v>
      </c>
      <c r="H82" s="161" t="s">
        <v>108</v>
      </c>
      <c r="I82" s="162" t="s">
        <v>109</v>
      </c>
      <c r="J82" s="161" t="s">
        <v>88</v>
      </c>
      <c r="K82" s="163" t="s">
        <v>110</v>
      </c>
      <c r="L82" s="164"/>
      <c r="M82" s="79" t="s">
        <v>111</v>
      </c>
      <c r="N82" s="80" t="s">
        <v>42</v>
      </c>
      <c r="O82" s="80" t="s">
        <v>112</v>
      </c>
      <c r="P82" s="80" t="s">
        <v>113</v>
      </c>
      <c r="Q82" s="80" t="s">
        <v>114</v>
      </c>
      <c r="R82" s="80" t="s">
        <v>115</v>
      </c>
      <c r="S82" s="80" t="s">
        <v>116</v>
      </c>
      <c r="T82" s="81" t="s">
        <v>117</v>
      </c>
    </row>
    <row r="83" spans="2:65" s="1" customFormat="1" ht="29.25" customHeight="1">
      <c r="B83" s="39"/>
      <c r="C83" s="85" t="s">
        <v>89</v>
      </c>
      <c r="D83" s="61"/>
      <c r="E83" s="61"/>
      <c r="F83" s="61"/>
      <c r="G83" s="61"/>
      <c r="H83" s="61"/>
      <c r="I83" s="156"/>
      <c r="J83" s="165">
        <f>BK83</f>
        <v>0</v>
      </c>
      <c r="K83" s="61"/>
      <c r="L83" s="59"/>
      <c r="M83" s="82"/>
      <c r="N83" s="83"/>
      <c r="O83" s="83"/>
      <c r="P83" s="166">
        <f>P84+P248+P276</f>
        <v>0</v>
      </c>
      <c r="Q83" s="83"/>
      <c r="R83" s="166">
        <f>R84+R248+R276</f>
        <v>2.7742742000000002</v>
      </c>
      <c r="S83" s="83"/>
      <c r="T83" s="167">
        <f>T84+T248+T276</f>
        <v>0</v>
      </c>
      <c r="AT83" s="22" t="s">
        <v>71</v>
      </c>
      <c r="AU83" s="22" t="s">
        <v>90</v>
      </c>
      <c r="BK83" s="168">
        <f>BK84+BK248+BK276</f>
        <v>0</v>
      </c>
    </row>
    <row r="84" spans="2:65" s="10" customFormat="1" ht="37.35" customHeight="1">
      <c r="B84" s="169"/>
      <c r="C84" s="170"/>
      <c r="D84" s="171" t="s">
        <v>71</v>
      </c>
      <c r="E84" s="172" t="s">
        <v>118</v>
      </c>
      <c r="F84" s="172" t="s">
        <v>119</v>
      </c>
      <c r="G84" s="170"/>
      <c r="H84" s="170"/>
      <c r="I84" s="173"/>
      <c r="J84" s="174">
        <f>BK84</f>
        <v>0</v>
      </c>
      <c r="K84" s="170"/>
      <c r="L84" s="175"/>
      <c r="M84" s="176"/>
      <c r="N84" s="177"/>
      <c r="O84" s="177"/>
      <c r="P84" s="178">
        <f>P85+P173+P243</f>
        <v>0</v>
      </c>
      <c r="Q84" s="177"/>
      <c r="R84" s="178">
        <f>R85+R173+R243</f>
        <v>1.6960236000000002</v>
      </c>
      <c r="S84" s="177"/>
      <c r="T84" s="179">
        <f>T85+T173+T243</f>
        <v>0</v>
      </c>
      <c r="AR84" s="180" t="s">
        <v>77</v>
      </c>
      <c r="AT84" s="181" t="s">
        <v>71</v>
      </c>
      <c r="AU84" s="181" t="s">
        <v>72</v>
      </c>
      <c r="AY84" s="180" t="s">
        <v>120</v>
      </c>
      <c r="BK84" s="182">
        <f>BK85+BK173+BK243</f>
        <v>0</v>
      </c>
    </row>
    <row r="85" spans="2:65" s="10" customFormat="1" ht="19.899999999999999" customHeight="1">
      <c r="B85" s="169"/>
      <c r="C85" s="170"/>
      <c r="D85" s="171" t="s">
        <v>71</v>
      </c>
      <c r="E85" s="183" t="s">
        <v>121</v>
      </c>
      <c r="F85" s="183" t="s">
        <v>122</v>
      </c>
      <c r="G85" s="170"/>
      <c r="H85" s="170"/>
      <c r="I85" s="173"/>
      <c r="J85" s="184">
        <f>BK85</f>
        <v>0</v>
      </c>
      <c r="K85" s="170"/>
      <c r="L85" s="175"/>
      <c r="M85" s="176"/>
      <c r="N85" s="177"/>
      <c r="O85" s="177"/>
      <c r="P85" s="178">
        <f>SUM(P86:P172)</f>
        <v>0</v>
      </c>
      <c r="Q85" s="177"/>
      <c r="R85" s="178">
        <f>SUM(R86:R172)</f>
        <v>0.94400000000000006</v>
      </c>
      <c r="S85" s="177"/>
      <c r="T85" s="179">
        <f>SUM(T86:T172)</f>
        <v>0</v>
      </c>
      <c r="AR85" s="180" t="s">
        <v>77</v>
      </c>
      <c r="AT85" s="181" t="s">
        <v>71</v>
      </c>
      <c r="AU85" s="181" t="s">
        <v>77</v>
      </c>
      <c r="AY85" s="180" t="s">
        <v>120</v>
      </c>
      <c r="BK85" s="182">
        <f>SUM(BK86:BK172)</f>
        <v>0</v>
      </c>
    </row>
    <row r="86" spans="2:65" s="1" customFormat="1" ht="51" customHeight="1">
      <c r="B86" s="39"/>
      <c r="C86" s="185" t="s">
        <v>77</v>
      </c>
      <c r="D86" s="185" t="s">
        <v>123</v>
      </c>
      <c r="E86" s="186" t="s">
        <v>124</v>
      </c>
      <c r="F86" s="187" t="s">
        <v>125</v>
      </c>
      <c r="G86" s="188" t="s">
        <v>126</v>
      </c>
      <c r="H86" s="189">
        <v>962.5</v>
      </c>
      <c r="I86" s="190"/>
      <c r="J86" s="191">
        <f>ROUND(I86*H86,2)</f>
        <v>0</v>
      </c>
      <c r="K86" s="187" t="s">
        <v>127</v>
      </c>
      <c r="L86" s="59"/>
      <c r="M86" s="192" t="s">
        <v>21</v>
      </c>
      <c r="N86" s="193" t="s">
        <v>43</v>
      </c>
      <c r="O86" s="40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22" t="s">
        <v>121</v>
      </c>
      <c r="AT86" s="22" t="s">
        <v>123</v>
      </c>
      <c r="AU86" s="22" t="s">
        <v>84</v>
      </c>
      <c r="AY86" s="22" t="s">
        <v>120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2" t="s">
        <v>77</v>
      </c>
      <c r="BK86" s="196">
        <f>ROUND(I86*H86,2)</f>
        <v>0</v>
      </c>
      <c r="BL86" s="22" t="s">
        <v>121</v>
      </c>
      <c r="BM86" s="22" t="s">
        <v>128</v>
      </c>
    </row>
    <row r="87" spans="2:65" s="1" customFormat="1" ht="148.5">
      <c r="B87" s="39"/>
      <c r="C87" s="61"/>
      <c r="D87" s="197" t="s">
        <v>129</v>
      </c>
      <c r="E87" s="61"/>
      <c r="F87" s="198" t="s">
        <v>130</v>
      </c>
      <c r="G87" s="61"/>
      <c r="H87" s="61"/>
      <c r="I87" s="156"/>
      <c r="J87" s="61"/>
      <c r="K87" s="61"/>
      <c r="L87" s="59"/>
      <c r="M87" s="199"/>
      <c r="N87" s="40"/>
      <c r="O87" s="40"/>
      <c r="P87" s="40"/>
      <c r="Q87" s="40"/>
      <c r="R87" s="40"/>
      <c r="S87" s="40"/>
      <c r="T87" s="76"/>
      <c r="AT87" s="22" t="s">
        <v>129</v>
      </c>
      <c r="AU87" s="22" t="s">
        <v>84</v>
      </c>
    </row>
    <row r="88" spans="2:65" s="11" customFormat="1" ht="13.5">
      <c r="B88" s="200"/>
      <c r="C88" s="201"/>
      <c r="D88" s="197" t="s">
        <v>131</v>
      </c>
      <c r="E88" s="202" t="s">
        <v>21</v>
      </c>
      <c r="F88" s="203" t="s">
        <v>132</v>
      </c>
      <c r="G88" s="201"/>
      <c r="H88" s="204">
        <v>309.2</v>
      </c>
      <c r="I88" s="205"/>
      <c r="J88" s="201"/>
      <c r="K88" s="201"/>
      <c r="L88" s="206"/>
      <c r="M88" s="207"/>
      <c r="N88" s="208"/>
      <c r="O88" s="208"/>
      <c r="P88" s="208"/>
      <c r="Q88" s="208"/>
      <c r="R88" s="208"/>
      <c r="S88" s="208"/>
      <c r="T88" s="209"/>
      <c r="AT88" s="210" t="s">
        <v>131</v>
      </c>
      <c r="AU88" s="210" t="s">
        <v>84</v>
      </c>
      <c r="AV88" s="11" t="s">
        <v>84</v>
      </c>
      <c r="AW88" s="11" t="s">
        <v>36</v>
      </c>
      <c r="AX88" s="11" t="s">
        <v>72</v>
      </c>
      <c r="AY88" s="210" t="s">
        <v>120</v>
      </c>
    </row>
    <row r="89" spans="2:65" s="11" customFormat="1" ht="13.5">
      <c r="B89" s="200"/>
      <c r="C89" s="201"/>
      <c r="D89" s="197" t="s">
        <v>131</v>
      </c>
      <c r="E89" s="202" t="s">
        <v>21</v>
      </c>
      <c r="F89" s="203" t="s">
        <v>133</v>
      </c>
      <c r="G89" s="201"/>
      <c r="H89" s="204">
        <v>77.400000000000006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131</v>
      </c>
      <c r="AU89" s="210" t="s">
        <v>84</v>
      </c>
      <c r="AV89" s="11" t="s">
        <v>84</v>
      </c>
      <c r="AW89" s="11" t="s">
        <v>36</v>
      </c>
      <c r="AX89" s="11" t="s">
        <v>72</v>
      </c>
      <c r="AY89" s="210" t="s">
        <v>120</v>
      </c>
    </row>
    <row r="90" spans="2:65" s="11" customFormat="1" ht="13.5">
      <c r="B90" s="200"/>
      <c r="C90" s="201"/>
      <c r="D90" s="197" t="s">
        <v>131</v>
      </c>
      <c r="E90" s="202" t="s">
        <v>21</v>
      </c>
      <c r="F90" s="203" t="s">
        <v>134</v>
      </c>
      <c r="G90" s="201"/>
      <c r="H90" s="204">
        <v>263.2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131</v>
      </c>
      <c r="AU90" s="210" t="s">
        <v>84</v>
      </c>
      <c r="AV90" s="11" t="s">
        <v>84</v>
      </c>
      <c r="AW90" s="11" t="s">
        <v>36</v>
      </c>
      <c r="AX90" s="11" t="s">
        <v>72</v>
      </c>
      <c r="AY90" s="210" t="s">
        <v>120</v>
      </c>
    </row>
    <row r="91" spans="2:65" s="11" customFormat="1" ht="13.5">
      <c r="B91" s="200"/>
      <c r="C91" s="201"/>
      <c r="D91" s="197" t="s">
        <v>131</v>
      </c>
      <c r="E91" s="202" t="s">
        <v>21</v>
      </c>
      <c r="F91" s="203" t="s">
        <v>135</v>
      </c>
      <c r="G91" s="201"/>
      <c r="H91" s="204">
        <v>51.9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131</v>
      </c>
      <c r="AU91" s="210" t="s">
        <v>84</v>
      </c>
      <c r="AV91" s="11" t="s">
        <v>84</v>
      </c>
      <c r="AW91" s="11" t="s">
        <v>36</v>
      </c>
      <c r="AX91" s="11" t="s">
        <v>72</v>
      </c>
      <c r="AY91" s="210" t="s">
        <v>120</v>
      </c>
    </row>
    <row r="92" spans="2:65" s="11" customFormat="1" ht="13.5">
      <c r="B92" s="200"/>
      <c r="C92" s="201"/>
      <c r="D92" s="197" t="s">
        <v>131</v>
      </c>
      <c r="E92" s="202" t="s">
        <v>21</v>
      </c>
      <c r="F92" s="203" t="s">
        <v>136</v>
      </c>
      <c r="G92" s="201"/>
      <c r="H92" s="204">
        <v>40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131</v>
      </c>
      <c r="AU92" s="210" t="s">
        <v>84</v>
      </c>
      <c r="AV92" s="11" t="s">
        <v>84</v>
      </c>
      <c r="AW92" s="11" t="s">
        <v>36</v>
      </c>
      <c r="AX92" s="11" t="s">
        <v>72</v>
      </c>
      <c r="AY92" s="210" t="s">
        <v>120</v>
      </c>
    </row>
    <row r="93" spans="2:65" s="11" customFormat="1" ht="13.5">
      <c r="B93" s="200"/>
      <c r="C93" s="201"/>
      <c r="D93" s="197" t="s">
        <v>131</v>
      </c>
      <c r="E93" s="202" t="s">
        <v>21</v>
      </c>
      <c r="F93" s="203" t="s">
        <v>137</v>
      </c>
      <c r="G93" s="201"/>
      <c r="H93" s="204">
        <v>99.4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131</v>
      </c>
      <c r="AU93" s="210" t="s">
        <v>84</v>
      </c>
      <c r="AV93" s="11" t="s">
        <v>84</v>
      </c>
      <c r="AW93" s="11" t="s">
        <v>36</v>
      </c>
      <c r="AX93" s="11" t="s">
        <v>72</v>
      </c>
      <c r="AY93" s="210" t="s">
        <v>120</v>
      </c>
    </row>
    <row r="94" spans="2:65" s="11" customFormat="1" ht="13.5">
      <c r="B94" s="200"/>
      <c r="C94" s="201"/>
      <c r="D94" s="197" t="s">
        <v>131</v>
      </c>
      <c r="E94" s="202" t="s">
        <v>21</v>
      </c>
      <c r="F94" s="203" t="s">
        <v>138</v>
      </c>
      <c r="G94" s="201"/>
      <c r="H94" s="204">
        <v>25.9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131</v>
      </c>
      <c r="AU94" s="210" t="s">
        <v>84</v>
      </c>
      <c r="AV94" s="11" t="s">
        <v>84</v>
      </c>
      <c r="AW94" s="11" t="s">
        <v>36</v>
      </c>
      <c r="AX94" s="11" t="s">
        <v>72</v>
      </c>
      <c r="AY94" s="210" t="s">
        <v>120</v>
      </c>
    </row>
    <row r="95" spans="2:65" s="11" customFormat="1" ht="13.5">
      <c r="B95" s="200"/>
      <c r="C95" s="201"/>
      <c r="D95" s="197" t="s">
        <v>131</v>
      </c>
      <c r="E95" s="202" t="s">
        <v>21</v>
      </c>
      <c r="F95" s="203" t="s">
        <v>139</v>
      </c>
      <c r="G95" s="201"/>
      <c r="H95" s="204">
        <v>34.5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131</v>
      </c>
      <c r="AU95" s="210" t="s">
        <v>84</v>
      </c>
      <c r="AV95" s="11" t="s">
        <v>84</v>
      </c>
      <c r="AW95" s="11" t="s">
        <v>36</v>
      </c>
      <c r="AX95" s="11" t="s">
        <v>72</v>
      </c>
      <c r="AY95" s="210" t="s">
        <v>120</v>
      </c>
    </row>
    <row r="96" spans="2:65" s="11" customFormat="1" ht="13.5">
      <c r="B96" s="200"/>
      <c r="C96" s="201"/>
      <c r="D96" s="197" t="s">
        <v>131</v>
      </c>
      <c r="E96" s="202" t="s">
        <v>21</v>
      </c>
      <c r="F96" s="203" t="s">
        <v>140</v>
      </c>
      <c r="G96" s="201"/>
      <c r="H96" s="204">
        <v>15.8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131</v>
      </c>
      <c r="AU96" s="210" t="s">
        <v>84</v>
      </c>
      <c r="AV96" s="11" t="s">
        <v>84</v>
      </c>
      <c r="AW96" s="11" t="s">
        <v>36</v>
      </c>
      <c r="AX96" s="11" t="s">
        <v>72</v>
      </c>
      <c r="AY96" s="210" t="s">
        <v>120</v>
      </c>
    </row>
    <row r="97" spans="2:65" s="11" customFormat="1" ht="13.5">
      <c r="B97" s="200"/>
      <c r="C97" s="201"/>
      <c r="D97" s="197" t="s">
        <v>131</v>
      </c>
      <c r="E97" s="202" t="s">
        <v>21</v>
      </c>
      <c r="F97" s="203" t="s">
        <v>141</v>
      </c>
      <c r="G97" s="201"/>
      <c r="H97" s="204">
        <v>31.6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131</v>
      </c>
      <c r="AU97" s="210" t="s">
        <v>84</v>
      </c>
      <c r="AV97" s="11" t="s">
        <v>84</v>
      </c>
      <c r="AW97" s="11" t="s">
        <v>36</v>
      </c>
      <c r="AX97" s="11" t="s">
        <v>72</v>
      </c>
      <c r="AY97" s="210" t="s">
        <v>120</v>
      </c>
    </row>
    <row r="98" spans="2:65" s="11" customFormat="1" ht="13.5">
      <c r="B98" s="200"/>
      <c r="C98" s="201"/>
      <c r="D98" s="197" t="s">
        <v>131</v>
      </c>
      <c r="E98" s="202" t="s">
        <v>21</v>
      </c>
      <c r="F98" s="203" t="s">
        <v>142</v>
      </c>
      <c r="G98" s="201"/>
      <c r="H98" s="204">
        <v>13.6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131</v>
      </c>
      <c r="AU98" s="210" t="s">
        <v>84</v>
      </c>
      <c r="AV98" s="11" t="s">
        <v>84</v>
      </c>
      <c r="AW98" s="11" t="s">
        <v>36</v>
      </c>
      <c r="AX98" s="11" t="s">
        <v>72</v>
      </c>
      <c r="AY98" s="210" t="s">
        <v>120</v>
      </c>
    </row>
    <row r="99" spans="2:65" s="12" customFormat="1" ht="13.5">
      <c r="B99" s="211"/>
      <c r="C99" s="212"/>
      <c r="D99" s="197" t="s">
        <v>131</v>
      </c>
      <c r="E99" s="213" t="s">
        <v>21</v>
      </c>
      <c r="F99" s="214" t="s">
        <v>143</v>
      </c>
      <c r="G99" s="212"/>
      <c r="H99" s="215">
        <v>962.5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131</v>
      </c>
      <c r="AU99" s="221" t="s">
        <v>84</v>
      </c>
      <c r="AV99" s="12" t="s">
        <v>121</v>
      </c>
      <c r="AW99" s="12" t="s">
        <v>36</v>
      </c>
      <c r="AX99" s="12" t="s">
        <v>77</v>
      </c>
      <c r="AY99" s="221" t="s">
        <v>120</v>
      </c>
    </row>
    <row r="100" spans="2:65" s="1" customFormat="1" ht="16.5" customHeight="1">
      <c r="B100" s="39"/>
      <c r="C100" s="222" t="s">
        <v>84</v>
      </c>
      <c r="D100" s="222" t="s">
        <v>144</v>
      </c>
      <c r="E100" s="223" t="s">
        <v>145</v>
      </c>
      <c r="F100" s="224" t="s">
        <v>146</v>
      </c>
      <c r="G100" s="225" t="s">
        <v>147</v>
      </c>
      <c r="H100" s="226">
        <v>6.6000000000000003E-2</v>
      </c>
      <c r="I100" s="227"/>
      <c r="J100" s="228">
        <f>ROUND(I100*H100,2)</f>
        <v>0</v>
      </c>
      <c r="K100" s="224" t="s">
        <v>127</v>
      </c>
      <c r="L100" s="229"/>
      <c r="M100" s="230" t="s">
        <v>21</v>
      </c>
      <c r="N100" s="231" t="s">
        <v>43</v>
      </c>
      <c r="O100" s="40"/>
      <c r="P100" s="194">
        <f>O100*H100</f>
        <v>0</v>
      </c>
      <c r="Q100" s="194">
        <v>1</v>
      </c>
      <c r="R100" s="194">
        <f>Q100*H100</f>
        <v>6.6000000000000003E-2</v>
      </c>
      <c r="S100" s="194">
        <v>0</v>
      </c>
      <c r="T100" s="195">
        <f>S100*H100</f>
        <v>0</v>
      </c>
      <c r="AR100" s="22" t="s">
        <v>148</v>
      </c>
      <c r="AT100" s="22" t="s">
        <v>144</v>
      </c>
      <c r="AU100" s="22" t="s">
        <v>84</v>
      </c>
      <c r="AY100" s="22" t="s">
        <v>120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2" t="s">
        <v>77</v>
      </c>
      <c r="BK100" s="196">
        <f>ROUND(I100*H100,2)</f>
        <v>0</v>
      </c>
      <c r="BL100" s="22" t="s">
        <v>121</v>
      </c>
      <c r="BM100" s="22" t="s">
        <v>149</v>
      </c>
    </row>
    <row r="101" spans="2:65" s="11" customFormat="1" ht="13.5">
      <c r="B101" s="200"/>
      <c r="C101" s="201"/>
      <c r="D101" s="197" t="s">
        <v>131</v>
      </c>
      <c r="E101" s="202" t="s">
        <v>21</v>
      </c>
      <c r="F101" s="203" t="s">
        <v>150</v>
      </c>
      <c r="G101" s="201"/>
      <c r="H101" s="204">
        <v>2.8000000000000001E-2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131</v>
      </c>
      <c r="AU101" s="210" t="s">
        <v>84</v>
      </c>
      <c r="AV101" s="11" t="s">
        <v>84</v>
      </c>
      <c r="AW101" s="11" t="s">
        <v>36</v>
      </c>
      <c r="AX101" s="11" t="s">
        <v>72</v>
      </c>
      <c r="AY101" s="210" t="s">
        <v>120</v>
      </c>
    </row>
    <row r="102" spans="2:65" s="11" customFormat="1" ht="13.5">
      <c r="B102" s="200"/>
      <c r="C102" s="201"/>
      <c r="D102" s="197" t="s">
        <v>131</v>
      </c>
      <c r="E102" s="202" t="s">
        <v>21</v>
      </c>
      <c r="F102" s="203" t="s">
        <v>151</v>
      </c>
      <c r="G102" s="201"/>
      <c r="H102" s="204">
        <v>1.9E-2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131</v>
      </c>
      <c r="AU102" s="210" t="s">
        <v>84</v>
      </c>
      <c r="AV102" s="11" t="s">
        <v>84</v>
      </c>
      <c r="AW102" s="11" t="s">
        <v>36</v>
      </c>
      <c r="AX102" s="11" t="s">
        <v>72</v>
      </c>
      <c r="AY102" s="210" t="s">
        <v>120</v>
      </c>
    </row>
    <row r="103" spans="2:65" s="11" customFormat="1" ht="13.5">
      <c r="B103" s="200"/>
      <c r="C103" s="201"/>
      <c r="D103" s="197" t="s">
        <v>131</v>
      </c>
      <c r="E103" s="202" t="s">
        <v>21</v>
      </c>
      <c r="F103" s="203" t="s">
        <v>152</v>
      </c>
      <c r="G103" s="201"/>
      <c r="H103" s="204">
        <v>1.9E-2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131</v>
      </c>
      <c r="AU103" s="210" t="s">
        <v>84</v>
      </c>
      <c r="AV103" s="11" t="s">
        <v>84</v>
      </c>
      <c r="AW103" s="11" t="s">
        <v>36</v>
      </c>
      <c r="AX103" s="11" t="s">
        <v>72</v>
      </c>
      <c r="AY103" s="210" t="s">
        <v>120</v>
      </c>
    </row>
    <row r="104" spans="2:65" s="12" customFormat="1" ht="13.5">
      <c r="B104" s="211"/>
      <c r="C104" s="212"/>
      <c r="D104" s="197" t="s">
        <v>131</v>
      </c>
      <c r="E104" s="213" t="s">
        <v>21</v>
      </c>
      <c r="F104" s="214" t="s">
        <v>143</v>
      </c>
      <c r="G104" s="212"/>
      <c r="H104" s="215">
        <v>6.6000000000000003E-2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131</v>
      </c>
      <c r="AU104" s="221" t="s">
        <v>84</v>
      </c>
      <c r="AV104" s="12" t="s">
        <v>121</v>
      </c>
      <c r="AW104" s="12" t="s">
        <v>36</v>
      </c>
      <c r="AX104" s="12" t="s">
        <v>77</v>
      </c>
      <c r="AY104" s="221" t="s">
        <v>120</v>
      </c>
    </row>
    <row r="105" spans="2:65" s="1" customFormat="1" ht="16.5" customHeight="1">
      <c r="B105" s="39"/>
      <c r="C105" s="222" t="s">
        <v>153</v>
      </c>
      <c r="D105" s="222" t="s">
        <v>144</v>
      </c>
      <c r="E105" s="223" t="s">
        <v>154</v>
      </c>
      <c r="F105" s="224" t="s">
        <v>155</v>
      </c>
      <c r="G105" s="225" t="s">
        <v>147</v>
      </c>
      <c r="H105" s="226">
        <v>9.1999999999999998E-2</v>
      </c>
      <c r="I105" s="227"/>
      <c r="J105" s="228">
        <f>ROUND(I105*H105,2)</f>
        <v>0</v>
      </c>
      <c r="K105" s="224" t="s">
        <v>127</v>
      </c>
      <c r="L105" s="229"/>
      <c r="M105" s="230" t="s">
        <v>21</v>
      </c>
      <c r="N105" s="231" t="s">
        <v>43</v>
      </c>
      <c r="O105" s="40"/>
      <c r="P105" s="194">
        <f>O105*H105</f>
        <v>0</v>
      </c>
      <c r="Q105" s="194">
        <v>1</v>
      </c>
      <c r="R105" s="194">
        <f>Q105*H105</f>
        <v>9.1999999999999998E-2</v>
      </c>
      <c r="S105" s="194">
        <v>0</v>
      </c>
      <c r="T105" s="195">
        <f>S105*H105</f>
        <v>0</v>
      </c>
      <c r="AR105" s="22" t="s">
        <v>148</v>
      </c>
      <c r="AT105" s="22" t="s">
        <v>144</v>
      </c>
      <c r="AU105" s="22" t="s">
        <v>84</v>
      </c>
      <c r="AY105" s="22" t="s">
        <v>120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22" t="s">
        <v>77</v>
      </c>
      <c r="BK105" s="196">
        <f>ROUND(I105*H105,2)</f>
        <v>0</v>
      </c>
      <c r="BL105" s="22" t="s">
        <v>121</v>
      </c>
      <c r="BM105" s="22" t="s">
        <v>156</v>
      </c>
    </row>
    <row r="106" spans="2:65" s="11" customFormat="1" ht="13.5">
      <c r="B106" s="200"/>
      <c r="C106" s="201"/>
      <c r="D106" s="197" t="s">
        <v>131</v>
      </c>
      <c r="E106" s="202" t="s">
        <v>21</v>
      </c>
      <c r="F106" s="203" t="s">
        <v>157</v>
      </c>
      <c r="G106" s="201"/>
      <c r="H106" s="204">
        <v>7.6999999999999999E-2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131</v>
      </c>
      <c r="AU106" s="210" t="s">
        <v>84</v>
      </c>
      <c r="AV106" s="11" t="s">
        <v>84</v>
      </c>
      <c r="AW106" s="11" t="s">
        <v>36</v>
      </c>
      <c r="AX106" s="11" t="s">
        <v>72</v>
      </c>
      <c r="AY106" s="210" t="s">
        <v>120</v>
      </c>
    </row>
    <row r="107" spans="2:65" s="11" customFormat="1" ht="13.5">
      <c r="B107" s="200"/>
      <c r="C107" s="201"/>
      <c r="D107" s="197" t="s">
        <v>131</v>
      </c>
      <c r="E107" s="202" t="s">
        <v>21</v>
      </c>
      <c r="F107" s="203" t="s">
        <v>158</v>
      </c>
      <c r="G107" s="201"/>
      <c r="H107" s="204">
        <v>1.4999999999999999E-2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131</v>
      </c>
      <c r="AU107" s="210" t="s">
        <v>84</v>
      </c>
      <c r="AV107" s="11" t="s">
        <v>84</v>
      </c>
      <c r="AW107" s="11" t="s">
        <v>36</v>
      </c>
      <c r="AX107" s="11" t="s">
        <v>72</v>
      </c>
      <c r="AY107" s="210" t="s">
        <v>120</v>
      </c>
    </row>
    <row r="108" spans="2:65" s="12" customFormat="1" ht="13.5">
      <c r="B108" s="211"/>
      <c r="C108" s="212"/>
      <c r="D108" s="197" t="s">
        <v>131</v>
      </c>
      <c r="E108" s="213" t="s">
        <v>21</v>
      </c>
      <c r="F108" s="214" t="s">
        <v>143</v>
      </c>
      <c r="G108" s="212"/>
      <c r="H108" s="215">
        <v>9.1999999999999998E-2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131</v>
      </c>
      <c r="AU108" s="221" t="s">
        <v>84</v>
      </c>
      <c r="AV108" s="12" t="s">
        <v>121</v>
      </c>
      <c r="AW108" s="12" t="s">
        <v>36</v>
      </c>
      <c r="AX108" s="12" t="s">
        <v>77</v>
      </c>
      <c r="AY108" s="221" t="s">
        <v>120</v>
      </c>
    </row>
    <row r="109" spans="2:65" s="1" customFormat="1" ht="16.5" customHeight="1">
      <c r="B109" s="39"/>
      <c r="C109" s="222" t="s">
        <v>121</v>
      </c>
      <c r="D109" s="222" t="s">
        <v>144</v>
      </c>
      <c r="E109" s="223" t="s">
        <v>159</v>
      </c>
      <c r="F109" s="224" t="s">
        <v>160</v>
      </c>
      <c r="G109" s="225" t="s">
        <v>147</v>
      </c>
      <c r="H109" s="226">
        <v>3.1E-2</v>
      </c>
      <c r="I109" s="227"/>
      <c r="J109" s="228">
        <f>ROUND(I109*H109,2)</f>
        <v>0</v>
      </c>
      <c r="K109" s="224" t="s">
        <v>127</v>
      </c>
      <c r="L109" s="229"/>
      <c r="M109" s="230" t="s">
        <v>21</v>
      </c>
      <c r="N109" s="231" t="s">
        <v>43</v>
      </c>
      <c r="O109" s="40"/>
      <c r="P109" s="194">
        <f>O109*H109</f>
        <v>0</v>
      </c>
      <c r="Q109" s="194">
        <v>1</v>
      </c>
      <c r="R109" s="194">
        <f>Q109*H109</f>
        <v>3.1E-2</v>
      </c>
      <c r="S109" s="194">
        <v>0</v>
      </c>
      <c r="T109" s="195">
        <f>S109*H109</f>
        <v>0</v>
      </c>
      <c r="AR109" s="22" t="s">
        <v>148</v>
      </c>
      <c r="AT109" s="22" t="s">
        <v>144</v>
      </c>
      <c r="AU109" s="22" t="s">
        <v>84</v>
      </c>
      <c r="AY109" s="22" t="s">
        <v>120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2" t="s">
        <v>77</v>
      </c>
      <c r="BK109" s="196">
        <f>ROUND(I109*H109,2)</f>
        <v>0</v>
      </c>
      <c r="BL109" s="22" t="s">
        <v>121</v>
      </c>
      <c r="BM109" s="22" t="s">
        <v>161</v>
      </c>
    </row>
    <row r="110" spans="2:65" s="11" customFormat="1" ht="13.5">
      <c r="B110" s="200"/>
      <c r="C110" s="201"/>
      <c r="D110" s="197" t="s">
        <v>131</v>
      </c>
      <c r="E110" s="202" t="s">
        <v>21</v>
      </c>
      <c r="F110" s="203" t="s">
        <v>162</v>
      </c>
      <c r="G110" s="201"/>
      <c r="H110" s="204">
        <v>3.1E-2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131</v>
      </c>
      <c r="AU110" s="210" t="s">
        <v>84</v>
      </c>
      <c r="AV110" s="11" t="s">
        <v>84</v>
      </c>
      <c r="AW110" s="11" t="s">
        <v>36</v>
      </c>
      <c r="AX110" s="11" t="s">
        <v>77</v>
      </c>
      <c r="AY110" s="210" t="s">
        <v>120</v>
      </c>
    </row>
    <row r="111" spans="2:65" s="1" customFormat="1" ht="16.5" customHeight="1">
      <c r="B111" s="39"/>
      <c r="C111" s="222" t="s">
        <v>163</v>
      </c>
      <c r="D111" s="222" t="s">
        <v>144</v>
      </c>
      <c r="E111" s="223" t="s">
        <v>164</v>
      </c>
      <c r="F111" s="224" t="s">
        <v>165</v>
      </c>
      <c r="G111" s="225" t="s">
        <v>147</v>
      </c>
      <c r="H111" s="226">
        <v>0.54800000000000004</v>
      </c>
      <c r="I111" s="227"/>
      <c r="J111" s="228">
        <f>ROUND(I111*H111,2)</f>
        <v>0</v>
      </c>
      <c r="K111" s="224" t="s">
        <v>127</v>
      </c>
      <c r="L111" s="229"/>
      <c r="M111" s="230" t="s">
        <v>21</v>
      </c>
      <c r="N111" s="231" t="s">
        <v>43</v>
      </c>
      <c r="O111" s="40"/>
      <c r="P111" s="194">
        <f>O111*H111</f>
        <v>0</v>
      </c>
      <c r="Q111" s="194">
        <v>1</v>
      </c>
      <c r="R111" s="194">
        <f>Q111*H111</f>
        <v>0.54800000000000004</v>
      </c>
      <c r="S111" s="194">
        <v>0</v>
      </c>
      <c r="T111" s="195">
        <f>S111*H111</f>
        <v>0</v>
      </c>
      <c r="AR111" s="22" t="s">
        <v>148</v>
      </c>
      <c r="AT111" s="22" t="s">
        <v>144</v>
      </c>
      <c r="AU111" s="22" t="s">
        <v>84</v>
      </c>
      <c r="AY111" s="22" t="s">
        <v>120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22" t="s">
        <v>77</v>
      </c>
      <c r="BK111" s="196">
        <f>ROUND(I111*H111,2)</f>
        <v>0</v>
      </c>
      <c r="BL111" s="22" t="s">
        <v>121</v>
      </c>
      <c r="BM111" s="22" t="s">
        <v>166</v>
      </c>
    </row>
    <row r="112" spans="2:65" s="11" customFormat="1" ht="13.5">
      <c r="B112" s="200"/>
      <c r="C112" s="201"/>
      <c r="D112" s="197" t="s">
        <v>131</v>
      </c>
      <c r="E112" s="202" t="s">
        <v>21</v>
      </c>
      <c r="F112" s="203" t="s">
        <v>167</v>
      </c>
      <c r="G112" s="201"/>
      <c r="H112" s="204">
        <v>0.224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131</v>
      </c>
      <c r="AU112" s="210" t="s">
        <v>84</v>
      </c>
      <c r="AV112" s="11" t="s">
        <v>84</v>
      </c>
      <c r="AW112" s="11" t="s">
        <v>36</v>
      </c>
      <c r="AX112" s="11" t="s">
        <v>72</v>
      </c>
      <c r="AY112" s="210" t="s">
        <v>120</v>
      </c>
    </row>
    <row r="113" spans="2:65" s="11" customFormat="1" ht="13.5">
      <c r="B113" s="200"/>
      <c r="C113" s="201"/>
      <c r="D113" s="197" t="s">
        <v>131</v>
      </c>
      <c r="E113" s="202" t="s">
        <v>21</v>
      </c>
      <c r="F113" s="203" t="s">
        <v>168</v>
      </c>
      <c r="G113" s="201"/>
      <c r="H113" s="204">
        <v>6.3E-2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131</v>
      </c>
      <c r="AU113" s="210" t="s">
        <v>84</v>
      </c>
      <c r="AV113" s="11" t="s">
        <v>84</v>
      </c>
      <c r="AW113" s="11" t="s">
        <v>36</v>
      </c>
      <c r="AX113" s="11" t="s">
        <v>72</v>
      </c>
      <c r="AY113" s="210" t="s">
        <v>120</v>
      </c>
    </row>
    <row r="114" spans="2:65" s="11" customFormat="1" ht="13.5">
      <c r="B114" s="200"/>
      <c r="C114" s="201"/>
      <c r="D114" s="197" t="s">
        <v>131</v>
      </c>
      <c r="E114" s="202" t="s">
        <v>21</v>
      </c>
      <c r="F114" s="203" t="s">
        <v>169</v>
      </c>
      <c r="G114" s="201"/>
      <c r="H114" s="204">
        <v>0.216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131</v>
      </c>
      <c r="AU114" s="210" t="s">
        <v>84</v>
      </c>
      <c r="AV114" s="11" t="s">
        <v>84</v>
      </c>
      <c r="AW114" s="11" t="s">
        <v>36</v>
      </c>
      <c r="AX114" s="11" t="s">
        <v>72</v>
      </c>
      <c r="AY114" s="210" t="s">
        <v>120</v>
      </c>
    </row>
    <row r="115" spans="2:65" s="11" customFormat="1" ht="13.5">
      <c r="B115" s="200"/>
      <c r="C115" s="201"/>
      <c r="D115" s="197" t="s">
        <v>131</v>
      </c>
      <c r="E115" s="202" t="s">
        <v>21</v>
      </c>
      <c r="F115" s="203" t="s">
        <v>170</v>
      </c>
      <c r="G115" s="201"/>
      <c r="H115" s="204">
        <v>4.4999999999999998E-2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131</v>
      </c>
      <c r="AU115" s="210" t="s">
        <v>84</v>
      </c>
      <c r="AV115" s="11" t="s">
        <v>84</v>
      </c>
      <c r="AW115" s="11" t="s">
        <v>36</v>
      </c>
      <c r="AX115" s="11" t="s">
        <v>72</v>
      </c>
      <c r="AY115" s="210" t="s">
        <v>120</v>
      </c>
    </row>
    <row r="116" spans="2:65" s="12" customFormat="1" ht="13.5">
      <c r="B116" s="211"/>
      <c r="C116" s="212"/>
      <c r="D116" s="197" t="s">
        <v>131</v>
      </c>
      <c r="E116" s="213" t="s">
        <v>21</v>
      </c>
      <c r="F116" s="214" t="s">
        <v>143</v>
      </c>
      <c r="G116" s="212"/>
      <c r="H116" s="215">
        <v>0.54800000000000004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131</v>
      </c>
      <c r="AU116" s="221" t="s">
        <v>84</v>
      </c>
      <c r="AV116" s="12" t="s">
        <v>121</v>
      </c>
      <c r="AW116" s="12" t="s">
        <v>36</v>
      </c>
      <c r="AX116" s="12" t="s">
        <v>77</v>
      </c>
      <c r="AY116" s="221" t="s">
        <v>120</v>
      </c>
    </row>
    <row r="117" spans="2:65" s="1" customFormat="1" ht="16.5" customHeight="1">
      <c r="B117" s="39"/>
      <c r="C117" s="222" t="s">
        <v>171</v>
      </c>
      <c r="D117" s="222" t="s">
        <v>144</v>
      </c>
      <c r="E117" s="223" t="s">
        <v>172</v>
      </c>
      <c r="F117" s="224" t="s">
        <v>173</v>
      </c>
      <c r="G117" s="225" t="s">
        <v>147</v>
      </c>
      <c r="H117" s="226">
        <v>8.9999999999999993E-3</v>
      </c>
      <c r="I117" s="227"/>
      <c r="J117" s="228">
        <f>ROUND(I117*H117,2)</f>
        <v>0</v>
      </c>
      <c r="K117" s="224" t="s">
        <v>21</v>
      </c>
      <c r="L117" s="229"/>
      <c r="M117" s="230" t="s">
        <v>21</v>
      </c>
      <c r="N117" s="231" t="s">
        <v>43</v>
      </c>
      <c r="O117" s="40"/>
      <c r="P117" s="194">
        <f>O117*H117</f>
        <v>0</v>
      </c>
      <c r="Q117" s="194">
        <v>1</v>
      </c>
      <c r="R117" s="194">
        <f>Q117*H117</f>
        <v>8.9999999999999993E-3</v>
      </c>
      <c r="S117" s="194">
        <v>0</v>
      </c>
      <c r="T117" s="195">
        <f>S117*H117</f>
        <v>0</v>
      </c>
      <c r="AR117" s="22" t="s">
        <v>148</v>
      </c>
      <c r="AT117" s="22" t="s">
        <v>144</v>
      </c>
      <c r="AU117" s="22" t="s">
        <v>84</v>
      </c>
      <c r="AY117" s="22" t="s">
        <v>120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2" t="s">
        <v>77</v>
      </c>
      <c r="BK117" s="196">
        <f>ROUND(I117*H117,2)</f>
        <v>0</v>
      </c>
      <c r="BL117" s="22" t="s">
        <v>121</v>
      </c>
      <c r="BM117" s="22" t="s">
        <v>174</v>
      </c>
    </row>
    <row r="118" spans="2:65" s="11" customFormat="1" ht="13.5">
      <c r="B118" s="200"/>
      <c r="C118" s="201"/>
      <c r="D118" s="197" t="s">
        <v>131</v>
      </c>
      <c r="E118" s="202" t="s">
        <v>21</v>
      </c>
      <c r="F118" s="203" t="s">
        <v>175</v>
      </c>
      <c r="G118" s="201"/>
      <c r="H118" s="204">
        <v>1E-3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131</v>
      </c>
      <c r="AU118" s="210" t="s">
        <v>84</v>
      </c>
      <c r="AV118" s="11" t="s">
        <v>84</v>
      </c>
      <c r="AW118" s="11" t="s">
        <v>36</v>
      </c>
      <c r="AX118" s="11" t="s">
        <v>72</v>
      </c>
      <c r="AY118" s="210" t="s">
        <v>120</v>
      </c>
    </row>
    <row r="119" spans="2:65" s="11" customFormat="1" ht="13.5">
      <c r="B119" s="200"/>
      <c r="C119" s="201"/>
      <c r="D119" s="197" t="s">
        <v>131</v>
      </c>
      <c r="E119" s="202" t="s">
        <v>21</v>
      </c>
      <c r="F119" s="203" t="s">
        <v>176</v>
      </c>
      <c r="G119" s="201"/>
      <c r="H119" s="204">
        <v>1E-3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131</v>
      </c>
      <c r="AU119" s="210" t="s">
        <v>84</v>
      </c>
      <c r="AV119" s="11" t="s">
        <v>84</v>
      </c>
      <c r="AW119" s="11" t="s">
        <v>36</v>
      </c>
      <c r="AX119" s="11" t="s">
        <v>72</v>
      </c>
      <c r="AY119" s="210" t="s">
        <v>120</v>
      </c>
    </row>
    <row r="120" spans="2:65" s="11" customFormat="1" ht="13.5">
      <c r="B120" s="200"/>
      <c r="C120" s="201"/>
      <c r="D120" s="197" t="s">
        <v>131</v>
      </c>
      <c r="E120" s="202" t="s">
        <v>21</v>
      </c>
      <c r="F120" s="203" t="s">
        <v>177</v>
      </c>
      <c r="G120" s="201"/>
      <c r="H120" s="204">
        <v>1E-3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131</v>
      </c>
      <c r="AU120" s="210" t="s">
        <v>84</v>
      </c>
      <c r="AV120" s="11" t="s">
        <v>84</v>
      </c>
      <c r="AW120" s="11" t="s">
        <v>36</v>
      </c>
      <c r="AX120" s="11" t="s">
        <v>72</v>
      </c>
      <c r="AY120" s="210" t="s">
        <v>120</v>
      </c>
    </row>
    <row r="121" spans="2:65" s="11" customFormat="1" ht="13.5">
      <c r="B121" s="200"/>
      <c r="C121" s="201"/>
      <c r="D121" s="197" t="s">
        <v>131</v>
      </c>
      <c r="E121" s="202" t="s">
        <v>21</v>
      </c>
      <c r="F121" s="203" t="s">
        <v>178</v>
      </c>
      <c r="G121" s="201"/>
      <c r="H121" s="204">
        <v>1E-3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131</v>
      </c>
      <c r="AU121" s="210" t="s">
        <v>84</v>
      </c>
      <c r="AV121" s="11" t="s">
        <v>84</v>
      </c>
      <c r="AW121" s="11" t="s">
        <v>36</v>
      </c>
      <c r="AX121" s="11" t="s">
        <v>72</v>
      </c>
      <c r="AY121" s="210" t="s">
        <v>120</v>
      </c>
    </row>
    <row r="122" spans="2:65" s="11" customFormat="1" ht="13.5">
      <c r="B122" s="200"/>
      <c r="C122" s="201"/>
      <c r="D122" s="197" t="s">
        <v>131</v>
      </c>
      <c r="E122" s="202" t="s">
        <v>21</v>
      </c>
      <c r="F122" s="203" t="s">
        <v>179</v>
      </c>
      <c r="G122" s="201"/>
      <c r="H122" s="204">
        <v>1E-3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131</v>
      </c>
      <c r="AU122" s="210" t="s">
        <v>84</v>
      </c>
      <c r="AV122" s="11" t="s">
        <v>84</v>
      </c>
      <c r="AW122" s="11" t="s">
        <v>36</v>
      </c>
      <c r="AX122" s="11" t="s">
        <v>72</v>
      </c>
      <c r="AY122" s="210" t="s">
        <v>120</v>
      </c>
    </row>
    <row r="123" spans="2:65" s="11" customFormat="1" ht="13.5">
      <c r="B123" s="200"/>
      <c r="C123" s="201"/>
      <c r="D123" s="197" t="s">
        <v>131</v>
      </c>
      <c r="E123" s="202" t="s">
        <v>21</v>
      </c>
      <c r="F123" s="203" t="s">
        <v>180</v>
      </c>
      <c r="G123" s="201"/>
      <c r="H123" s="204">
        <v>1E-3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131</v>
      </c>
      <c r="AU123" s="210" t="s">
        <v>84</v>
      </c>
      <c r="AV123" s="11" t="s">
        <v>84</v>
      </c>
      <c r="AW123" s="11" t="s">
        <v>36</v>
      </c>
      <c r="AX123" s="11" t="s">
        <v>72</v>
      </c>
      <c r="AY123" s="210" t="s">
        <v>120</v>
      </c>
    </row>
    <row r="124" spans="2:65" s="11" customFormat="1" ht="13.5">
      <c r="B124" s="200"/>
      <c r="C124" s="201"/>
      <c r="D124" s="197" t="s">
        <v>131</v>
      </c>
      <c r="E124" s="202" t="s">
        <v>21</v>
      </c>
      <c r="F124" s="203" t="s">
        <v>181</v>
      </c>
      <c r="G124" s="201"/>
      <c r="H124" s="204">
        <v>1E-3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131</v>
      </c>
      <c r="AU124" s="210" t="s">
        <v>84</v>
      </c>
      <c r="AV124" s="11" t="s">
        <v>84</v>
      </c>
      <c r="AW124" s="11" t="s">
        <v>36</v>
      </c>
      <c r="AX124" s="11" t="s">
        <v>72</v>
      </c>
      <c r="AY124" s="210" t="s">
        <v>120</v>
      </c>
    </row>
    <row r="125" spans="2:65" s="11" customFormat="1" ht="13.5">
      <c r="B125" s="200"/>
      <c r="C125" s="201"/>
      <c r="D125" s="197" t="s">
        <v>131</v>
      </c>
      <c r="E125" s="202" t="s">
        <v>21</v>
      </c>
      <c r="F125" s="203" t="s">
        <v>182</v>
      </c>
      <c r="G125" s="201"/>
      <c r="H125" s="204">
        <v>2E-3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131</v>
      </c>
      <c r="AU125" s="210" t="s">
        <v>84</v>
      </c>
      <c r="AV125" s="11" t="s">
        <v>84</v>
      </c>
      <c r="AW125" s="11" t="s">
        <v>36</v>
      </c>
      <c r="AX125" s="11" t="s">
        <v>72</v>
      </c>
      <c r="AY125" s="210" t="s">
        <v>120</v>
      </c>
    </row>
    <row r="126" spans="2:65" s="12" customFormat="1" ht="13.5">
      <c r="B126" s="211"/>
      <c r="C126" s="212"/>
      <c r="D126" s="197" t="s">
        <v>131</v>
      </c>
      <c r="E126" s="213" t="s">
        <v>21</v>
      </c>
      <c r="F126" s="214" t="s">
        <v>143</v>
      </c>
      <c r="G126" s="212"/>
      <c r="H126" s="215">
        <v>8.9999999999999993E-3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131</v>
      </c>
      <c r="AU126" s="221" t="s">
        <v>84</v>
      </c>
      <c r="AV126" s="12" t="s">
        <v>121</v>
      </c>
      <c r="AW126" s="12" t="s">
        <v>36</v>
      </c>
      <c r="AX126" s="12" t="s">
        <v>77</v>
      </c>
      <c r="AY126" s="221" t="s">
        <v>120</v>
      </c>
    </row>
    <row r="127" spans="2:65" s="1" customFormat="1" ht="16.5" customHeight="1">
      <c r="B127" s="39"/>
      <c r="C127" s="222" t="s">
        <v>183</v>
      </c>
      <c r="D127" s="222" t="s">
        <v>144</v>
      </c>
      <c r="E127" s="223" t="s">
        <v>184</v>
      </c>
      <c r="F127" s="224" t="s">
        <v>185</v>
      </c>
      <c r="G127" s="225" t="s">
        <v>147</v>
      </c>
      <c r="H127" s="226">
        <v>7.5999999999999998E-2</v>
      </c>
      <c r="I127" s="227"/>
      <c r="J127" s="228">
        <f>ROUND(I127*H127,2)</f>
        <v>0</v>
      </c>
      <c r="K127" s="224" t="s">
        <v>21</v>
      </c>
      <c r="L127" s="229"/>
      <c r="M127" s="230" t="s">
        <v>21</v>
      </c>
      <c r="N127" s="231" t="s">
        <v>43</v>
      </c>
      <c r="O127" s="40"/>
      <c r="P127" s="194">
        <f>O127*H127</f>
        <v>0</v>
      </c>
      <c r="Q127" s="194">
        <v>1</v>
      </c>
      <c r="R127" s="194">
        <f>Q127*H127</f>
        <v>7.5999999999999998E-2</v>
      </c>
      <c r="S127" s="194">
        <v>0</v>
      </c>
      <c r="T127" s="195">
        <f>S127*H127</f>
        <v>0</v>
      </c>
      <c r="AR127" s="22" t="s">
        <v>148</v>
      </c>
      <c r="AT127" s="22" t="s">
        <v>144</v>
      </c>
      <c r="AU127" s="22" t="s">
        <v>84</v>
      </c>
      <c r="AY127" s="22" t="s">
        <v>120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2" t="s">
        <v>77</v>
      </c>
      <c r="BK127" s="196">
        <f>ROUND(I127*H127,2)</f>
        <v>0</v>
      </c>
      <c r="BL127" s="22" t="s">
        <v>121</v>
      </c>
      <c r="BM127" s="22" t="s">
        <v>186</v>
      </c>
    </row>
    <row r="128" spans="2:65" s="11" customFormat="1" ht="13.5">
      <c r="B128" s="200"/>
      <c r="C128" s="201"/>
      <c r="D128" s="197" t="s">
        <v>131</v>
      </c>
      <c r="E128" s="202" t="s">
        <v>21</v>
      </c>
      <c r="F128" s="203" t="s">
        <v>187</v>
      </c>
      <c r="G128" s="201"/>
      <c r="H128" s="204">
        <v>1.7000000000000001E-2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131</v>
      </c>
      <c r="AU128" s="210" t="s">
        <v>84</v>
      </c>
      <c r="AV128" s="11" t="s">
        <v>84</v>
      </c>
      <c r="AW128" s="11" t="s">
        <v>36</v>
      </c>
      <c r="AX128" s="11" t="s">
        <v>72</v>
      </c>
      <c r="AY128" s="210" t="s">
        <v>120</v>
      </c>
    </row>
    <row r="129" spans="2:65" s="11" customFormat="1" ht="13.5">
      <c r="B129" s="200"/>
      <c r="C129" s="201"/>
      <c r="D129" s="197" t="s">
        <v>131</v>
      </c>
      <c r="E129" s="202" t="s">
        <v>21</v>
      </c>
      <c r="F129" s="203" t="s">
        <v>188</v>
      </c>
      <c r="G129" s="201"/>
      <c r="H129" s="204">
        <v>1.4E-2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131</v>
      </c>
      <c r="AU129" s="210" t="s">
        <v>84</v>
      </c>
      <c r="AV129" s="11" t="s">
        <v>84</v>
      </c>
      <c r="AW129" s="11" t="s">
        <v>36</v>
      </c>
      <c r="AX129" s="11" t="s">
        <v>72</v>
      </c>
      <c r="AY129" s="210" t="s">
        <v>120</v>
      </c>
    </row>
    <row r="130" spans="2:65" s="11" customFormat="1" ht="13.5">
      <c r="B130" s="200"/>
      <c r="C130" s="201"/>
      <c r="D130" s="197" t="s">
        <v>131</v>
      </c>
      <c r="E130" s="202" t="s">
        <v>21</v>
      </c>
      <c r="F130" s="203" t="s">
        <v>189</v>
      </c>
      <c r="G130" s="201"/>
      <c r="H130" s="204">
        <v>1.0999999999999999E-2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131</v>
      </c>
      <c r="AU130" s="210" t="s">
        <v>84</v>
      </c>
      <c r="AV130" s="11" t="s">
        <v>84</v>
      </c>
      <c r="AW130" s="11" t="s">
        <v>36</v>
      </c>
      <c r="AX130" s="11" t="s">
        <v>72</v>
      </c>
      <c r="AY130" s="210" t="s">
        <v>120</v>
      </c>
    </row>
    <row r="131" spans="2:65" s="11" customFormat="1" ht="13.5">
      <c r="B131" s="200"/>
      <c r="C131" s="201"/>
      <c r="D131" s="197" t="s">
        <v>131</v>
      </c>
      <c r="E131" s="202" t="s">
        <v>21</v>
      </c>
      <c r="F131" s="203" t="s">
        <v>190</v>
      </c>
      <c r="G131" s="201"/>
      <c r="H131" s="204">
        <v>2.1999999999999999E-2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131</v>
      </c>
      <c r="AU131" s="210" t="s">
        <v>84</v>
      </c>
      <c r="AV131" s="11" t="s">
        <v>84</v>
      </c>
      <c r="AW131" s="11" t="s">
        <v>36</v>
      </c>
      <c r="AX131" s="11" t="s">
        <v>72</v>
      </c>
      <c r="AY131" s="210" t="s">
        <v>120</v>
      </c>
    </row>
    <row r="132" spans="2:65" s="11" customFormat="1" ht="13.5">
      <c r="B132" s="200"/>
      <c r="C132" s="201"/>
      <c r="D132" s="197" t="s">
        <v>131</v>
      </c>
      <c r="E132" s="202" t="s">
        <v>21</v>
      </c>
      <c r="F132" s="203" t="s">
        <v>191</v>
      </c>
      <c r="G132" s="201"/>
      <c r="H132" s="204">
        <v>1.2E-2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131</v>
      </c>
      <c r="AU132" s="210" t="s">
        <v>84</v>
      </c>
      <c r="AV132" s="11" t="s">
        <v>84</v>
      </c>
      <c r="AW132" s="11" t="s">
        <v>36</v>
      </c>
      <c r="AX132" s="11" t="s">
        <v>72</v>
      </c>
      <c r="AY132" s="210" t="s">
        <v>120</v>
      </c>
    </row>
    <row r="133" spans="2:65" s="12" customFormat="1" ht="13.5">
      <c r="B133" s="211"/>
      <c r="C133" s="212"/>
      <c r="D133" s="197" t="s">
        <v>131</v>
      </c>
      <c r="E133" s="213" t="s">
        <v>21</v>
      </c>
      <c r="F133" s="214" t="s">
        <v>143</v>
      </c>
      <c r="G133" s="212"/>
      <c r="H133" s="215">
        <v>7.5999999999999998E-2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131</v>
      </c>
      <c r="AU133" s="221" t="s">
        <v>84</v>
      </c>
      <c r="AV133" s="12" t="s">
        <v>121</v>
      </c>
      <c r="AW133" s="12" t="s">
        <v>36</v>
      </c>
      <c r="AX133" s="12" t="s">
        <v>77</v>
      </c>
      <c r="AY133" s="221" t="s">
        <v>120</v>
      </c>
    </row>
    <row r="134" spans="2:65" s="1" customFormat="1" ht="16.5" customHeight="1">
      <c r="B134" s="39"/>
      <c r="C134" s="222" t="s">
        <v>148</v>
      </c>
      <c r="D134" s="222" t="s">
        <v>144</v>
      </c>
      <c r="E134" s="223" t="s">
        <v>192</v>
      </c>
      <c r="F134" s="224" t="s">
        <v>193</v>
      </c>
      <c r="G134" s="225" t="s">
        <v>147</v>
      </c>
      <c r="H134" s="226">
        <v>5.8999999999999997E-2</v>
      </c>
      <c r="I134" s="227"/>
      <c r="J134" s="228">
        <f>ROUND(I134*H134,2)</f>
        <v>0</v>
      </c>
      <c r="K134" s="224" t="s">
        <v>21</v>
      </c>
      <c r="L134" s="229"/>
      <c r="M134" s="230" t="s">
        <v>21</v>
      </c>
      <c r="N134" s="231" t="s">
        <v>43</v>
      </c>
      <c r="O134" s="40"/>
      <c r="P134" s="194">
        <f>O134*H134</f>
        <v>0</v>
      </c>
      <c r="Q134" s="194">
        <v>1</v>
      </c>
      <c r="R134" s="194">
        <f>Q134*H134</f>
        <v>5.8999999999999997E-2</v>
      </c>
      <c r="S134" s="194">
        <v>0</v>
      </c>
      <c r="T134" s="195">
        <f>S134*H134</f>
        <v>0</v>
      </c>
      <c r="AR134" s="22" t="s">
        <v>148</v>
      </c>
      <c r="AT134" s="22" t="s">
        <v>144</v>
      </c>
      <c r="AU134" s="22" t="s">
        <v>84</v>
      </c>
      <c r="AY134" s="22" t="s">
        <v>120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2" t="s">
        <v>77</v>
      </c>
      <c r="BK134" s="196">
        <f>ROUND(I134*H134,2)</f>
        <v>0</v>
      </c>
      <c r="BL134" s="22" t="s">
        <v>121</v>
      </c>
      <c r="BM134" s="22" t="s">
        <v>194</v>
      </c>
    </row>
    <row r="135" spans="2:65" s="11" customFormat="1" ht="13.5">
      <c r="B135" s="200"/>
      <c r="C135" s="201"/>
      <c r="D135" s="197" t="s">
        <v>131</v>
      </c>
      <c r="E135" s="202" t="s">
        <v>21</v>
      </c>
      <c r="F135" s="203" t="s">
        <v>195</v>
      </c>
      <c r="G135" s="201"/>
      <c r="H135" s="204">
        <v>5.0000000000000001E-3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131</v>
      </c>
      <c r="AU135" s="210" t="s">
        <v>84</v>
      </c>
      <c r="AV135" s="11" t="s">
        <v>84</v>
      </c>
      <c r="AW135" s="11" t="s">
        <v>36</v>
      </c>
      <c r="AX135" s="11" t="s">
        <v>72</v>
      </c>
      <c r="AY135" s="210" t="s">
        <v>120</v>
      </c>
    </row>
    <row r="136" spans="2:65" s="11" customFormat="1" ht="13.5">
      <c r="B136" s="200"/>
      <c r="C136" s="201"/>
      <c r="D136" s="197" t="s">
        <v>131</v>
      </c>
      <c r="E136" s="202" t="s">
        <v>21</v>
      </c>
      <c r="F136" s="203" t="s">
        <v>196</v>
      </c>
      <c r="G136" s="201"/>
      <c r="H136" s="204">
        <v>6.0000000000000001E-3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131</v>
      </c>
      <c r="AU136" s="210" t="s">
        <v>84</v>
      </c>
      <c r="AV136" s="11" t="s">
        <v>84</v>
      </c>
      <c r="AW136" s="11" t="s">
        <v>36</v>
      </c>
      <c r="AX136" s="11" t="s">
        <v>72</v>
      </c>
      <c r="AY136" s="210" t="s">
        <v>120</v>
      </c>
    </row>
    <row r="137" spans="2:65" s="11" customFormat="1" ht="13.5">
      <c r="B137" s="200"/>
      <c r="C137" s="201"/>
      <c r="D137" s="197" t="s">
        <v>131</v>
      </c>
      <c r="E137" s="202" t="s">
        <v>21</v>
      </c>
      <c r="F137" s="203" t="s">
        <v>197</v>
      </c>
      <c r="G137" s="201"/>
      <c r="H137" s="204">
        <v>4.0000000000000001E-3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131</v>
      </c>
      <c r="AU137" s="210" t="s">
        <v>84</v>
      </c>
      <c r="AV137" s="11" t="s">
        <v>84</v>
      </c>
      <c r="AW137" s="11" t="s">
        <v>36</v>
      </c>
      <c r="AX137" s="11" t="s">
        <v>72</v>
      </c>
      <c r="AY137" s="210" t="s">
        <v>120</v>
      </c>
    </row>
    <row r="138" spans="2:65" s="11" customFormat="1" ht="13.5">
      <c r="B138" s="200"/>
      <c r="C138" s="201"/>
      <c r="D138" s="197" t="s">
        <v>131</v>
      </c>
      <c r="E138" s="202" t="s">
        <v>21</v>
      </c>
      <c r="F138" s="203" t="s">
        <v>198</v>
      </c>
      <c r="G138" s="201"/>
      <c r="H138" s="204">
        <v>8.0000000000000002E-3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131</v>
      </c>
      <c r="AU138" s="210" t="s">
        <v>84</v>
      </c>
      <c r="AV138" s="11" t="s">
        <v>84</v>
      </c>
      <c r="AW138" s="11" t="s">
        <v>36</v>
      </c>
      <c r="AX138" s="11" t="s">
        <v>72</v>
      </c>
      <c r="AY138" s="210" t="s">
        <v>120</v>
      </c>
    </row>
    <row r="139" spans="2:65" s="11" customFormat="1" ht="13.5">
      <c r="B139" s="200"/>
      <c r="C139" s="201"/>
      <c r="D139" s="197" t="s">
        <v>131</v>
      </c>
      <c r="E139" s="202" t="s">
        <v>21</v>
      </c>
      <c r="F139" s="203" t="s">
        <v>199</v>
      </c>
      <c r="G139" s="201"/>
      <c r="H139" s="204">
        <v>4.0000000000000001E-3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131</v>
      </c>
      <c r="AU139" s="210" t="s">
        <v>84</v>
      </c>
      <c r="AV139" s="11" t="s">
        <v>84</v>
      </c>
      <c r="AW139" s="11" t="s">
        <v>36</v>
      </c>
      <c r="AX139" s="11" t="s">
        <v>72</v>
      </c>
      <c r="AY139" s="210" t="s">
        <v>120</v>
      </c>
    </row>
    <row r="140" spans="2:65" s="11" customFormat="1" ht="13.5">
      <c r="B140" s="200"/>
      <c r="C140" s="201"/>
      <c r="D140" s="197" t="s">
        <v>131</v>
      </c>
      <c r="E140" s="202" t="s">
        <v>21</v>
      </c>
      <c r="F140" s="203" t="s">
        <v>200</v>
      </c>
      <c r="G140" s="201"/>
      <c r="H140" s="204">
        <v>5.0000000000000001E-3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131</v>
      </c>
      <c r="AU140" s="210" t="s">
        <v>84</v>
      </c>
      <c r="AV140" s="11" t="s">
        <v>84</v>
      </c>
      <c r="AW140" s="11" t="s">
        <v>36</v>
      </c>
      <c r="AX140" s="11" t="s">
        <v>72</v>
      </c>
      <c r="AY140" s="210" t="s">
        <v>120</v>
      </c>
    </row>
    <row r="141" spans="2:65" s="11" customFormat="1" ht="13.5">
      <c r="B141" s="200"/>
      <c r="C141" s="201"/>
      <c r="D141" s="197" t="s">
        <v>131</v>
      </c>
      <c r="E141" s="202" t="s">
        <v>21</v>
      </c>
      <c r="F141" s="203" t="s">
        <v>201</v>
      </c>
      <c r="G141" s="201"/>
      <c r="H141" s="204">
        <v>2.7E-2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131</v>
      </c>
      <c r="AU141" s="210" t="s">
        <v>84</v>
      </c>
      <c r="AV141" s="11" t="s">
        <v>84</v>
      </c>
      <c r="AW141" s="11" t="s">
        <v>36</v>
      </c>
      <c r="AX141" s="11" t="s">
        <v>72</v>
      </c>
      <c r="AY141" s="210" t="s">
        <v>120</v>
      </c>
    </row>
    <row r="142" spans="2:65" s="12" customFormat="1" ht="13.5">
      <c r="B142" s="211"/>
      <c r="C142" s="212"/>
      <c r="D142" s="197" t="s">
        <v>131</v>
      </c>
      <c r="E142" s="213" t="s">
        <v>21</v>
      </c>
      <c r="F142" s="214" t="s">
        <v>143</v>
      </c>
      <c r="G142" s="212"/>
      <c r="H142" s="215">
        <v>5.8999999999999997E-2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131</v>
      </c>
      <c r="AU142" s="221" t="s">
        <v>84</v>
      </c>
      <c r="AV142" s="12" t="s">
        <v>121</v>
      </c>
      <c r="AW142" s="12" t="s">
        <v>36</v>
      </c>
      <c r="AX142" s="12" t="s">
        <v>77</v>
      </c>
      <c r="AY142" s="221" t="s">
        <v>120</v>
      </c>
    </row>
    <row r="143" spans="2:65" s="1" customFormat="1" ht="16.5" customHeight="1">
      <c r="B143" s="39"/>
      <c r="C143" s="222" t="s">
        <v>202</v>
      </c>
      <c r="D143" s="222" t="s">
        <v>144</v>
      </c>
      <c r="E143" s="223" t="s">
        <v>203</v>
      </c>
      <c r="F143" s="224" t="s">
        <v>204</v>
      </c>
      <c r="G143" s="225" t="s">
        <v>147</v>
      </c>
      <c r="H143" s="226">
        <v>2.7E-2</v>
      </c>
      <c r="I143" s="227"/>
      <c r="J143" s="228">
        <f>ROUND(I143*H143,2)</f>
        <v>0</v>
      </c>
      <c r="K143" s="224" t="s">
        <v>21</v>
      </c>
      <c r="L143" s="229"/>
      <c r="M143" s="230" t="s">
        <v>21</v>
      </c>
      <c r="N143" s="231" t="s">
        <v>43</v>
      </c>
      <c r="O143" s="40"/>
      <c r="P143" s="194">
        <f>O143*H143</f>
        <v>0</v>
      </c>
      <c r="Q143" s="194">
        <v>1</v>
      </c>
      <c r="R143" s="194">
        <f>Q143*H143</f>
        <v>2.7E-2</v>
      </c>
      <c r="S143" s="194">
        <v>0</v>
      </c>
      <c r="T143" s="195">
        <f>S143*H143</f>
        <v>0</v>
      </c>
      <c r="AR143" s="22" t="s">
        <v>148</v>
      </c>
      <c r="AT143" s="22" t="s">
        <v>144</v>
      </c>
      <c r="AU143" s="22" t="s">
        <v>84</v>
      </c>
      <c r="AY143" s="22" t="s">
        <v>120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22" t="s">
        <v>77</v>
      </c>
      <c r="BK143" s="196">
        <f>ROUND(I143*H143,2)</f>
        <v>0</v>
      </c>
      <c r="BL143" s="22" t="s">
        <v>121</v>
      </c>
      <c r="BM143" s="22" t="s">
        <v>205</v>
      </c>
    </row>
    <row r="144" spans="2:65" s="11" customFormat="1" ht="13.5">
      <c r="B144" s="200"/>
      <c r="C144" s="201"/>
      <c r="D144" s="197" t="s">
        <v>131</v>
      </c>
      <c r="E144" s="202" t="s">
        <v>21</v>
      </c>
      <c r="F144" s="203" t="s">
        <v>206</v>
      </c>
      <c r="G144" s="201"/>
      <c r="H144" s="204">
        <v>7.0000000000000001E-3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131</v>
      </c>
      <c r="AU144" s="210" t="s">
        <v>84</v>
      </c>
      <c r="AV144" s="11" t="s">
        <v>84</v>
      </c>
      <c r="AW144" s="11" t="s">
        <v>36</v>
      </c>
      <c r="AX144" s="11" t="s">
        <v>72</v>
      </c>
      <c r="AY144" s="210" t="s">
        <v>120</v>
      </c>
    </row>
    <row r="145" spans="2:65" s="11" customFormat="1" ht="13.5">
      <c r="B145" s="200"/>
      <c r="C145" s="201"/>
      <c r="D145" s="197" t="s">
        <v>131</v>
      </c>
      <c r="E145" s="202" t="s">
        <v>21</v>
      </c>
      <c r="F145" s="203" t="s">
        <v>207</v>
      </c>
      <c r="G145" s="201"/>
      <c r="H145" s="204">
        <v>3.0000000000000001E-3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131</v>
      </c>
      <c r="AU145" s="210" t="s">
        <v>84</v>
      </c>
      <c r="AV145" s="11" t="s">
        <v>84</v>
      </c>
      <c r="AW145" s="11" t="s">
        <v>36</v>
      </c>
      <c r="AX145" s="11" t="s">
        <v>72</v>
      </c>
      <c r="AY145" s="210" t="s">
        <v>120</v>
      </c>
    </row>
    <row r="146" spans="2:65" s="11" customFormat="1" ht="13.5">
      <c r="B146" s="200"/>
      <c r="C146" s="201"/>
      <c r="D146" s="197" t="s">
        <v>131</v>
      </c>
      <c r="E146" s="202" t="s">
        <v>21</v>
      </c>
      <c r="F146" s="203" t="s">
        <v>208</v>
      </c>
      <c r="G146" s="201"/>
      <c r="H146" s="204">
        <v>3.0000000000000001E-3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131</v>
      </c>
      <c r="AU146" s="210" t="s">
        <v>84</v>
      </c>
      <c r="AV146" s="11" t="s">
        <v>84</v>
      </c>
      <c r="AW146" s="11" t="s">
        <v>36</v>
      </c>
      <c r="AX146" s="11" t="s">
        <v>72</v>
      </c>
      <c r="AY146" s="210" t="s">
        <v>120</v>
      </c>
    </row>
    <row r="147" spans="2:65" s="11" customFormat="1" ht="13.5">
      <c r="B147" s="200"/>
      <c r="C147" s="201"/>
      <c r="D147" s="197" t="s">
        <v>131</v>
      </c>
      <c r="E147" s="202" t="s">
        <v>21</v>
      </c>
      <c r="F147" s="203" t="s">
        <v>209</v>
      </c>
      <c r="G147" s="201"/>
      <c r="H147" s="204">
        <v>6.0000000000000001E-3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131</v>
      </c>
      <c r="AU147" s="210" t="s">
        <v>84</v>
      </c>
      <c r="AV147" s="11" t="s">
        <v>84</v>
      </c>
      <c r="AW147" s="11" t="s">
        <v>36</v>
      </c>
      <c r="AX147" s="11" t="s">
        <v>72</v>
      </c>
      <c r="AY147" s="210" t="s">
        <v>120</v>
      </c>
    </row>
    <row r="148" spans="2:65" s="11" customFormat="1" ht="13.5">
      <c r="B148" s="200"/>
      <c r="C148" s="201"/>
      <c r="D148" s="197" t="s">
        <v>131</v>
      </c>
      <c r="E148" s="202" t="s">
        <v>21</v>
      </c>
      <c r="F148" s="203" t="s">
        <v>210</v>
      </c>
      <c r="G148" s="201"/>
      <c r="H148" s="204">
        <v>5.0000000000000001E-3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131</v>
      </c>
      <c r="AU148" s="210" t="s">
        <v>84</v>
      </c>
      <c r="AV148" s="11" t="s">
        <v>84</v>
      </c>
      <c r="AW148" s="11" t="s">
        <v>36</v>
      </c>
      <c r="AX148" s="11" t="s">
        <v>72</v>
      </c>
      <c r="AY148" s="210" t="s">
        <v>120</v>
      </c>
    </row>
    <row r="149" spans="2:65" s="11" customFormat="1" ht="13.5">
      <c r="B149" s="200"/>
      <c r="C149" s="201"/>
      <c r="D149" s="197" t="s">
        <v>131</v>
      </c>
      <c r="E149" s="202" t="s">
        <v>21</v>
      </c>
      <c r="F149" s="203" t="s">
        <v>211</v>
      </c>
      <c r="G149" s="201"/>
      <c r="H149" s="204">
        <v>3.0000000000000001E-3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131</v>
      </c>
      <c r="AU149" s="210" t="s">
        <v>84</v>
      </c>
      <c r="AV149" s="11" t="s">
        <v>84</v>
      </c>
      <c r="AW149" s="11" t="s">
        <v>36</v>
      </c>
      <c r="AX149" s="11" t="s">
        <v>72</v>
      </c>
      <c r="AY149" s="210" t="s">
        <v>120</v>
      </c>
    </row>
    <row r="150" spans="2:65" s="12" customFormat="1" ht="13.5">
      <c r="B150" s="211"/>
      <c r="C150" s="212"/>
      <c r="D150" s="197" t="s">
        <v>131</v>
      </c>
      <c r="E150" s="213" t="s">
        <v>21</v>
      </c>
      <c r="F150" s="214" t="s">
        <v>143</v>
      </c>
      <c r="G150" s="212"/>
      <c r="H150" s="215">
        <v>2.7E-2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131</v>
      </c>
      <c r="AU150" s="221" t="s">
        <v>84</v>
      </c>
      <c r="AV150" s="12" t="s">
        <v>121</v>
      </c>
      <c r="AW150" s="12" t="s">
        <v>36</v>
      </c>
      <c r="AX150" s="12" t="s">
        <v>77</v>
      </c>
      <c r="AY150" s="221" t="s">
        <v>120</v>
      </c>
    </row>
    <row r="151" spans="2:65" s="1" customFormat="1" ht="16.5" customHeight="1">
      <c r="B151" s="39"/>
      <c r="C151" s="222" t="s">
        <v>212</v>
      </c>
      <c r="D151" s="222" t="s">
        <v>144</v>
      </c>
      <c r="E151" s="223" t="s">
        <v>213</v>
      </c>
      <c r="F151" s="224" t="s">
        <v>214</v>
      </c>
      <c r="G151" s="225" t="s">
        <v>147</v>
      </c>
      <c r="H151" s="226">
        <v>2E-3</v>
      </c>
      <c r="I151" s="227"/>
      <c r="J151" s="228">
        <f>ROUND(I151*H151,2)</f>
        <v>0</v>
      </c>
      <c r="K151" s="224" t="s">
        <v>127</v>
      </c>
      <c r="L151" s="229"/>
      <c r="M151" s="230" t="s">
        <v>21</v>
      </c>
      <c r="N151" s="231" t="s">
        <v>43</v>
      </c>
      <c r="O151" s="40"/>
      <c r="P151" s="194">
        <f>O151*H151</f>
        <v>0</v>
      </c>
      <c r="Q151" s="194">
        <v>1</v>
      </c>
      <c r="R151" s="194">
        <f>Q151*H151</f>
        <v>2E-3</v>
      </c>
      <c r="S151" s="194">
        <v>0</v>
      </c>
      <c r="T151" s="195">
        <f>S151*H151</f>
        <v>0</v>
      </c>
      <c r="AR151" s="22" t="s">
        <v>148</v>
      </c>
      <c r="AT151" s="22" t="s">
        <v>144</v>
      </c>
      <c r="AU151" s="22" t="s">
        <v>84</v>
      </c>
      <c r="AY151" s="22" t="s">
        <v>120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2" t="s">
        <v>77</v>
      </c>
      <c r="BK151" s="196">
        <f>ROUND(I151*H151,2)</f>
        <v>0</v>
      </c>
      <c r="BL151" s="22" t="s">
        <v>121</v>
      </c>
      <c r="BM151" s="22" t="s">
        <v>215</v>
      </c>
    </row>
    <row r="152" spans="2:65" s="11" customFormat="1" ht="13.5">
      <c r="B152" s="200"/>
      <c r="C152" s="201"/>
      <c r="D152" s="197" t="s">
        <v>131</v>
      </c>
      <c r="E152" s="202" t="s">
        <v>21</v>
      </c>
      <c r="F152" s="203" t="s">
        <v>216</v>
      </c>
      <c r="G152" s="201"/>
      <c r="H152" s="204">
        <v>2E-3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131</v>
      </c>
      <c r="AU152" s="210" t="s">
        <v>84</v>
      </c>
      <c r="AV152" s="11" t="s">
        <v>84</v>
      </c>
      <c r="AW152" s="11" t="s">
        <v>36</v>
      </c>
      <c r="AX152" s="11" t="s">
        <v>77</v>
      </c>
      <c r="AY152" s="210" t="s">
        <v>120</v>
      </c>
    </row>
    <row r="153" spans="2:65" s="1" customFormat="1" ht="16.5" customHeight="1">
      <c r="B153" s="39"/>
      <c r="C153" s="222" t="s">
        <v>217</v>
      </c>
      <c r="D153" s="222" t="s">
        <v>144</v>
      </c>
      <c r="E153" s="223" t="s">
        <v>218</v>
      </c>
      <c r="F153" s="224" t="s">
        <v>219</v>
      </c>
      <c r="G153" s="225" t="s">
        <v>147</v>
      </c>
      <c r="H153" s="226">
        <v>3.4000000000000002E-2</v>
      </c>
      <c r="I153" s="227"/>
      <c r="J153" s="228">
        <f>ROUND(I153*H153,2)</f>
        <v>0</v>
      </c>
      <c r="K153" s="224" t="s">
        <v>127</v>
      </c>
      <c r="L153" s="229"/>
      <c r="M153" s="230" t="s">
        <v>21</v>
      </c>
      <c r="N153" s="231" t="s">
        <v>43</v>
      </c>
      <c r="O153" s="40"/>
      <c r="P153" s="194">
        <f>O153*H153</f>
        <v>0</v>
      </c>
      <c r="Q153" s="194">
        <v>1</v>
      </c>
      <c r="R153" s="194">
        <f>Q153*H153</f>
        <v>3.4000000000000002E-2</v>
      </c>
      <c r="S153" s="194">
        <v>0</v>
      </c>
      <c r="T153" s="195">
        <f>S153*H153</f>
        <v>0</v>
      </c>
      <c r="AR153" s="22" t="s">
        <v>148</v>
      </c>
      <c r="AT153" s="22" t="s">
        <v>144</v>
      </c>
      <c r="AU153" s="22" t="s">
        <v>84</v>
      </c>
      <c r="AY153" s="22" t="s">
        <v>120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22" t="s">
        <v>77</v>
      </c>
      <c r="BK153" s="196">
        <f>ROUND(I153*H153,2)</f>
        <v>0</v>
      </c>
      <c r="BL153" s="22" t="s">
        <v>121</v>
      </c>
      <c r="BM153" s="22" t="s">
        <v>220</v>
      </c>
    </row>
    <row r="154" spans="2:65" s="11" customFormat="1" ht="13.5">
      <c r="B154" s="200"/>
      <c r="C154" s="201"/>
      <c r="D154" s="197" t="s">
        <v>131</v>
      </c>
      <c r="E154" s="202" t="s">
        <v>21</v>
      </c>
      <c r="F154" s="203" t="s">
        <v>221</v>
      </c>
      <c r="G154" s="201"/>
      <c r="H154" s="204">
        <v>1E-3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131</v>
      </c>
      <c r="AU154" s="210" t="s">
        <v>84</v>
      </c>
      <c r="AV154" s="11" t="s">
        <v>84</v>
      </c>
      <c r="AW154" s="11" t="s">
        <v>36</v>
      </c>
      <c r="AX154" s="11" t="s">
        <v>72</v>
      </c>
      <c r="AY154" s="210" t="s">
        <v>120</v>
      </c>
    </row>
    <row r="155" spans="2:65" s="11" customFormat="1" ht="13.5">
      <c r="B155" s="200"/>
      <c r="C155" s="201"/>
      <c r="D155" s="197" t="s">
        <v>131</v>
      </c>
      <c r="E155" s="202" t="s">
        <v>21</v>
      </c>
      <c r="F155" s="203" t="s">
        <v>222</v>
      </c>
      <c r="G155" s="201"/>
      <c r="H155" s="204">
        <v>1.9E-2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131</v>
      </c>
      <c r="AU155" s="210" t="s">
        <v>84</v>
      </c>
      <c r="AV155" s="11" t="s">
        <v>84</v>
      </c>
      <c r="AW155" s="11" t="s">
        <v>36</v>
      </c>
      <c r="AX155" s="11" t="s">
        <v>72</v>
      </c>
      <c r="AY155" s="210" t="s">
        <v>120</v>
      </c>
    </row>
    <row r="156" spans="2:65" s="11" customFormat="1" ht="13.5">
      <c r="B156" s="200"/>
      <c r="C156" s="201"/>
      <c r="D156" s="197" t="s">
        <v>131</v>
      </c>
      <c r="E156" s="202" t="s">
        <v>21</v>
      </c>
      <c r="F156" s="203" t="s">
        <v>223</v>
      </c>
      <c r="G156" s="201"/>
      <c r="H156" s="204">
        <v>4.0000000000000001E-3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131</v>
      </c>
      <c r="AU156" s="210" t="s">
        <v>84</v>
      </c>
      <c r="AV156" s="11" t="s">
        <v>84</v>
      </c>
      <c r="AW156" s="11" t="s">
        <v>36</v>
      </c>
      <c r="AX156" s="11" t="s">
        <v>72</v>
      </c>
      <c r="AY156" s="210" t="s">
        <v>120</v>
      </c>
    </row>
    <row r="157" spans="2:65" s="11" customFormat="1" ht="13.5">
      <c r="B157" s="200"/>
      <c r="C157" s="201"/>
      <c r="D157" s="197" t="s">
        <v>131</v>
      </c>
      <c r="E157" s="202" t="s">
        <v>21</v>
      </c>
      <c r="F157" s="203" t="s">
        <v>224</v>
      </c>
      <c r="G157" s="201"/>
      <c r="H157" s="204">
        <v>0.01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131</v>
      </c>
      <c r="AU157" s="210" t="s">
        <v>84</v>
      </c>
      <c r="AV157" s="11" t="s">
        <v>84</v>
      </c>
      <c r="AW157" s="11" t="s">
        <v>36</v>
      </c>
      <c r="AX157" s="11" t="s">
        <v>72</v>
      </c>
      <c r="AY157" s="210" t="s">
        <v>120</v>
      </c>
    </row>
    <row r="158" spans="2:65" s="12" customFormat="1" ht="13.5">
      <c r="B158" s="211"/>
      <c r="C158" s="212"/>
      <c r="D158" s="197" t="s">
        <v>131</v>
      </c>
      <c r="E158" s="213" t="s">
        <v>21</v>
      </c>
      <c r="F158" s="214" t="s">
        <v>143</v>
      </c>
      <c r="G158" s="212"/>
      <c r="H158" s="215">
        <v>3.4000000000000002E-2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131</v>
      </c>
      <c r="AU158" s="221" t="s">
        <v>84</v>
      </c>
      <c r="AV158" s="12" t="s">
        <v>121</v>
      </c>
      <c r="AW158" s="12" t="s">
        <v>36</v>
      </c>
      <c r="AX158" s="12" t="s">
        <v>77</v>
      </c>
      <c r="AY158" s="221" t="s">
        <v>120</v>
      </c>
    </row>
    <row r="159" spans="2:65" s="1" customFormat="1" ht="51" customHeight="1">
      <c r="B159" s="39"/>
      <c r="C159" s="185" t="s">
        <v>225</v>
      </c>
      <c r="D159" s="185" t="s">
        <v>123</v>
      </c>
      <c r="E159" s="186" t="s">
        <v>226</v>
      </c>
      <c r="F159" s="187" t="s">
        <v>227</v>
      </c>
      <c r="G159" s="188" t="s">
        <v>126</v>
      </c>
      <c r="H159" s="189">
        <v>962.5</v>
      </c>
      <c r="I159" s="190"/>
      <c r="J159" s="191">
        <f>ROUND(I159*H159,2)</f>
        <v>0</v>
      </c>
      <c r="K159" s="187" t="s">
        <v>21</v>
      </c>
      <c r="L159" s="59"/>
      <c r="M159" s="192" t="s">
        <v>21</v>
      </c>
      <c r="N159" s="193" t="s">
        <v>43</v>
      </c>
      <c r="O159" s="4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AR159" s="22" t="s">
        <v>121</v>
      </c>
      <c r="AT159" s="22" t="s">
        <v>123</v>
      </c>
      <c r="AU159" s="22" t="s">
        <v>84</v>
      </c>
      <c r="AY159" s="22" t="s">
        <v>120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22" t="s">
        <v>77</v>
      </c>
      <c r="BK159" s="196">
        <f>ROUND(I159*H159,2)</f>
        <v>0</v>
      </c>
      <c r="BL159" s="22" t="s">
        <v>121</v>
      </c>
      <c r="BM159" s="22" t="s">
        <v>228</v>
      </c>
    </row>
    <row r="160" spans="2:65" s="1" customFormat="1" ht="148.5">
      <c r="B160" s="39"/>
      <c r="C160" s="61"/>
      <c r="D160" s="197" t="s">
        <v>129</v>
      </c>
      <c r="E160" s="61"/>
      <c r="F160" s="198" t="s">
        <v>130</v>
      </c>
      <c r="G160" s="61"/>
      <c r="H160" s="61"/>
      <c r="I160" s="156"/>
      <c r="J160" s="61"/>
      <c r="K160" s="61"/>
      <c r="L160" s="59"/>
      <c r="M160" s="199"/>
      <c r="N160" s="40"/>
      <c r="O160" s="40"/>
      <c r="P160" s="40"/>
      <c r="Q160" s="40"/>
      <c r="R160" s="40"/>
      <c r="S160" s="40"/>
      <c r="T160" s="76"/>
      <c r="AT160" s="22" t="s">
        <v>129</v>
      </c>
      <c r="AU160" s="22" t="s">
        <v>84</v>
      </c>
    </row>
    <row r="161" spans="2:65" s="11" customFormat="1" ht="13.5">
      <c r="B161" s="200"/>
      <c r="C161" s="201"/>
      <c r="D161" s="197" t="s">
        <v>131</v>
      </c>
      <c r="E161" s="202" t="s">
        <v>21</v>
      </c>
      <c r="F161" s="203" t="s">
        <v>132</v>
      </c>
      <c r="G161" s="201"/>
      <c r="H161" s="204">
        <v>309.2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131</v>
      </c>
      <c r="AU161" s="210" t="s">
        <v>84</v>
      </c>
      <c r="AV161" s="11" t="s">
        <v>84</v>
      </c>
      <c r="AW161" s="11" t="s">
        <v>36</v>
      </c>
      <c r="AX161" s="11" t="s">
        <v>72</v>
      </c>
      <c r="AY161" s="210" t="s">
        <v>120</v>
      </c>
    </row>
    <row r="162" spans="2:65" s="11" customFormat="1" ht="13.5">
      <c r="B162" s="200"/>
      <c r="C162" s="201"/>
      <c r="D162" s="197" t="s">
        <v>131</v>
      </c>
      <c r="E162" s="202" t="s">
        <v>21</v>
      </c>
      <c r="F162" s="203" t="s">
        <v>133</v>
      </c>
      <c r="G162" s="201"/>
      <c r="H162" s="204">
        <v>77.400000000000006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131</v>
      </c>
      <c r="AU162" s="210" t="s">
        <v>84</v>
      </c>
      <c r="AV162" s="11" t="s">
        <v>84</v>
      </c>
      <c r="AW162" s="11" t="s">
        <v>36</v>
      </c>
      <c r="AX162" s="11" t="s">
        <v>72</v>
      </c>
      <c r="AY162" s="210" t="s">
        <v>120</v>
      </c>
    </row>
    <row r="163" spans="2:65" s="11" customFormat="1" ht="13.5">
      <c r="B163" s="200"/>
      <c r="C163" s="201"/>
      <c r="D163" s="197" t="s">
        <v>131</v>
      </c>
      <c r="E163" s="202" t="s">
        <v>21</v>
      </c>
      <c r="F163" s="203" t="s">
        <v>134</v>
      </c>
      <c r="G163" s="201"/>
      <c r="H163" s="204">
        <v>263.2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131</v>
      </c>
      <c r="AU163" s="210" t="s">
        <v>84</v>
      </c>
      <c r="AV163" s="11" t="s">
        <v>84</v>
      </c>
      <c r="AW163" s="11" t="s">
        <v>36</v>
      </c>
      <c r="AX163" s="11" t="s">
        <v>72</v>
      </c>
      <c r="AY163" s="210" t="s">
        <v>120</v>
      </c>
    </row>
    <row r="164" spans="2:65" s="11" customFormat="1" ht="13.5">
      <c r="B164" s="200"/>
      <c r="C164" s="201"/>
      <c r="D164" s="197" t="s">
        <v>131</v>
      </c>
      <c r="E164" s="202" t="s">
        <v>21</v>
      </c>
      <c r="F164" s="203" t="s">
        <v>135</v>
      </c>
      <c r="G164" s="201"/>
      <c r="H164" s="204">
        <v>51.9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131</v>
      </c>
      <c r="AU164" s="210" t="s">
        <v>84</v>
      </c>
      <c r="AV164" s="11" t="s">
        <v>84</v>
      </c>
      <c r="AW164" s="11" t="s">
        <v>36</v>
      </c>
      <c r="AX164" s="11" t="s">
        <v>72</v>
      </c>
      <c r="AY164" s="210" t="s">
        <v>120</v>
      </c>
    </row>
    <row r="165" spans="2:65" s="11" customFormat="1" ht="13.5">
      <c r="B165" s="200"/>
      <c r="C165" s="201"/>
      <c r="D165" s="197" t="s">
        <v>131</v>
      </c>
      <c r="E165" s="202" t="s">
        <v>21</v>
      </c>
      <c r="F165" s="203" t="s">
        <v>136</v>
      </c>
      <c r="G165" s="201"/>
      <c r="H165" s="204">
        <v>40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131</v>
      </c>
      <c r="AU165" s="210" t="s">
        <v>84</v>
      </c>
      <c r="AV165" s="11" t="s">
        <v>84</v>
      </c>
      <c r="AW165" s="11" t="s">
        <v>36</v>
      </c>
      <c r="AX165" s="11" t="s">
        <v>72</v>
      </c>
      <c r="AY165" s="210" t="s">
        <v>120</v>
      </c>
    </row>
    <row r="166" spans="2:65" s="11" customFormat="1" ht="13.5">
      <c r="B166" s="200"/>
      <c r="C166" s="201"/>
      <c r="D166" s="197" t="s">
        <v>131</v>
      </c>
      <c r="E166" s="202" t="s">
        <v>21</v>
      </c>
      <c r="F166" s="203" t="s">
        <v>137</v>
      </c>
      <c r="G166" s="201"/>
      <c r="H166" s="204">
        <v>99.4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131</v>
      </c>
      <c r="AU166" s="210" t="s">
        <v>84</v>
      </c>
      <c r="AV166" s="11" t="s">
        <v>84</v>
      </c>
      <c r="AW166" s="11" t="s">
        <v>36</v>
      </c>
      <c r="AX166" s="11" t="s">
        <v>72</v>
      </c>
      <c r="AY166" s="210" t="s">
        <v>120</v>
      </c>
    </row>
    <row r="167" spans="2:65" s="11" customFormat="1" ht="13.5">
      <c r="B167" s="200"/>
      <c r="C167" s="201"/>
      <c r="D167" s="197" t="s">
        <v>131</v>
      </c>
      <c r="E167" s="202" t="s">
        <v>21</v>
      </c>
      <c r="F167" s="203" t="s">
        <v>138</v>
      </c>
      <c r="G167" s="201"/>
      <c r="H167" s="204">
        <v>25.9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131</v>
      </c>
      <c r="AU167" s="210" t="s">
        <v>84</v>
      </c>
      <c r="AV167" s="11" t="s">
        <v>84</v>
      </c>
      <c r="AW167" s="11" t="s">
        <v>36</v>
      </c>
      <c r="AX167" s="11" t="s">
        <v>72</v>
      </c>
      <c r="AY167" s="210" t="s">
        <v>120</v>
      </c>
    </row>
    <row r="168" spans="2:65" s="11" customFormat="1" ht="13.5">
      <c r="B168" s="200"/>
      <c r="C168" s="201"/>
      <c r="D168" s="197" t="s">
        <v>131</v>
      </c>
      <c r="E168" s="202" t="s">
        <v>21</v>
      </c>
      <c r="F168" s="203" t="s">
        <v>139</v>
      </c>
      <c r="G168" s="201"/>
      <c r="H168" s="204">
        <v>34.5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131</v>
      </c>
      <c r="AU168" s="210" t="s">
        <v>84</v>
      </c>
      <c r="AV168" s="11" t="s">
        <v>84</v>
      </c>
      <c r="AW168" s="11" t="s">
        <v>36</v>
      </c>
      <c r="AX168" s="11" t="s">
        <v>72</v>
      </c>
      <c r="AY168" s="210" t="s">
        <v>120</v>
      </c>
    </row>
    <row r="169" spans="2:65" s="11" customFormat="1" ht="13.5">
      <c r="B169" s="200"/>
      <c r="C169" s="201"/>
      <c r="D169" s="197" t="s">
        <v>131</v>
      </c>
      <c r="E169" s="202" t="s">
        <v>21</v>
      </c>
      <c r="F169" s="203" t="s">
        <v>140</v>
      </c>
      <c r="G169" s="201"/>
      <c r="H169" s="204">
        <v>15.8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131</v>
      </c>
      <c r="AU169" s="210" t="s">
        <v>84</v>
      </c>
      <c r="AV169" s="11" t="s">
        <v>84</v>
      </c>
      <c r="AW169" s="11" t="s">
        <v>36</v>
      </c>
      <c r="AX169" s="11" t="s">
        <v>72</v>
      </c>
      <c r="AY169" s="210" t="s">
        <v>120</v>
      </c>
    </row>
    <row r="170" spans="2:65" s="11" customFormat="1" ht="13.5">
      <c r="B170" s="200"/>
      <c r="C170" s="201"/>
      <c r="D170" s="197" t="s">
        <v>131</v>
      </c>
      <c r="E170" s="202" t="s">
        <v>21</v>
      </c>
      <c r="F170" s="203" t="s">
        <v>141</v>
      </c>
      <c r="G170" s="201"/>
      <c r="H170" s="204">
        <v>31.6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131</v>
      </c>
      <c r="AU170" s="210" t="s">
        <v>84</v>
      </c>
      <c r="AV170" s="11" t="s">
        <v>84</v>
      </c>
      <c r="AW170" s="11" t="s">
        <v>36</v>
      </c>
      <c r="AX170" s="11" t="s">
        <v>72</v>
      </c>
      <c r="AY170" s="210" t="s">
        <v>120</v>
      </c>
    </row>
    <row r="171" spans="2:65" s="11" customFormat="1" ht="13.5">
      <c r="B171" s="200"/>
      <c r="C171" s="201"/>
      <c r="D171" s="197" t="s">
        <v>131</v>
      </c>
      <c r="E171" s="202" t="s">
        <v>21</v>
      </c>
      <c r="F171" s="203" t="s">
        <v>142</v>
      </c>
      <c r="G171" s="201"/>
      <c r="H171" s="204">
        <v>13.6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131</v>
      </c>
      <c r="AU171" s="210" t="s">
        <v>84</v>
      </c>
      <c r="AV171" s="11" t="s">
        <v>84</v>
      </c>
      <c r="AW171" s="11" t="s">
        <v>36</v>
      </c>
      <c r="AX171" s="11" t="s">
        <v>72</v>
      </c>
      <c r="AY171" s="210" t="s">
        <v>120</v>
      </c>
    </row>
    <row r="172" spans="2:65" s="12" customFormat="1" ht="13.5">
      <c r="B172" s="211"/>
      <c r="C172" s="212"/>
      <c r="D172" s="197" t="s">
        <v>131</v>
      </c>
      <c r="E172" s="213" t="s">
        <v>21</v>
      </c>
      <c r="F172" s="214" t="s">
        <v>143</v>
      </c>
      <c r="G172" s="212"/>
      <c r="H172" s="215">
        <v>962.5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131</v>
      </c>
      <c r="AU172" s="221" t="s">
        <v>84</v>
      </c>
      <c r="AV172" s="12" t="s">
        <v>121</v>
      </c>
      <c r="AW172" s="12" t="s">
        <v>36</v>
      </c>
      <c r="AX172" s="12" t="s">
        <v>77</v>
      </c>
      <c r="AY172" s="221" t="s">
        <v>120</v>
      </c>
    </row>
    <row r="173" spans="2:65" s="10" customFormat="1" ht="29.85" customHeight="1">
      <c r="B173" s="169"/>
      <c r="C173" s="170"/>
      <c r="D173" s="171" t="s">
        <v>71</v>
      </c>
      <c r="E173" s="183" t="s">
        <v>202</v>
      </c>
      <c r="F173" s="183" t="s">
        <v>229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SUM(P174:P242)</f>
        <v>0</v>
      </c>
      <c r="Q173" s="177"/>
      <c r="R173" s="178">
        <f>SUM(R174:R242)</f>
        <v>0.75202360000000013</v>
      </c>
      <c r="S173" s="177"/>
      <c r="T173" s="179">
        <f>SUM(T174:T242)</f>
        <v>0</v>
      </c>
      <c r="AR173" s="180" t="s">
        <v>77</v>
      </c>
      <c r="AT173" s="181" t="s">
        <v>71</v>
      </c>
      <c r="AU173" s="181" t="s">
        <v>77</v>
      </c>
      <c r="AY173" s="180" t="s">
        <v>120</v>
      </c>
      <c r="BK173" s="182">
        <f>SUM(BK174:BK242)</f>
        <v>0</v>
      </c>
    </row>
    <row r="174" spans="2:65" s="1" customFormat="1" ht="25.5" customHeight="1">
      <c r="B174" s="39"/>
      <c r="C174" s="185" t="s">
        <v>230</v>
      </c>
      <c r="D174" s="185" t="s">
        <v>123</v>
      </c>
      <c r="E174" s="186" t="s">
        <v>231</v>
      </c>
      <c r="F174" s="187" t="s">
        <v>232</v>
      </c>
      <c r="G174" s="188" t="s">
        <v>126</v>
      </c>
      <c r="H174" s="189">
        <v>252.7</v>
      </c>
      <c r="I174" s="190"/>
      <c r="J174" s="191">
        <f>ROUND(I174*H174,2)</f>
        <v>0</v>
      </c>
      <c r="K174" s="187" t="s">
        <v>127</v>
      </c>
      <c r="L174" s="59"/>
      <c r="M174" s="192" t="s">
        <v>21</v>
      </c>
      <c r="N174" s="193" t="s">
        <v>43</v>
      </c>
      <c r="O174" s="4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AR174" s="22" t="s">
        <v>121</v>
      </c>
      <c r="AT174" s="22" t="s">
        <v>123</v>
      </c>
      <c r="AU174" s="22" t="s">
        <v>84</v>
      </c>
      <c r="AY174" s="22" t="s">
        <v>120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22" t="s">
        <v>77</v>
      </c>
      <c r="BK174" s="196">
        <f>ROUND(I174*H174,2)</f>
        <v>0</v>
      </c>
      <c r="BL174" s="22" t="s">
        <v>121</v>
      </c>
      <c r="BM174" s="22" t="s">
        <v>233</v>
      </c>
    </row>
    <row r="175" spans="2:65" s="1" customFormat="1" ht="108">
      <c r="B175" s="39"/>
      <c r="C175" s="61"/>
      <c r="D175" s="197" t="s">
        <v>129</v>
      </c>
      <c r="E175" s="61"/>
      <c r="F175" s="198" t="s">
        <v>234</v>
      </c>
      <c r="G175" s="61"/>
      <c r="H175" s="61"/>
      <c r="I175" s="156"/>
      <c r="J175" s="61"/>
      <c r="K175" s="61"/>
      <c r="L175" s="59"/>
      <c r="M175" s="199"/>
      <c r="N175" s="40"/>
      <c r="O175" s="40"/>
      <c r="P175" s="40"/>
      <c r="Q175" s="40"/>
      <c r="R175" s="40"/>
      <c r="S175" s="40"/>
      <c r="T175" s="76"/>
      <c r="AT175" s="22" t="s">
        <v>129</v>
      </c>
      <c r="AU175" s="22" t="s">
        <v>84</v>
      </c>
    </row>
    <row r="176" spans="2:65" s="11" customFormat="1" ht="13.5">
      <c r="B176" s="200"/>
      <c r="C176" s="201"/>
      <c r="D176" s="197" t="s">
        <v>131</v>
      </c>
      <c r="E176" s="202" t="s">
        <v>21</v>
      </c>
      <c r="F176" s="203" t="s">
        <v>235</v>
      </c>
      <c r="G176" s="201"/>
      <c r="H176" s="204">
        <v>125.5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131</v>
      </c>
      <c r="AU176" s="210" t="s">
        <v>84</v>
      </c>
      <c r="AV176" s="11" t="s">
        <v>84</v>
      </c>
      <c r="AW176" s="11" t="s">
        <v>36</v>
      </c>
      <c r="AX176" s="11" t="s">
        <v>72</v>
      </c>
      <c r="AY176" s="210" t="s">
        <v>120</v>
      </c>
    </row>
    <row r="177" spans="2:65" s="11" customFormat="1" ht="13.5">
      <c r="B177" s="200"/>
      <c r="C177" s="201"/>
      <c r="D177" s="197" t="s">
        <v>131</v>
      </c>
      <c r="E177" s="202" t="s">
        <v>21</v>
      </c>
      <c r="F177" s="203" t="s">
        <v>236</v>
      </c>
      <c r="G177" s="201"/>
      <c r="H177" s="204">
        <v>26.6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131</v>
      </c>
      <c r="AU177" s="210" t="s">
        <v>84</v>
      </c>
      <c r="AV177" s="11" t="s">
        <v>84</v>
      </c>
      <c r="AW177" s="11" t="s">
        <v>36</v>
      </c>
      <c r="AX177" s="11" t="s">
        <v>72</v>
      </c>
      <c r="AY177" s="210" t="s">
        <v>120</v>
      </c>
    </row>
    <row r="178" spans="2:65" s="11" customFormat="1" ht="13.5">
      <c r="B178" s="200"/>
      <c r="C178" s="201"/>
      <c r="D178" s="197" t="s">
        <v>131</v>
      </c>
      <c r="E178" s="202" t="s">
        <v>21</v>
      </c>
      <c r="F178" s="203" t="s">
        <v>237</v>
      </c>
      <c r="G178" s="201"/>
      <c r="H178" s="204">
        <v>35.4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131</v>
      </c>
      <c r="AU178" s="210" t="s">
        <v>84</v>
      </c>
      <c r="AV178" s="11" t="s">
        <v>84</v>
      </c>
      <c r="AW178" s="11" t="s">
        <v>36</v>
      </c>
      <c r="AX178" s="11" t="s">
        <v>72</v>
      </c>
      <c r="AY178" s="210" t="s">
        <v>120</v>
      </c>
    </row>
    <row r="179" spans="2:65" s="11" customFormat="1" ht="13.5">
      <c r="B179" s="200"/>
      <c r="C179" s="201"/>
      <c r="D179" s="197" t="s">
        <v>131</v>
      </c>
      <c r="E179" s="202" t="s">
        <v>21</v>
      </c>
      <c r="F179" s="203" t="s">
        <v>238</v>
      </c>
      <c r="G179" s="201"/>
      <c r="H179" s="204">
        <v>22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131</v>
      </c>
      <c r="AU179" s="210" t="s">
        <v>84</v>
      </c>
      <c r="AV179" s="11" t="s">
        <v>84</v>
      </c>
      <c r="AW179" s="11" t="s">
        <v>36</v>
      </c>
      <c r="AX179" s="11" t="s">
        <v>72</v>
      </c>
      <c r="AY179" s="210" t="s">
        <v>120</v>
      </c>
    </row>
    <row r="180" spans="2:65" s="11" customFormat="1" ht="13.5">
      <c r="B180" s="200"/>
      <c r="C180" s="201"/>
      <c r="D180" s="197" t="s">
        <v>131</v>
      </c>
      <c r="E180" s="202" t="s">
        <v>21</v>
      </c>
      <c r="F180" s="203" t="s">
        <v>239</v>
      </c>
      <c r="G180" s="201"/>
      <c r="H180" s="204">
        <v>43.2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131</v>
      </c>
      <c r="AU180" s="210" t="s">
        <v>84</v>
      </c>
      <c r="AV180" s="11" t="s">
        <v>84</v>
      </c>
      <c r="AW180" s="11" t="s">
        <v>36</v>
      </c>
      <c r="AX180" s="11" t="s">
        <v>72</v>
      </c>
      <c r="AY180" s="210" t="s">
        <v>120</v>
      </c>
    </row>
    <row r="181" spans="2:65" s="12" customFormat="1" ht="13.5">
      <c r="B181" s="211"/>
      <c r="C181" s="212"/>
      <c r="D181" s="197" t="s">
        <v>131</v>
      </c>
      <c r="E181" s="213" t="s">
        <v>21</v>
      </c>
      <c r="F181" s="214" t="s">
        <v>143</v>
      </c>
      <c r="G181" s="212"/>
      <c r="H181" s="215">
        <v>252.7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131</v>
      </c>
      <c r="AU181" s="221" t="s">
        <v>84</v>
      </c>
      <c r="AV181" s="12" t="s">
        <v>121</v>
      </c>
      <c r="AW181" s="12" t="s">
        <v>36</v>
      </c>
      <c r="AX181" s="12" t="s">
        <v>77</v>
      </c>
      <c r="AY181" s="221" t="s">
        <v>120</v>
      </c>
    </row>
    <row r="182" spans="2:65" s="1" customFormat="1" ht="16.5" customHeight="1">
      <c r="B182" s="39"/>
      <c r="C182" s="222" t="s">
        <v>240</v>
      </c>
      <c r="D182" s="222" t="s">
        <v>144</v>
      </c>
      <c r="E182" s="223" t="s">
        <v>241</v>
      </c>
      <c r="F182" s="224" t="s">
        <v>242</v>
      </c>
      <c r="G182" s="225" t="s">
        <v>243</v>
      </c>
      <c r="H182" s="226">
        <v>12.54</v>
      </c>
      <c r="I182" s="227"/>
      <c r="J182" s="228">
        <f>ROUND(I182*H182,2)</f>
        <v>0</v>
      </c>
      <c r="K182" s="224" t="s">
        <v>127</v>
      </c>
      <c r="L182" s="229"/>
      <c r="M182" s="230" t="s">
        <v>21</v>
      </c>
      <c r="N182" s="231" t="s">
        <v>43</v>
      </c>
      <c r="O182" s="40"/>
      <c r="P182" s="194">
        <f>O182*H182</f>
        <v>0</v>
      </c>
      <c r="Q182" s="194">
        <v>2.2599999999999999E-3</v>
      </c>
      <c r="R182" s="194">
        <f>Q182*H182</f>
        <v>2.8340399999999995E-2</v>
      </c>
      <c r="S182" s="194">
        <v>0</v>
      </c>
      <c r="T182" s="195">
        <f>S182*H182</f>
        <v>0</v>
      </c>
      <c r="AR182" s="22" t="s">
        <v>148</v>
      </c>
      <c r="AT182" s="22" t="s">
        <v>144</v>
      </c>
      <c r="AU182" s="22" t="s">
        <v>84</v>
      </c>
      <c r="AY182" s="22" t="s">
        <v>120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2" t="s">
        <v>77</v>
      </c>
      <c r="BK182" s="196">
        <f>ROUND(I182*H182,2)</f>
        <v>0</v>
      </c>
      <c r="BL182" s="22" t="s">
        <v>121</v>
      </c>
      <c r="BM182" s="22" t="s">
        <v>244</v>
      </c>
    </row>
    <row r="183" spans="2:65" s="11" customFormat="1" ht="13.5">
      <c r="B183" s="200"/>
      <c r="C183" s="201"/>
      <c r="D183" s="197" t="s">
        <v>131</v>
      </c>
      <c r="E183" s="202" t="s">
        <v>21</v>
      </c>
      <c r="F183" s="203" t="s">
        <v>245</v>
      </c>
      <c r="G183" s="201"/>
      <c r="H183" s="204">
        <v>8.1950000000000003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131</v>
      </c>
      <c r="AU183" s="210" t="s">
        <v>84</v>
      </c>
      <c r="AV183" s="11" t="s">
        <v>84</v>
      </c>
      <c r="AW183" s="11" t="s">
        <v>36</v>
      </c>
      <c r="AX183" s="11" t="s">
        <v>72</v>
      </c>
      <c r="AY183" s="210" t="s">
        <v>120</v>
      </c>
    </row>
    <row r="184" spans="2:65" s="11" customFormat="1" ht="13.5">
      <c r="B184" s="200"/>
      <c r="C184" s="201"/>
      <c r="D184" s="197" t="s">
        <v>131</v>
      </c>
      <c r="E184" s="202" t="s">
        <v>21</v>
      </c>
      <c r="F184" s="203" t="s">
        <v>246</v>
      </c>
      <c r="G184" s="201"/>
      <c r="H184" s="204">
        <v>1.8149999999999999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131</v>
      </c>
      <c r="AU184" s="210" t="s">
        <v>84</v>
      </c>
      <c r="AV184" s="11" t="s">
        <v>84</v>
      </c>
      <c r="AW184" s="11" t="s">
        <v>36</v>
      </c>
      <c r="AX184" s="11" t="s">
        <v>72</v>
      </c>
      <c r="AY184" s="210" t="s">
        <v>120</v>
      </c>
    </row>
    <row r="185" spans="2:65" s="11" customFormat="1" ht="13.5">
      <c r="B185" s="200"/>
      <c r="C185" s="201"/>
      <c r="D185" s="197" t="s">
        <v>131</v>
      </c>
      <c r="E185" s="202" t="s">
        <v>21</v>
      </c>
      <c r="F185" s="203" t="s">
        <v>247</v>
      </c>
      <c r="G185" s="201"/>
      <c r="H185" s="204">
        <v>1.3859999999999999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131</v>
      </c>
      <c r="AU185" s="210" t="s">
        <v>84</v>
      </c>
      <c r="AV185" s="11" t="s">
        <v>84</v>
      </c>
      <c r="AW185" s="11" t="s">
        <v>36</v>
      </c>
      <c r="AX185" s="11" t="s">
        <v>72</v>
      </c>
      <c r="AY185" s="210" t="s">
        <v>120</v>
      </c>
    </row>
    <row r="186" spans="2:65" s="11" customFormat="1" ht="13.5">
      <c r="B186" s="200"/>
      <c r="C186" s="201"/>
      <c r="D186" s="197" t="s">
        <v>131</v>
      </c>
      <c r="E186" s="202" t="s">
        <v>21</v>
      </c>
      <c r="F186" s="203" t="s">
        <v>248</v>
      </c>
      <c r="G186" s="201"/>
      <c r="H186" s="204">
        <v>1.1439999999999999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131</v>
      </c>
      <c r="AU186" s="210" t="s">
        <v>84</v>
      </c>
      <c r="AV186" s="11" t="s">
        <v>84</v>
      </c>
      <c r="AW186" s="11" t="s">
        <v>36</v>
      </c>
      <c r="AX186" s="11" t="s">
        <v>72</v>
      </c>
      <c r="AY186" s="210" t="s">
        <v>120</v>
      </c>
    </row>
    <row r="187" spans="2:65" s="12" customFormat="1" ht="13.5">
      <c r="B187" s="211"/>
      <c r="C187" s="212"/>
      <c r="D187" s="197" t="s">
        <v>131</v>
      </c>
      <c r="E187" s="213" t="s">
        <v>21</v>
      </c>
      <c r="F187" s="214" t="s">
        <v>143</v>
      </c>
      <c r="G187" s="212"/>
      <c r="H187" s="215">
        <v>12.54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131</v>
      </c>
      <c r="AU187" s="221" t="s">
        <v>84</v>
      </c>
      <c r="AV187" s="12" t="s">
        <v>121</v>
      </c>
      <c r="AW187" s="12" t="s">
        <v>36</v>
      </c>
      <c r="AX187" s="12" t="s">
        <v>77</v>
      </c>
      <c r="AY187" s="221" t="s">
        <v>120</v>
      </c>
    </row>
    <row r="188" spans="2:65" s="1" customFormat="1" ht="16.5" customHeight="1">
      <c r="B188" s="39"/>
      <c r="C188" s="222" t="s">
        <v>10</v>
      </c>
      <c r="D188" s="222" t="s">
        <v>144</v>
      </c>
      <c r="E188" s="223" t="s">
        <v>249</v>
      </c>
      <c r="F188" s="224" t="s">
        <v>250</v>
      </c>
      <c r="G188" s="225" t="s">
        <v>243</v>
      </c>
      <c r="H188" s="226">
        <v>11.352</v>
      </c>
      <c r="I188" s="227"/>
      <c r="J188" s="228">
        <f>ROUND(I188*H188,2)</f>
        <v>0</v>
      </c>
      <c r="K188" s="224" t="s">
        <v>21</v>
      </c>
      <c r="L188" s="229"/>
      <c r="M188" s="230" t="s">
        <v>21</v>
      </c>
      <c r="N188" s="231" t="s">
        <v>43</v>
      </c>
      <c r="O188" s="40"/>
      <c r="P188" s="194">
        <f>O188*H188</f>
        <v>0</v>
      </c>
      <c r="Q188" s="194">
        <v>3.4299999999999999E-3</v>
      </c>
      <c r="R188" s="194">
        <f>Q188*H188</f>
        <v>3.8937359999999997E-2</v>
      </c>
      <c r="S188" s="194">
        <v>0</v>
      </c>
      <c r="T188" s="195">
        <f>S188*H188</f>
        <v>0</v>
      </c>
      <c r="AR188" s="22" t="s">
        <v>148</v>
      </c>
      <c r="AT188" s="22" t="s">
        <v>144</v>
      </c>
      <c r="AU188" s="22" t="s">
        <v>84</v>
      </c>
      <c r="AY188" s="22" t="s">
        <v>120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2" t="s">
        <v>77</v>
      </c>
      <c r="BK188" s="196">
        <f>ROUND(I188*H188,2)</f>
        <v>0</v>
      </c>
      <c r="BL188" s="22" t="s">
        <v>121</v>
      </c>
      <c r="BM188" s="22" t="s">
        <v>251</v>
      </c>
    </row>
    <row r="189" spans="2:65" s="11" customFormat="1" ht="13.5">
      <c r="B189" s="200"/>
      <c r="C189" s="201"/>
      <c r="D189" s="197" t="s">
        <v>131</v>
      </c>
      <c r="E189" s="202" t="s">
        <v>21</v>
      </c>
      <c r="F189" s="203" t="s">
        <v>252</v>
      </c>
      <c r="G189" s="201"/>
      <c r="H189" s="204">
        <v>7.5350000000000001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131</v>
      </c>
      <c r="AU189" s="210" t="s">
        <v>84</v>
      </c>
      <c r="AV189" s="11" t="s">
        <v>84</v>
      </c>
      <c r="AW189" s="11" t="s">
        <v>36</v>
      </c>
      <c r="AX189" s="11" t="s">
        <v>72</v>
      </c>
      <c r="AY189" s="210" t="s">
        <v>120</v>
      </c>
    </row>
    <row r="190" spans="2:65" s="11" customFormat="1" ht="13.5">
      <c r="B190" s="200"/>
      <c r="C190" s="201"/>
      <c r="D190" s="197" t="s">
        <v>131</v>
      </c>
      <c r="E190" s="202" t="s">
        <v>21</v>
      </c>
      <c r="F190" s="203" t="s">
        <v>253</v>
      </c>
      <c r="G190" s="201"/>
      <c r="H190" s="204">
        <v>1.6830000000000001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131</v>
      </c>
      <c r="AU190" s="210" t="s">
        <v>84</v>
      </c>
      <c r="AV190" s="11" t="s">
        <v>84</v>
      </c>
      <c r="AW190" s="11" t="s">
        <v>36</v>
      </c>
      <c r="AX190" s="11" t="s">
        <v>72</v>
      </c>
      <c r="AY190" s="210" t="s">
        <v>120</v>
      </c>
    </row>
    <row r="191" spans="2:65" s="11" customFormat="1" ht="13.5">
      <c r="B191" s="200"/>
      <c r="C191" s="201"/>
      <c r="D191" s="197" t="s">
        <v>131</v>
      </c>
      <c r="E191" s="202" t="s">
        <v>21</v>
      </c>
      <c r="F191" s="203" t="s">
        <v>254</v>
      </c>
      <c r="G191" s="201"/>
      <c r="H191" s="204">
        <v>1.1220000000000001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131</v>
      </c>
      <c r="AU191" s="210" t="s">
        <v>84</v>
      </c>
      <c r="AV191" s="11" t="s">
        <v>84</v>
      </c>
      <c r="AW191" s="11" t="s">
        <v>36</v>
      </c>
      <c r="AX191" s="11" t="s">
        <v>72</v>
      </c>
      <c r="AY191" s="210" t="s">
        <v>120</v>
      </c>
    </row>
    <row r="192" spans="2:65" s="11" customFormat="1" ht="13.5">
      <c r="B192" s="200"/>
      <c r="C192" s="201"/>
      <c r="D192" s="197" t="s">
        <v>131</v>
      </c>
      <c r="E192" s="202" t="s">
        <v>21</v>
      </c>
      <c r="F192" s="203" t="s">
        <v>255</v>
      </c>
      <c r="G192" s="201"/>
      <c r="H192" s="204">
        <v>1.012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131</v>
      </c>
      <c r="AU192" s="210" t="s">
        <v>84</v>
      </c>
      <c r="AV192" s="11" t="s">
        <v>84</v>
      </c>
      <c r="AW192" s="11" t="s">
        <v>36</v>
      </c>
      <c r="AX192" s="11" t="s">
        <v>72</v>
      </c>
      <c r="AY192" s="210" t="s">
        <v>120</v>
      </c>
    </row>
    <row r="193" spans="2:65" s="12" customFormat="1" ht="13.5">
      <c r="B193" s="211"/>
      <c r="C193" s="212"/>
      <c r="D193" s="197" t="s">
        <v>131</v>
      </c>
      <c r="E193" s="213" t="s">
        <v>21</v>
      </c>
      <c r="F193" s="214" t="s">
        <v>143</v>
      </c>
      <c r="G193" s="212"/>
      <c r="H193" s="215">
        <v>11.352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131</v>
      </c>
      <c r="AU193" s="221" t="s">
        <v>84</v>
      </c>
      <c r="AV193" s="12" t="s">
        <v>121</v>
      </c>
      <c r="AW193" s="12" t="s">
        <v>36</v>
      </c>
      <c r="AX193" s="12" t="s">
        <v>77</v>
      </c>
      <c r="AY193" s="221" t="s">
        <v>120</v>
      </c>
    </row>
    <row r="194" spans="2:65" s="1" customFormat="1" ht="16.5" customHeight="1">
      <c r="B194" s="39"/>
      <c r="C194" s="222" t="s">
        <v>256</v>
      </c>
      <c r="D194" s="222" t="s">
        <v>144</v>
      </c>
      <c r="E194" s="223" t="s">
        <v>257</v>
      </c>
      <c r="F194" s="224" t="s">
        <v>258</v>
      </c>
      <c r="G194" s="225" t="s">
        <v>243</v>
      </c>
      <c r="H194" s="226">
        <v>122.276</v>
      </c>
      <c r="I194" s="227"/>
      <c r="J194" s="228">
        <f>ROUND(I194*H194,2)</f>
        <v>0</v>
      </c>
      <c r="K194" s="224" t="s">
        <v>21</v>
      </c>
      <c r="L194" s="229"/>
      <c r="M194" s="230" t="s">
        <v>21</v>
      </c>
      <c r="N194" s="231" t="s">
        <v>43</v>
      </c>
      <c r="O194" s="40"/>
      <c r="P194" s="194">
        <f>O194*H194</f>
        <v>0</v>
      </c>
      <c r="Q194" s="194">
        <v>4.8700000000000002E-3</v>
      </c>
      <c r="R194" s="194">
        <f>Q194*H194</f>
        <v>0.59548412000000006</v>
      </c>
      <c r="S194" s="194">
        <v>0</v>
      </c>
      <c r="T194" s="195">
        <f>S194*H194</f>
        <v>0</v>
      </c>
      <c r="AR194" s="22" t="s">
        <v>148</v>
      </c>
      <c r="AT194" s="22" t="s">
        <v>144</v>
      </c>
      <c r="AU194" s="22" t="s">
        <v>84</v>
      </c>
      <c r="AY194" s="22" t="s">
        <v>120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2" t="s">
        <v>77</v>
      </c>
      <c r="BK194" s="196">
        <f>ROUND(I194*H194,2)</f>
        <v>0</v>
      </c>
      <c r="BL194" s="22" t="s">
        <v>121</v>
      </c>
      <c r="BM194" s="22" t="s">
        <v>259</v>
      </c>
    </row>
    <row r="195" spans="2:65" s="11" customFormat="1" ht="13.5">
      <c r="B195" s="200"/>
      <c r="C195" s="201"/>
      <c r="D195" s="197" t="s">
        <v>131</v>
      </c>
      <c r="E195" s="202" t="s">
        <v>21</v>
      </c>
      <c r="F195" s="203" t="s">
        <v>260</v>
      </c>
      <c r="G195" s="201"/>
      <c r="H195" s="204">
        <v>111.364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131</v>
      </c>
      <c r="AU195" s="210" t="s">
        <v>84</v>
      </c>
      <c r="AV195" s="11" t="s">
        <v>84</v>
      </c>
      <c r="AW195" s="11" t="s">
        <v>36</v>
      </c>
      <c r="AX195" s="11" t="s">
        <v>72</v>
      </c>
      <c r="AY195" s="210" t="s">
        <v>120</v>
      </c>
    </row>
    <row r="196" spans="2:65" s="11" customFormat="1" ht="13.5">
      <c r="B196" s="200"/>
      <c r="C196" s="201"/>
      <c r="D196" s="197" t="s">
        <v>131</v>
      </c>
      <c r="E196" s="202" t="s">
        <v>21</v>
      </c>
      <c r="F196" s="203" t="s">
        <v>261</v>
      </c>
      <c r="G196" s="201"/>
      <c r="H196" s="204">
        <v>2.7280000000000002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131</v>
      </c>
      <c r="AU196" s="210" t="s">
        <v>84</v>
      </c>
      <c r="AV196" s="11" t="s">
        <v>84</v>
      </c>
      <c r="AW196" s="11" t="s">
        <v>36</v>
      </c>
      <c r="AX196" s="11" t="s">
        <v>72</v>
      </c>
      <c r="AY196" s="210" t="s">
        <v>120</v>
      </c>
    </row>
    <row r="197" spans="2:65" s="11" customFormat="1" ht="13.5">
      <c r="B197" s="200"/>
      <c r="C197" s="201"/>
      <c r="D197" s="197" t="s">
        <v>131</v>
      </c>
      <c r="E197" s="202" t="s">
        <v>21</v>
      </c>
      <c r="F197" s="203" t="s">
        <v>262</v>
      </c>
      <c r="G197" s="201"/>
      <c r="H197" s="204">
        <v>5.4560000000000004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131</v>
      </c>
      <c r="AU197" s="210" t="s">
        <v>84</v>
      </c>
      <c r="AV197" s="11" t="s">
        <v>84</v>
      </c>
      <c r="AW197" s="11" t="s">
        <v>36</v>
      </c>
      <c r="AX197" s="11" t="s">
        <v>72</v>
      </c>
      <c r="AY197" s="210" t="s">
        <v>120</v>
      </c>
    </row>
    <row r="198" spans="2:65" s="11" customFormat="1" ht="13.5">
      <c r="B198" s="200"/>
      <c r="C198" s="201"/>
      <c r="D198" s="197" t="s">
        <v>131</v>
      </c>
      <c r="E198" s="202" t="s">
        <v>21</v>
      </c>
      <c r="F198" s="203" t="s">
        <v>263</v>
      </c>
      <c r="G198" s="201"/>
      <c r="H198" s="204">
        <v>2.7280000000000002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131</v>
      </c>
      <c r="AU198" s="210" t="s">
        <v>84</v>
      </c>
      <c r="AV198" s="11" t="s">
        <v>84</v>
      </c>
      <c r="AW198" s="11" t="s">
        <v>36</v>
      </c>
      <c r="AX198" s="11" t="s">
        <v>72</v>
      </c>
      <c r="AY198" s="210" t="s">
        <v>120</v>
      </c>
    </row>
    <row r="199" spans="2:65" s="12" customFormat="1" ht="13.5">
      <c r="B199" s="211"/>
      <c r="C199" s="212"/>
      <c r="D199" s="197" t="s">
        <v>131</v>
      </c>
      <c r="E199" s="213" t="s">
        <v>21</v>
      </c>
      <c r="F199" s="214" t="s">
        <v>143</v>
      </c>
      <c r="G199" s="212"/>
      <c r="H199" s="215">
        <v>122.276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131</v>
      </c>
      <c r="AU199" s="221" t="s">
        <v>84</v>
      </c>
      <c r="AV199" s="12" t="s">
        <v>121</v>
      </c>
      <c r="AW199" s="12" t="s">
        <v>36</v>
      </c>
      <c r="AX199" s="12" t="s">
        <v>77</v>
      </c>
      <c r="AY199" s="221" t="s">
        <v>120</v>
      </c>
    </row>
    <row r="200" spans="2:65" s="1" customFormat="1" ht="16.5" customHeight="1">
      <c r="B200" s="39"/>
      <c r="C200" s="222" t="s">
        <v>264</v>
      </c>
      <c r="D200" s="222" t="s">
        <v>144</v>
      </c>
      <c r="E200" s="223" t="s">
        <v>265</v>
      </c>
      <c r="F200" s="224" t="s">
        <v>266</v>
      </c>
      <c r="G200" s="225" t="s">
        <v>243</v>
      </c>
      <c r="H200" s="226">
        <v>3.5640000000000001</v>
      </c>
      <c r="I200" s="227"/>
      <c r="J200" s="228">
        <f>ROUND(I200*H200,2)</f>
        <v>0</v>
      </c>
      <c r="K200" s="224" t="s">
        <v>21</v>
      </c>
      <c r="L200" s="229"/>
      <c r="M200" s="230" t="s">
        <v>21</v>
      </c>
      <c r="N200" s="231" t="s">
        <v>43</v>
      </c>
      <c r="O200" s="40"/>
      <c r="P200" s="194">
        <f>O200*H200</f>
        <v>0</v>
      </c>
      <c r="Q200" s="194">
        <v>5.2300000000000003E-3</v>
      </c>
      <c r="R200" s="194">
        <f>Q200*H200</f>
        <v>1.8639720000000002E-2</v>
      </c>
      <c r="S200" s="194">
        <v>0</v>
      </c>
      <c r="T200" s="195">
        <f>S200*H200</f>
        <v>0</v>
      </c>
      <c r="AR200" s="22" t="s">
        <v>148</v>
      </c>
      <c r="AT200" s="22" t="s">
        <v>144</v>
      </c>
      <c r="AU200" s="22" t="s">
        <v>84</v>
      </c>
      <c r="AY200" s="22" t="s">
        <v>120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22" t="s">
        <v>77</v>
      </c>
      <c r="BK200" s="196">
        <f>ROUND(I200*H200,2)</f>
        <v>0</v>
      </c>
      <c r="BL200" s="22" t="s">
        <v>121</v>
      </c>
      <c r="BM200" s="22" t="s">
        <v>267</v>
      </c>
    </row>
    <row r="201" spans="2:65" s="11" customFormat="1" ht="13.5">
      <c r="B201" s="200"/>
      <c r="C201" s="201"/>
      <c r="D201" s="197" t="s">
        <v>131</v>
      </c>
      <c r="E201" s="202" t="s">
        <v>21</v>
      </c>
      <c r="F201" s="203" t="s">
        <v>268</v>
      </c>
      <c r="G201" s="201"/>
      <c r="H201" s="204">
        <v>3.5640000000000001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131</v>
      </c>
      <c r="AU201" s="210" t="s">
        <v>84</v>
      </c>
      <c r="AV201" s="11" t="s">
        <v>84</v>
      </c>
      <c r="AW201" s="11" t="s">
        <v>36</v>
      </c>
      <c r="AX201" s="11" t="s">
        <v>77</v>
      </c>
      <c r="AY201" s="210" t="s">
        <v>120</v>
      </c>
    </row>
    <row r="202" spans="2:65" s="1" customFormat="1" ht="16.5" customHeight="1">
      <c r="B202" s="39"/>
      <c r="C202" s="222" t="s">
        <v>269</v>
      </c>
      <c r="D202" s="222" t="s">
        <v>144</v>
      </c>
      <c r="E202" s="223" t="s">
        <v>270</v>
      </c>
      <c r="F202" s="224" t="s">
        <v>271</v>
      </c>
      <c r="G202" s="225" t="s">
        <v>147</v>
      </c>
      <c r="H202" s="226">
        <v>1E-3</v>
      </c>
      <c r="I202" s="227"/>
      <c r="J202" s="228">
        <f>ROUND(I202*H202,2)</f>
        <v>0</v>
      </c>
      <c r="K202" s="224" t="s">
        <v>127</v>
      </c>
      <c r="L202" s="229"/>
      <c r="M202" s="230" t="s">
        <v>21</v>
      </c>
      <c r="N202" s="231" t="s">
        <v>43</v>
      </c>
      <c r="O202" s="40"/>
      <c r="P202" s="194">
        <f>O202*H202</f>
        <v>0</v>
      </c>
      <c r="Q202" s="194">
        <v>1</v>
      </c>
      <c r="R202" s="194">
        <f>Q202*H202</f>
        <v>1E-3</v>
      </c>
      <c r="S202" s="194">
        <v>0</v>
      </c>
      <c r="T202" s="195">
        <f>S202*H202</f>
        <v>0</v>
      </c>
      <c r="AR202" s="22" t="s">
        <v>148</v>
      </c>
      <c r="AT202" s="22" t="s">
        <v>144</v>
      </c>
      <c r="AU202" s="22" t="s">
        <v>84</v>
      </c>
      <c r="AY202" s="22" t="s">
        <v>120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2" t="s">
        <v>77</v>
      </c>
      <c r="BK202" s="196">
        <f>ROUND(I202*H202,2)</f>
        <v>0</v>
      </c>
      <c r="BL202" s="22" t="s">
        <v>121</v>
      </c>
      <c r="BM202" s="22" t="s">
        <v>272</v>
      </c>
    </row>
    <row r="203" spans="2:65" s="11" customFormat="1" ht="13.5">
      <c r="B203" s="200"/>
      <c r="C203" s="201"/>
      <c r="D203" s="197" t="s">
        <v>131</v>
      </c>
      <c r="E203" s="202" t="s">
        <v>21</v>
      </c>
      <c r="F203" s="203" t="s">
        <v>273</v>
      </c>
      <c r="G203" s="201"/>
      <c r="H203" s="204">
        <v>1E-3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131</v>
      </c>
      <c r="AU203" s="210" t="s">
        <v>84</v>
      </c>
      <c r="AV203" s="11" t="s">
        <v>84</v>
      </c>
      <c r="AW203" s="11" t="s">
        <v>36</v>
      </c>
      <c r="AX203" s="11" t="s">
        <v>77</v>
      </c>
      <c r="AY203" s="210" t="s">
        <v>120</v>
      </c>
    </row>
    <row r="204" spans="2:65" s="1" customFormat="1" ht="16.5" customHeight="1">
      <c r="B204" s="39"/>
      <c r="C204" s="222" t="s">
        <v>274</v>
      </c>
      <c r="D204" s="222" t="s">
        <v>144</v>
      </c>
      <c r="E204" s="223" t="s">
        <v>275</v>
      </c>
      <c r="F204" s="224" t="s">
        <v>276</v>
      </c>
      <c r="G204" s="225" t="s">
        <v>277</v>
      </c>
      <c r="H204" s="226">
        <v>18</v>
      </c>
      <c r="I204" s="227"/>
      <c r="J204" s="228">
        <f>ROUND(I204*H204,2)</f>
        <v>0</v>
      </c>
      <c r="K204" s="224" t="s">
        <v>127</v>
      </c>
      <c r="L204" s="229"/>
      <c r="M204" s="230" t="s">
        <v>21</v>
      </c>
      <c r="N204" s="231" t="s">
        <v>43</v>
      </c>
      <c r="O204" s="40"/>
      <c r="P204" s="194">
        <f>O204*H204</f>
        <v>0</v>
      </c>
      <c r="Q204" s="194">
        <v>2.3000000000000001E-4</v>
      </c>
      <c r="R204" s="194">
        <f>Q204*H204</f>
        <v>4.1400000000000005E-3</v>
      </c>
      <c r="S204" s="194">
        <v>0</v>
      </c>
      <c r="T204" s="195">
        <f>S204*H204</f>
        <v>0</v>
      </c>
      <c r="AR204" s="22" t="s">
        <v>148</v>
      </c>
      <c r="AT204" s="22" t="s">
        <v>144</v>
      </c>
      <c r="AU204" s="22" t="s">
        <v>84</v>
      </c>
      <c r="AY204" s="22" t="s">
        <v>120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2" t="s">
        <v>77</v>
      </c>
      <c r="BK204" s="196">
        <f>ROUND(I204*H204,2)</f>
        <v>0</v>
      </c>
      <c r="BL204" s="22" t="s">
        <v>121</v>
      </c>
      <c r="BM204" s="22" t="s">
        <v>278</v>
      </c>
    </row>
    <row r="205" spans="2:65" s="11" customFormat="1" ht="13.5">
      <c r="B205" s="200"/>
      <c r="C205" s="201"/>
      <c r="D205" s="197" t="s">
        <v>131</v>
      </c>
      <c r="E205" s="202" t="s">
        <v>21</v>
      </c>
      <c r="F205" s="203" t="s">
        <v>279</v>
      </c>
      <c r="G205" s="201"/>
      <c r="H205" s="204">
        <v>10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131</v>
      </c>
      <c r="AU205" s="210" t="s">
        <v>84</v>
      </c>
      <c r="AV205" s="11" t="s">
        <v>84</v>
      </c>
      <c r="AW205" s="11" t="s">
        <v>36</v>
      </c>
      <c r="AX205" s="11" t="s">
        <v>72</v>
      </c>
      <c r="AY205" s="210" t="s">
        <v>120</v>
      </c>
    </row>
    <row r="206" spans="2:65" s="11" customFormat="1" ht="13.5">
      <c r="B206" s="200"/>
      <c r="C206" s="201"/>
      <c r="D206" s="197" t="s">
        <v>131</v>
      </c>
      <c r="E206" s="202" t="s">
        <v>21</v>
      </c>
      <c r="F206" s="203" t="s">
        <v>280</v>
      </c>
      <c r="G206" s="201"/>
      <c r="H206" s="204">
        <v>2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131</v>
      </c>
      <c r="AU206" s="210" t="s">
        <v>84</v>
      </c>
      <c r="AV206" s="11" t="s">
        <v>84</v>
      </c>
      <c r="AW206" s="11" t="s">
        <v>36</v>
      </c>
      <c r="AX206" s="11" t="s">
        <v>72</v>
      </c>
      <c r="AY206" s="210" t="s">
        <v>120</v>
      </c>
    </row>
    <row r="207" spans="2:65" s="11" customFormat="1" ht="13.5">
      <c r="B207" s="200"/>
      <c r="C207" s="201"/>
      <c r="D207" s="197" t="s">
        <v>131</v>
      </c>
      <c r="E207" s="202" t="s">
        <v>21</v>
      </c>
      <c r="F207" s="203" t="s">
        <v>281</v>
      </c>
      <c r="G207" s="201"/>
      <c r="H207" s="204">
        <v>4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131</v>
      </c>
      <c r="AU207" s="210" t="s">
        <v>84</v>
      </c>
      <c r="AV207" s="11" t="s">
        <v>84</v>
      </c>
      <c r="AW207" s="11" t="s">
        <v>36</v>
      </c>
      <c r="AX207" s="11" t="s">
        <v>72</v>
      </c>
      <c r="AY207" s="210" t="s">
        <v>120</v>
      </c>
    </row>
    <row r="208" spans="2:65" s="11" customFormat="1" ht="13.5">
      <c r="B208" s="200"/>
      <c r="C208" s="201"/>
      <c r="D208" s="197" t="s">
        <v>131</v>
      </c>
      <c r="E208" s="202" t="s">
        <v>21</v>
      </c>
      <c r="F208" s="203" t="s">
        <v>282</v>
      </c>
      <c r="G208" s="201"/>
      <c r="H208" s="204">
        <v>2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131</v>
      </c>
      <c r="AU208" s="210" t="s">
        <v>84</v>
      </c>
      <c r="AV208" s="11" t="s">
        <v>84</v>
      </c>
      <c r="AW208" s="11" t="s">
        <v>36</v>
      </c>
      <c r="AX208" s="11" t="s">
        <v>72</v>
      </c>
      <c r="AY208" s="210" t="s">
        <v>120</v>
      </c>
    </row>
    <row r="209" spans="2:65" s="12" customFormat="1" ht="13.5">
      <c r="B209" s="211"/>
      <c r="C209" s="212"/>
      <c r="D209" s="197" t="s">
        <v>131</v>
      </c>
      <c r="E209" s="213" t="s">
        <v>21</v>
      </c>
      <c r="F209" s="214" t="s">
        <v>143</v>
      </c>
      <c r="G209" s="212"/>
      <c r="H209" s="215">
        <v>18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131</v>
      </c>
      <c r="AU209" s="221" t="s">
        <v>84</v>
      </c>
      <c r="AV209" s="12" t="s">
        <v>121</v>
      </c>
      <c r="AW209" s="12" t="s">
        <v>36</v>
      </c>
      <c r="AX209" s="12" t="s">
        <v>77</v>
      </c>
      <c r="AY209" s="221" t="s">
        <v>120</v>
      </c>
    </row>
    <row r="210" spans="2:65" s="1" customFormat="1" ht="16.5" customHeight="1">
      <c r="B210" s="39"/>
      <c r="C210" s="222" t="s">
        <v>283</v>
      </c>
      <c r="D210" s="222" t="s">
        <v>144</v>
      </c>
      <c r="E210" s="223" t="s">
        <v>284</v>
      </c>
      <c r="F210" s="224" t="s">
        <v>285</v>
      </c>
      <c r="G210" s="225" t="s">
        <v>147</v>
      </c>
      <c r="H210" s="226">
        <v>4.1000000000000002E-2</v>
      </c>
      <c r="I210" s="227"/>
      <c r="J210" s="228">
        <f>ROUND(I210*H210,2)</f>
        <v>0</v>
      </c>
      <c r="K210" s="224" t="s">
        <v>21</v>
      </c>
      <c r="L210" s="229"/>
      <c r="M210" s="230" t="s">
        <v>21</v>
      </c>
      <c r="N210" s="231" t="s">
        <v>43</v>
      </c>
      <c r="O210" s="40"/>
      <c r="P210" s="194">
        <f>O210*H210</f>
        <v>0</v>
      </c>
      <c r="Q210" s="194">
        <v>1</v>
      </c>
      <c r="R210" s="194">
        <f>Q210*H210</f>
        <v>4.1000000000000002E-2</v>
      </c>
      <c r="S210" s="194">
        <v>0</v>
      </c>
      <c r="T210" s="195">
        <f>S210*H210</f>
        <v>0</v>
      </c>
      <c r="AR210" s="22" t="s">
        <v>148</v>
      </c>
      <c r="AT210" s="22" t="s">
        <v>144</v>
      </c>
      <c r="AU210" s="22" t="s">
        <v>84</v>
      </c>
      <c r="AY210" s="22" t="s">
        <v>120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2" t="s">
        <v>77</v>
      </c>
      <c r="BK210" s="196">
        <f>ROUND(I210*H210,2)</f>
        <v>0</v>
      </c>
      <c r="BL210" s="22" t="s">
        <v>121</v>
      </c>
      <c r="BM210" s="22" t="s">
        <v>286</v>
      </c>
    </row>
    <row r="211" spans="2:65" s="11" customFormat="1" ht="13.5">
      <c r="B211" s="200"/>
      <c r="C211" s="201"/>
      <c r="D211" s="197" t="s">
        <v>131</v>
      </c>
      <c r="E211" s="202" t="s">
        <v>21</v>
      </c>
      <c r="F211" s="203" t="s">
        <v>287</v>
      </c>
      <c r="G211" s="201"/>
      <c r="H211" s="204">
        <v>2.5999999999999999E-2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131</v>
      </c>
      <c r="AU211" s="210" t="s">
        <v>84</v>
      </c>
      <c r="AV211" s="11" t="s">
        <v>84</v>
      </c>
      <c r="AW211" s="11" t="s">
        <v>36</v>
      </c>
      <c r="AX211" s="11" t="s">
        <v>72</v>
      </c>
      <c r="AY211" s="210" t="s">
        <v>120</v>
      </c>
    </row>
    <row r="212" spans="2:65" s="11" customFormat="1" ht="13.5">
      <c r="B212" s="200"/>
      <c r="C212" s="201"/>
      <c r="D212" s="197" t="s">
        <v>131</v>
      </c>
      <c r="E212" s="202" t="s">
        <v>21</v>
      </c>
      <c r="F212" s="203" t="s">
        <v>288</v>
      </c>
      <c r="G212" s="201"/>
      <c r="H212" s="204">
        <v>6.0000000000000001E-3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131</v>
      </c>
      <c r="AU212" s="210" t="s">
        <v>84</v>
      </c>
      <c r="AV212" s="11" t="s">
        <v>84</v>
      </c>
      <c r="AW212" s="11" t="s">
        <v>36</v>
      </c>
      <c r="AX212" s="11" t="s">
        <v>72</v>
      </c>
      <c r="AY212" s="210" t="s">
        <v>120</v>
      </c>
    </row>
    <row r="213" spans="2:65" s="11" customFormat="1" ht="13.5">
      <c r="B213" s="200"/>
      <c r="C213" s="201"/>
      <c r="D213" s="197" t="s">
        <v>131</v>
      </c>
      <c r="E213" s="202" t="s">
        <v>21</v>
      </c>
      <c r="F213" s="203" t="s">
        <v>289</v>
      </c>
      <c r="G213" s="201"/>
      <c r="H213" s="204">
        <v>5.0000000000000001E-3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131</v>
      </c>
      <c r="AU213" s="210" t="s">
        <v>84</v>
      </c>
      <c r="AV213" s="11" t="s">
        <v>84</v>
      </c>
      <c r="AW213" s="11" t="s">
        <v>36</v>
      </c>
      <c r="AX213" s="11" t="s">
        <v>72</v>
      </c>
      <c r="AY213" s="210" t="s">
        <v>120</v>
      </c>
    </row>
    <row r="214" spans="2:65" s="11" customFormat="1" ht="13.5">
      <c r="B214" s="200"/>
      <c r="C214" s="201"/>
      <c r="D214" s="197" t="s">
        <v>131</v>
      </c>
      <c r="E214" s="202" t="s">
        <v>21</v>
      </c>
      <c r="F214" s="203" t="s">
        <v>290</v>
      </c>
      <c r="G214" s="201"/>
      <c r="H214" s="204">
        <v>4.0000000000000001E-3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131</v>
      </c>
      <c r="AU214" s="210" t="s">
        <v>84</v>
      </c>
      <c r="AV214" s="11" t="s">
        <v>84</v>
      </c>
      <c r="AW214" s="11" t="s">
        <v>36</v>
      </c>
      <c r="AX214" s="11" t="s">
        <v>72</v>
      </c>
      <c r="AY214" s="210" t="s">
        <v>120</v>
      </c>
    </row>
    <row r="215" spans="2:65" s="12" customFormat="1" ht="13.5">
      <c r="B215" s="211"/>
      <c r="C215" s="212"/>
      <c r="D215" s="197" t="s">
        <v>131</v>
      </c>
      <c r="E215" s="213" t="s">
        <v>21</v>
      </c>
      <c r="F215" s="214" t="s">
        <v>143</v>
      </c>
      <c r="G215" s="212"/>
      <c r="H215" s="215">
        <v>4.1000000000000002E-2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131</v>
      </c>
      <c r="AU215" s="221" t="s">
        <v>84</v>
      </c>
      <c r="AV215" s="12" t="s">
        <v>121</v>
      </c>
      <c r="AW215" s="12" t="s">
        <v>36</v>
      </c>
      <c r="AX215" s="12" t="s">
        <v>77</v>
      </c>
      <c r="AY215" s="221" t="s">
        <v>120</v>
      </c>
    </row>
    <row r="216" spans="2:65" s="1" customFormat="1" ht="25.5" customHeight="1">
      <c r="B216" s="39"/>
      <c r="C216" s="185" t="s">
        <v>9</v>
      </c>
      <c r="D216" s="185" t="s">
        <v>123</v>
      </c>
      <c r="E216" s="186" t="s">
        <v>291</v>
      </c>
      <c r="F216" s="187" t="s">
        <v>292</v>
      </c>
      <c r="G216" s="188" t="s">
        <v>126</v>
      </c>
      <c r="H216" s="189">
        <v>252.7</v>
      </c>
      <c r="I216" s="190"/>
      <c r="J216" s="191">
        <f>ROUND(I216*H216,2)</f>
        <v>0</v>
      </c>
      <c r="K216" s="187" t="s">
        <v>127</v>
      </c>
      <c r="L216" s="59"/>
      <c r="M216" s="192" t="s">
        <v>21</v>
      </c>
      <c r="N216" s="193" t="s">
        <v>43</v>
      </c>
      <c r="O216" s="40"/>
      <c r="P216" s="194">
        <f>O216*H216</f>
        <v>0</v>
      </c>
      <c r="Q216" s="194">
        <v>2.0000000000000002E-5</v>
      </c>
      <c r="R216" s="194">
        <f>Q216*H216</f>
        <v>5.0540000000000003E-3</v>
      </c>
      <c r="S216" s="194">
        <v>0</v>
      </c>
      <c r="T216" s="195">
        <f>S216*H216</f>
        <v>0</v>
      </c>
      <c r="AR216" s="22" t="s">
        <v>121</v>
      </c>
      <c r="AT216" s="22" t="s">
        <v>123</v>
      </c>
      <c r="AU216" s="22" t="s">
        <v>84</v>
      </c>
      <c r="AY216" s="22" t="s">
        <v>120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2" t="s">
        <v>77</v>
      </c>
      <c r="BK216" s="196">
        <f>ROUND(I216*H216,2)</f>
        <v>0</v>
      </c>
      <c r="BL216" s="22" t="s">
        <v>121</v>
      </c>
      <c r="BM216" s="22" t="s">
        <v>293</v>
      </c>
    </row>
    <row r="217" spans="2:65" s="1" customFormat="1" ht="108">
      <c r="B217" s="39"/>
      <c r="C217" s="61"/>
      <c r="D217" s="197" t="s">
        <v>129</v>
      </c>
      <c r="E217" s="61"/>
      <c r="F217" s="198" t="s">
        <v>234</v>
      </c>
      <c r="G217" s="61"/>
      <c r="H217" s="61"/>
      <c r="I217" s="156"/>
      <c r="J217" s="61"/>
      <c r="K217" s="61"/>
      <c r="L217" s="59"/>
      <c r="M217" s="199"/>
      <c r="N217" s="40"/>
      <c r="O217" s="40"/>
      <c r="P217" s="40"/>
      <c r="Q217" s="40"/>
      <c r="R217" s="40"/>
      <c r="S217" s="40"/>
      <c r="T217" s="76"/>
      <c r="AT217" s="22" t="s">
        <v>129</v>
      </c>
      <c r="AU217" s="22" t="s">
        <v>84</v>
      </c>
    </row>
    <row r="218" spans="2:65" s="11" customFormat="1" ht="13.5">
      <c r="B218" s="200"/>
      <c r="C218" s="201"/>
      <c r="D218" s="197" t="s">
        <v>131</v>
      </c>
      <c r="E218" s="202" t="s">
        <v>21</v>
      </c>
      <c r="F218" s="203" t="s">
        <v>235</v>
      </c>
      <c r="G218" s="201"/>
      <c r="H218" s="204">
        <v>125.5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131</v>
      </c>
      <c r="AU218" s="210" t="s">
        <v>84</v>
      </c>
      <c r="AV218" s="11" t="s">
        <v>84</v>
      </c>
      <c r="AW218" s="11" t="s">
        <v>36</v>
      </c>
      <c r="AX218" s="11" t="s">
        <v>72</v>
      </c>
      <c r="AY218" s="210" t="s">
        <v>120</v>
      </c>
    </row>
    <row r="219" spans="2:65" s="11" customFormat="1" ht="13.5">
      <c r="B219" s="200"/>
      <c r="C219" s="201"/>
      <c r="D219" s="197" t="s">
        <v>131</v>
      </c>
      <c r="E219" s="202" t="s">
        <v>21</v>
      </c>
      <c r="F219" s="203" t="s">
        <v>236</v>
      </c>
      <c r="G219" s="201"/>
      <c r="H219" s="204">
        <v>26.6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131</v>
      </c>
      <c r="AU219" s="210" t="s">
        <v>84</v>
      </c>
      <c r="AV219" s="11" t="s">
        <v>84</v>
      </c>
      <c r="AW219" s="11" t="s">
        <v>36</v>
      </c>
      <c r="AX219" s="11" t="s">
        <v>72</v>
      </c>
      <c r="AY219" s="210" t="s">
        <v>120</v>
      </c>
    </row>
    <row r="220" spans="2:65" s="11" customFormat="1" ht="13.5">
      <c r="B220" s="200"/>
      <c r="C220" s="201"/>
      <c r="D220" s="197" t="s">
        <v>131</v>
      </c>
      <c r="E220" s="202" t="s">
        <v>21</v>
      </c>
      <c r="F220" s="203" t="s">
        <v>237</v>
      </c>
      <c r="G220" s="201"/>
      <c r="H220" s="204">
        <v>35.4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131</v>
      </c>
      <c r="AU220" s="210" t="s">
        <v>84</v>
      </c>
      <c r="AV220" s="11" t="s">
        <v>84</v>
      </c>
      <c r="AW220" s="11" t="s">
        <v>36</v>
      </c>
      <c r="AX220" s="11" t="s">
        <v>72</v>
      </c>
      <c r="AY220" s="210" t="s">
        <v>120</v>
      </c>
    </row>
    <row r="221" spans="2:65" s="11" customFormat="1" ht="13.5">
      <c r="B221" s="200"/>
      <c r="C221" s="201"/>
      <c r="D221" s="197" t="s">
        <v>131</v>
      </c>
      <c r="E221" s="202" t="s">
        <v>21</v>
      </c>
      <c r="F221" s="203" t="s">
        <v>238</v>
      </c>
      <c r="G221" s="201"/>
      <c r="H221" s="204">
        <v>22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131</v>
      </c>
      <c r="AU221" s="210" t="s">
        <v>84</v>
      </c>
      <c r="AV221" s="11" t="s">
        <v>84</v>
      </c>
      <c r="AW221" s="11" t="s">
        <v>36</v>
      </c>
      <c r="AX221" s="11" t="s">
        <v>72</v>
      </c>
      <c r="AY221" s="210" t="s">
        <v>120</v>
      </c>
    </row>
    <row r="222" spans="2:65" s="11" customFormat="1" ht="13.5">
      <c r="B222" s="200"/>
      <c r="C222" s="201"/>
      <c r="D222" s="197" t="s">
        <v>131</v>
      </c>
      <c r="E222" s="202" t="s">
        <v>21</v>
      </c>
      <c r="F222" s="203" t="s">
        <v>239</v>
      </c>
      <c r="G222" s="201"/>
      <c r="H222" s="204">
        <v>43.2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131</v>
      </c>
      <c r="AU222" s="210" t="s">
        <v>84</v>
      </c>
      <c r="AV222" s="11" t="s">
        <v>84</v>
      </c>
      <c r="AW222" s="11" t="s">
        <v>36</v>
      </c>
      <c r="AX222" s="11" t="s">
        <v>72</v>
      </c>
      <c r="AY222" s="210" t="s">
        <v>120</v>
      </c>
    </row>
    <row r="223" spans="2:65" s="12" customFormat="1" ht="13.5">
      <c r="B223" s="211"/>
      <c r="C223" s="212"/>
      <c r="D223" s="197" t="s">
        <v>131</v>
      </c>
      <c r="E223" s="213" t="s">
        <v>21</v>
      </c>
      <c r="F223" s="214" t="s">
        <v>143</v>
      </c>
      <c r="G223" s="212"/>
      <c r="H223" s="215">
        <v>252.7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131</v>
      </c>
      <c r="AU223" s="221" t="s">
        <v>84</v>
      </c>
      <c r="AV223" s="12" t="s">
        <v>121</v>
      </c>
      <c r="AW223" s="12" t="s">
        <v>36</v>
      </c>
      <c r="AX223" s="12" t="s">
        <v>77</v>
      </c>
      <c r="AY223" s="221" t="s">
        <v>120</v>
      </c>
    </row>
    <row r="224" spans="2:65" s="1" customFormat="1" ht="16.5" customHeight="1">
      <c r="B224" s="39"/>
      <c r="C224" s="222" t="s">
        <v>294</v>
      </c>
      <c r="D224" s="222" t="s">
        <v>144</v>
      </c>
      <c r="E224" s="223" t="s">
        <v>295</v>
      </c>
      <c r="F224" s="224" t="s">
        <v>296</v>
      </c>
      <c r="G224" s="225" t="s">
        <v>126</v>
      </c>
      <c r="H224" s="226">
        <v>2.4</v>
      </c>
      <c r="I224" s="227"/>
      <c r="J224" s="228">
        <f>ROUND(I224*H224,2)</f>
        <v>0</v>
      </c>
      <c r="K224" s="224" t="s">
        <v>21</v>
      </c>
      <c r="L224" s="229"/>
      <c r="M224" s="230" t="s">
        <v>21</v>
      </c>
      <c r="N224" s="231" t="s">
        <v>43</v>
      </c>
      <c r="O224" s="40"/>
      <c r="P224" s="194">
        <f>O224*H224</f>
        <v>0</v>
      </c>
      <c r="Q224" s="194">
        <v>5.8199999999999997E-3</v>
      </c>
      <c r="R224" s="194">
        <f>Q224*H224</f>
        <v>1.3968E-2</v>
      </c>
      <c r="S224" s="194">
        <v>0</v>
      </c>
      <c r="T224" s="195">
        <f>S224*H224</f>
        <v>0</v>
      </c>
      <c r="AR224" s="22" t="s">
        <v>148</v>
      </c>
      <c r="AT224" s="22" t="s">
        <v>144</v>
      </c>
      <c r="AU224" s="22" t="s">
        <v>84</v>
      </c>
      <c r="AY224" s="22" t="s">
        <v>120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2" t="s">
        <v>77</v>
      </c>
      <c r="BK224" s="196">
        <f>ROUND(I224*H224,2)</f>
        <v>0</v>
      </c>
      <c r="BL224" s="22" t="s">
        <v>121</v>
      </c>
      <c r="BM224" s="22" t="s">
        <v>297</v>
      </c>
    </row>
    <row r="225" spans="2:65" s="1" customFormat="1" ht="38.25" customHeight="1">
      <c r="B225" s="39"/>
      <c r="C225" s="185" t="s">
        <v>298</v>
      </c>
      <c r="D225" s="185" t="s">
        <v>123</v>
      </c>
      <c r="E225" s="186" t="s">
        <v>299</v>
      </c>
      <c r="F225" s="187" t="s">
        <v>300</v>
      </c>
      <c r="G225" s="188" t="s">
        <v>301</v>
      </c>
      <c r="H225" s="189">
        <v>36</v>
      </c>
      <c r="I225" s="190"/>
      <c r="J225" s="191">
        <f>ROUND(I225*H225,2)</f>
        <v>0</v>
      </c>
      <c r="K225" s="187" t="s">
        <v>127</v>
      </c>
      <c r="L225" s="59"/>
      <c r="M225" s="192" t="s">
        <v>21</v>
      </c>
      <c r="N225" s="193" t="s">
        <v>43</v>
      </c>
      <c r="O225" s="40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AR225" s="22" t="s">
        <v>121</v>
      </c>
      <c r="AT225" s="22" t="s">
        <v>123</v>
      </c>
      <c r="AU225" s="22" t="s">
        <v>84</v>
      </c>
      <c r="AY225" s="22" t="s">
        <v>120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22" t="s">
        <v>77</v>
      </c>
      <c r="BK225" s="196">
        <f>ROUND(I225*H225,2)</f>
        <v>0</v>
      </c>
      <c r="BL225" s="22" t="s">
        <v>121</v>
      </c>
      <c r="BM225" s="22" t="s">
        <v>302</v>
      </c>
    </row>
    <row r="226" spans="2:65" s="1" customFormat="1" ht="108">
      <c r="B226" s="39"/>
      <c r="C226" s="61"/>
      <c r="D226" s="197" t="s">
        <v>129</v>
      </c>
      <c r="E226" s="61"/>
      <c r="F226" s="198" t="s">
        <v>303</v>
      </c>
      <c r="G226" s="61"/>
      <c r="H226" s="61"/>
      <c r="I226" s="156"/>
      <c r="J226" s="61"/>
      <c r="K226" s="61"/>
      <c r="L226" s="59"/>
      <c r="M226" s="199"/>
      <c r="N226" s="40"/>
      <c r="O226" s="40"/>
      <c r="P226" s="40"/>
      <c r="Q226" s="40"/>
      <c r="R226" s="40"/>
      <c r="S226" s="40"/>
      <c r="T226" s="76"/>
      <c r="AT226" s="22" t="s">
        <v>129</v>
      </c>
      <c r="AU226" s="22" t="s">
        <v>84</v>
      </c>
    </row>
    <row r="227" spans="2:65" s="11" customFormat="1" ht="13.5">
      <c r="B227" s="200"/>
      <c r="C227" s="201"/>
      <c r="D227" s="197" t="s">
        <v>131</v>
      </c>
      <c r="E227" s="202" t="s">
        <v>21</v>
      </c>
      <c r="F227" s="203" t="s">
        <v>304</v>
      </c>
      <c r="G227" s="201"/>
      <c r="H227" s="204">
        <v>36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131</v>
      </c>
      <c r="AU227" s="210" t="s">
        <v>84</v>
      </c>
      <c r="AV227" s="11" t="s">
        <v>84</v>
      </c>
      <c r="AW227" s="11" t="s">
        <v>36</v>
      </c>
      <c r="AX227" s="11" t="s">
        <v>77</v>
      </c>
      <c r="AY227" s="210" t="s">
        <v>120</v>
      </c>
    </row>
    <row r="228" spans="2:65" s="1" customFormat="1" ht="25.5" customHeight="1">
      <c r="B228" s="39"/>
      <c r="C228" s="185" t="s">
        <v>305</v>
      </c>
      <c r="D228" s="185" t="s">
        <v>123</v>
      </c>
      <c r="E228" s="186" t="s">
        <v>306</v>
      </c>
      <c r="F228" s="187" t="s">
        <v>307</v>
      </c>
      <c r="G228" s="188" t="s">
        <v>301</v>
      </c>
      <c r="H228" s="189">
        <v>36</v>
      </c>
      <c r="I228" s="190"/>
      <c r="J228" s="191">
        <f>ROUND(I228*H228,2)</f>
        <v>0</v>
      </c>
      <c r="K228" s="187" t="s">
        <v>127</v>
      </c>
      <c r="L228" s="59"/>
      <c r="M228" s="192" t="s">
        <v>21</v>
      </c>
      <c r="N228" s="193" t="s">
        <v>43</v>
      </c>
      <c r="O228" s="40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AR228" s="22" t="s">
        <v>121</v>
      </c>
      <c r="AT228" s="22" t="s">
        <v>123</v>
      </c>
      <c r="AU228" s="22" t="s">
        <v>84</v>
      </c>
      <c r="AY228" s="22" t="s">
        <v>120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2" t="s">
        <v>77</v>
      </c>
      <c r="BK228" s="196">
        <f>ROUND(I228*H228,2)</f>
        <v>0</v>
      </c>
      <c r="BL228" s="22" t="s">
        <v>121</v>
      </c>
      <c r="BM228" s="22" t="s">
        <v>308</v>
      </c>
    </row>
    <row r="229" spans="2:65" s="1" customFormat="1" ht="108">
      <c r="B229" s="39"/>
      <c r="C229" s="61"/>
      <c r="D229" s="197" t="s">
        <v>129</v>
      </c>
      <c r="E229" s="61"/>
      <c r="F229" s="198" t="s">
        <v>303</v>
      </c>
      <c r="G229" s="61"/>
      <c r="H229" s="61"/>
      <c r="I229" s="156"/>
      <c r="J229" s="61"/>
      <c r="K229" s="61"/>
      <c r="L229" s="59"/>
      <c r="M229" s="199"/>
      <c r="N229" s="40"/>
      <c r="O229" s="40"/>
      <c r="P229" s="40"/>
      <c r="Q229" s="40"/>
      <c r="R229" s="40"/>
      <c r="S229" s="40"/>
      <c r="T229" s="76"/>
      <c r="AT229" s="22" t="s">
        <v>129</v>
      </c>
      <c r="AU229" s="22" t="s">
        <v>84</v>
      </c>
    </row>
    <row r="230" spans="2:65" s="11" customFormat="1" ht="13.5">
      <c r="B230" s="200"/>
      <c r="C230" s="201"/>
      <c r="D230" s="197" t="s">
        <v>131</v>
      </c>
      <c r="E230" s="202" t="s">
        <v>21</v>
      </c>
      <c r="F230" s="203" t="s">
        <v>304</v>
      </c>
      <c r="G230" s="201"/>
      <c r="H230" s="204">
        <v>36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131</v>
      </c>
      <c r="AU230" s="210" t="s">
        <v>84</v>
      </c>
      <c r="AV230" s="11" t="s">
        <v>84</v>
      </c>
      <c r="AW230" s="11" t="s">
        <v>36</v>
      </c>
      <c r="AX230" s="11" t="s">
        <v>77</v>
      </c>
      <c r="AY230" s="210" t="s">
        <v>120</v>
      </c>
    </row>
    <row r="231" spans="2:65" s="1" customFormat="1" ht="38.25" customHeight="1">
      <c r="B231" s="39"/>
      <c r="C231" s="185" t="s">
        <v>309</v>
      </c>
      <c r="D231" s="185" t="s">
        <v>123</v>
      </c>
      <c r="E231" s="186" t="s">
        <v>310</v>
      </c>
      <c r="F231" s="187" t="s">
        <v>311</v>
      </c>
      <c r="G231" s="188" t="s">
        <v>301</v>
      </c>
      <c r="H231" s="189">
        <v>180</v>
      </c>
      <c r="I231" s="190"/>
      <c r="J231" s="191">
        <f>ROUND(I231*H231,2)</f>
        <v>0</v>
      </c>
      <c r="K231" s="187" t="s">
        <v>127</v>
      </c>
      <c r="L231" s="59"/>
      <c r="M231" s="192" t="s">
        <v>21</v>
      </c>
      <c r="N231" s="193" t="s">
        <v>43</v>
      </c>
      <c r="O231" s="40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AR231" s="22" t="s">
        <v>121</v>
      </c>
      <c r="AT231" s="22" t="s">
        <v>123</v>
      </c>
      <c r="AU231" s="22" t="s">
        <v>84</v>
      </c>
      <c r="AY231" s="22" t="s">
        <v>120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22" t="s">
        <v>77</v>
      </c>
      <c r="BK231" s="196">
        <f>ROUND(I231*H231,2)</f>
        <v>0</v>
      </c>
      <c r="BL231" s="22" t="s">
        <v>121</v>
      </c>
      <c r="BM231" s="22" t="s">
        <v>312</v>
      </c>
    </row>
    <row r="232" spans="2:65" s="1" customFormat="1" ht="108">
      <c r="B232" s="39"/>
      <c r="C232" s="61"/>
      <c r="D232" s="197" t="s">
        <v>129</v>
      </c>
      <c r="E232" s="61"/>
      <c r="F232" s="198" t="s">
        <v>303</v>
      </c>
      <c r="G232" s="61"/>
      <c r="H232" s="61"/>
      <c r="I232" s="156"/>
      <c r="J232" s="61"/>
      <c r="K232" s="61"/>
      <c r="L232" s="59"/>
      <c r="M232" s="199"/>
      <c r="N232" s="40"/>
      <c r="O232" s="40"/>
      <c r="P232" s="40"/>
      <c r="Q232" s="40"/>
      <c r="R232" s="40"/>
      <c r="S232" s="40"/>
      <c r="T232" s="76"/>
      <c r="AT232" s="22" t="s">
        <v>129</v>
      </c>
      <c r="AU232" s="22" t="s">
        <v>84</v>
      </c>
    </row>
    <row r="233" spans="2:65" s="11" customFormat="1" ht="13.5">
      <c r="B233" s="200"/>
      <c r="C233" s="201"/>
      <c r="D233" s="197" t="s">
        <v>131</v>
      </c>
      <c r="E233" s="202" t="s">
        <v>21</v>
      </c>
      <c r="F233" s="203" t="s">
        <v>313</v>
      </c>
      <c r="G233" s="201"/>
      <c r="H233" s="204">
        <v>180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131</v>
      </c>
      <c r="AU233" s="210" t="s">
        <v>84</v>
      </c>
      <c r="AV233" s="11" t="s">
        <v>84</v>
      </c>
      <c r="AW233" s="11" t="s">
        <v>36</v>
      </c>
      <c r="AX233" s="11" t="s">
        <v>77</v>
      </c>
      <c r="AY233" s="210" t="s">
        <v>120</v>
      </c>
    </row>
    <row r="234" spans="2:65" s="1" customFormat="1" ht="38.25" customHeight="1">
      <c r="B234" s="39"/>
      <c r="C234" s="185" t="s">
        <v>314</v>
      </c>
      <c r="D234" s="185" t="s">
        <v>123</v>
      </c>
      <c r="E234" s="186" t="s">
        <v>315</v>
      </c>
      <c r="F234" s="187" t="s">
        <v>316</v>
      </c>
      <c r="G234" s="188" t="s">
        <v>301</v>
      </c>
      <c r="H234" s="189">
        <v>36</v>
      </c>
      <c r="I234" s="190"/>
      <c r="J234" s="191">
        <f>ROUND(I234*H234,2)</f>
        <v>0</v>
      </c>
      <c r="K234" s="187" t="s">
        <v>127</v>
      </c>
      <c r="L234" s="59"/>
      <c r="M234" s="192" t="s">
        <v>21</v>
      </c>
      <c r="N234" s="193" t="s">
        <v>43</v>
      </c>
      <c r="O234" s="40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AR234" s="22" t="s">
        <v>121</v>
      </c>
      <c r="AT234" s="22" t="s">
        <v>123</v>
      </c>
      <c r="AU234" s="22" t="s">
        <v>84</v>
      </c>
      <c r="AY234" s="22" t="s">
        <v>120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22" t="s">
        <v>77</v>
      </c>
      <c r="BK234" s="196">
        <f>ROUND(I234*H234,2)</f>
        <v>0</v>
      </c>
      <c r="BL234" s="22" t="s">
        <v>121</v>
      </c>
      <c r="BM234" s="22" t="s">
        <v>317</v>
      </c>
    </row>
    <row r="235" spans="2:65" s="1" customFormat="1" ht="54">
      <c r="B235" s="39"/>
      <c r="C235" s="61"/>
      <c r="D235" s="197" t="s">
        <v>129</v>
      </c>
      <c r="E235" s="61"/>
      <c r="F235" s="198" t="s">
        <v>318</v>
      </c>
      <c r="G235" s="61"/>
      <c r="H235" s="61"/>
      <c r="I235" s="156"/>
      <c r="J235" s="61"/>
      <c r="K235" s="61"/>
      <c r="L235" s="59"/>
      <c r="M235" s="199"/>
      <c r="N235" s="40"/>
      <c r="O235" s="40"/>
      <c r="P235" s="40"/>
      <c r="Q235" s="40"/>
      <c r="R235" s="40"/>
      <c r="S235" s="40"/>
      <c r="T235" s="76"/>
      <c r="AT235" s="22" t="s">
        <v>129</v>
      </c>
      <c r="AU235" s="22" t="s">
        <v>84</v>
      </c>
    </row>
    <row r="236" spans="2:65" s="11" customFormat="1" ht="13.5">
      <c r="B236" s="200"/>
      <c r="C236" s="201"/>
      <c r="D236" s="197" t="s">
        <v>131</v>
      </c>
      <c r="E236" s="202" t="s">
        <v>21</v>
      </c>
      <c r="F236" s="203" t="s">
        <v>304</v>
      </c>
      <c r="G236" s="201"/>
      <c r="H236" s="204">
        <v>36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131</v>
      </c>
      <c r="AU236" s="210" t="s">
        <v>84</v>
      </c>
      <c r="AV236" s="11" t="s">
        <v>84</v>
      </c>
      <c r="AW236" s="11" t="s">
        <v>36</v>
      </c>
      <c r="AX236" s="11" t="s">
        <v>77</v>
      </c>
      <c r="AY236" s="210" t="s">
        <v>120</v>
      </c>
    </row>
    <row r="237" spans="2:65" s="1" customFormat="1" ht="25.5" customHeight="1">
      <c r="B237" s="39"/>
      <c r="C237" s="185" t="s">
        <v>319</v>
      </c>
      <c r="D237" s="185" t="s">
        <v>123</v>
      </c>
      <c r="E237" s="186" t="s">
        <v>320</v>
      </c>
      <c r="F237" s="187" t="s">
        <v>321</v>
      </c>
      <c r="G237" s="188" t="s">
        <v>277</v>
      </c>
      <c r="H237" s="189">
        <v>26</v>
      </c>
      <c r="I237" s="190"/>
      <c r="J237" s="191">
        <f>ROUND(I237*H237,2)</f>
        <v>0</v>
      </c>
      <c r="K237" s="187" t="s">
        <v>127</v>
      </c>
      <c r="L237" s="59"/>
      <c r="M237" s="192" t="s">
        <v>21</v>
      </c>
      <c r="N237" s="193" t="s">
        <v>43</v>
      </c>
      <c r="O237" s="40"/>
      <c r="P237" s="194">
        <f>O237*H237</f>
        <v>0</v>
      </c>
      <c r="Q237" s="194">
        <v>1.0000000000000001E-5</v>
      </c>
      <c r="R237" s="194">
        <f>Q237*H237</f>
        <v>2.6000000000000003E-4</v>
      </c>
      <c r="S237" s="194">
        <v>0</v>
      </c>
      <c r="T237" s="195">
        <f>S237*H237</f>
        <v>0</v>
      </c>
      <c r="AR237" s="22" t="s">
        <v>121</v>
      </c>
      <c r="AT237" s="22" t="s">
        <v>123</v>
      </c>
      <c r="AU237" s="22" t="s">
        <v>84</v>
      </c>
      <c r="AY237" s="22" t="s">
        <v>120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22" t="s">
        <v>77</v>
      </c>
      <c r="BK237" s="196">
        <f>ROUND(I237*H237,2)</f>
        <v>0</v>
      </c>
      <c r="BL237" s="22" t="s">
        <v>121</v>
      </c>
      <c r="BM237" s="22" t="s">
        <v>322</v>
      </c>
    </row>
    <row r="238" spans="2:65" s="1" customFormat="1" ht="94.5">
      <c r="B238" s="39"/>
      <c r="C238" s="61"/>
      <c r="D238" s="197" t="s">
        <v>129</v>
      </c>
      <c r="E238" s="61"/>
      <c r="F238" s="198" t="s">
        <v>323</v>
      </c>
      <c r="G238" s="61"/>
      <c r="H238" s="61"/>
      <c r="I238" s="156"/>
      <c r="J238" s="61"/>
      <c r="K238" s="61"/>
      <c r="L238" s="59"/>
      <c r="M238" s="199"/>
      <c r="N238" s="40"/>
      <c r="O238" s="40"/>
      <c r="P238" s="40"/>
      <c r="Q238" s="40"/>
      <c r="R238" s="40"/>
      <c r="S238" s="40"/>
      <c r="T238" s="76"/>
      <c r="AT238" s="22" t="s">
        <v>129</v>
      </c>
      <c r="AU238" s="22" t="s">
        <v>84</v>
      </c>
    </row>
    <row r="239" spans="2:65" s="11" customFormat="1" ht="13.5">
      <c r="B239" s="200"/>
      <c r="C239" s="201"/>
      <c r="D239" s="197" t="s">
        <v>131</v>
      </c>
      <c r="E239" s="202" t="s">
        <v>21</v>
      </c>
      <c r="F239" s="203" t="s">
        <v>324</v>
      </c>
      <c r="G239" s="201"/>
      <c r="H239" s="204">
        <v>26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131</v>
      </c>
      <c r="AU239" s="210" t="s">
        <v>84</v>
      </c>
      <c r="AV239" s="11" t="s">
        <v>84</v>
      </c>
      <c r="AW239" s="11" t="s">
        <v>36</v>
      </c>
      <c r="AX239" s="11" t="s">
        <v>77</v>
      </c>
      <c r="AY239" s="210" t="s">
        <v>120</v>
      </c>
    </row>
    <row r="240" spans="2:65" s="1" customFormat="1" ht="25.5" customHeight="1">
      <c r="B240" s="39"/>
      <c r="C240" s="185" t="s">
        <v>325</v>
      </c>
      <c r="D240" s="185" t="s">
        <v>123</v>
      </c>
      <c r="E240" s="186" t="s">
        <v>326</v>
      </c>
      <c r="F240" s="187" t="s">
        <v>327</v>
      </c>
      <c r="G240" s="188" t="s">
        <v>277</v>
      </c>
      <c r="H240" s="189">
        <v>26</v>
      </c>
      <c r="I240" s="190"/>
      <c r="J240" s="191">
        <f>ROUND(I240*H240,2)</f>
        <v>0</v>
      </c>
      <c r="K240" s="187" t="s">
        <v>127</v>
      </c>
      <c r="L240" s="59"/>
      <c r="M240" s="192" t="s">
        <v>21</v>
      </c>
      <c r="N240" s="193" t="s">
        <v>43</v>
      </c>
      <c r="O240" s="40"/>
      <c r="P240" s="194">
        <f>O240*H240</f>
        <v>0</v>
      </c>
      <c r="Q240" s="194">
        <v>2.0000000000000001E-4</v>
      </c>
      <c r="R240" s="194">
        <f>Q240*H240</f>
        <v>5.2000000000000006E-3</v>
      </c>
      <c r="S240" s="194">
        <v>0</v>
      </c>
      <c r="T240" s="195">
        <f>S240*H240</f>
        <v>0</v>
      </c>
      <c r="AR240" s="22" t="s">
        <v>121</v>
      </c>
      <c r="AT240" s="22" t="s">
        <v>123</v>
      </c>
      <c r="AU240" s="22" t="s">
        <v>84</v>
      </c>
      <c r="AY240" s="22" t="s">
        <v>120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22" t="s">
        <v>77</v>
      </c>
      <c r="BK240" s="196">
        <f>ROUND(I240*H240,2)</f>
        <v>0</v>
      </c>
      <c r="BL240" s="22" t="s">
        <v>121</v>
      </c>
      <c r="BM240" s="22" t="s">
        <v>328</v>
      </c>
    </row>
    <row r="241" spans="2:65" s="1" customFormat="1" ht="94.5">
      <c r="B241" s="39"/>
      <c r="C241" s="61"/>
      <c r="D241" s="197" t="s">
        <v>129</v>
      </c>
      <c r="E241" s="61"/>
      <c r="F241" s="198" t="s">
        <v>323</v>
      </c>
      <c r="G241" s="61"/>
      <c r="H241" s="61"/>
      <c r="I241" s="156"/>
      <c r="J241" s="61"/>
      <c r="K241" s="61"/>
      <c r="L241" s="59"/>
      <c r="M241" s="199"/>
      <c r="N241" s="40"/>
      <c r="O241" s="40"/>
      <c r="P241" s="40"/>
      <c r="Q241" s="40"/>
      <c r="R241" s="40"/>
      <c r="S241" s="40"/>
      <c r="T241" s="76"/>
      <c r="AT241" s="22" t="s">
        <v>129</v>
      </c>
      <c r="AU241" s="22" t="s">
        <v>84</v>
      </c>
    </row>
    <row r="242" spans="2:65" s="11" customFormat="1" ht="13.5">
      <c r="B242" s="200"/>
      <c r="C242" s="201"/>
      <c r="D242" s="197" t="s">
        <v>131</v>
      </c>
      <c r="E242" s="202" t="s">
        <v>21</v>
      </c>
      <c r="F242" s="203" t="s">
        <v>324</v>
      </c>
      <c r="G242" s="201"/>
      <c r="H242" s="204">
        <v>26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131</v>
      </c>
      <c r="AU242" s="210" t="s">
        <v>84</v>
      </c>
      <c r="AV242" s="11" t="s">
        <v>84</v>
      </c>
      <c r="AW242" s="11" t="s">
        <v>36</v>
      </c>
      <c r="AX242" s="11" t="s">
        <v>77</v>
      </c>
      <c r="AY242" s="210" t="s">
        <v>120</v>
      </c>
    </row>
    <row r="243" spans="2:65" s="10" customFormat="1" ht="29.85" customHeight="1">
      <c r="B243" s="169"/>
      <c r="C243" s="170"/>
      <c r="D243" s="171" t="s">
        <v>71</v>
      </c>
      <c r="E243" s="183" t="s">
        <v>329</v>
      </c>
      <c r="F243" s="183" t="s">
        <v>330</v>
      </c>
      <c r="G243" s="170"/>
      <c r="H243" s="170"/>
      <c r="I243" s="173"/>
      <c r="J243" s="184">
        <f>BK243</f>
        <v>0</v>
      </c>
      <c r="K243" s="170"/>
      <c r="L243" s="175"/>
      <c r="M243" s="176"/>
      <c r="N243" s="177"/>
      <c r="O243" s="177"/>
      <c r="P243" s="178">
        <f>SUM(P244:P247)</f>
        <v>0</v>
      </c>
      <c r="Q243" s="177"/>
      <c r="R243" s="178">
        <f>SUM(R244:R247)</f>
        <v>0</v>
      </c>
      <c r="S243" s="177"/>
      <c r="T243" s="179">
        <f>SUM(T244:T247)</f>
        <v>0</v>
      </c>
      <c r="AR243" s="180" t="s">
        <v>77</v>
      </c>
      <c r="AT243" s="181" t="s">
        <v>71</v>
      </c>
      <c r="AU243" s="181" t="s">
        <v>77</v>
      </c>
      <c r="AY243" s="180" t="s">
        <v>120</v>
      </c>
      <c r="BK243" s="182">
        <f>SUM(BK244:BK247)</f>
        <v>0</v>
      </c>
    </row>
    <row r="244" spans="2:65" s="1" customFormat="1" ht="38.25" customHeight="1">
      <c r="B244" s="39"/>
      <c r="C244" s="185" t="s">
        <v>331</v>
      </c>
      <c r="D244" s="185" t="s">
        <v>123</v>
      </c>
      <c r="E244" s="186" t="s">
        <v>332</v>
      </c>
      <c r="F244" s="187" t="s">
        <v>333</v>
      </c>
      <c r="G244" s="188" t="s">
        <v>147</v>
      </c>
      <c r="H244" s="189">
        <v>1.696</v>
      </c>
      <c r="I244" s="190"/>
      <c r="J244" s="191">
        <f>ROUND(I244*H244,2)</f>
        <v>0</v>
      </c>
      <c r="K244" s="187" t="s">
        <v>127</v>
      </c>
      <c r="L244" s="59"/>
      <c r="M244" s="192" t="s">
        <v>21</v>
      </c>
      <c r="N244" s="193" t="s">
        <v>43</v>
      </c>
      <c r="O244" s="40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AR244" s="22" t="s">
        <v>121</v>
      </c>
      <c r="AT244" s="22" t="s">
        <v>123</v>
      </c>
      <c r="AU244" s="22" t="s">
        <v>84</v>
      </c>
      <c r="AY244" s="22" t="s">
        <v>120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2" t="s">
        <v>77</v>
      </c>
      <c r="BK244" s="196">
        <f>ROUND(I244*H244,2)</f>
        <v>0</v>
      </c>
      <c r="BL244" s="22" t="s">
        <v>121</v>
      </c>
      <c r="BM244" s="22" t="s">
        <v>334</v>
      </c>
    </row>
    <row r="245" spans="2:65" s="1" customFormat="1" ht="81">
      <c r="B245" s="39"/>
      <c r="C245" s="61"/>
      <c r="D245" s="197" t="s">
        <v>129</v>
      </c>
      <c r="E245" s="61"/>
      <c r="F245" s="198" t="s">
        <v>335</v>
      </c>
      <c r="G245" s="61"/>
      <c r="H245" s="61"/>
      <c r="I245" s="156"/>
      <c r="J245" s="61"/>
      <c r="K245" s="61"/>
      <c r="L245" s="59"/>
      <c r="M245" s="199"/>
      <c r="N245" s="40"/>
      <c r="O245" s="40"/>
      <c r="P245" s="40"/>
      <c r="Q245" s="40"/>
      <c r="R245" s="40"/>
      <c r="S245" s="40"/>
      <c r="T245" s="76"/>
      <c r="AT245" s="22" t="s">
        <v>129</v>
      </c>
      <c r="AU245" s="22" t="s">
        <v>84</v>
      </c>
    </row>
    <row r="246" spans="2:65" s="1" customFormat="1" ht="51" customHeight="1">
      <c r="B246" s="39"/>
      <c r="C246" s="185" t="s">
        <v>336</v>
      </c>
      <c r="D246" s="185" t="s">
        <v>123</v>
      </c>
      <c r="E246" s="186" t="s">
        <v>337</v>
      </c>
      <c r="F246" s="187" t="s">
        <v>338</v>
      </c>
      <c r="G246" s="188" t="s">
        <v>147</v>
      </c>
      <c r="H246" s="189">
        <v>1.696</v>
      </c>
      <c r="I246" s="190"/>
      <c r="J246" s="191">
        <f>ROUND(I246*H246,2)</f>
        <v>0</v>
      </c>
      <c r="K246" s="187" t="s">
        <v>127</v>
      </c>
      <c r="L246" s="59"/>
      <c r="M246" s="192" t="s">
        <v>21</v>
      </c>
      <c r="N246" s="193" t="s">
        <v>43</v>
      </c>
      <c r="O246" s="40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AR246" s="22" t="s">
        <v>121</v>
      </c>
      <c r="AT246" s="22" t="s">
        <v>123</v>
      </c>
      <c r="AU246" s="22" t="s">
        <v>84</v>
      </c>
      <c r="AY246" s="22" t="s">
        <v>120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2" t="s">
        <v>77</v>
      </c>
      <c r="BK246" s="196">
        <f>ROUND(I246*H246,2)</f>
        <v>0</v>
      </c>
      <c r="BL246" s="22" t="s">
        <v>121</v>
      </c>
      <c r="BM246" s="22" t="s">
        <v>339</v>
      </c>
    </row>
    <row r="247" spans="2:65" s="1" customFormat="1" ht="81">
      <c r="B247" s="39"/>
      <c r="C247" s="61"/>
      <c r="D247" s="197" t="s">
        <v>129</v>
      </c>
      <c r="E247" s="61"/>
      <c r="F247" s="198" t="s">
        <v>335</v>
      </c>
      <c r="G247" s="61"/>
      <c r="H247" s="61"/>
      <c r="I247" s="156"/>
      <c r="J247" s="61"/>
      <c r="K247" s="61"/>
      <c r="L247" s="59"/>
      <c r="M247" s="199"/>
      <c r="N247" s="40"/>
      <c r="O247" s="40"/>
      <c r="P247" s="40"/>
      <c r="Q247" s="40"/>
      <c r="R247" s="40"/>
      <c r="S247" s="40"/>
      <c r="T247" s="76"/>
      <c r="AT247" s="22" t="s">
        <v>129</v>
      </c>
      <c r="AU247" s="22" t="s">
        <v>84</v>
      </c>
    </row>
    <row r="248" spans="2:65" s="10" customFormat="1" ht="37.35" customHeight="1">
      <c r="B248" s="169"/>
      <c r="C248" s="170"/>
      <c r="D248" s="171" t="s">
        <v>71</v>
      </c>
      <c r="E248" s="172" t="s">
        <v>340</v>
      </c>
      <c r="F248" s="172" t="s">
        <v>341</v>
      </c>
      <c r="G248" s="170"/>
      <c r="H248" s="170"/>
      <c r="I248" s="173"/>
      <c r="J248" s="174">
        <f>BK248</f>
        <v>0</v>
      </c>
      <c r="K248" s="170"/>
      <c r="L248" s="175"/>
      <c r="M248" s="176"/>
      <c r="N248" s="177"/>
      <c r="O248" s="177"/>
      <c r="P248" s="178">
        <f>P249+P271</f>
        <v>0</v>
      </c>
      <c r="Q248" s="177"/>
      <c r="R248" s="178">
        <f>R249+R271</f>
        <v>1.0782506000000001</v>
      </c>
      <c r="S248" s="177"/>
      <c r="T248" s="179">
        <f>T249+T271</f>
        <v>0</v>
      </c>
      <c r="AR248" s="180" t="s">
        <v>84</v>
      </c>
      <c r="AT248" s="181" t="s">
        <v>71</v>
      </c>
      <c r="AU248" s="181" t="s">
        <v>72</v>
      </c>
      <c r="AY248" s="180" t="s">
        <v>120</v>
      </c>
      <c r="BK248" s="182">
        <f>BK249+BK271</f>
        <v>0</v>
      </c>
    </row>
    <row r="249" spans="2:65" s="10" customFormat="1" ht="19.899999999999999" customHeight="1">
      <c r="B249" s="169"/>
      <c r="C249" s="170"/>
      <c r="D249" s="171" t="s">
        <v>71</v>
      </c>
      <c r="E249" s="183" t="s">
        <v>342</v>
      </c>
      <c r="F249" s="183" t="s">
        <v>343</v>
      </c>
      <c r="G249" s="170"/>
      <c r="H249" s="170"/>
      <c r="I249" s="173"/>
      <c r="J249" s="184">
        <f>BK249</f>
        <v>0</v>
      </c>
      <c r="K249" s="170"/>
      <c r="L249" s="175"/>
      <c r="M249" s="176"/>
      <c r="N249" s="177"/>
      <c r="O249" s="177"/>
      <c r="P249" s="178">
        <f>SUM(P250:P270)</f>
        <v>0</v>
      </c>
      <c r="Q249" s="177"/>
      <c r="R249" s="178">
        <f>SUM(R250:R270)</f>
        <v>0.3977386</v>
      </c>
      <c r="S249" s="177"/>
      <c r="T249" s="179">
        <f>SUM(T250:T270)</f>
        <v>0</v>
      </c>
      <c r="AR249" s="180" t="s">
        <v>84</v>
      </c>
      <c r="AT249" s="181" t="s">
        <v>71</v>
      </c>
      <c r="AU249" s="181" t="s">
        <v>77</v>
      </c>
      <c r="AY249" s="180" t="s">
        <v>120</v>
      </c>
      <c r="BK249" s="182">
        <f>SUM(BK250:BK270)</f>
        <v>0</v>
      </c>
    </row>
    <row r="250" spans="2:65" s="1" customFormat="1" ht="25.5" customHeight="1">
      <c r="B250" s="39"/>
      <c r="C250" s="185" t="s">
        <v>344</v>
      </c>
      <c r="D250" s="185" t="s">
        <v>123</v>
      </c>
      <c r="E250" s="186" t="s">
        <v>345</v>
      </c>
      <c r="F250" s="187" t="s">
        <v>346</v>
      </c>
      <c r="G250" s="188" t="s">
        <v>126</v>
      </c>
      <c r="H250" s="189">
        <v>352.63200000000001</v>
      </c>
      <c r="I250" s="190"/>
      <c r="J250" s="191">
        <f>ROUND(I250*H250,2)</f>
        <v>0</v>
      </c>
      <c r="K250" s="187" t="s">
        <v>127</v>
      </c>
      <c r="L250" s="59"/>
      <c r="M250" s="192" t="s">
        <v>21</v>
      </c>
      <c r="N250" s="193" t="s">
        <v>43</v>
      </c>
      <c r="O250" s="40"/>
      <c r="P250" s="194">
        <f>O250*H250</f>
        <v>0</v>
      </c>
      <c r="Q250" s="194">
        <v>5.0000000000000002E-5</v>
      </c>
      <c r="R250" s="194">
        <f>Q250*H250</f>
        <v>1.7631600000000001E-2</v>
      </c>
      <c r="S250" s="194">
        <v>0</v>
      </c>
      <c r="T250" s="195">
        <f>S250*H250</f>
        <v>0</v>
      </c>
      <c r="AR250" s="22" t="s">
        <v>256</v>
      </c>
      <c r="AT250" s="22" t="s">
        <v>123</v>
      </c>
      <c r="AU250" s="22" t="s">
        <v>84</v>
      </c>
      <c r="AY250" s="22" t="s">
        <v>120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2" t="s">
        <v>77</v>
      </c>
      <c r="BK250" s="196">
        <f>ROUND(I250*H250,2)</f>
        <v>0</v>
      </c>
      <c r="BL250" s="22" t="s">
        <v>256</v>
      </c>
      <c r="BM250" s="22" t="s">
        <v>347</v>
      </c>
    </row>
    <row r="251" spans="2:65" s="11" customFormat="1" ht="13.5">
      <c r="B251" s="200"/>
      <c r="C251" s="201"/>
      <c r="D251" s="197" t="s">
        <v>131</v>
      </c>
      <c r="E251" s="202" t="s">
        <v>21</v>
      </c>
      <c r="F251" s="203" t="s">
        <v>348</v>
      </c>
      <c r="G251" s="201"/>
      <c r="H251" s="204">
        <v>96.423000000000002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131</v>
      </c>
      <c r="AU251" s="210" t="s">
        <v>84</v>
      </c>
      <c r="AV251" s="11" t="s">
        <v>84</v>
      </c>
      <c r="AW251" s="11" t="s">
        <v>36</v>
      </c>
      <c r="AX251" s="11" t="s">
        <v>72</v>
      </c>
      <c r="AY251" s="210" t="s">
        <v>120</v>
      </c>
    </row>
    <row r="252" spans="2:65" s="11" customFormat="1" ht="13.5">
      <c r="B252" s="200"/>
      <c r="C252" s="201"/>
      <c r="D252" s="197" t="s">
        <v>131</v>
      </c>
      <c r="E252" s="202" t="s">
        <v>21</v>
      </c>
      <c r="F252" s="203" t="s">
        <v>349</v>
      </c>
      <c r="G252" s="201"/>
      <c r="H252" s="204">
        <v>158.4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131</v>
      </c>
      <c r="AU252" s="210" t="s">
        <v>84</v>
      </c>
      <c r="AV252" s="11" t="s">
        <v>84</v>
      </c>
      <c r="AW252" s="11" t="s">
        <v>36</v>
      </c>
      <c r="AX252" s="11" t="s">
        <v>72</v>
      </c>
      <c r="AY252" s="210" t="s">
        <v>120</v>
      </c>
    </row>
    <row r="253" spans="2:65" s="11" customFormat="1" ht="13.5">
      <c r="B253" s="200"/>
      <c r="C253" s="201"/>
      <c r="D253" s="197" t="s">
        <v>131</v>
      </c>
      <c r="E253" s="202" t="s">
        <v>21</v>
      </c>
      <c r="F253" s="203" t="s">
        <v>350</v>
      </c>
      <c r="G253" s="201"/>
      <c r="H253" s="204">
        <v>17.600000000000001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131</v>
      </c>
      <c r="AU253" s="210" t="s">
        <v>84</v>
      </c>
      <c r="AV253" s="11" t="s">
        <v>84</v>
      </c>
      <c r="AW253" s="11" t="s">
        <v>36</v>
      </c>
      <c r="AX253" s="11" t="s">
        <v>72</v>
      </c>
      <c r="AY253" s="210" t="s">
        <v>120</v>
      </c>
    </row>
    <row r="254" spans="2:65" s="11" customFormat="1" ht="13.5">
      <c r="B254" s="200"/>
      <c r="C254" s="201"/>
      <c r="D254" s="197" t="s">
        <v>131</v>
      </c>
      <c r="E254" s="202" t="s">
        <v>21</v>
      </c>
      <c r="F254" s="203" t="s">
        <v>351</v>
      </c>
      <c r="G254" s="201"/>
      <c r="H254" s="204">
        <v>13.974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131</v>
      </c>
      <c r="AU254" s="210" t="s">
        <v>84</v>
      </c>
      <c r="AV254" s="11" t="s">
        <v>84</v>
      </c>
      <c r="AW254" s="11" t="s">
        <v>36</v>
      </c>
      <c r="AX254" s="11" t="s">
        <v>72</v>
      </c>
      <c r="AY254" s="210" t="s">
        <v>120</v>
      </c>
    </row>
    <row r="255" spans="2:65" s="11" customFormat="1" ht="13.5">
      <c r="B255" s="200"/>
      <c r="C255" s="201"/>
      <c r="D255" s="197" t="s">
        <v>131</v>
      </c>
      <c r="E255" s="202" t="s">
        <v>21</v>
      </c>
      <c r="F255" s="203" t="s">
        <v>352</v>
      </c>
      <c r="G255" s="201"/>
      <c r="H255" s="204">
        <v>23.606000000000002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131</v>
      </c>
      <c r="AU255" s="210" t="s">
        <v>84</v>
      </c>
      <c r="AV255" s="11" t="s">
        <v>84</v>
      </c>
      <c r="AW255" s="11" t="s">
        <v>36</v>
      </c>
      <c r="AX255" s="11" t="s">
        <v>72</v>
      </c>
      <c r="AY255" s="210" t="s">
        <v>120</v>
      </c>
    </row>
    <row r="256" spans="2:65" s="11" customFormat="1" ht="13.5">
      <c r="B256" s="200"/>
      <c r="C256" s="201"/>
      <c r="D256" s="197" t="s">
        <v>131</v>
      </c>
      <c r="E256" s="202" t="s">
        <v>21</v>
      </c>
      <c r="F256" s="203" t="s">
        <v>353</v>
      </c>
      <c r="G256" s="201"/>
      <c r="H256" s="204">
        <v>23.716000000000001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131</v>
      </c>
      <c r="AU256" s="210" t="s">
        <v>84</v>
      </c>
      <c r="AV256" s="11" t="s">
        <v>84</v>
      </c>
      <c r="AW256" s="11" t="s">
        <v>36</v>
      </c>
      <c r="AX256" s="11" t="s">
        <v>72</v>
      </c>
      <c r="AY256" s="210" t="s">
        <v>120</v>
      </c>
    </row>
    <row r="257" spans="2:65" s="11" customFormat="1" ht="13.5">
      <c r="B257" s="200"/>
      <c r="C257" s="201"/>
      <c r="D257" s="197" t="s">
        <v>131</v>
      </c>
      <c r="E257" s="202" t="s">
        <v>21</v>
      </c>
      <c r="F257" s="203" t="s">
        <v>354</v>
      </c>
      <c r="G257" s="201"/>
      <c r="H257" s="204">
        <v>18.913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131</v>
      </c>
      <c r="AU257" s="210" t="s">
        <v>84</v>
      </c>
      <c r="AV257" s="11" t="s">
        <v>84</v>
      </c>
      <c r="AW257" s="11" t="s">
        <v>36</v>
      </c>
      <c r="AX257" s="11" t="s">
        <v>72</v>
      </c>
      <c r="AY257" s="210" t="s">
        <v>120</v>
      </c>
    </row>
    <row r="258" spans="2:65" s="12" customFormat="1" ht="13.5">
      <c r="B258" s="211"/>
      <c r="C258" s="212"/>
      <c r="D258" s="197" t="s">
        <v>131</v>
      </c>
      <c r="E258" s="213" t="s">
        <v>21</v>
      </c>
      <c r="F258" s="214" t="s">
        <v>143</v>
      </c>
      <c r="G258" s="212"/>
      <c r="H258" s="215">
        <v>352.63200000000001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131</v>
      </c>
      <c r="AU258" s="221" t="s">
        <v>84</v>
      </c>
      <c r="AV258" s="12" t="s">
        <v>121</v>
      </c>
      <c r="AW258" s="12" t="s">
        <v>36</v>
      </c>
      <c r="AX258" s="12" t="s">
        <v>77</v>
      </c>
      <c r="AY258" s="221" t="s">
        <v>120</v>
      </c>
    </row>
    <row r="259" spans="2:65" s="1" customFormat="1" ht="16.5" customHeight="1">
      <c r="B259" s="39"/>
      <c r="C259" s="222" t="s">
        <v>355</v>
      </c>
      <c r="D259" s="222" t="s">
        <v>144</v>
      </c>
      <c r="E259" s="223" t="s">
        <v>356</v>
      </c>
      <c r="F259" s="224" t="s">
        <v>357</v>
      </c>
      <c r="G259" s="225" t="s">
        <v>358</v>
      </c>
      <c r="H259" s="226">
        <v>16.029</v>
      </c>
      <c r="I259" s="227"/>
      <c r="J259" s="228">
        <f>ROUND(I259*H259,2)</f>
        <v>0</v>
      </c>
      <c r="K259" s="224" t="s">
        <v>21</v>
      </c>
      <c r="L259" s="229"/>
      <c r="M259" s="230" t="s">
        <v>21</v>
      </c>
      <c r="N259" s="231" t="s">
        <v>43</v>
      </c>
      <c r="O259" s="40"/>
      <c r="P259" s="194">
        <f>O259*H259</f>
        <v>0</v>
      </c>
      <c r="Q259" s="194">
        <v>2.3E-2</v>
      </c>
      <c r="R259" s="194">
        <f>Q259*H259</f>
        <v>0.36866699999999997</v>
      </c>
      <c r="S259" s="194">
        <v>0</v>
      </c>
      <c r="T259" s="195">
        <f>S259*H259</f>
        <v>0</v>
      </c>
      <c r="AR259" s="22" t="s">
        <v>359</v>
      </c>
      <c r="AT259" s="22" t="s">
        <v>144</v>
      </c>
      <c r="AU259" s="22" t="s">
        <v>84</v>
      </c>
      <c r="AY259" s="22" t="s">
        <v>120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22" t="s">
        <v>77</v>
      </c>
      <c r="BK259" s="196">
        <f>ROUND(I259*H259,2)</f>
        <v>0</v>
      </c>
      <c r="BL259" s="22" t="s">
        <v>256</v>
      </c>
      <c r="BM259" s="22" t="s">
        <v>360</v>
      </c>
    </row>
    <row r="260" spans="2:65" s="11" customFormat="1" ht="13.5">
      <c r="B260" s="200"/>
      <c r="C260" s="201"/>
      <c r="D260" s="197" t="s">
        <v>131</v>
      </c>
      <c r="E260" s="202" t="s">
        <v>21</v>
      </c>
      <c r="F260" s="203" t="s">
        <v>361</v>
      </c>
      <c r="G260" s="201"/>
      <c r="H260" s="204">
        <v>4.383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131</v>
      </c>
      <c r="AU260" s="210" t="s">
        <v>84</v>
      </c>
      <c r="AV260" s="11" t="s">
        <v>84</v>
      </c>
      <c r="AW260" s="11" t="s">
        <v>36</v>
      </c>
      <c r="AX260" s="11" t="s">
        <v>72</v>
      </c>
      <c r="AY260" s="210" t="s">
        <v>120</v>
      </c>
    </row>
    <row r="261" spans="2:65" s="11" customFormat="1" ht="13.5">
      <c r="B261" s="200"/>
      <c r="C261" s="201"/>
      <c r="D261" s="197" t="s">
        <v>131</v>
      </c>
      <c r="E261" s="202" t="s">
        <v>21</v>
      </c>
      <c r="F261" s="203" t="s">
        <v>362</v>
      </c>
      <c r="G261" s="201"/>
      <c r="H261" s="204">
        <v>7.2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131</v>
      </c>
      <c r="AU261" s="210" t="s">
        <v>84</v>
      </c>
      <c r="AV261" s="11" t="s">
        <v>84</v>
      </c>
      <c r="AW261" s="11" t="s">
        <v>36</v>
      </c>
      <c r="AX261" s="11" t="s">
        <v>72</v>
      </c>
      <c r="AY261" s="210" t="s">
        <v>120</v>
      </c>
    </row>
    <row r="262" spans="2:65" s="11" customFormat="1" ht="13.5">
      <c r="B262" s="200"/>
      <c r="C262" s="201"/>
      <c r="D262" s="197" t="s">
        <v>131</v>
      </c>
      <c r="E262" s="202" t="s">
        <v>21</v>
      </c>
      <c r="F262" s="203" t="s">
        <v>363</v>
      </c>
      <c r="G262" s="201"/>
      <c r="H262" s="204">
        <v>0.8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131</v>
      </c>
      <c r="AU262" s="210" t="s">
        <v>84</v>
      </c>
      <c r="AV262" s="11" t="s">
        <v>84</v>
      </c>
      <c r="AW262" s="11" t="s">
        <v>36</v>
      </c>
      <c r="AX262" s="11" t="s">
        <v>72</v>
      </c>
      <c r="AY262" s="210" t="s">
        <v>120</v>
      </c>
    </row>
    <row r="263" spans="2:65" s="11" customFormat="1" ht="13.5">
      <c r="B263" s="200"/>
      <c r="C263" s="201"/>
      <c r="D263" s="197" t="s">
        <v>131</v>
      </c>
      <c r="E263" s="202" t="s">
        <v>21</v>
      </c>
      <c r="F263" s="203" t="s">
        <v>364</v>
      </c>
      <c r="G263" s="201"/>
      <c r="H263" s="204">
        <v>0.63500000000000001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131</v>
      </c>
      <c r="AU263" s="210" t="s">
        <v>84</v>
      </c>
      <c r="AV263" s="11" t="s">
        <v>84</v>
      </c>
      <c r="AW263" s="11" t="s">
        <v>36</v>
      </c>
      <c r="AX263" s="11" t="s">
        <v>72</v>
      </c>
      <c r="AY263" s="210" t="s">
        <v>120</v>
      </c>
    </row>
    <row r="264" spans="2:65" s="11" customFormat="1" ht="13.5">
      <c r="B264" s="200"/>
      <c r="C264" s="201"/>
      <c r="D264" s="197" t="s">
        <v>131</v>
      </c>
      <c r="E264" s="202" t="s">
        <v>21</v>
      </c>
      <c r="F264" s="203" t="s">
        <v>365</v>
      </c>
      <c r="G264" s="201"/>
      <c r="H264" s="204">
        <v>1.073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131</v>
      </c>
      <c r="AU264" s="210" t="s">
        <v>84</v>
      </c>
      <c r="AV264" s="11" t="s">
        <v>84</v>
      </c>
      <c r="AW264" s="11" t="s">
        <v>36</v>
      </c>
      <c r="AX264" s="11" t="s">
        <v>72</v>
      </c>
      <c r="AY264" s="210" t="s">
        <v>120</v>
      </c>
    </row>
    <row r="265" spans="2:65" s="11" customFormat="1" ht="13.5">
      <c r="B265" s="200"/>
      <c r="C265" s="201"/>
      <c r="D265" s="197" t="s">
        <v>131</v>
      </c>
      <c r="E265" s="202" t="s">
        <v>21</v>
      </c>
      <c r="F265" s="203" t="s">
        <v>366</v>
      </c>
      <c r="G265" s="201"/>
      <c r="H265" s="204">
        <v>1.0780000000000001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131</v>
      </c>
      <c r="AU265" s="210" t="s">
        <v>84</v>
      </c>
      <c r="AV265" s="11" t="s">
        <v>84</v>
      </c>
      <c r="AW265" s="11" t="s">
        <v>36</v>
      </c>
      <c r="AX265" s="11" t="s">
        <v>72</v>
      </c>
      <c r="AY265" s="210" t="s">
        <v>120</v>
      </c>
    </row>
    <row r="266" spans="2:65" s="11" customFormat="1" ht="13.5">
      <c r="B266" s="200"/>
      <c r="C266" s="201"/>
      <c r="D266" s="197" t="s">
        <v>131</v>
      </c>
      <c r="E266" s="202" t="s">
        <v>21</v>
      </c>
      <c r="F266" s="203" t="s">
        <v>367</v>
      </c>
      <c r="G266" s="201"/>
      <c r="H266" s="204">
        <v>0.86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131</v>
      </c>
      <c r="AU266" s="210" t="s">
        <v>84</v>
      </c>
      <c r="AV266" s="11" t="s">
        <v>84</v>
      </c>
      <c r="AW266" s="11" t="s">
        <v>36</v>
      </c>
      <c r="AX266" s="11" t="s">
        <v>72</v>
      </c>
      <c r="AY266" s="210" t="s">
        <v>120</v>
      </c>
    </row>
    <row r="267" spans="2:65" s="12" customFormat="1" ht="13.5">
      <c r="B267" s="211"/>
      <c r="C267" s="212"/>
      <c r="D267" s="197" t="s">
        <v>131</v>
      </c>
      <c r="E267" s="213" t="s">
        <v>21</v>
      </c>
      <c r="F267" s="214" t="s">
        <v>143</v>
      </c>
      <c r="G267" s="212"/>
      <c r="H267" s="215">
        <v>16.029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131</v>
      </c>
      <c r="AU267" s="221" t="s">
        <v>84</v>
      </c>
      <c r="AV267" s="12" t="s">
        <v>121</v>
      </c>
      <c r="AW267" s="12" t="s">
        <v>36</v>
      </c>
      <c r="AX267" s="12" t="s">
        <v>77</v>
      </c>
      <c r="AY267" s="221" t="s">
        <v>120</v>
      </c>
    </row>
    <row r="268" spans="2:65" s="1" customFormat="1" ht="16.5" customHeight="1">
      <c r="B268" s="39"/>
      <c r="C268" s="222" t="s">
        <v>368</v>
      </c>
      <c r="D268" s="222" t="s">
        <v>144</v>
      </c>
      <c r="E268" s="223" t="s">
        <v>369</v>
      </c>
      <c r="F268" s="224" t="s">
        <v>370</v>
      </c>
      <c r="G268" s="225" t="s">
        <v>371</v>
      </c>
      <c r="H268" s="226">
        <v>88</v>
      </c>
      <c r="I268" s="227"/>
      <c r="J268" s="228">
        <f>ROUND(I268*H268,2)</f>
        <v>0</v>
      </c>
      <c r="K268" s="224" t="s">
        <v>21</v>
      </c>
      <c r="L268" s="229"/>
      <c r="M268" s="230" t="s">
        <v>21</v>
      </c>
      <c r="N268" s="231" t="s">
        <v>43</v>
      </c>
      <c r="O268" s="40"/>
      <c r="P268" s="194">
        <f>O268*H268</f>
        <v>0</v>
      </c>
      <c r="Q268" s="194">
        <v>1.2999999999999999E-4</v>
      </c>
      <c r="R268" s="194">
        <f>Q268*H268</f>
        <v>1.1439999999999999E-2</v>
      </c>
      <c r="S268" s="194">
        <v>0</v>
      </c>
      <c r="T268" s="195">
        <f>S268*H268</f>
        <v>0</v>
      </c>
      <c r="AR268" s="22" t="s">
        <v>359</v>
      </c>
      <c r="AT268" s="22" t="s">
        <v>144</v>
      </c>
      <c r="AU268" s="22" t="s">
        <v>84</v>
      </c>
      <c r="AY268" s="22" t="s">
        <v>120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22" t="s">
        <v>77</v>
      </c>
      <c r="BK268" s="196">
        <f>ROUND(I268*H268,2)</f>
        <v>0</v>
      </c>
      <c r="BL268" s="22" t="s">
        <v>256</v>
      </c>
      <c r="BM268" s="22" t="s">
        <v>372</v>
      </c>
    </row>
    <row r="269" spans="2:65" s="11" customFormat="1" ht="13.5">
      <c r="B269" s="200"/>
      <c r="C269" s="201"/>
      <c r="D269" s="197" t="s">
        <v>131</v>
      </c>
      <c r="E269" s="202" t="s">
        <v>21</v>
      </c>
      <c r="F269" s="203" t="s">
        <v>373</v>
      </c>
      <c r="G269" s="201"/>
      <c r="H269" s="204">
        <v>88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131</v>
      </c>
      <c r="AU269" s="210" t="s">
        <v>84</v>
      </c>
      <c r="AV269" s="11" t="s">
        <v>84</v>
      </c>
      <c r="AW269" s="11" t="s">
        <v>36</v>
      </c>
      <c r="AX269" s="11" t="s">
        <v>77</v>
      </c>
      <c r="AY269" s="210" t="s">
        <v>120</v>
      </c>
    </row>
    <row r="270" spans="2:65" s="1" customFormat="1" ht="25.5" customHeight="1">
      <c r="B270" s="39"/>
      <c r="C270" s="185" t="s">
        <v>374</v>
      </c>
      <c r="D270" s="185" t="s">
        <v>123</v>
      </c>
      <c r="E270" s="186" t="s">
        <v>375</v>
      </c>
      <c r="F270" s="187" t="s">
        <v>376</v>
      </c>
      <c r="G270" s="188" t="s">
        <v>243</v>
      </c>
      <c r="H270" s="189">
        <v>3.8109999999999999</v>
      </c>
      <c r="I270" s="190"/>
      <c r="J270" s="191">
        <f>ROUND(I270*H270,2)</f>
        <v>0</v>
      </c>
      <c r="K270" s="187" t="s">
        <v>127</v>
      </c>
      <c r="L270" s="59"/>
      <c r="M270" s="192" t="s">
        <v>21</v>
      </c>
      <c r="N270" s="193" t="s">
        <v>43</v>
      </c>
      <c r="O270" s="40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AR270" s="22" t="s">
        <v>256</v>
      </c>
      <c r="AT270" s="22" t="s">
        <v>123</v>
      </c>
      <c r="AU270" s="22" t="s">
        <v>84</v>
      </c>
      <c r="AY270" s="22" t="s">
        <v>120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22" t="s">
        <v>77</v>
      </c>
      <c r="BK270" s="196">
        <f>ROUND(I270*H270,2)</f>
        <v>0</v>
      </c>
      <c r="BL270" s="22" t="s">
        <v>256</v>
      </c>
      <c r="BM270" s="22" t="s">
        <v>377</v>
      </c>
    </row>
    <row r="271" spans="2:65" s="10" customFormat="1" ht="29.85" customHeight="1">
      <c r="B271" s="169"/>
      <c r="C271" s="170"/>
      <c r="D271" s="171" t="s">
        <v>71</v>
      </c>
      <c r="E271" s="183" t="s">
        <v>378</v>
      </c>
      <c r="F271" s="183" t="s">
        <v>379</v>
      </c>
      <c r="G271" s="170"/>
      <c r="H271" s="170"/>
      <c r="I271" s="173"/>
      <c r="J271" s="184">
        <f>BK271</f>
        <v>0</v>
      </c>
      <c r="K271" s="170"/>
      <c r="L271" s="175"/>
      <c r="M271" s="176"/>
      <c r="N271" s="177"/>
      <c r="O271" s="177"/>
      <c r="P271" s="178">
        <f>SUM(P272:P275)</f>
        <v>0</v>
      </c>
      <c r="Q271" s="177"/>
      <c r="R271" s="178">
        <f>SUM(R272:R275)</f>
        <v>0.68051200000000001</v>
      </c>
      <c r="S271" s="177"/>
      <c r="T271" s="179">
        <f>SUM(T272:T275)</f>
        <v>0</v>
      </c>
      <c r="AR271" s="180" t="s">
        <v>84</v>
      </c>
      <c r="AT271" s="181" t="s">
        <v>71</v>
      </c>
      <c r="AU271" s="181" t="s">
        <v>77</v>
      </c>
      <c r="AY271" s="180" t="s">
        <v>120</v>
      </c>
      <c r="BK271" s="182">
        <f>SUM(BK272:BK275)</f>
        <v>0</v>
      </c>
    </row>
    <row r="272" spans="2:65" s="1" customFormat="1" ht="16.5" customHeight="1">
      <c r="B272" s="39"/>
      <c r="C272" s="185" t="s">
        <v>359</v>
      </c>
      <c r="D272" s="185" t="s">
        <v>123</v>
      </c>
      <c r="E272" s="186" t="s">
        <v>380</v>
      </c>
      <c r="F272" s="187" t="s">
        <v>381</v>
      </c>
      <c r="G272" s="188" t="s">
        <v>126</v>
      </c>
      <c r="H272" s="189">
        <v>1215.2</v>
      </c>
      <c r="I272" s="190"/>
      <c r="J272" s="191">
        <f>ROUND(I272*H272,2)</f>
        <v>0</v>
      </c>
      <c r="K272" s="187" t="s">
        <v>21</v>
      </c>
      <c r="L272" s="59"/>
      <c r="M272" s="192" t="s">
        <v>21</v>
      </c>
      <c r="N272" s="193" t="s">
        <v>43</v>
      </c>
      <c r="O272" s="40"/>
      <c r="P272" s="194">
        <f>O272*H272</f>
        <v>0</v>
      </c>
      <c r="Q272" s="194">
        <v>5.5999999999999995E-4</v>
      </c>
      <c r="R272" s="194">
        <f>Q272*H272</f>
        <v>0.68051200000000001</v>
      </c>
      <c r="S272" s="194">
        <v>0</v>
      </c>
      <c r="T272" s="195">
        <f>S272*H272</f>
        <v>0</v>
      </c>
      <c r="AR272" s="22" t="s">
        <v>256</v>
      </c>
      <c r="AT272" s="22" t="s">
        <v>123</v>
      </c>
      <c r="AU272" s="22" t="s">
        <v>84</v>
      </c>
      <c r="AY272" s="22" t="s">
        <v>120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22" t="s">
        <v>77</v>
      </c>
      <c r="BK272" s="196">
        <f>ROUND(I272*H272,2)</f>
        <v>0</v>
      </c>
      <c r="BL272" s="22" t="s">
        <v>256</v>
      </c>
      <c r="BM272" s="22" t="s">
        <v>382</v>
      </c>
    </row>
    <row r="273" spans="2:65" s="11" customFormat="1" ht="13.5">
      <c r="B273" s="200"/>
      <c r="C273" s="201"/>
      <c r="D273" s="197" t="s">
        <v>131</v>
      </c>
      <c r="E273" s="202" t="s">
        <v>21</v>
      </c>
      <c r="F273" s="203" t="s">
        <v>383</v>
      </c>
      <c r="G273" s="201"/>
      <c r="H273" s="204">
        <v>962.5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131</v>
      </c>
      <c r="AU273" s="210" t="s">
        <v>84</v>
      </c>
      <c r="AV273" s="11" t="s">
        <v>84</v>
      </c>
      <c r="AW273" s="11" t="s">
        <v>36</v>
      </c>
      <c r="AX273" s="11" t="s">
        <v>72</v>
      </c>
      <c r="AY273" s="210" t="s">
        <v>120</v>
      </c>
    </row>
    <row r="274" spans="2:65" s="11" customFormat="1" ht="13.5">
      <c r="B274" s="200"/>
      <c r="C274" s="201"/>
      <c r="D274" s="197" t="s">
        <v>131</v>
      </c>
      <c r="E274" s="202" t="s">
        <v>21</v>
      </c>
      <c r="F274" s="203" t="s">
        <v>384</v>
      </c>
      <c r="G274" s="201"/>
      <c r="H274" s="204">
        <v>252.7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131</v>
      </c>
      <c r="AU274" s="210" t="s">
        <v>84</v>
      </c>
      <c r="AV274" s="11" t="s">
        <v>84</v>
      </c>
      <c r="AW274" s="11" t="s">
        <v>36</v>
      </c>
      <c r="AX274" s="11" t="s">
        <v>72</v>
      </c>
      <c r="AY274" s="210" t="s">
        <v>120</v>
      </c>
    </row>
    <row r="275" spans="2:65" s="12" customFormat="1" ht="13.5">
      <c r="B275" s="211"/>
      <c r="C275" s="212"/>
      <c r="D275" s="197" t="s">
        <v>131</v>
      </c>
      <c r="E275" s="213" t="s">
        <v>21</v>
      </c>
      <c r="F275" s="214" t="s">
        <v>143</v>
      </c>
      <c r="G275" s="212"/>
      <c r="H275" s="215">
        <v>1215.2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131</v>
      </c>
      <c r="AU275" s="221" t="s">
        <v>84</v>
      </c>
      <c r="AV275" s="12" t="s">
        <v>121</v>
      </c>
      <c r="AW275" s="12" t="s">
        <v>36</v>
      </c>
      <c r="AX275" s="12" t="s">
        <v>77</v>
      </c>
      <c r="AY275" s="221" t="s">
        <v>120</v>
      </c>
    </row>
    <row r="276" spans="2:65" s="10" customFormat="1" ht="37.35" customHeight="1">
      <c r="B276" s="169"/>
      <c r="C276" s="170"/>
      <c r="D276" s="171" t="s">
        <v>71</v>
      </c>
      <c r="E276" s="172" t="s">
        <v>385</v>
      </c>
      <c r="F276" s="172" t="s">
        <v>386</v>
      </c>
      <c r="G276" s="170"/>
      <c r="H276" s="170"/>
      <c r="I276" s="173"/>
      <c r="J276" s="174">
        <f>BK276</f>
        <v>0</v>
      </c>
      <c r="K276" s="170"/>
      <c r="L276" s="175"/>
      <c r="M276" s="176"/>
      <c r="N276" s="177"/>
      <c r="O276" s="177"/>
      <c r="P276" s="178">
        <f>P277+P280+P282+P286+P288</f>
        <v>0</v>
      </c>
      <c r="Q276" s="177"/>
      <c r="R276" s="178">
        <f>R277+R280+R282+R286+R288</f>
        <v>0</v>
      </c>
      <c r="S276" s="177"/>
      <c r="T276" s="179">
        <f>T277+T280+T282+T286+T288</f>
        <v>0</v>
      </c>
      <c r="AR276" s="180" t="s">
        <v>163</v>
      </c>
      <c r="AT276" s="181" t="s">
        <v>71</v>
      </c>
      <c r="AU276" s="181" t="s">
        <v>72</v>
      </c>
      <c r="AY276" s="180" t="s">
        <v>120</v>
      </c>
      <c r="BK276" s="182">
        <f>BK277+BK280+BK282+BK286+BK288</f>
        <v>0</v>
      </c>
    </row>
    <row r="277" spans="2:65" s="10" customFormat="1" ht="19.899999999999999" customHeight="1">
      <c r="B277" s="169"/>
      <c r="C277" s="170"/>
      <c r="D277" s="171" t="s">
        <v>71</v>
      </c>
      <c r="E277" s="183" t="s">
        <v>387</v>
      </c>
      <c r="F277" s="183" t="s">
        <v>388</v>
      </c>
      <c r="G277" s="170"/>
      <c r="H277" s="170"/>
      <c r="I277" s="173"/>
      <c r="J277" s="184">
        <f>BK277</f>
        <v>0</v>
      </c>
      <c r="K277" s="170"/>
      <c r="L277" s="175"/>
      <c r="M277" s="176"/>
      <c r="N277" s="177"/>
      <c r="O277" s="177"/>
      <c r="P277" s="178">
        <f>SUM(P278:P279)</f>
        <v>0</v>
      </c>
      <c r="Q277" s="177"/>
      <c r="R277" s="178">
        <f>SUM(R278:R279)</f>
        <v>0</v>
      </c>
      <c r="S277" s="177"/>
      <c r="T277" s="179">
        <f>SUM(T278:T279)</f>
        <v>0</v>
      </c>
      <c r="AR277" s="180" t="s">
        <v>163</v>
      </c>
      <c r="AT277" s="181" t="s">
        <v>71</v>
      </c>
      <c r="AU277" s="181" t="s">
        <v>77</v>
      </c>
      <c r="AY277" s="180" t="s">
        <v>120</v>
      </c>
      <c r="BK277" s="182">
        <f>SUM(BK278:BK279)</f>
        <v>0</v>
      </c>
    </row>
    <row r="278" spans="2:65" s="1" customFormat="1" ht="16.5" customHeight="1">
      <c r="B278" s="39"/>
      <c r="C278" s="185" t="s">
        <v>389</v>
      </c>
      <c r="D278" s="185" t="s">
        <v>123</v>
      </c>
      <c r="E278" s="186" t="s">
        <v>390</v>
      </c>
      <c r="F278" s="187" t="s">
        <v>388</v>
      </c>
      <c r="G278" s="188" t="s">
        <v>391</v>
      </c>
      <c r="H278" s="232"/>
      <c r="I278" s="190"/>
      <c r="J278" s="191">
        <f>ROUND(I278*H278,2)</f>
        <v>0</v>
      </c>
      <c r="K278" s="187" t="s">
        <v>127</v>
      </c>
      <c r="L278" s="59"/>
      <c r="M278" s="192" t="s">
        <v>21</v>
      </c>
      <c r="N278" s="193" t="s">
        <v>43</v>
      </c>
      <c r="O278" s="40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AR278" s="22" t="s">
        <v>392</v>
      </c>
      <c r="AT278" s="22" t="s">
        <v>123</v>
      </c>
      <c r="AU278" s="22" t="s">
        <v>84</v>
      </c>
      <c r="AY278" s="22" t="s">
        <v>120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2" t="s">
        <v>77</v>
      </c>
      <c r="BK278" s="196">
        <f>ROUND(I278*H278,2)</f>
        <v>0</v>
      </c>
      <c r="BL278" s="22" t="s">
        <v>392</v>
      </c>
      <c r="BM278" s="22" t="s">
        <v>393</v>
      </c>
    </row>
    <row r="279" spans="2:65" s="1" customFormat="1" ht="16.5" customHeight="1">
      <c r="B279" s="39"/>
      <c r="C279" s="185" t="s">
        <v>394</v>
      </c>
      <c r="D279" s="185" t="s">
        <v>123</v>
      </c>
      <c r="E279" s="186" t="s">
        <v>395</v>
      </c>
      <c r="F279" s="187" t="s">
        <v>396</v>
      </c>
      <c r="G279" s="188" t="s">
        <v>391</v>
      </c>
      <c r="H279" s="232"/>
      <c r="I279" s="190"/>
      <c r="J279" s="191">
        <f>ROUND(I279*H279,2)</f>
        <v>0</v>
      </c>
      <c r="K279" s="187" t="s">
        <v>127</v>
      </c>
      <c r="L279" s="59"/>
      <c r="M279" s="192" t="s">
        <v>21</v>
      </c>
      <c r="N279" s="193" t="s">
        <v>43</v>
      </c>
      <c r="O279" s="40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AR279" s="22" t="s">
        <v>392</v>
      </c>
      <c r="AT279" s="22" t="s">
        <v>123</v>
      </c>
      <c r="AU279" s="22" t="s">
        <v>84</v>
      </c>
      <c r="AY279" s="22" t="s">
        <v>120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22" t="s">
        <v>77</v>
      </c>
      <c r="BK279" s="196">
        <f>ROUND(I279*H279,2)</f>
        <v>0</v>
      </c>
      <c r="BL279" s="22" t="s">
        <v>392</v>
      </c>
      <c r="BM279" s="22" t="s">
        <v>397</v>
      </c>
    </row>
    <row r="280" spans="2:65" s="10" customFormat="1" ht="29.85" customHeight="1">
      <c r="B280" s="169"/>
      <c r="C280" s="170"/>
      <c r="D280" s="171" t="s">
        <v>71</v>
      </c>
      <c r="E280" s="183" t="s">
        <v>398</v>
      </c>
      <c r="F280" s="183" t="s">
        <v>399</v>
      </c>
      <c r="G280" s="170"/>
      <c r="H280" s="170"/>
      <c r="I280" s="173"/>
      <c r="J280" s="184">
        <f>BK280</f>
        <v>0</v>
      </c>
      <c r="K280" s="170"/>
      <c r="L280" s="175"/>
      <c r="M280" s="176"/>
      <c r="N280" s="177"/>
      <c r="O280" s="177"/>
      <c r="P280" s="178">
        <f>P281</f>
        <v>0</v>
      </c>
      <c r="Q280" s="177"/>
      <c r="R280" s="178">
        <f>R281</f>
        <v>0</v>
      </c>
      <c r="S280" s="177"/>
      <c r="T280" s="179">
        <f>T281</f>
        <v>0</v>
      </c>
      <c r="AR280" s="180" t="s">
        <v>163</v>
      </c>
      <c r="AT280" s="181" t="s">
        <v>71</v>
      </c>
      <c r="AU280" s="181" t="s">
        <v>77</v>
      </c>
      <c r="AY280" s="180" t="s">
        <v>120</v>
      </c>
      <c r="BK280" s="182">
        <f>BK281</f>
        <v>0</v>
      </c>
    </row>
    <row r="281" spans="2:65" s="1" customFormat="1" ht="16.5" customHeight="1">
      <c r="B281" s="39"/>
      <c r="C281" s="185" t="s">
        <v>400</v>
      </c>
      <c r="D281" s="185" t="s">
        <v>123</v>
      </c>
      <c r="E281" s="186" t="s">
        <v>401</v>
      </c>
      <c r="F281" s="187" t="s">
        <v>402</v>
      </c>
      <c r="G281" s="188" t="s">
        <v>403</v>
      </c>
      <c r="H281" s="189">
        <v>1</v>
      </c>
      <c r="I281" s="190"/>
      <c r="J281" s="191">
        <f>ROUND(I281*H281,2)</f>
        <v>0</v>
      </c>
      <c r="K281" s="187" t="s">
        <v>127</v>
      </c>
      <c r="L281" s="59"/>
      <c r="M281" s="192" t="s">
        <v>21</v>
      </c>
      <c r="N281" s="193" t="s">
        <v>43</v>
      </c>
      <c r="O281" s="40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AR281" s="22" t="s">
        <v>392</v>
      </c>
      <c r="AT281" s="22" t="s">
        <v>123</v>
      </c>
      <c r="AU281" s="22" t="s">
        <v>84</v>
      </c>
      <c r="AY281" s="22" t="s">
        <v>120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22" t="s">
        <v>77</v>
      </c>
      <c r="BK281" s="196">
        <f>ROUND(I281*H281,2)</f>
        <v>0</v>
      </c>
      <c r="BL281" s="22" t="s">
        <v>392</v>
      </c>
      <c r="BM281" s="22" t="s">
        <v>404</v>
      </c>
    </row>
    <row r="282" spans="2:65" s="10" customFormat="1" ht="29.85" customHeight="1">
      <c r="B282" s="169"/>
      <c r="C282" s="170"/>
      <c r="D282" s="171" t="s">
        <v>71</v>
      </c>
      <c r="E282" s="183" t="s">
        <v>405</v>
      </c>
      <c r="F282" s="183" t="s">
        <v>406</v>
      </c>
      <c r="G282" s="170"/>
      <c r="H282" s="170"/>
      <c r="I282" s="173"/>
      <c r="J282" s="184">
        <f>BK282</f>
        <v>0</v>
      </c>
      <c r="K282" s="170"/>
      <c r="L282" s="175"/>
      <c r="M282" s="176"/>
      <c r="N282" s="177"/>
      <c r="O282" s="177"/>
      <c r="P282" s="178">
        <f>SUM(P283:P285)</f>
        <v>0</v>
      </c>
      <c r="Q282" s="177"/>
      <c r="R282" s="178">
        <f>SUM(R283:R285)</f>
        <v>0</v>
      </c>
      <c r="S282" s="177"/>
      <c r="T282" s="179">
        <f>SUM(T283:T285)</f>
        <v>0</v>
      </c>
      <c r="AR282" s="180" t="s">
        <v>163</v>
      </c>
      <c r="AT282" s="181" t="s">
        <v>71</v>
      </c>
      <c r="AU282" s="181" t="s">
        <v>77</v>
      </c>
      <c r="AY282" s="180" t="s">
        <v>120</v>
      </c>
      <c r="BK282" s="182">
        <f>SUM(BK283:BK285)</f>
        <v>0</v>
      </c>
    </row>
    <row r="283" spans="2:65" s="1" customFormat="1" ht="16.5" customHeight="1">
      <c r="B283" s="39"/>
      <c r="C283" s="185" t="s">
        <v>407</v>
      </c>
      <c r="D283" s="185" t="s">
        <v>123</v>
      </c>
      <c r="E283" s="186" t="s">
        <v>408</v>
      </c>
      <c r="F283" s="187" t="s">
        <v>406</v>
      </c>
      <c r="G283" s="188" t="s">
        <v>391</v>
      </c>
      <c r="H283" s="232"/>
      <c r="I283" s="190"/>
      <c r="J283" s="191">
        <f>ROUND(I283*H283,2)</f>
        <v>0</v>
      </c>
      <c r="K283" s="187" t="s">
        <v>127</v>
      </c>
      <c r="L283" s="59"/>
      <c r="M283" s="192" t="s">
        <v>21</v>
      </c>
      <c r="N283" s="193" t="s">
        <v>43</v>
      </c>
      <c r="O283" s="40"/>
      <c r="P283" s="194">
        <f>O283*H283</f>
        <v>0</v>
      </c>
      <c r="Q283" s="194">
        <v>0</v>
      </c>
      <c r="R283" s="194">
        <f>Q283*H283</f>
        <v>0</v>
      </c>
      <c r="S283" s="194">
        <v>0</v>
      </c>
      <c r="T283" s="195">
        <f>S283*H283</f>
        <v>0</v>
      </c>
      <c r="AR283" s="22" t="s">
        <v>392</v>
      </c>
      <c r="AT283" s="22" t="s">
        <v>123</v>
      </c>
      <c r="AU283" s="22" t="s">
        <v>84</v>
      </c>
      <c r="AY283" s="22" t="s">
        <v>120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22" t="s">
        <v>77</v>
      </c>
      <c r="BK283" s="196">
        <f>ROUND(I283*H283,2)</f>
        <v>0</v>
      </c>
      <c r="BL283" s="22" t="s">
        <v>392</v>
      </c>
      <c r="BM283" s="22" t="s">
        <v>409</v>
      </c>
    </row>
    <row r="284" spans="2:65" s="1" customFormat="1" ht="16.5" customHeight="1">
      <c r="B284" s="39"/>
      <c r="C284" s="185" t="s">
        <v>410</v>
      </c>
      <c r="D284" s="185" t="s">
        <v>123</v>
      </c>
      <c r="E284" s="186" t="s">
        <v>411</v>
      </c>
      <c r="F284" s="187" t="s">
        <v>412</v>
      </c>
      <c r="G284" s="188" t="s">
        <v>391</v>
      </c>
      <c r="H284" s="232"/>
      <c r="I284" s="190"/>
      <c r="J284" s="191">
        <f>ROUND(I284*H284,2)</f>
        <v>0</v>
      </c>
      <c r="K284" s="187" t="s">
        <v>127</v>
      </c>
      <c r="L284" s="59"/>
      <c r="M284" s="192" t="s">
        <v>21</v>
      </c>
      <c r="N284" s="193" t="s">
        <v>43</v>
      </c>
      <c r="O284" s="40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AR284" s="22" t="s">
        <v>392</v>
      </c>
      <c r="AT284" s="22" t="s">
        <v>123</v>
      </c>
      <c r="AU284" s="22" t="s">
        <v>84</v>
      </c>
      <c r="AY284" s="22" t="s">
        <v>120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22" t="s">
        <v>77</v>
      </c>
      <c r="BK284" s="196">
        <f>ROUND(I284*H284,2)</f>
        <v>0</v>
      </c>
      <c r="BL284" s="22" t="s">
        <v>392</v>
      </c>
      <c r="BM284" s="22" t="s">
        <v>413</v>
      </c>
    </row>
    <row r="285" spans="2:65" s="1" customFormat="1" ht="16.5" customHeight="1">
      <c r="B285" s="39"/>
      <c r="C285" s="185" t="s">
        <v>414</v>
      </c>
      <c r="D285" s="185" t="s">
        <v>123</v>
      </c>
      <c r="E285" s="186" t="s">
        <v>415</v>
      </c>
      <c r="F285" s="187" t="s">
        <v>416</v>
      </c>
      <c r="G285" s="188" t="s">
        <v>403</v>
      </c>
      <c r="H285" s="189">
        <v>1</v>
      </c>
      <c r="I285" s="190"/>
      <c r="J285" s="191">
        <f>ROUND(I285*H285,2)</f>
        <v>0</v>
      </c>
      <c r="K285" s="187" t="s">
        <v>127</v>
      </c>
      <c r="L285" s="59"/>
      <c r="M285" s="192" t="s">
        <v>21</v>
      </c>
      <c r="N285" s="193" t="s">
        <v>43</v>
      </c>
      <c r="O285" s="40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AR285" s="22" t="s">
        <v>392</v>
      </c>
      <c r="AT285" s="22" t="s">
        <v>123</v>
      </c>
      <c r="AU285" s="22" t="s">
        <v>84</v>
      </c>
      <c r="AY285" s="22" t="s">
        <v>120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2" t="s">
        <v>77</v>
      </c>
      <c r="BK285" s="196">
        <f>ROUND(I285*H285,2)</f>
        <v>0</v>
      </c>
      <c r="BL285" s="22" t="s">
        <v>392</v>
      </c>
      <c r="BM285" s="22" t="s">
        <v>417</v>
      </c>
    </row>
    <row r="286" spans="2:65" s="10" customFormat="1" ht="29.85" customHeight="1">
      <c r="B286" s="169"/>
      <c r="C286" s="170"/>
      <c r="D286" s="171" t="s">
        <v>71</v>
      </c>
      <c r="E286" s="183" t="s">
        <v>418</v>
      </c>
      <c r="F286" s="183" t="s">
        <v>419</v>
      </c>
      <c r="G286" s="170"/>
      <c r="H286" s="170"/>
      <c r="I286" s="173"/>
      <c r="J286" s="184">
        <f>BK286</f>
        <v>0</v>
      </c>
      <c r="K286" s="170"/>
      <c r="L286" s="175"/>
      <c r="M286" s="176"/>
      <c r="N286" s="177"/>
      <c r="O286" s="177"/>
      <c r="P286" s="178">
        <f>P287</f>
        <v>0</v>
      </c>
      <c r="Q286" s="177"/>
      <c r="R286" s="178">
        <f>R287</f>
        <v>0</v>
      </c>
      <c r="S286" s="177"/>
      <c r="T286" s="179">
        <f>T287</f>
        <v>0</v>
      </c>
      <c r="AR286" s="180" t="s">
        <v>163</v>
      </c>
      <c r="AT286" s="181" t="s">
        <v>71</v>
      </c>
      <c r="AU286" s="181" t="s">
        <v>77</v>
      </c>
      <c r="AY286" s="180" t="s">
        <v>120</v>
      </c>
      <c r="BK286" s="182">
        <f>BK287</f>
        <v>0</v>
      </c>
    </row>
    <row r="287" spans="2:65" s="1" customFormat="1" ht="16.5" customHeight="1">
      <c r="B287" s="39"/>
      <c r="C287" s="185" t="s">
        <v>420</v>
      </c>
      <c r="D287" s="185" t="s">
        <v>123</v>
      </c>
      <c r="E287" s="186" t="s">
        <v>421</v>
      </c>
      <c r="F287" s="187" t="s">
        <v>419</v>
      </c>
      <c r="G287" s="188" t="s">
        <v>391</v>
      </c>
      <c r="H287" s="232"/>
      <c r="I287" s="190"/>
      <c r="J287" s="191">
        <f>ROUND(I287*H287,2)</f>
        <v>0</v>
      </c>
      <c r="K287" s="187" t="s">
        <v>127</v>
      </c>
      <c r="L287" s="59"/>
      <c r="M287" s="192" t="s">
        <v>21</v>
      </c>
      <c r="N287" s="193" t="s">
        <v>43</v>
      </c>
      <c r="O287" s="40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AR287" s="22" t="s">
        <v>392</v>
      </c>
      <c r="AT287" s="22" t="s">
        <v>123</v>
      </c>
      <c r="AU287" s="22" t="s">
        <v>84</v>
      </c>
      <c r="AY287" s="22" t="s">
        <v>120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22" t="s">
        <v>77</v>
      </c>
      <c r="BK287" s="196">
        <f>ROUND(I287*H287,2)</f>
        <v>0</v>
      </c>
      <c r="BL287" s="22" t="s">
        <v>392</v>
      </c>
      <c r="BM287" s="22" t="s">
        <v>422</v>
      </c>
    </row>
    <row r="288" spans="2:65" s="10" customFormat="1" ht="29.85" customHeight="1">
      <c r="B288" s="169"/>
      <c r="C288" s="170"/>
      <c r="D288" s="171" t="s">
        <v>71</v>
      </c>
      <c r="E288" s="183" t="s">
        <v>423</v>
      </c>
      <c r="F288" s="183" t="s">
        <v>424</v>
      </c>
      <c r="G288" s="170"/>
      <c r="H288" s="170"/>
      <c r="I288" s="173"/>
      <c r="J288" s="184">
        <f>BK288</f>
        <v>0</v>
      </c>
      <c r="K288" s="170"/>
      <c r="L288" s="175"/>
      <c r="M288" s="176"/>
      <c r="N288" s="177"/>
      <c r="O288" s="177"/>
      <c r="P288" s="178">
        <f>P289</f>
        <v>0</v>
      </c>
      <c r="Q288" s="177"/>
      <c r="R288" s="178">
        <f>R289</f>
        <v>0</v>
      </c>
      <c r="S288" s="177"/>
      <c r="T288" s="179">
        <f>T289</f>
        <v>0</v>
      </c>
      <c r="AR288" s="180" t="s">
        <v>163</v>
      </c>
      <c r="AT288" s="181" t="s">
        <v>71</v>
      </c>
      <c r="AU288" s="181" t="s">
        <v>77</v>
      </c>
      <c r="AY288" s="180" t="s">
        <v>120</v>
      </c>
      <c r="BK288" s="182">
        <f>BK289</f>
        <v>0</v>
      </c>
    </row>
    <row r="289" spans="2:65" s="1" customFormat="1" ht="16.5" customHeight="1">
      <c r="B289" s="39"/>
      <c r="C289" s="185" t="s">
        <v>425</v>
      </c>
      <c r="D289" s="185" t="s">
        <v>123</v>
      </c>
      <c r="E289" s="186" t="s">
        <v>426</v>
      </c>
      <c r="F289" s="187" t="s">
        <v>427</v>
      </c>
      <c r="G289" s="188" t="s">
        <v>403</v>
      </c>
      <c r="H289" s="189">
        <v>1</v>
      </c>
      <c r="I289" s="190"/>
      <c r="J289" s="191">
        <f>ROUND(I289*H289,2)</f>
        <v>0</v>
      </c>
      <c r="K289" s="187" t="s">
        <v>127</v>
      </c>
      <c r="L289" s="59"/>
      <c r="M289" s="192" t="s">
        <v>21</v>
      </c>
      <c r="N289" s="233" t="s">
        <v>43</v>
      </c>
      <c r="O289" s="234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AR289" s="22" t="s">
        <v>392</v>
      </c>
      <c r="AT289" s="22" t="s">
        <v>123</v>
      </c>
      <c r="AU289" s="22" t="s">
        <v>84</v>
      </c>
      <c r="AY289" s="22" t="s">
        <v>120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22" t="s">
        <v>77</v>
      </c>
      <c r="BK289" s="196">
        <f>ROUND(I289*H289,2)</f>
        <v>0</v>
      </c>
      <c r="BL289" s="22" t="s">
        <v>392</v>
      </c>
      <c r="BM289" s="22" t="s">
        <v>428</v>
      </c>
    </row>
    <row r="290" spans="2:65" s="1" customFormat="1" ht="6.95" customHeight="1">
      <c r="B290" s="54"/>
      <c r="C290" s="55"/>
      <c r="D290" s="55"/>
      <c r="E290" s="55"/>
      <c r="F290" s="55"/>
      <c r="G290" s="55"/>
      <c r="H290" s="55"/>
      <c r="I290" s="132"/>
      <c r="J290" s="55"/>
      <c r="K290" s="55"/>
      <c r="L290" s="59"/>
    </row>
  </sheetData>
  <sheetProtection algorithmName="SHA-512" hashValue="Ky4iJHx+hKJ0TkG5yI6/5Ir/njOWfMkpSdAjQTH1zTR0jBRQ0mrGj4+LgfMMpULNN4iI9wzPeKqg7skTaFgxrg==" saltValue="j8F3oZSHH9GJ18z4GN3wAW0r6M3fKciJEWdSwhfuSQnrjt/9Gy791GAGAurd7Yc8oHR83oZa42KZDhqesEho/Q==" spinCount="100000" sheet="1" objects="1" scenarios="1" formatColumns="0" formatRows="0" autoFilter="0"/>
  <autoFilter ref="C82:K289"/>
  <mergeCells count="7">
    <mergeCell ref="G1:H1"/>
    <mergeCell ref="L2:V2"/>
    <mergeCell ref="E7:H7"/>
    <mergeCell ref="E22:H22"/>
    <mergeCell ref="E43:H43"/>
    <mergeCell ref="J47:J48"/>
    <mergeCell ref="E75:H75"/>
  </mergeCells>
  <hyperlinks>
    <hyperlink ref="F1:G1" location="C2" display="1) Krycí list soupisu"/>
    <hyperlink ref="G1:H1" location="C50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3" customFormat="1" ht="45" customHeight="1">
      <c r="B3" s="241"/>
      <c r="C3" s="361" t="s">
        <v>429</v>
      </c>
      <c r="D3" s="361"/>
      <c r="E3" s="361"/>
      <c r="F3" s="361"/>
      <c r="G3" s="361"/>
      <c r="H3" s="361"/>
      <c r="I3" s="361"/>
      <c r="J3" s="361"/>
      <c r="K3" s="242"/>
    </row>
    <row r="4" spans="2:11" ht="25.5" customHeight="1">
      <c r="B4" s="243"/>
      <c r="C4" s="365" t="s">
        <v>430</v>
      </c>
      <c r="D4" s="365"/>
      <c r="E4" s="365"/>
      <c r="F4" s="365"/>
      <c r="G4" s="365"/>
      <c r="H4" s="365"/>
      <c r="I4" s="365"/>
      <c r="J4" s="365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4" t="s">
        <v>431</v>
      </c>
      <c r="D6" s="364"/>
      <c r="E6" s="364"/>
      <c r="F6" s="364"/>
      <c r="G6" s="364"/>
      <c r="H6" s="364"/>
      <c r="I6" s="364"/>
      <c r="J6" s="364"/>
      <c r="K6" s="244"/>
    </row>
    <row r="7" spans="2:11" ht="15" customHeight="1">
      <c r="B7" s="247"/>
      <c r="C7" s="364" t="s">
        <v>432</v>
      </c>
      <c r="D7" s="364"/>
      <c r="E7" s="364"/>
      <c r="F7" s="364"/>
      <c r="G7" s="364"/>
      <c r="H7" s="364"/>
      <c r="I7" s="364"/>
      <c r="J7" s="364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4" t="s">
        <v>433</v>
      </c>
      <c r="D9" s="364"/>
      <c r="E9" s="364"/>
      <c r="F9" s="364"/>
      <c r="G9" s="364"/>
      <c r="H9" s="364"/>
      <c r="I9" s="364"/>
      <c r="J9" s="364"/>
      <c r="K9" s="244"/>
    </row>
    <row r="10" spans="2:11" ht="15" customHeight="1">
      <c r="B10" s="247"/>
      <c r="C10" s="246"/>
      <c r="D10" s="364" t="s">
        <v>434</v>
      </c>
      <c r="E10" s="364"/>
      <c r="F10" s="364"/>
      <c r="G10" s="364"/>
      <c r="H10" s="364"/>
      <c r="I10" s="364"/>
      <c r="J10" s="364"/>
      <c r="K10" s="244"/>
    </row>
    <row r="11" spans="2:11" ht="15" customHeight="1">
      <c r="B11" s="247"/>
      <c r="C11" s="248"/>
      <c r="D11" s="364" t="s">
        <v>435</v>
      </c>
      <c r="E11" s="364"/>
      <c r="F11" s="364"/>
      <c r="G11" s="364"/>
      <c r="H11" s="364"/>
      <c r="I11" s="364"/>
      <c r="J11" s="364"/>
      <c r="K11" s="244"/>
    </row>
    <row r="12" spans="2:11" ht="12.75" customHeight="1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>
      <c r="B13" s="247"/>
      <c r="C13" s="248"/>
      <c r="D13" s="364" t="s">
        <v>436</v>
      </c>
      <c r="E13" s="364"/>
      <c r="F13" s="364"/>
      <c r="G13" s="364"/>
      <c r="H13" s="364"/>
      <c r="I13" s="364"/>
      <c r="J13" s="364"/>
      <c r="K13" s="244"/>
    </row>
    <row r="14" spans="2:11" ht="15" customHeight="1">
      <c r="B14" s="247"/>
      <c r="C14" s="248"/>
      <c r="D14" s="364" t="s">
        <v>437</v>
      </c>
      <c r="E14" s="364"/>
      <c r="F14" s="364"/>
      <c r="G14" s="364"/>
      <c r="H14" s="364"/>
      <c r="I14" s="364"/>
      <c r="J14" s="364"/>
      <c r="K14" s="244"/>
    </row>
    <row r="15" spans="2:11" ht="15" customHeight="1">
      <c r="B15" s="247"/>
      <c r="C15" s="248"/>
      <c r="D15" s="364" t="s">
        <v>438</v>
      </c>
      <c r="E15" s="364"/>
      <c r="F15" s="364"/>
      <c r="G15" s="364"/>
      <c r="H15" s="364"/>
      <c r="I15" s="364"/>
      <c r="J15" s="364"/>
      <c r="K15" s="244"/>
    </row>
    <row r="16" spans="2:11" ht="15" customHeight="1">
      <c r="B16" s="247"/>
      <c r="C16" s="248"/>
      <c r="D16" s="248"/>
      <c r="E16" s="249" t="s">
        <v>76</v>
      </c>
      <c r="F16" s="364" t="s">
        <v>439</v>
      </c>
      <c r="G16" s="364"/>
      <c r="H16" s="364"/>
      <c r="I16" s="364"/>
      <c r="J16" s="364"/>
      <c r="K16" s="244"/>
    </row>
    <row r="17" spans="2:11" ht="15" customHeight="1">
      <c r="B17" s="247"/>
      <c r="C17" s="248"/>
      <c r="D17" s="248"/>
      <c r="E17" s="249" t="s">
        <v>440</v>
      </c>
      <c r="F17" s="364" t="s">
        <v>441</v>
      </c>
      <c r="G17" s="364"/>
      <c r="H17" s="364"/>
      <c r="I17" s="364"/>
      <c r="J17" s="364"/>
      <c r="K17" s="244"/>
    </row>
    <row r="18" spans="2:11" ht="15" customHeight="1">
      <c r="B18" s="247"/>
      <c r="C18" s="248"/>
      <c r="D18" s="248"/>
      <c r="E18" s="249" t="s">
        <v>442</v>
      </c>
      <c r="F18" s="364" t="s">
        <v>443</v>
      </c>
      <c r="G18" s="364"/>
      <c r="H18" s="364"/>
      <c r="I18" s="364"/>
      <c r="J18" s="364"/>
      <c r="K18" s="244"/>
    </row>
    <row r="19" spans="2:11" ht="15" customHeight="1">
      <c r="B19" s="247"/>
      <c r="C19" s="248"/>
      <c r="D19" s="248"/>
      <c r="E19" s="249" t="s">
        <v>444</v>
      </c>
      <c r="F19" s="364" t="s">
        <v>445</v>
      </c>
      <c r="G19" s="364"/>
      <c r="H19" s="364"/>
      <c r="I19" s="364"/>
      <c r="J19" s="364"/>
      <c r="K19" s="244"/>
    </row>
    <row r="20" spans="2:11" ht="15" customHeight="1">
      <c r="B20" s="247"/>
      <c r="C20" s="248"/>
      <c r="D20" s="248"/>
      <c r="E20" s="249" t="s">
        <v>446</v>
      </c>
      <c r="F20" s="364" t="s">
        <v>447</v>
      </c>
      <c r="G20" s="364"/>
      <c r="H20" s="364"/>
      <c r="I20" s="364"/>
      <c r="J20" s="364"/>
      <c r="K20" s="244"/>
    </row>
    <row r="21" spans="2:11" ht="15" customHeight="1">
      <c r="B21" s="247"/>
      <c r="C21" s="248"/>
      <c r="D21" s="248"/>
      <c r="E21" s="249" t="s">
        <v>448</v>
      </c>
      <c r="F21" s="364" t="s">
        <v>449</v>
      </c>
      <c r="G21" s="364"/>
      <c r="H21" s="364"/>
      <c r="I21" s="364"/>
      <c r="J21" s="364"/>
      <c r="K21" s="244"/>
    </row>
    <row r="22" spans="2:11" ht="12.75" customHeight="1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>
      <c r="B23" s="247"/>
      <c r="C23" s="364" t="s">
        <v>450</v>
      </c>
      <c r="D23" s="364"/>
      <c r="E23" s="364"/>
      <c r="F23" s="364"/>
      <c r="G23" s="364"/>
      <c r="H23" s="364"/>
      <c r="I23" s="364"/>
      <c r="J23" s="364"/>
      <c r="K23" s="244"/>
    </row>
    <row r="24" spans="2:11" ht="15" customHeight="1">
      <c r="B24" s="247"/>
      <c r="C24" s="364" t="s">
        <v>451</v>
      </c>
      <c r="D24" s="364"/>
      <c r="E24" s="364"/>
      <c r="F24" s="364"/>
      <c r="G24" s="364"/>
      <c r="H24" s="364"/>
      <c r="I24" s="364"/>
      <c r="J24" s="364"/>
      <c r="K24" s="244"/>
    </row>
    <row r="25" spans="2:11" ht="15" customHeight="1">
      <c r="B25" s="247"/>
      <c r="C25" s="246"/>
      <c r="D25" s="364" t="s">
        <v>452</v>
      </c>
      <c r="E25" s="364"/>
      <c r="F25" s="364"/>
      <c r="G25" s="364"/>
      <c r="H25" s="364"/>
      <c r="I25" s="364"/>
      <c r="J25" s="364"/>
      <c r="K25" s="244"/>
    </row>
    <row r="26" spans="2:11" ht="15" customHeight="1">
      <c r="B26" s="247"/>
      <c r="C26" s="248"/>
      <c r="D26" s="364" t="s">
        <v>453</v>
      </c>
      <c r="E26" s="364"/>
      <c r="F26" s="364"/>
      <c r="G26" s="364"/>
      <c r="H26" s="364"/>
      <c r="I26" s="364"/>
      <c r="J26" s="364"/>
      <c r="K26" s="244"/>
    </row>
    <row r="27" spans="2:11" ht="12.75" customHeight="1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>
      <c r="B28" s="247"/>
      <c r="C28" s="248"/>
      <c r="D28" s="364" t="s">
        <v>454</v>
      </c>
      <c r="E28" s="364"/>
      <c r="F28" s="364"/>
      <c r="G28" s="364"/>
      <c r="H28" s="364"/>
      <c r="I28" s="364"/>
      <c r="J28" s="364"/>
      <c r="K28" s="244"/>
    </row>
    <row r="29" spans="2:11" ht="15" customHeight="1">
      <c r="B29" s="247"/>
      <c r="C29" s="248"/>
      <c r="D29" s="364" t="s">
        <v>455</v>
      </c>
      <c r="E29" s="364"/>
      <c r="F29" s="364"/>
      <c r="G29" s="364"/>
      <c r="H29" s="364"/>
      <c r="I29" s="364"/>
      <c r="J29" s="364"/>
      <c r="K29" s="244"/>
    </row>
    <row r="30" spans="2:11" ht="12.75" customHeight="1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>
      <c r="B31" s="247"/>
      <c r="C31" s="248"/>
      <c r="D31" s="364" t="s">
        <v>456</v>
      </c>
      <c r="E31" s="364"/>
      <c r="F31" s="364"/>
      <c r="G31" s="364"/>
      <c r="H31" s="364"/>
      <c r="I31" s="364"/>
      <c r="J31" s="364"/>
      <c r="K31" s="244"/>
    </row>
    <row r="32" spans="2:11" ht="15" customHeight="1">
      <c r="B32" s="247"/>
      <c r="C32" s="248"/>
      <c r="D32" s="364" t="s">
        <v>457</v>
      </c>
      <c r="E32" s="364"/>
      <c r="F32" s="364"/>
      <c r="G32" s="364"/>
      <c r="H32" s="364"/>
      <c r="I32" s="364"/>
      <c r="J32" s="364"/>
      <c r="K32" s="244"/>
    </row>
    <row r="33" spans="2:11" ht="15" customHeight="1">
      <c r="B33" s="247"/>
      <c r="C33" s="248"/>
      <c r="D33" s="364" t="s">
        <v>458</v>
      </c>
      <c r="E33" s="364"/>
      <c r="F33" s="364"/>
      <c r="G33" s="364"/>
      <c r="H33" s="364"/>
      <c r="I33" s="364"/>
      <c r="J33" s="364"/>
      <c r="K33" s="244"/>
    </row>
    <row r="34" spans="2:11" ht="15" customHeight="1">
      <c r="B34" s="247"/>
      <c r="C34" s="248"/>
      <c r="D34" s="246"/>
      <c r="E34" s="250" t="s">
        <v>105</v>
      </c>
      <c r="F34" s="246"/>
      <c r="G34" s="364" t="s">
        <v>459</v>
      </c>
      <c r="H34" s="364"/>
      <c r="I34" s="364"/>
      <c r="J34" s="364"/>
      <c r="K34" s="244"/>
    </row>
    <row r="35" spans="2:11" ht="30.75" customHeight="1">
      <c r="B35" s="247"/>
      <c r="C35" s="248"/>
      <c r="D35" s="246"/>
      <c r="E35" s="250" t="s">
        <v>460</v>
      </c>
      <c r="F35" s="246"/>
      <c r="G35" s="364" t="s">
        <v>461</v>
      </c>
      <c r="H35" s="364"/>
      <c r="I35" s="364"/>
      <c r="J35" s="364"/>
      <c r="K35" s="244"/>
    </row>
    <row r="36" spans="2:11" ht="15" customHeight="1">
      <c r="B36" s="247"/>
      <c r="C36" s="248"/>
      <c r="D36" s="246"/>
      <c r="E36" s="250" t="s">
        <v>53</v>
      </c>
      <c r="F36" s="246"/>
      <c r="G36" s="364" t="s">
        <v>462</v>
      </c>
      <c r="H36" s="364"/>
      <c r="I36" s="364"/>
      <c r="J36" s="364"/>
      <c r="K36" s="244"/>
    </row>
    <row r="37" spans="2:11" ht="15" customHeight="1">
      <c r="B37" s="247"/>
      <c r="C37" s="248"/>
      <c r="D37" s="246"/>
      <c r="E37" s="250" t="s">
        <v>106</v>
      </c>
      <c r="F37" s="246"/>
      <c r="G37" s="364" t="s">
        <v>463</v>
      </c>
      <c r="H37" s="364"/>
      <c r="I37" s="364"/>
      <c r="J37" s="364"/>
      <c r="K37" s="244"/>
    </row>
    <row r="38" spans="2:11" ht="15" customHeight="1">
      <c r="B38" s="247"/>
      <c r="C38" s="248"/>
      <c r="D38" s="246"/>
      <c r="E38" s="250" t="s">
        <v>107</v>
      </c>
      <c r="F38" s="246"/>
      <c r="G38" s="364" t="s">
        <v>464</v>
      </c>
      <c r="H38" s="364"/>
      <c r="I38" s="364"/>
      <c r="J38" s="364"/>
      <c r="K38" s="244"/>
    </row>
    <row r="39" spans="2:11" ht="15" customHeight="1">
      <c r="B39" s="247"/>
      <c r="C39" s="248"/>
      <c r="D39" s="246"/>
      <c r="E39" s="250" t="s">
        <v>108</v>
      </c>
      <c r="F39" s="246"/>
      <c r="G39" s="364" t="s">
        <v>465</v>
      </c>
      <c r="H39" s="364"/>
      <c r="I39" s="364"/>
      <c r="J39" s="364"/>
      <c r="K39" s="244"/>
    </row>
    <row r="40" spans="2:11" ht="15" customHeight="1">
      <c r="B40" s="247"/>
      <c r="C40" s="248"/>
      <c r="D40" s="246"/>
      <c r="E40" s="250" t="s">
        <v>466</v>
      </c>
      <c r="F40" s="246"/>
      <c r="G40" s="364" t="s">
        <v>467</v>
      </c>
      <c r="H40" s="364"/>
      <c r="I40" s="364"/>
      <c r="J40" s="364"/>
      <c r="K40" s="244"/>
    </row>
    <row r="41" spans="2:11" ht="15" customHeight="1">
      <c r="B41" s="247"/>
      <c r="C41" s="248"/>
      <c r="D41" s="246"/>
      <c r="E41" s="250"/>
      <c r="F41" s="246"/>
      <c r="G41" s="364" t="s">
        <v>468</v>
      </c>
      <c r="H41" s="364"/>
      <c r="I41" s="364"/>
      <c r="J41" s="364"/>
      <c r="K41" s="244"/>
    </row>
    <row r="42" spans="2:11" ht="15" customHeight="1">
      <c r="B42" s="247"/>
      <c r="C42" s="248"/>
      <c r="D42" s="246"/>
      <c r="E42" s="250" t="s">
        <v>469</v>
      </c>
      <c r="F42" s="246"/>
      <c r="G42" s="364" t="s">
        <v>470</v>
      </c>
      <c r="H42" s="364"/>
      <c r="I42" s="364"/>
      <c r="J42" s="364"/>
      <c r="K42" s="244"/>
    </row>
    <row r="43" spans="2:11" ht="15" customHeight="1">
      <c r="B43" s="247"/>
      <c r="C43" s="248"/>
      <c r="D43" s="246"/>
      <c r="E43" s="250" t="s">
        <v>110</v>
      </c>
      <c r="F43" s="246"/>
      <c r="G43" s="364" t="s">
        <v>471</v>
      </c>
      <c r="H43" s="364"/>
      <c r="I43" s="364"/>
      <c r="J43" s="364"/>
      <c r="K43" s="244"/>
    </row>
    <row r="44" spans="2:11" ht="12.75" customHeight="1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>
      <c r="B45" s="247"/>
      <c r="C45" s="248"/>
      <c r="D45" s="364" t="s">
        <v>472</v>
      </c>
      <c r="E45" s="364"/>
      <c r="F45" s="364"/>
      <c r="G45" s="364"/>
      <c r="H45" s="364"/>
      <c r="I45" s="364"/>
      <c r="J45" s="364"/>
      <c r="K45" s="244"/>
    </row>
    <row r="46" spans="2:11" ht="15" customHeight="1">
      <c r="B46" s="247"/>
      <c r="C46" s="248"/>
      <c r="D46" s="248"/>
      <c r="E46" s="364" t="s">
        <v>473</v>
      </c>
      <c r="F46" s="364"/>
      <c r="G46" s="364"/>
      <c r="H46" s="364"/>
      <c r="I46" s="364"/>
      <c r="J46" s="364"/>
      <c r="K46" s="244"/>
    </row>
    <row r="47" spans="2:11" ht="15" customHeight="1">
      <c r="B47" s="247"/>
      <c r="C47" s="248"/>
      <c r="D47" s="248"/>
      <c r="E47" s="364" t="s">
        <v>474</v>
      </c>
      <c r="F47" s="364"/>
      <c r="G47" s="364"/>
      <c r="H47" s="364"/>
      <c r="I47" s="364"/>
      <c r="J47" s="364"/>
      <c r="K47" s="244"/>
    </row>
    <row r="48" spans="2:11" ht="15" customHeight="1">
      <c r="B48" s="247"/>
      <c r="C48" s="248"/>
      <c r="D48" s="248"/>
      <c r="E48" s="364" t="s">
        <v>475</v>
      </c>
      <c r="F48" s="364"/>
      <c r="G48" s="364"/>
      <c r="H48" s="364"/>
      <c r="I48" s="364"/>
      <c r="J48" s="364"/>
      <c r="K48" s="244"/>
    </row>
    <row r="49" spans="2:11" ht="15" customHeight="1">
      <c r="B49" s="247"/>
      <c r="C49" s="248"/>
      <c r="D49" s="364" t="s">
        <v>476</v>
      </c>
      <c r="E49" s="364"/>
      <c r="F49" s="364"/>
      <c r="G49" s="364"/>
      <c r="H49" s="364"/>
      <c r="I49" s="364"/>
      <c r="J49" s="364"/>
      <c r="K49" s="244"/>
    </row>
    <row r="50" spans="2:11" ht="25.5" customHeight="1">
      <c r="B50" s="243"/>
      <c r="C50" s="365" t="s">
        <v>477</v>
      </c>
      <c r="D50" s="365"/>
      <c r="E50" s="365"/>
      <c r="F50" s="365"/>
      <c r="G50" s="365"/>
      <c r="H50" s="365"/>
      <c r="I50" s="365"/>
      <c r="J50" s="365"/>
      <c r="K50" s="244"/>
    </row>
    <row r="51" spans="2:11" ht="5.25" customHeight="1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>
      <c r="B52" s="243"/>
      <c r="C52" s="364" t="s">
        <v>478</v>
      </c>
      <c r="D52" s="364"/>
      <c r="E52" s="364"/>
      <c r="F52" s="364"/>
      <c r="G52" s="364"/>
      <c r="H52" s="364"/>
      <c r="I52" s="364"/>
      <c r="J52" s="364"/>
      <c r="K52" s="244"/>
    </row>
    <row r="53" spans="2:11" ht="15" customHeight="1">
      <c r="B53" s="243"/>
      <c r="C53" s="364" t="s">
        <v>479</v>
      </c>
      <c r="D53" s="364"/>
      <c r="E53" s="364"/>
      <c r="F53" s="364"/>
      <c r="G53" s="364"/>
      <c r="H53" s="364"/>
      <c r="I53" s="364"/>
      <c r="J53" s="364"/>
      <c r="K53" s="244"/>
    </row>
    <row r="54" spans="2:11" ht="12.75" customHeight="1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>
      <c r="B55" s="243"/>
      <c r="C55" s="364" t="s">
        <v>480</v>
      </c>
      <c r="D55" s="364"/>
      <c r="E55" s="364"/>
      <c r="F55" s="364"/>
      <c r="G55" s="364"/>
      <c r="H55" s="364"/>
      <c r="I55" s="364"/>
      <c r="J55" s="364"/>
      <c r="K55" s="244"/>
    </row>
    <row r="56" spans="2:11" ht="15" customHeight="1">
      <c r="B56" s="243"/>
      <c r="C56" s="248"/>
      <c r="D56" s="364" t="s">
        <v>481</v>
      </c>
      <c r="E56" s="364"/>
      <c r="F56" s="364"/>
      <c r="G56" s="364"/>
      <c r="H56" s="364"/>
      <c r="I56" s="364"/>
      <c r="J56" s="364"/>
      <c r="K56" s="244"/>
    </row>
    <row r="57" spans="2:11" ht="15" customHeight="1">
      <c r="B57" s="243"/>
      <c r="C57" s="248"/>
      <c r="D57" s="364" t="s">
        <v>482</v>
      </c>
      <c r="E57" s="364"/>
      <c r="F57" s="364"/>
      <c r="G57" s="364"/>
      <c r="H57" s="364"/>
      <c r="I57" s="364"/>
      <c r="J57" s="364"/>
      <c r="K57" s="244"/>
    </row>
    <row r="58" spans="2:11" ht="15" customHeight="1">
      <c r="B58" s="243"/>
      <c r="C58" s="248"/>
      <c r="D58" s="364" t="s">
        <v>483</v>
      </c>
      <c r="E58" s="364"/>
      <c r="F58" s="364"/>
      <c r="G58" s="364"/>
      <c r="H58" s="364"/>
      <c r="I58" s="364"/>
      <c r="J58" s="364"/>
      <c r="K58" s="244"/>
    </row>
    <row r="59" spans="2:11" ht="15" customHeight="1">
      <c r="B59" s="243"/>
      <c r="C59" s="248"/>
      <c r="D59" s="364" t="s">
        <v>484</v>
      </c>
      <c r="E59" s="364"/>
      <c r="F59" s="364"/>
      <c r="G59" s="364"/>
      <c r="H59" s="364"/>
      <c r="I59" s="364"/>
      <c r="J59" s="364"/>
      <c r="K59" s="244"/>
    </row>
    <row r="60" spans="2:11" ht="15" customHeight="1">
      <c r="B60" s="243"/>
      <c r="C60" s="248"/>
      <c r="D60" s="363" t="s">
        <v>485</v>
      </c>
      <c r="E60" s="363"/>
      <c r="F60" s="363"/>
      <c r="G60" s="363"/>
      <c r="H60" s="363"/>
      <c r="I60" s="363"/>
      <c r="J60" s="363"/>
      <c r="K60" s="244"/>
    </row>
    <row r="61" spans="2:11" ht="15" customHeight="1">
      <c r="B61" s="243"/>
      <c r="C61" s="248"/>
      <c r="D61" s="364" t="s">
        <v>486</v>
      </c>
      <c r="E61" s="364"/>
      <c r="F61" s="364"/>
      <c r="G61" s="364"/>
      <c r="H61" s="364"/>
      <c r="I61" s="364"/>
      <c r="J61" s="364"/>
      <c r="K61" s="244"/>
    </row>
    <row r="62" spans="2:11" ht="12.75" customHeight="1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>
      <c r="B63" s="243"/>
      <c r="C63" s="248"/>
      <c r="D63" s="364" t="s">
        <v>487</v>
      </c>
      <c r="E63" s="364"/>
      <c r="F63" s="364"/>
      <c r="G63" s="364"/>
      <c r="H63" s="364"/>
      <c r="I63" s="364"/>
      <c r="J63" s="364"/>
      <c r="K63" s="244"/>
    </row>
    <row r="64" spans="2:11" ht="15" customHeight="1">
      <c r="B64" s="243"/>
      <c r="C64" s="248"/>
      <c r="D64" s="363" t="s">
        <v>488</v>
      </c>
      <c r="E64" s="363"/>
      <c r="F64" s="363"/>
      <c r="G64" s="363"/>
      <c r="H64" s="363"/>
      <c r="I64" s="363"/>
      <c r="J64" s="363"/>
      <c r="K64" s="244"/>
    </row>
    <row r="65" spans="2:11" ht="15" customHeight="1">
      <c r="B65" s="243"/>
      <c r="C65" s="248"/>
      <c r="D65" s="364" t="s">
        <v>489</v>
      </c>
      <c r="E65" s="364"/>
      <c r="F65" s="364"/>
      <c r="G65" s="364"/>
      <c r="H65" s="364"/>
      <c r="I65" s="364"/>
      <c r="J65" s="364"/>
      <c r="K65" s="244"/>
    </row>
    <row r="66" spans="2:11" ht="15" customHeight="1">
      <c r="B66" s="243"/>
      <c r="C66" s="248"/>
      <c r="D66" s="364" t="s">
        <v>490</v>
      </c>
      <c r="E66" s="364"/>
      <c r="F66" s="364"/>
      <c r="G66" s="364"/>
      <c r="H66" s="364"/>
      <c r="I66" s="364"/>
      <c r="J66" s="364"/>
      <c r="K66" s="244"/>
    </row>
    <row r="67" spans="2:11" ht="15" customHeight="1">
      <c r="B67" s="243"/>
      <c r="C67" s="248"/>
      <c r="D67" s="364" t="s">
        <v>491</v>
      </c>
      <c r="E67" s="364"/>
      <c r="F67" s="364"/>
      <c r="G67" s="364"/>
      <c r="H67" s="364"/>
      <c r="I67" s="364"/>
      <c r="J67" s="364"/>
      <c r="K67" s="244"/>
    </row>
    <row r="68" spans="2:11" ht="15" customHeight="1">
      <c r="B68" s="243"/>
      <c r="C68" s="248"/>
      <c r="D68" s="364" t="s">
        <v>492</v>
      </c>
      <c r="E68" s="364"/>
      <c r="F68" s="364"/>
      <c r="G68" s="364"/>
      <c r="H68" s="364"/>
      <c r="I68" s="364"/>
      <c r="J68" s="364"/>
      <c r="K68" s="244"/>
    </row>
    <row r="69" spans="2:11" ht="12.7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>
      <c r="B73" s="260"/>
      <c r="C73" s="362" t="s">
        <v>83</v>
      </c>
      <c r="D73" s="362"/>
      <c r="E73" s="362"/>
      <c r="F73" s="362"/>
      <c r="G73" s="362"/>
      <c r="H73" s="362"/>
      <c r="I73" s="362"/>
      <c r="J73" s="362"/>
      <c r="K73" s="261"/>
    </row>
    <row r="74" spans="2:11" ht="17.25" customHeight="1">
      <c r="B74" s="260"/>
      <c r="C74" s="262" t="s">
        <v>493</v>
      </c>
      <c r="D74" s="262"/>
      <c r="E74" s="262"/>
      <c r="F74" s="262" t="s">
        <v>494</v>
      </c>
      <c r="G74" s="263"/>
      <c r="H74" s="262" t="s">
        <v>106</v>
      </c>
      <c r="I74" s="262" t="s">
        <v>57</v>
      </c>
      <c r="J74" s="262" t="s">
        <v>495</v>
      </c>
      <c r="K74" s="261"/>
    </row>
    <row r="75" spans="2:11" ht="17.25" customHeight="1">
      <c r="B75" s="260"/>
      <c r="C75" s="264" t="s">
        <v>496</v>
      </c>
      <c r="D75" s="264"/>
      <c r="E75" s="264"/>
      <c r="F75" s="265" t="s">
        <v>497</v>
      </c>
      <c r="G75" s="266"/>
      <c r="H75" s="264"/>
      <c r="I75" s="264"/>
      <c r="J75" s="264" t="s">
        <v>498</v>
      </c>
      <c r="K75" s="261"/>
    </row>
    <row r="76" spans="2:11" ht="5.25" customHeight="1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>
      <c r="B77" s="260"/>
      <c r="C77" s="250" t="s">
        <v>53</v>
      </c>
      <c r="D77" s="267"/>
      <c r="E77" s="267"/>
      <c r="F77" s="269" t="s">
        <v>499</v>
      </c>
      <c r="G77" s="268"/>
      <c r="H77" s="250" t="s">
        <v>500</v>
      </c>
      <c r="I77" s="250" t="s">
        <v>501</v>
      </c>
      <c r="J77" s="250">
        <v>20</v>
      </c>
      <c r="K77" s="261"/>
    </row>
    <row r="78" spans="2:11" ht="15" customHeight="1">
      <c r="B78" s="260"/>
      <c r="C78" s="250" t="s">
        <v>502</v>
      </c>
      <c r="D78" s="250"/>
      <c r="E78" s="250"/>
      <c r="F78" s="269" t="s">
        <v>499</v>
      </c>
      <c r="G78" s="268"/>
      <c r="H78" s="250" t="s">
        <v>503</v>
      </c>
      <c r="I78" s="250" t="s">
        <v>501</v>
      </c>
      <c r="J78" s="250">
        <v>120</v>
      </c>
      <c r="K78" s="261"/>
    </row>
    <row r="79" spans="2:11" ht="15" customHeight="1">
      <c r="B79" s="270"/>
      <c r="C79" s="250" t="s">
        <v>504</v>
      </c>
      <c r="D79" s="250"/>
      <c r="E79" s="250"/>
      <c r="F79" s="269" t="s">
        <v>505</v>
      </c>
      <c r="G79" s="268"/>
      <c r="H79" s="250" t="s">
        <v>506</v>
      </c>
      <c r="I79" s="250" t="s">
        <v>501</v>
      </c>
      <c r="J79" s="250">
        <v>50</v>
      </c>
      <c r="K79" s="261"/>
    </row>
    <row r="80" spans="2:11" ht="15" customHeight="1">
      <c r="B80" s="270"/>
      <c r="C80" s="250" t="s">
        <v>507</v>
      </c>
      <c r="D80" s="250"/>
      <c r="E80" s="250"/>
      <c r="F80" s="269" t="s">
        <v>499</v>
      </c>
      <c r="G80" s="268"/>
      <c r="H80" s="250" t="s">
        <v>508</v>
      </c>
      <c r="I80" s="250" t="s">
        <v>509</v>
      </c>
      <c r="J80" s="250"/>
      <c r="K80" s="261"/>
    </row>
    <row r="81" spans="2:11" ht="15" customHeight="1">
      <c r="B81" s="270"/>
      <c r="C81" s="271" t="s">
        <v>510</v>
      </c>
      <c r="D81" s="271"/>
      <c r="E81" s="271"/>
      <c r="F81" s="272" t="s">
        <v>505</v>
      </c>
      <c r="G81" s="271"/>
      <c r="H81" s="271" t="s">
        <v>511</v>
      </c>
      <c r="I81" s="271" t="s">
        <v>501</v>
      </c>
      <c r="J81" s="271">
        <v>15</v>
      </c>
      <c r="K81" s="261"/>
    </row>
    <row r="82" spans="2:11" ht="15" customHeight="1">
      <c r="B82" s="270"/>
      <c r="C82" s="271" t="s">
        <v>512</v>
      </c>
      <c r="D82" s="271"/>
      <c r="E82" s="271"/>
      <c r="F82" s="272" t="s">
        <v>505</v>
      </c>
      <c r="G82" s="271"/>
      <c r="H82" s="271" t="s">
        <v>513</v>
      </c>
      <c r="I82" s="271" t="s">
        <v>501</v>
      </c>
      <c r="J82" s="271">
        <v>15</v>
      </c>
      <c r="K82" s="261"/>
    </row>
    <row r="83" spans="2:11" ht="15" customHeight="1">
      <c r="B83" s="270"/>
      <c r="C83" s="271" t="s">
        <v>514</v>
      </c>
      <c r="D83" s="271"/>
      <c r="E83" s="271"/>
      <c r="F83" s="272" t="s">
        <v>505</v>
      </c>
      <c r="G83" s="271"/>
      <c r="H83" s="271" t="s">
        <v>515</v>
      </c>
      <c r="I83" s="271" t="s">
        <v>501</v>
      </c>
      <c r="J83" s="271">
        <v>20</v>
      </c>
      <c r="K83" s="261"/>
    </row>
    <row r="84" spans="2:11" ht="15" customHeight="1">
      <c r="B84" s="270"/>
      <c r="C84" s="271" t="s">
        <v>516</v>
      </c>
      <c r="D84" s="271"/>
      <c r="E84" s="271"/>
      <c r="F84" s="272" t="s">
        <v>505</v>
      </c>
      <c r="G84" s="271"/>
      <c r="H84" s="271" t="s">
        <v>517</v>
      </c>
      <c r="I84" s="271" t="s">
        <v>501</v>
      </c>
      <c r="J84" s="271">
        <v>20</v>
      </c>
      <c r="K84" s="261"/>
    </row>
    <row r="85" spans="2:11" ht="15" customHeight="1">
      <c r="B85" s="270"/>
      <c r="C85" s="250" t="s">
        <v>518</v>
      </c>
      <c r="D85" s="250"/>
      <c r="E85" s="250"/>
      <c r="F85" s="269" t="s">
        <v>505</v>
      </c>
      <c r="G85" s="268"/>
      <c r="H85" s="250" t="s">
        <v>519</v>
      </c>
      <c r="I85" s="250" t="s">
        <v>501</v>
      </c>
      <c r="J85" s="250">
        <v>50</v>
      </c>
      <c r="K85" s="261"/>
    </row>
    <row r="86" spans="2:11" ht="15" customHeight="1">
      <c r="B86" s="270"/>
      <c r="C86" s="250" t="s">
        <v>520</v>
      </c>
      <c r="D86" s="250"/>
      <c r="E86" s="250"/>
      <c r="F86" s="269" t="s">
        <v>505</v>
      </c>
      <c r="G86" s="268"/>
      <c r="H86" s="250" t="s">
        <v>521</v>
      </c>
      <c r="I86" s="250" t="s">
        <v>501</v>
      </c>
      <c r="J86" s="250">
        <v>20</v>
      </c>
      <c r="K86" s="261"/>
    </row>
    <row r="87" spans="2:11" ht="15" customHeight="1">
      <c r="B87" s="270"/>
      <c r="C87" s="250" t="s">
        <v>522</v>
      </c>
      <c r="D87" s="250"/>
      <c r="E87" s="250"/>
      <c r="F87" s="269" t="s">
        <v>505</v>
      </c>
      <c r="G87" s="268"/>
      <c r="H87" s="250" t="s">
        <v>523</v>
      </c>
      <c r="I87" s="250" t="s">
        <v>501</v>
      </c>
      <c r="J87" s="250">
        <v>20</v>
      </c>
      <c r="K87" s="261"/>
    </row>
    <row r="88" spans="2:11" ht="15" customHeight="1">
      <c r="B88" s="270"/>
      <c r="C88" s="250" t="s">
        <v>524</v>
      </c>
      <c r="D88" s="250"/>
      <c r="E88" s="250"/>
      <c r="F88" s="269" t="s">
        <v>505</v>
      </c>
      <c r="G88" s="268"/>
      <c r="H88" s="250" t="s">
        <v>525</v>
      </c>
      <c r="I88" s="250" t="s">
        <v>501</v>
      </c>
      <c r="J88" s="250">
        <v>50</v>
      </c>
      <c r="K88" s="261"/>
    </row>
    <row r="89" spans="2:11" ht="15" customHeight="1">
      <c r="B89" s="270"/>
      <c r="C89" s="250" t="s">
        <v>526</v>
      </c>
      <c r="D89" s="250"/>
      <c r="E89" s="250"/>
      <c r="F89" s="269" t="s">
        <v>505</v>
      </c>
      <c r="G89" s="268"/>
      <c r="H89" s="250" t="s">
        <v>526</v>
      </c>
      <c r="I89" s="250" t="s">
        <v>501</v>
      </c>
      <c r="J89" s="250">
        <v>50</v>
      </c>
      <c r="K89" s="261"/>
    </row>
    <row r="90" spans="2:11" ht="15" customHeight="1">
      <c r="B90" s="270"/>
      <c r="C90" s="250" t="s">
        <v>111</v>
      </c>
      <c r="D90" s="250"/>
      <c r="E90" s="250"/>
      <c r="F90" s="269" t="s">
        <v>505</v>
      </c>
      <c r="G90" s="268"/>
      <c r="H90" s="250" t="s">
        <v>527</v>
      </c>
      <c r="I90" s="250" t="s">
        <v>501</v>
      </c>
      <c r="J90" s="250">
        <v>255</v>
      </c>
      <c r="K90" s="261"/>
    </row>
    <row r="91" spans="2:11" ht="15" customHeight="1">
      <c r="B91" s="270"/>
      <c r="C91" s="250" t="s">
        <v>528</v>
      </c>
      <c r="D91" s="250"/>
      <c r="E91" s="250"/>
      <c r="F91" s="269" t="s">
        <v>499</v>
      </c>
      <c r="G91" s="268"/>
      <c r="H91" s="250" t="s">
        <v>529</v>
      </c>
      <c r="I91" s="250" t="s">
        <v>530</v>
      </c>
      <c r="J91" s="250"/>
      <c r="K91" s="261"/>
    </row>
    <row r="92" spans="2:11" ht="15" customHeight="1">
      <c r="B92" s="270"/>
      <c r="C92" s="250" t="s">
        <v>531</v>
      </c>
      <c r="D92" s="250"/>
      <c r="E92" s="250"/>
      <c r="F92" s="269" t="s">
        <v>499</v>
      </c>
      <c r="G92" s="268"/>
      <c r="H92" s="250" t="s">
        <v>532</v>
      </c>
      <c r="I92" s="250" t="s">
        <v>533</v>
      </c>
      <c r="J92" s="250"/>
      <c r="K92" s="261"/>
    </row>
    <row r="93" spans="2:11" ht="15" customHeight="1">
      <c r="B93" s="270"/>
      <c r="C93" s="250" t="s">
        <v>534</v>
      </c>
      <c r="D93" s="250"/>
      <c r="E93" s="250"/>
      <c r="F93" s="269" t="s">
        <v>499</v>
      </c>
      <c r="G93" s="268"/>
      <c r="H93" s="250" t="s">
        <v>534</v>
      </c>
      <c r="I93" s="250" t="s">
        <v>533</v>
      </c>
      <c r="J93" s="250"/>
      <c r="K93" s="261"/>
    </row>
    <row r="94" spans="2:11" ht="15" customHeight="1">
      <c r="B94" s="270"/>
      <c r="C94" s="250" t="s">
        <v>38</v>
      </c>
      <c r="D94" s="250"/>
      <c r="E94" s="250"/>
      <c r="F94" s="269" t="s">
        <v>499</v>
      </c>
      <c r="G94" s="268"/>
      <c r="H94" s="250" t="s">
        <v>535</v>
      </c>
      <c r="I94" s="250" t="s">
        <v>533</v>
      </c>
      <c r="J94" s="250"/>
      <c r="K94" s="261"/>
    </row>
    <row r="95" spans="2:11" ht="15" customHeight="1">
      <c r="B95" s="270"/>
      <c r="C95" s="250" t="s">
        <v>48</v>
      </c>
      <c r="D95" s="250"/>
      <c r="E95" s="250"/>
      <c r="F95" s="269" t="s">
        <v>499</v>
      </c>
      <c r="G95" s="268"/>
      <c r="H95" s="250" t="s">
        <v>536</v>
      </c>
      <c r="I95" s="250" t="s">
        <v>533</v>
      </c>
      <c r="J95" s="250"/>
      <c r="K95" s="261"/>
    </row>
    <row r="96" spans="2:11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>
      <c r="B100" s="260"/>
      <c r="C100" s="362" t="s">
        <v>537</v>
      </c>
      <c r="D100" s="362"/>
      <c r="E100" s="362"/>
      <c r="F100" s="362"/>
      <c r="G100" s="362"/>
      <c r="H100" s="362"/>
      <c r="I100" s="362"/>
      <c r="J100" s="362"/>
      <c r="K100" s="261"/>
    </row>
    <row r="101" spans="2:11" ht="17.25" customHeight="1">
      <c r="B101" s="260"/>
      <c r="C101" s="262" t="s">
        <v>493</v>
      </c>
      <c r="D101" s="262"/>
      <c r="E101" s="262"/>
      <c r="F101" s="262" t="s">
        <v>494</v>
      </c>
      <c r="G101" s="263"/>
      <c r="H101" s="262" t="s">
        <v>106</v>
      </c>
      <c r="I101" s="262" t="s">
        <v>57</v>
      </c>
      <c r="J101" s="262" t="s">
        <v>495</v>
      </c>
      <c r="K101" s="261"/>
    </row>
    <row r="102" spans="2:11" ht="17.25" customHeight="1">
      <c r="B102" s="260"/>
      <c r="C102" s="264" t="s">
        <v>496</v>
      </c>
      <c r="D102" s="264"/>
      <c r="E102" s="264"/>
      <c r="F102" s="265" t="s">
        <v>497</v>
      </c>
      <c r="G102" s="266"/>
      <c r="H102" s="264"/>
      <c r="I102" s="264"/>
      <c r="J102" s="264" t="s">
        <v>498</v>
      </c>
      <c r="K102" s="261"/>
    </row>
    <row r="103" spans="2:11" ht="5.25" customHeight="1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>
      <c r="B104" s="260"/>
      <c r="C104" s="250" t="s">
        <v>53</v>
      </c>
      <c r="D104" s="267"/>
      <c r="E104" s="267"/>
      <c r="F104" s="269" t="s">
        <v>499</v>
      </c>
      <c r="G104" s="278"/>
      <c r="H104" s="250" t="s">
        <v>538</v>
      </c>
      <c r="I104" s="250" t="s">
        <v>501</v>
      </c>
      <c r="J104" s="250">
        <v>20</v>
      </c>
      <c r="K104" s="261"/>
    </row>
    <row r="105" spans="2:11" ht="15" customHeight="1">
      <c r="B105" s="260"/>
      <c r="C105" s="250" t="s">
        <v>502</v>
      </c>
      <c r="D105" s="250"/>
      <c r="E105" s="250"/>
      <c r="F105" s="269" t="s">
        <v>499</v>
      </c>
      <c r="G105" s="250"/>
      <c r="H105" s="250" t="s">
        <v>538</v>
      </c>
      <c r="I105" s="250" t="s">
        <v>501</v>
      </c>
      <c r="J105" s="250">
        <v>120</v>
      </c>
      <c r="K105" s="261"/>
    </row>
    <row r="106" spans="2:11" ht="15" customHeight="1">
      <c r="B106" s="270"/>
      <c r="C106" s="250" t="s">
        <v>504</v>
      </c>
      <c r="D106" s="250"/>
      <c r="E106" s="250"/>
      <c r="F106" s="269" t="s">
        <v>505</v>
      </c>
      <c r="G106" s="250"/>
      <c r="H106" s="250" t="s">
        <v>538</v>
      </c>
      <c r="I106" s="250" t="s">
        <v>501</v>
      </c>
      <c r="J106" s="250">
        <v>50</v>
      </c>
      <c r="K106" s="261"/>
    </row>
    <row r="107" spans="2:11" ht="15" customHeight="1">
      <c r="B107" s="270"/>
      <c r="C107" s="250" t="s">
        <v>507</v>
      </c>
      <c r="D107" s="250"/>
      <c r="E107" s="250"/>
      <c r="F107" s="269" t="s">
        <v>499</v>
      </c>
      <c r="G107" s="250"/>
      <c r="H107" s="250" t="s">
        <v>538</v>
      </c>
      <c r="I107" s="250" t="s">
        <v>509</v>
      </c>
      <c r="J107" s="250"/>
      <c r="K107" s="261"/>
    </row>
    <row r="108" spans="2:11" ht="15" customHeight="1">
      <c r="B108" s="270"/>
      <c r="C108" s="250" t="s">
        <v>518</v>
      </c>
      <c r="D108" s="250"/>
      <c r="E108" s="250"/>
      <c r="F108" s="269" t="s">
        <v>505</v>
      </c>
      <c r="G108" s="250"/>
      <c r="H108" s="250" t="s">
        <v>538</v>
      </c>
      <c r="I108" s="250" t="s">
        <v>501</v>
      </c>
      <c r="J108" s="250">
        <v>50</v>
      </c>
      <c r="K108" s="261"/>
    </row>
    <row r="109" spans="2:11" ht="15" customHeight="1">
      <c r="B109" s="270"/>
      <c r="C109" s="250" t="s">
        <v>526</v>
      </c>
      <c r="D109" s="250"/>
      <c r="E109" s="250"/>
      <c r="F109" s="269" t="s">
        <v>505</v>
      </c>
      <c r="G109" s="250"/>
      <c r="H109" s="250" t="s">
        <v>538</v>
      </c>
      <c r="I109" s="250" t="s">
        <v>501</v>
      </c>
      <c r="J109" s="250">
        <v>50</v>
      </c>
      <c r="K109" s="261"/>
    </row>
    <row r="110" spans="2:11" ht="15" customHeight="1">
      <c r="B110" s="270"/>
      <c r="C110" s="250" t="s">
        <v>524</v>
      </c>
      <c r="D110" s="250"/>
      <c r="E110" s="250"/>
      <c r="F110" s="269" t="s">
        <v>505</v>
      </c>
      <c r="G110" s="250"/>
      <c r="H110" s="250" t="s">
        <v>538</v>
      </c>
      <c r="I110" s="250" t="s">
        <v>501</v>
      </c>
      <c r="J110" s="250">
        <v>50</v>
      </c>
      <c r="K110" s="261"/>
    </row>
    <row r="111" spans="2:11" ht="15" customHeight="1">
      <c r="B111" s="270"/>
      <c r="C111" s="250" t="s">
        <v>53</v>
      </c>
      <c r="D111" s="250"/>
      <c r="E111" s="250"/>
      <c r="F111" s="269" t="s">
        <v>499</v>
      </c>
      <c r="G111" s="250"/>
      <c r="H111" s="250" t="s">
        <v>539</v>
      </c>
      <c r="I111" s="250" t="s">
        <v>501</v>
      </c>
      <c r="J111" s="250">
        <v>20</v>
      </c>
      <c r="K111" s="261"/>
    </row>
    <row r="112" spans="2:11" ht="15" customHeight="1">
      <c r="B112" s="270"/>
      <c r="C112" s="250" t="s">
        <v>540</v>
      </c>
      <c r="D112" s="250"/>
      <c r="E112" s="250"/>
      <c r="F112" s="269" t="s">
        <v>499</v>
      </c>
      <c r="G112" s="250"/>
      <c r="H112" s="250" t="s">
        <v>541</v>
      </c>
      <c r="I112" s="250" t="s">
        <v>501</v>
      </c>
      <c r="J112" s="250">
        <v>120</v>
      </c>
      <c r="K112" s="261"/>
    </row>
    <row r="113" spans="2:11" ht="15" customHeight="1">
      <c r="B113" s="270"/>
      <c r="C113" s="250" t="s">
        <v>38</v>
      </c>
      <c r="D113" s="250"/>
      <c r="E113" s="250"/>
      <c r="F113" s="269" t="s">
        <v>499</v>
      </c>
      <c r="G113" s="250"/>
      <c r="H113" s="250" t="s">
        <v>542</v>
      </c>
      <c r="I113" s="250" t="s">
        <v>533</v>
      </c>
      <c r="J113" s="250"/>
      <c r="K113" s="261"/>
    </row>
    <row r="114" spans="2:11" ht="15" customHeight="1">
      <c r="B114" s="270"/>
      <c r="C114" s="250" t="s">
        <v>48</v>
      </c>
      <c r="D114" s="250"/>
      <c r="E114" s="250"/>
      <c r="F114" s="269" t="s">
        <v>499</v>
      </c>
      <c r="G114" s="250"/>
      <c r="H114" s="250" t="s">
        <v>543</v>
      </c>
      <c r="I114" s="250" t="s">
        <v>533</v>
      </c>
      <c r="J114" s="250"/>
      <c r="K114" s="261"/>
    </row>
    <row r="115" spans="2:11" ht="15" customHeight="1">
      <c r="B115" s="270"/>
      <c r="C115" s="250" t="s">
        <v>57</v>
      </c>
      <c r="D115" s="250"/>
      <c r="E115" s="250"/>
      <c r="F115" s="269" t="s">
        <v>499</v>
      </c>
      <c r="G115" s="250"/>
      <c r="H115" s="250" t="s">
        <v>544</v>
      </c>
      <c r="I115" s="250" t="s">
        <v>545</v>
      </c>
      <c r="J115" s="250"/>
      <c r="K115" s="261"/>
    </row>
    <row r="116" spans="2:11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>
      <c r="B120" s="285"/>
      <c r="C120" s="361" t="s">
        <v>546</v>
      </c>
      <c r="D120" s="361"/>
      <c r="E120" s="361"/>
      <c r="F120" s="361"/>
      <c r="G120" s="361"/>
      <c r="H120" s="361"/>
      <c r="I120" s="361"/>
      <c r="J120" s="361"/>
      <c r="K120" s="286"/>
    </row>
    <row r="121" spans="2:11" ht="17.25" customHeight="1">
      <c r="B121" s="287"/>
      <c r="C121" s="262" t="s">
        <v>493</v>
      </c>
      <c r="D121" s="262"/>
      <c r="E121" s="262"/>
      <c r="F121" s="262" t="s">
        <v>494</v>
      </c>
      <c r="G121" s="263"/>
      <c r="H121" s="262" t="s">
        <v>106</v>
      </c>
      <c r="I121" s="262" t="s">
        <v>57</v>
      </c>
      <c r="J121" s="262" t="s">
        <v>495</v>
      </c>
      <c r="K121" s="288"/>
    </row>
    <row r="122" spans="2:11" ht="17.25" customHeight="1">
      <c r="B122" s="287"/>
      <c r="C122" s="264" t="s">
        <v>496</v>
      </c>
      <c r="D122" s="264"/>
      <c r="E122" s="264"/>
      <c r="F122" s="265" t="s">
        <v>497</v>
      </c>
      <c r="G122" s="266"/>
      <c r="H122" s="264"/>
      <c r="I122" s="264"/>
      <c r="J122" s="264" t="s">
        <v>498</v>
      </c>
      <c r="K122" s="288"/>
    </row>
    <row r="123" spans="2:11" ht="5.25" customHeight="1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>
      <c r="B124" s="289"/>
      <c r="C124" s="250" t="s">
        <v>502</v>
      </c>
      <c r="D124" s="267"/>
      <c r="E124" s="267"/>
      <c r="F124" s="269" t="s">
        <v>499</v>
      </c>
      <c r="G124" s="250"/>
      <c r="H124" s="250" t="s">
        <v>538</v>
      </c>
      <c r="I124" s="250" t="s">
        <v>501</v>
      </c>
      <c r="J124" s="250">
        <v>120</v>
      </c>
      <c r="K124" s="291"/>
    </row>
    <row r="125" spans="2:11" ht="15" customHeight="1">
      <c r="B125" s="289"/>
      <c r="C125" s="250" t="s">
        <v>547</v>
      </c>
      <c r="D125" s="250"/>
      <c r="E125" s="250"/>
      <c r="F125" s="269" t="s">
        <v>499</v>
      </c>
      <c r="G125" s="250"/>
      <c r="H125" s="250" t="s">
        <v>548</v>
      </c>
      <c r="I125" s="250" t="s">
        <v>501</v>
      </c>
      <c r="J125" s="250" t="s">
        <v>549</v>
      </c>
      <c r="K125" s="291"/>
    </row>
    <row r="126" spans="2:11" ht="15" customHeight="1">
      <c r="B126" s="289"/>
      <c r="C126" s="250" t="s">
        <v>448</v>
      </c>
      <c r="D126" s="250"/>
      <c r="E126" s="250"/>
      <c r="F126" s="269" t="s">
        <v>499</v>
      </c>
      <c r="G126" s="250"/>
      <c r="H126" s="250" t="s">
        <v>550</v>
      </c>
      <c r="I126" s="250" t="s">
        <v>501</v>
      </c>
      <c r="J126" s="250" t="s">
        <v>549</v>
      </c>
      <c r="K126" s="291"/>
    </row>
    <row r="127" spans="2:11" ht="15" customHeight="1">
      <c r="B127" s="289"/>
      <c r="C127" s="250" t="s">
        <v>510</v>
      </c>
      <c r="D127" s="250"/>
      <c r="E127" s="250"/>
      <c r="F127" s="269" t="s">
        <v>505</v>
      </c>
      <c r="G127" s="250"/>
      <c r="H127" s="250" t="s">
        <v>511</v>
      </c>
      <c r="I127" s="250" t="s">
        <v>501</v>
      </c>
      <c r="J127" s="250">
        <v>15</v>
      </c>
      <c r="K127" s="291"/>
    </row>
    <row r="128" spans="2:11" ht="15" customHeight="1">
      <c r="B128" s="289"/>
      <c r="C128" s="271" t="s">
        <v>512</v>
      </c>
      <c r="D128" s="271"/>
      <c r="E128" s="271"/>
      <c r="F128" s="272" t="s">
        <v>505</v>
      </c>
      <c r="G128" s="271"/>
      <c r="H128" s="271" t="s">
        <v>513</v>
      </c>
      <c r="I128" s="271" t="s">
        <v>501</v>
      </c>
      <c r="J128" s="271">
        <v>15</v>
      </c>
      <c r="K128" s="291"/>
    </row>
    <row r="129" spans="2:11" ht="15" customHeight="1">
      <c r="B129" s="289"/>
      <c r="C129" s="271" t="s">
        <v>514</v>
      </c>
      <c r="D129" s="271"/>
      <c r="E129" s="271"/>
      <c r="F129" s="272" t="s">
        <v>505</v>
      </c>
      <c r="G129" s="271"/>
      <c r="H129" s="271" t="s">
        <v>515</v>
      </c>
      <c r="I129" s="271" t="s">
        <v>501</v>
      </c>
      <c r="J129" s="271">
        <v>20</v>
      </c>
      <c r="K129" s="291"/>
    </row>
    <row r="130" spans="2:11" ht="15" customHeight="1">
      <c r="B130" s="289"/>
      <c r="C130" s="271" t="s">
        <v>516</v>
      </c>
      <c r="D130" s="271"/>
      <c r="E130" s="271"/>
      <c r="F130" s="272" t="s">
        <v>505</v>
      </c>
      <c r="G130" s="271"/>
      <c r="H130" s="271" t="s">
        <v>517</v>
      </c>
      <c r="I130" s="271" t="s">
        <v>501</v>
      </c>
      <c r="J130" s="271">
        <v>20</v>
      </c>
      <c r="K130" s="291"/>
    </row>
    <row r="131" spans="2:11" ht="15" customHeight="1">
      <c r="B131" s="289"/>
      <c r="C131" s="250" t="s">
        <v>504</v>
      </c>
      <c r="D131" s="250"/>
      <c r="E131" s="250"/>
      <c r="F131" s="269" t="s">
        <v>505</v>
      </c>
      <c r="G131" s="250"/>
      <c r="H131" s="250" t="s">
        <v>538</v>
      </c>
      <c r="I131" s="250" t="s">
        <v>501</v>
      </c>
      <c r="J131" s="250">
        <v>50</v>
      </c>
      <c r="K131" s="291"/>
    </row>
    <row r="132" spans="2:11" ht="15" customHeight="1">
      <c r="B132" s="289"/>
      <c r="C132" s="250" t="s">
        <v>518</v>
      </c>
      <c r="D132" s="250"/>
      <c r="E132" s="250"/>
      <c r="F132" s="269" t="s">
        <v>505</v>
      </c>
      <c r="G132" s="250"/>
      <c r="H132" s="250" t="s">
        <v>538</v>
      </c>
      <c r="I132" s="250" t="s">
        <v>501</v>
      </c>
      <c r="J132" s="250">
        <v>50</v>
      </c>
      <c r="K132" s="291"/>
    </row>
    <row r="133" spans="2:11" ht="15" customHeight="1">
      <c r="B133" s="289"/>
      <c r="C133" s="250" t="s">
        <v>524</v>
      </c>
      <c r="D133" s="250"/>
      <c r="E133" s="250"/>
      <c r="F133" s="269" t="s">
        <v>505</v>
      </c>
      <c r="G133" s="250"/>
      <c r="H133" s="250" t="s">
        <v>538</v>
      </c>
      <c r="I133" s="250" t="s">
        <v>501</v>
      </c>
      <c r="J133" s="250">
        <v>50</v>
      </c>
      <c r="K133" s="291"/>
    </row>
    <row r="134" spans="2:11" ht="15" customHeight="1">
      <c r="B134" s="289"/>
      <c r="C134" s="250" t="s">
        <v>526</v>
      </c>
      <c r="D134" s="250"/>
      <c r="E134" s="250"/>
      <c r="F134" s="269" t="s">
        <v>505</v>
      </c>
      <c r="G134" s="250"/>
      <c r="H134" s="250" t="s">
        <v>538</v>
      </c>
      <c r="I134" s="250" t="s">
        <v>501</v>
      </c>
      <c r="J134" s="250">
        <v>50</v>
      </c>
      <c r="K134" s="291"/>
    </row>
    <row r="135" spans="2:11" ht="15" customHeight="1">
      <c r="B135" s="289"/>
      <c r="C135" s="250" t="s">
        <v>111</v>
      </c>
      <c r="D135" s="250"/>
      <c r="E135" s="250"/>
      <c r="F135" s="269" t="s">
        <v>505</v>
      </c>
      <c r="G135" s="250"/>
      <c r="H135" s="250" t="s">
        <v>551</v>
      </c>
      <c r="I135" s="250" t="s">
        <v>501</v>
      </c>
      <c r="J135" s="250">
        <v>255</v>
      </c>
      <c r="K135" s="291"/>
    </row>
    <row r="136" spans="2:11" ht="15" customHeight="1">
      <c r="B136" s="289"/>
      <c r="C136" s="250" t="s">
        <v>528</v>
      </c>
      <c r="D136" s="250"/>
      <c r="E136" s="250"/>
      <c r="F136" s="269" t="s">
        <v>499</v>
      </c>
      <c r="G136" s="250"/>
      <c r="H136" s="250" t="s">
        <v>552</v>
      </c>
      <c r="I136" s="250" t="s">
        <v>530</v>
      </c>
      <c r="J136" s="250"/>
      <c r="K136" s="291"/>
    </row>
    <row r="137" spans="2:11" ht="15" customHeight="1">
      <c r="B137" s="289"/>
      <c r="C137" s="250" t="s">
        <v>531</v>
      </c>
      <c r="D137" s="250"/>
      <c r="E137" s="250"/>
      <c r="F137" s="269" t="s">
        <v>499</v>
      </c>
      <c r="G137" s="250"/>
      <c r="H137" s="250" t="s">
        <v>553</v>
      </c>
      <c r="I137" s="250" t="s">
        <v>533</v>
      </c>
      <c r="J137" s="250"/>
      <c r="K137" s="291"/>
    </row>
    <row r="138" spans="2:11" ht="15" customHeight="1">
      <c r="B138" s="289"/>
      <c r="C138" s="250" t="s">
        <v>534</v>
      </c>
      <c r="D138" s="250"/>
      <c r="E138" s="250"/>
      <c r="F138" s="269" t="s">
        <v>499</v>
      </c>
      <c r="G138" s="250"/>
      <c r="H138" s="250" t="s">
        <v>534</v>
      </c>
      <c r="I138" s="250" t="s">
        <v>533</v>
      </c>
      <c r="J138" s="250"/>
      <c r="K138" s="291"/>
    </row>
    <row r="139" spans="2:11" ht="15" customHeight="1">
      <c r="B139" s="289"/>
      <c r="C139" s="250" t="s">
        <v>38</v>
      </c>
      <c r="D139" s="250"/>
      <c r="E139" s="250"/>
      <c r="F139" s="269" t="s">
        <v>499</v>
      </c>
      <c r="G139" s="250"/>
      <c r="H139" s="250" t="s">
        <v>554</v>
      </c>
      <c r="I139" s="250" t="s">
        <v>533</v>
      </c>
      <c r="J139" s="250"/>
      <c r="K139" s="291"/>
    </row>
    <row r="140" spans="2:11" ht="15" customHeight="1">
      <c r="B140" s="289"/>
      <c r="C140" s="250" t="s">
        <v>555</v>
      </c>
      <c r="D140" s="250"/>
      <c r="E140" s="250"/>
      <c r="F140" s="269" t="s">
        <v>499</v>
      </c>
      <c r="G140" s="250"/>
      <c r="H140" s="250" t="s">
        <v>556</v>
      </c>
      <c r="I140" s="250" t="s">
        <v>533</v>
      </c>
      <c r="J140" s="250"/>
      <c r="K140" s="291"/>
    </row>
    <row r="141" spans="2:1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>
      <c r="B145" s="260"/>
      <c r="C145" s="362" t="s">
        <v>557</v>
      </c>
      <c r="D145" s="362"/>
      <c r="E145" s="362"/>
      <c r="F145" s="362"/>
      <c r="G145" s="362"/>
      <c r="H145" s="362"/>
      <c r="I145" s="362"/>
      <c r="J145" s="362"/>
      <c r="K145" s="261"/>
    </row>
    <row r="146" spans="2:11" ht="17.25" customHeight="1">
      <c r="B146" s="260"/>
      <c r="C146" s="262" t="s">
        <v>493</v>
      </c>
      <c r="D146" s="262"/>
      <c r="E146" s="262"/>
      <c r="F146" s="262" t="s">
        <v>494</v>
      </c>
      <c r="G146" s="263"/>
      <c r="H146" s="262" t="s">
        <v>106</v>
      </c>
      <c r="I146" s="262" t="s">
        <v>57</v>
      </c>
      <c r="J146" s="262" t="s">
        <v>495</v>
      </c>
      <c r="K146" s="261"/>
    </row>
    <row r="147" spans="2:11" ht="17.25" customHeight="1">
      <c r="B147" s="260"/>
      <c r="C147" s="264" t="s">
        <v>496</v>
      </c>
      <c r="D147" s="264"/>
      <c r="E147" s="264"/>
      <c r="F147" s="265" t="s">
        <v>497</v>
      </c>
      <c r="G147" s="266"/>
      <c r="H147" s="264"/>
      <c r="I147" s="264"/>
      <c r="J147" s="264" t="s">
        <v>498</v>
      </c>
      <c r="K147" s="261"/>
    </row>
    <row r="148" spans="2:11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>
      <c r="B149" s="270"/>
      <c r="C149" s="295" t="s">
        <v>502</v>
      </c>
      <c r="D149" s="250"/>
      <c r="E149" s="250"/>
      <c r="F149" s="296" t="s">
        <v>499</v>
      </c>
      <c r="G149" s="250"/>
      <c r="H149" s="295" t="s">
        <v>538</v>
      </c>
      <c r="I149" s="295" t="s">
        <v>501</v>
      </c>
      <c r="J149" s="295">
        <v>120</v>
      </c>
      <c r="K149" s="291"/>
    </row>
    <row r="150" spans="2:11" ht="15" customHeight="1">
      <c r="B150" s="270"/>
      <c r="C150" s="295" t="s">
        <v>547</v>
      </c>
      <c r="D150" s="250"/>
      <c r="E150" s="250"/>
      <c r="F150" s="296" t="s">
        <v>499</v>
      </c>
      <c r="G150" s="250"/>
      <c r="H150" s="295" t="s">
        <v>558</v>
      </c>
      <c r="I150" s="295" t="s">
        <v>501</v>
      </c>
      <c r="J150" s="295" t="s">
        <v>549</v>
      </c>
      <c r="K150" s="291"/>
    </row>
    <row r="151" spans="2:11" ht="15" customHeight="1">
      <c r="B151" s="270"/>
      <c r="C151" s="295" t="s">
        <v>448</v>
      </c>
      <c r="D151" s="250"/>
      <c r="E151" s="250"/>
      <c r="F151" s="296" t="s">
        <v>499</v>
      </c>
      <c r="G151" s="250"/>
      <c r="H151" s="295" t="s">
        <v>559</v>
      </c>
      <c r="I151" s="295" t="s">
        <v>501</v>
      </c>
      <c r="J151" s="295" t="s">
        <v>549</v>
      </c>
      <c r="K151" s="291"/>
    </row>
    <row r="152" spans="2:11" ht="15" customHeight="1">
      <c r="B152" s="270"/>
      <c r="C152" s="295" t="s">
        <v>504</v>
      </c>
      <c r="D152" s="250"/>
      <c r="E152" s="250"/>
      <c r="F152" s="296" t="s">
        <v>505</v>
      </c>
      <c r="G152" s="250"/>
      <c r="H152" s="295" t="s">
        <v>538</v>
      </c>
      <c r="I152" s="295" t="s">
        <v>501</v>
      </c>
      <c r="J152" s="295">
        <v>50</v>
      </c>
      <c r="K152" s="291"/>
    </row>
    <row r="153" spans="2:11" ht="15" customHeight="1">
      <c r="B153" s="270"/>
      <c r="C153" s="295" t="s">
        <v>507</v>
      </c>
      <c r="D153" s="250"/>
      <c r="E153" s="250"/>
      <c r="F153" s="296" t="s">
        <v>499</v>
      </c>
      <c r="G153" s="250"/>
      <c r="H153" s="295" t="s">
        <v>538</v>
      </c>
      <c r="I153" s="295" t="s">
        <v>509</v>
      </c>
      <c r="J153" s="295"/>
      <c r="K153" s="291"/>
    </row>
    <row r="154" spans="2:11" ht="15" customHeight="1">
      <c r="B154" s="270"/>
      <c r="C154" s="295" t="s">
        <v>518</v>
      </c>
      <c r="D154" s="250"/>
      <c r="E154" s="250"/>
      <c r="F154" s="296" t="s">
        <v>505</v>
      </c>
      <c r="G154" s="250"/>
      <c r="H154" s="295" t="s">
        <v>538</v>
      </c>
      <c r="I154" s="295" t="s">
        <v>501</v>
      </c>
      <c r="J154" s="295">
        <v>50</v>
      </c>
      <c r="K154" s="291"/>
    </row>
    <row r="155" spans="2:11" ht="15" customHeight="1">
      <c r="B155" s="270"/>
      <c r="C155" s="295" t="s">
        <v>526</v>
      </c>
      <c r="D155" s="250"/>
      <c r="E155" s="250"/>
      <c r="F155" s="296" t="s">
        <v>505</v>
      </c>
      <c r="G155" s="250"/>
      <c r="H155" s="295" t="s">
        <v>538</v>
      </c>
      <c r="I155" s="295" t="s">
        <v>501</v>
      </c>
      <c r="J155" s="295">
        <v>50</v>
      </c>
      <c r="K155" s="291"/>
    </row>
    <row r="156" spans="2:11" ht="15" customHeight="1">
      <c r="B156" s="270"/>
      <c r="C156" s="295" t="s">
        <v>524</v>
      </c>
      <c r="D156" s="250"/>
      <c r="E156" s="250"/>
      <c r="F156" s="296" t="s">
        <v>505</v>
      </c>
      <c r="G156" s="250"/>
      <c r="H156" s="295" t="s">
        <v>538</v>
      </c>
      <c r="I156" s="295" t="s">
        <v>501</v>
      </c>
      <c r="J156" s="295">
        <v>50</v>
      </c>
      <c r="K156" s="291"/>
    </row>
    <row r="157" spans="2:11" ht="15" customHeight="1">
      <c r="B157" s="270"/>
      <c r="C157" s="295" t="s">
        <v>87</v>
      </c>
      <c r="D157" s="250"/>
      <c r="E157" s="250"/>
      <c r="F157" s="296" t="s">
        <v>499</v>
      </c>
      <c r="G157" s="250"/>
      <c r="H157" s="295" t="s">
        <v>560</v>
      </c>
      <c r="I157" s="295" t="s">
        <v>501</v>
      </c>
      <c r="J157" s="295" t="s">
        <v>561</v>
      </c>
      <c r="K157" s="291"/>
    </row>
    <row r="158" spans="2:11" ht="15" customHeight="1">
      <c r="B158" s="270"/>
      <c r="C158" s="295" t="s">
        <v>562</v>
      </c>
      <c r="D158" s="250"/>
      <c r="E158" s="250"/>
      <c r="F158" s="296" t="s">
        <v>499</v>
      </c>
      <c r="G158" s="250"/>
      <c r="H158" s="295" t="s">
        <v>563</v>
      </c>
      <c r="I158" s="295" t="s">
        <v>533</v>
      </c>
      <c r="J158" s="295"/>
      <c r="K158" s="291"/>
    </row>
    <row r="159" spans="2:11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>
      <c r="B163" s="241"/>
      <c r="C163" s="361" t="s">
        <v>564</v>
      </c>
      <c r="D163" s="361"/>
      <c r="E163" s="361"/>
      <c r="F163" s="361"/>
      <c r="G163" s="361"/>
      <c r="H163" s="361"/>
      <c r="I163" s="361"/>
      <c r="J163" s="361"/>
      <c r="K163" s="242"/>
    </row>
    <row r="164" spans="2:11" ht="17.25" customHeight="1">
      <c r="B164" s="241"/>
      <c r="C164" s="262" t="s">
        <v>493</v>
      </c>
      <c r="D164" s="262"/>
      <c r="E164" s="262"/>
      <c r="F164" s="262" t="s">
        <v>494</v>
      </c>
      <c r="G164" s="299"/>
      <c r="H164" s="300" t="s">
        <v>106</v>
      </c>
      <c r="I164" s="300" t="s">
        <v>57</v>
      </c>
      <c r="J164" s="262" t="s">
        <v>495</v>
      </c>
      <c r="K164" s="242"/>
    </row>
    <row r="165" spans="2:11" ht="17.25" customHeight="1">
      <c r="B165" s="243"/>
      <c r="C165" s="264" t="s">
        <v>496</v>
      </c>
      <c r="D165" s="264"/>
      <c r="E165" s="264"/>
      <c r="F165" s="265" t="s">
        <v>497</v>
      </c>
      <c r="G165" s="301"/>
      <c r="H165" s="302"/>
      <c r="I165" s="302"/>
      <c r="J165" s="264" t="s">
        <v>498</v>
      </c>
      <c r="K165" s="244"/>
    </row>
    <row r="166" spans="2:11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>
      <c r="B167" s="270"/>
      <c r="C167" s="250" t="s">
        <v>502</v>
      </c>
      <c r="D167" s="250"/>
      <c r="E167" s="250"/>
      <c r="F167" s="269" t="s">
        <v>499</v>
      </c>
      <c r="G167" s="250"/>
      <c r="H167" s="250" t="s">
        <v>538</v>
      </c>
      <c r="I167" s="250" t="s">
        <v>501</v>
      </c>
      <c r="J167" s="250">
        <v>120</v>
      </c>
      <c r="K167" s="291"/>
    </row>
    <row r="168" spans="2:11" ht="15" customHeight="1">
      <c r="B168" s="270"/>
      <c r="C168" s="250" t="s">
        <v>547</v>
      </c>
      <c r="D168" s="250"/>
      <c r="E168" s="250"/>
      <c r="F168" s="269" t="s">
        <v>499</v>
      </c>
      <c r="G168" s="250"/>
      <c r="H168" s="250" t="s">
        <v>548</v>
      </c>
      <c r="I168" s="250" t="s">
        <v>501</v>
      </c>
      <c r="J168" s="250" t="s">
        <v>549</v>
      </c>
      <c r="K168" s="291"/>
    </row>
    <row r="169" spans="2:11" ht="15" customHeight="1">
      <c r="B169" s="270"/>
      <c r="C169" s="250" t="s">
        <v>448</v>
      </c>
      <c r="D169" s="250"/>
      <c r="E169" s="250"/>
      <c r="F169" s="269" t="s">
        <v>499</v>
      </c>
      <c r="G169" s="250"/>
      <c r="H169" s="250" t="s">
        <v>565</v>
      </c>
      <c r="I169" s="250" t="s">
        <v>501</v>
      </c>
      <c r="J169" s="250" t="s">
        <v>549</v>
      </c>
      <c r="K169" s="291"/>
    </row>
    <row r="170" spans="2:11" ht="15" customHeight="1">
      <c r="B170" s="270"/>
      <c r="C170" s="250" t="s">
        <v>504</v>
      </c>
      <c r="D170" s="250"/>
      <c r="E170" s="250"/>
      <c r="F170" s="269" t="s">
        <v>505</v>
      </c>
      <c r="G170" s="250"/>
      <c r="H170" s="250" t="s">
        <v>565</v>
      </c>
      <c r="I170" s="250" t="s">
        <v>501</v>
      </c>
      <c r="J170" s="250">
        <v>50</v>
      </c>
      <c r="K170" s="291"/>
    </row>
    <row r="171" spans="2:11" ht="15" customHeight="1">
      <c r="B171" s="270"/>
      <c r="C171" s="250" t="s">
        <v>507</v>
      </c>
      <c r="D171" s="250"/>
      <c r="E171" s="250"/>
      <c r="F171" s="269" t="s">
        <v>499</v>
      </c>
      <c r="G171" s="250"/>
      <c r="H171" s="250" t="s">
        <v>565</v>
      </c>
      <c r="I171" s="250" t="s">
        <v>509</v>
      </c>
      <c r="J171" s="250"/>
      <c r="K171" s="291"/>
    </row>
    <row r="172" spans="2:11" ht="15" customHeight="1">
      <c r="B172" s="270"/>
      <c r="C172" s="250" t="s">
        <v>518</v>
      </c>
      <c r="D172" s="250"/>
      <c r="E172" s="250"/>
      <c r="F172" s="269" t="s">
        <v>505</v>
      </c>
      <c r="G172" s="250"/>
      <c r="H172" s="250" t="s">
        <v>565</v>
      </c>
      <c r="I172" s="250" t="s">
        <v>501</v>
      </c>
      <c r="J172" s="250">
        <v>50</v>
      </c>
      <c r="K172" s="291"/>
    </row>
    <row r="173" spans="2:11" ht="15" customHeight="1">
      <c r="B173" s="270"/>
      <c r="C173" s="250" t="s">
        <v>526</v>
      </c>
      <c r="D173" s="250"/>
      <c r="E173" s="250"/>
      <c r="F173" s="269" t="s">
        <v>505</v>
      </c>
      <c r="G173" s="250"/>
      <c r="H173" s="250" t="s">
        <v>565</v>
      </c>
      <c r="I173" s="250" t="s">
        <v>501</v>
      </c>
      <c r="J173" s="250">
        <v>50</v>
      </c>
      <c r="K173" s="291"/>
    </row>
    <row r="174" spans="2:11" ht="15" customHeight="1">
      <c r="B174" s="270"/>
      <c r="C174" s="250" t="s">
        <v>524</v>
      </c>
      <c r="D174" s="250"/>
      <c r="E174" s="250"/>
      <c r="F174" s="269" t="s">
        <v>505</v>
      </c>
      <c r="G174" s="250"/>
      <c r="H174" s="250" t="s">
        <v>565</v>
      </c>
      <c r="I174" s="250" t="s">
        <v>501</v>
      </c>
      <c r="J174" s="250">
        <v>50</v>
      </c>
      <c r="K174" s="291"/>
    </row>
    <row r="175" spans="2:11" ht="15" customHeight="1">
      <c r="B175" s="270"/>
      <c r="C175" s="250" t="s">
        <v>105</v>
      </c>
      <c r="D175" s="250"/>
      <c r="E175" s="250"/>
      <c r="F175" s="269" t="s">
        <v>499</v>
      </c>
      <c r="G175" s="250"/>
      <c r="H175" s="250" t="s">
        <v>566</v>
      </c>
      <c r="I175" s="250" t="s">
        <v>567</v>
      </c>
      <c r="J175" s="250"/>
      <c r="K175" s="291"/>
    </row>
    <row r="176" spans="2:11" ht="15" customHeight="1">
      <c r="B176" s="270"/>
      <c r="C176" s="250" t="s">
        <v>57</v>
      </c>
      <c r="D176" s="250"/>
      <c r="E176" s="250"/>
      <c r="F176" s="269" t="s">
        <v>499</v>
      </c>
      <c r="G176" s="250"/>
      <c r="H176" s="250" t="s">
        <v>568</v>
      </c>
      <c r="I176" s="250" t="s">
        <v>569</v>
      </c>
      <c r="J176" s="250">
        <v>1</v>
      </c>
      <c r="K176" s="291"/>
    </row>
    <row r="177" spans="2:11" ht="15" customHeight="1">
      <c r="B177" s="270"/>
      <c r="C177" s="250" t="s">
        <v>53</v>
      </c>
      <c r="D177" s="250"/>
      <c r="E177" s="250"/>
      <c r="F177" s="269" t="s">
        <v>499</v>
      </c>
      <c r="G177" s="250"/>
      <c r="H177" s="250" t="s">
        <v>570</v>
      </c>
      <c r="I177" s="250" t="s">
        <v>501</v>
      </c>
      <c r="J177" s="250">
        <v>20</v>
      </c>
      <c r="K177" s="291"/>
    </row>
    <row r="178" spans="2:11" ht="15" customHeight="1">
      <c r="B178" s="270"/>
      <c r="C178" s="250" t="s">
        <v>106</v>
      </c>
      <c r="D178" s="250"/>
      <c r="E178" s="250"/>
      <c r="F178" s="269" t="s">
        <v>499</v>
      </c>
      <c r="G178" s="250"/>
      <c r="H178" s="250" t="s">
        <v>571</v>
      </c>
      <c r="I178" s="250" t="s">
        <v>501</v>
      </c>
      <c r="J178" s="250">
        <v>255</v>
      </c>
      <c r="K178" s="291"/>
    </row>
    <row r="179" spans="2:11" ht="15" customHeight="1">
      <c r="B179" s="270"/>
      <c r="C179" s="250" t="s">
        <v>107</v>
      </c>
      <c r="D179" s="250"/>
      <c r="E179" s="250"/>
      <c r="F179" s="269" t="s">
        <v>499</v>
      </c>
      <c r="G179" s="250"/>
      <c r="H179" s="250" t="s">
        <v>464</v>
      </c>
      <c r="I179" s="250" t="s">
        <v>501</v>
      </c>
      <c r="J179" s="250">
        <v>10</v>
      </c>
      <c r="K179" s="291"/>
    </row>
    <row r="180" spans="2:11" ht="15" customHeight="1">
      <c r="B180" s="270"/>
      <c r="C180" s="250" t="s">
        <v>108</v>
      </c>
      <c r="D180" s="250"/>
      <c r="E180" s="250"/>
      <c r="F180" s="269" t="s">
        <v>499</v>
      </c>
      <c r="G180" s="250"/>
      <c r="H180" s="250" t="s">
        <v>572</v>
      </c>
      <c r="I180" s="250" t="s">
        <v>533</v>
      </c>
      <c r="J180" s="250"/>
      <c r="K180" s="291"/>
    </row>
    <row r="181" spans="2:11" ht="15" customHeight="1">
      <c r="B181" s="270"/>
      <c r="C181" s="250" t="s">
        <v>573</v>
      </c>
      <c r="D181" s="250"/>
      <c r="E181" s="250"/>
      <c r="F181" s="269" t="s">
        <v>499</v>
      </c>
      <c r="G181" s="250"/>
      <c r="H181" s="250" t="s">
        <v>574</v>
      </c>
      <c r="I181" s="250" t="s">
        <v>533</v>
      </c>
      <c r="J181" s="250"/>
      <c r="K181" s="291"/>
    </row>
    <row r="182" spans="2:11" ht="15" customHeight="1">
      <c r="B182" s="270"/>
      <c r="C182" s="250" t="s">
        <v>562</v>
      </c>
      <c r="D182" s="250"/>
      <c r="E182" s="250"/>
      <c r="F182" s="269" t="s">
        <v>499</v>
      </c>
      <c r="G182" s="250"/>
      <c r="H182" s="250" t="s">
        <v>575</v>
      </c>
      <c r="I182" s="250" t="s">
        <v>533</v>
      </c>
      <c r="J182" s="250"/>
      <c r="K182" s="291"/>
    </row>
    <row r="183" spans="2:11" ht="15" customHeight="1">
      <c r="B183" s="270"/>
      <c r="C183" s="250" t="s">
        <v>110</v>
      </c>
      <c r="D183" s="250"/>
      <c r="E183" s="250"/>
      <c r="F183" s="269" t="s">
        <v>505</v>
      </c>
      <c r="G183" s="250"/>
      <c r="H183" s="250" t="s">
        <v>576</v>
      </c>
      <c r="I183" s="250" t="s">
        <v>501</v>
      </c>
      <c r="J183" s="250">
        <v>50</v>
      </c>
      <c r="K183" s="291"/>
    </row>
    <row r="184" spans="2:11" ht="15" customHeight="1">
      <c r="B184" s="270"/>
      <c r="C184" s="250" t="s">
        <v>577</v>
      </c>
      <c r="D184" s="250"/>
      <c r="E184" s="250"/>
      <c r="F184" s="269" t="s">
        <v>505</v>
      </c>
      <c r="G184" s="250"/>
      <c r="H184" s="250" t="s">
        <v>578</v>
      </c>
      <c r="I184" s="250" t="s">
        <v>579</v>
      </c>
      <c r="J184" s="250"/>
      <c r="K184" s="291"/>
    </row>
    <row r="185" spans="2:11" ht="15" customHeight="1">
      <c r="B185" s="270"/>
      <c r="C185" s="250" t="s">
        <v>580</v>
      </c>
      <c r="D185" s="250"/>
      <c r="E185" s="250"/>
      <c r="F185" s="269" t="s">
        <v>505</v>
      </c>
      <c r="G185" s="250"/>
      <c r="H185" s="250" t="s">
        <v>581</v>
      </c>
      <c r="I185" s="250" t="s">
        <v>579</v>
      </c>
      <c r="J185" s="250"/>
      <c r="K185" s="291"/>
    </row>
    <row r="186" spans="2:11" ht="15" customHeight="1">
      <c r="B186" s="270"/>
      <c r="C186" s="250" t="s">
        <v>582</v>
      </c>
      <c r="D186" s="250"/>
      <c r="E186" s="250"/>
      <c r="F186" s="269" t="s">
        <v>505</v>
      </c>
      <c r="G186" s="250"/>
      <c r="H186" s="250" t="s">
        <v>583</v>
      </c>
      <c r="I186" s="250" t="s">
        <v>579</v>
      </c>
      <c r="J186" s="250"/>
      <c r="K186" s="291"/>
    </row>
    <row r="187" spans="2:11" ht="15" customHeight="1">
      <c r="B187" s="270"/>
      <c r="C187" s="303" t="s">
        <v>584</v>
      </c>
      <c r="D187" s="250"/>
      <c r="E187" s="250"/>
      <c r="F187" s="269" t="s">
        <v>505</v>
      </c>
      <c r="G187" s="250"/>
      <c r="H187" s="250" t="s">
        <v>585</v>
      </c>
      <c r="I187" s="250" t="s">
        <v>586</v>
      </c>
      <c r="J187" s="304" t="s">
        <v>587</v>
      </c>
      <c r="K187" s="291"/>
    </row>
    <row r="188" spans="2:11" ht="15" customHeight="1">
      <c r="B188" s="270"/>
      <c r="C188" s="255" t="s">
        <v>42</v>
      </c>
      <c r="D188" s="250"/>
      <c r="E188" s="250"/>
      <c r="F188" s="269" t="s">
        <v>499</v>
      </c>
      <c r="G188" s="250"/>
      <c r="H188" s="246" t="s">
        <v>588</v>
      </c>
      <c r="I188" s="250" t="s">
        <v>589</v>
      </c>
      <c r="J188" s="250"/>
      <c r="K188" s="291"/>
    </row>
    <row r="189" spans="2:11" ht="15" customHeight="1">
      <c r="B189" s="270"/>
      <c r="C189" s="255" t="s">
        <v>590</v>
      </c>
      <c r="D189" s="250"/>
      <c r="E189" s="250"/>
      <c r="F189" s="269" t="s">
        <v>499</v>
      </c>
      <c r="G189" s="250"/>
      <c r="H189" s="250" t="s">
        <v>591</v>
      </c>
      <c r="I189" s="250" t="s">
        <v>533</v>
      </c>
      <c r="J189" s="250"/>
      <c r="K189" s="291"/>
    </row>
    <row r="190" spans="2:11" ht="15" customHeight="1">
      <c r="B190" s="270"/>
      <c r="C190" s="255" t="s">
        <v>592</v>
      </c>
      <c r="D190" s="250"/>
      <c r="E190" s="250"/>
      <c r="F190" s="269" t="s">
        <v>499</v>
      </c>
      <c r="G190" s="250"/>
      <c r="H190" s="250" t="s">
        <v>593</v>
      </c>
      <c r="I190" s="250" t="s">
        <v>533</v>
      </c>
      <c r="J190" s="250"/>
      <c r="K190" s="291"/>
    </row>
    <row r="191" spans="2:11" ht="15" customHeight="1">
      <c r="B191" s="270"/>
      <c r="C191" s="255" t="s">
        <v>594</v>
      </c>
      <c r="D191" s="250"/>
      <c r="E191" s="250"/>
      <c r="F191" s="269" t="s">
        <v>505</v>
      </c>
      <c r="G191" s="250"/>
      <c r="H191" s="250" t="s">
        <v>595</v>
      </c>
      <c r="I191" s="250" t="s">
        <v>533</v>
      </c>
      <c r="J191" s="250"/>
      <c r="K191" s="291"/>
    </row>
    <row r="192" spans="2:11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>
      <c r="B197" s="241"/>
      <c r="C197" s="361" t="s">
        <v>596</v>
      </c>
      <c r="D197" s="361"/>
      <c r="E197" s="361"/>
      <c r="F197" s="361"/>
      <c r="G197" s="361"/>
      <c r="H197" s="361"/>
      <c r="I197" s="361"/>
      <c r="J197" s="361"/>
      <c r="K197" s="242"/>
    </row>
    <row r="198" spans="2:11" ht="25.5" customHeight="1">
      <c r="B198" s="241"/>
      <c r="C198" s="306" t="s">
        <v>597</v>
      </c>
      <c r="D198" s="306"/>
      <c r="E198" s="306"/>
      <c r="F198" s="306" t="s">
        <v>598</v>
      </c>
      <c r="G198" s="307"/>
      <c r="H198" s="360" t="s">
        <v>599</v>
      </c>
      <c r="I198" s="360"/>
      <c r="J198" s="360"/>
      <c r="K198" s="242"/>
    </row>
    <row r="199" spans="2:11" ht="5.25" customHeight="1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>
      <c r="B200" s="270"/>
      <c r="C200" s="250" t="s">
        <v>589</v>
      </c>
      <c r="D200" s="250"/>
      <c r="E200" s="250"/>
      <c r="F200" s="269" t="s">
        <v>43</v>
      </c>
      <c r="G200" s="250"/>
      <c r="H200" s="358" t="s">
        <v>600</v>
      </c>
      <c r="I200" s="358"/>
      <c r="J200" s="358"/>
      <c r="K200" s="291"/>
    </row>
    <row r="201" spans="2:11" ht="15" customHeight="1">
      <c r="B201" s="270"/>
      <c r="C201" s="276"/>
      <c r="D201" s="250"/>
      <c r="E201" s="250"/>
      <c r="F201" s="269" t="s">
        <v>44</v>
      </c>
      <c r="G201" s="250"/>
      <c r="H201" s="358" t="s">
        <v>601</v>
      </c>
      <c r="I201" s="358"/>
      <c r="J201" s="358"/>
      <c r="K201" s="291"/>
    </row>
    <row r="202" spans="2:11" ht="15" customHeight="1">
      <c r="B202" s="270"/>
      <c r="C202" s="276"/>
      <c r="D202" s="250"/>
      <c r="E202" s="250"/>
      <c r="F202" s="269" t="s">
        <v>47</v>
      </c>
      <c r="G202" s="250"/>
      <c r="H202" s="358" t="s">
        <v>602</v>
      </c>
      <c r="I202" s="358"/>
      <c r="J202" s="358"/>
      <c r="K202" s="291"/>
    </row>
    <row r="203" spans="2:11" ht="15" customHeight="1">
      <c r="B203" s="270"/>
      <c r="C203" s="250"/>
      <c r="D203" s="250"/>
      <c r="E203" s="250"/>
      <c r="F203" s="269" t="s">
        <v>45</v>
      </c>
      <c r="G203" s="250"/>
      <c r="H203" s="358" t="s">
        <v>603</v>
      </c>
      <c r="I203" s="358"/>
      <c r="J203" s="358"/>
      <c r="K203" s="291"/>
    </row>
    <row r="204" spans="2:11" ht="15" customHeight="1">
      <c r="B204" s="270"/>
      <c r="C204" s="250"/>
      <c r="D204" s="250"/>
      <c r="E204" s="250"/>
      <c r="F204" s="269" t="s">
        <v>46</v>
      </c>
      <c r="G204" s="250"/>
      <c r="H204" s="358" t="s">
        <v>604</v>
      </c>
      <c r="I204" s="358"/>
      <c r="J204" s="358"/>
      <c r="K204" s="291"/>
    </row>
    <row r="205" spans="2:11" ht="15" customHeight="1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>
      <c r="B206" s="270"/>
      <c r="C206" s="250" t="s">
        <v>545</v>
      </c>
      <c r="D206" s="250"/>
      <c r="E206" s="250"/>
      <c r="F206" s="269" t="s">
        <v>76</v>
      </c>
      <c r="G206" s="250"/>
      <c r="H206" s="358" t="s">
        <v>605</v>
      </c>
      <c r="I206" s="358"/>
      <c r="J206" s="358"/>
      <c r="K206" s="291"/>
    </row>
    <row r="207" spans="2:11" ht="15" customHeight="1">
      <c r="B207" s="270"/>
      <c r="C207" s="276"/>
      <c r="D207" s="250"/>
      <c r="E207" s="250"/>
      <c r="F207" s="269" t="s">
        <v>442</v>
      </c>
      <c r="G207" s="250"/>
      <c r="H207" s="358" t="s">
        <v>443</v>
      </c>
      <c r="I207" s="358"/>
      <c r="J207" s="358"/>
      <c r="K207" s="291"/>
    </row>
    <row r="208" spans="2:11" ht="15" customHeight="1">
      <c r="B208" s="270"/>
      <c r="C208" s="250"/>
      <c r="D208" s="250"/>
      <c r="E208" s="250"/>
      <c r="F208" s="269" t="s">
        <v>440</v>
      </c>
      <c r="G208" s="250"/>
      <c r="H208" s="358" t="s">
        <v>606</v>
      </c>
      <c r="I208" s="358"/>
      <c r="J208" s="358"/>
      <c r="K208" s="291"/>
    </row>
    <row r="209" spans="2:11" ht="15" customHeight="1">
      <c r="B209" s="308"/>
      <c r="C209" s="276"/>
      <c r="D209" s="276"/>
      <c r="E209" s="276"/>
      <c r="F209" s="269" t="s">
        <v>444</v>
      </c>
      <c r="G209" s="255"/>
      <c r="H209" s="359" t="s">
        <v>445</v>
      </c>
      <c r="I209" s="359"/>
      <c r="J209" s="359"/>
      <c r="K209" s="309"/>
    </row>
    <row r="210" spans="2:11" ht="15" customHeight="1">
      <c r="B210" s="308"/>
      <c r="C210" s="276"/>
      <c r="D210" s="276"/>
      <c r="E210" s="276"/>
      <c r="F210" s="269" t="s">
        <v>446</v>
      </c>
      <c r="G210" s="255"/>
      <c r="H210" s="359" t="s">
        <v>607</v>
      </c>
      <c r="I210" s="359"/>
      <c r="J210" s="359"/>
      <c r="K210" s="309"/>
    </row>
    <row r="211" spans="2:11" ht="15" customHeight="1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>
      <c r="B212" s="308"/>
      <c r="C212" s="250" t="s">
        <v>569</v>
      </c>
      <c r="D212" s="276"/>
      <c r="E212" s="276"/>
      <c r="F212" s="269">
        <v>1</v>
      </c>
      <c r="G212" s="255"/>
      <c r="H212" s="359" t="s">
        <v>608</v>
      </c>
      <c r="I212" s="359"/>
      <c r="J212" s="359"/>
      <c r="K212" s="309"/>
    </row>
    <row r="213" spans="2:11" ht="15" customHeight="1">
      <c r="B213" s="308"/>
      <c r="C213" s="276"/>
      <c r="D213" s="276"/>
      <c r="E213" s="276"/>
      <c r="F213" s="269">
        <v>2</v>
      </c>
      <c r="G213" s="255"/>
      <c r="H213" s="359" t="s">
        <v>609</v>
      </c>
      <c r="I213" s="359"/>
      <c r="J213" s="359"/>
      <c r="K213" s="309"/>
    </row>
    <row r="214" spans="2:11" ht="15" customHeight="1">
      <c r="B214" s="308"/>
      <c r="C214" s="276"/>
      <c r="D214" s="276"/>
      <c r="E214" s="276"/>
      <c r="F214" s="269">
        <v>3</v>
      </c>
      <c r="G214" s="255"/>
      <c r="H214" s="359" t="s">
        <v>610</v>
      </c>
      <c r="I214" s="359"/>
      <c r="J214" s="359"/>
      <c r="K214" s="309"/>
    </row>
    <row r="215" spans="2:11" ht="15" customHeight="1">
      <c r="B215" s="308"/>
      <c r="C215" s="276"/>
      <c r="D215" s="276"/>
      <c r="E215" s="276"/>
      <c r="F215" s="269">
        <v>4</v>
      </c>
      <c r="G215" s="255"/>
      <c r="H215" s="359" t="s">
        <v>611</v>
      </c>
      <c r="I215" s="359"/>
      <c r="J215" s="359"/>
      <c r="K215" s="309"/>
    </row>
    <row r="216" spans="2:11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20182001 - Oprava obslužn...</vt:lpstr>
      <vt:lpstr>Pokyny pro vyplnění</vt:lpstr>
      <vt:lpstr>'20182001 - Oprava obslužn...'!Názvy_tisku</vt:lpstr>
      <vt:lpstr>'Rekapitulace stavby'!Názvy_tisku</vt:lpstr>
      <vt:lpstr>'20182001 - Oprava obslužn...'!Oblast_tisku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Jan</dc:creator>
  <cp:lastModifiedBy>Ing. Václav Nádvorník</cp:lastModifiedBy>
  <dcterms:created xsi:type="dcterms:W3CDTF">2018-11-06T09:15:51Z</dcterms:created>
  <dcterms:modified xsi:type="dcterms:W3CDTF">2019-01-09T13:10:02Z</dcterms:modified>
</cp:coreProperties>
</file>