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38400" windowHeight="17100" tabRatio="909" activeTab="0"/>
  </bookViews>
  <sheets>
    <sheet name="Rekapitulace stavby" sheetId="1" r:id="rId1"/>
    <sheet name="SO 01.01 - Nátrž 19" sheetId="2" r:id="rId2"/>
    <sheet name="SO 01.11 - Nátrž 6" sheetId="3" r:id="rId3"/>
    <sheet name="SO 01.12 - Nátrž 5" sheetId="4" r:id="rId4"/>
    <sheet name="SO 01.13 - Nátrž 4" sheetId="5" r:id="rId5"/>
    <sheet name="SO 01.14 - Nátrž 3" sheetId="6" r:id="rId6"/>
    <sheet name="SO 01.02 - Nátrž 18" sheetId="7" r:id="rId7"/>
    <sheet name="SO 01.06 - Nátrž 14" sheetId="8" r:id="rId8"/>
    <sheet name="SO 01.07 - Nátrž 13" sheetId="9" r:id="rId9"/>
    <sheet name="SO 01.08 - Nátrž 12" sheetId="10" r:id="rId10"/>
    <sheet name="SO 01.16 - VON" sheetId="11" r:id="rId11"/>
    <sheet name="Pokyny pro vyplnění" sheetId="12" r:id="rId12"/>
  </sheets>
  <definedNames>
    <definedName name="_xlnm._FilterDatabase" localSheetId="1" hidden="1">'SO 01.01 - Nátrž 19'!$C$88:$K$112</definedName>
    <definedName name="_xlnm._FilterDatabase" localSheetId="6" hidden="1">'SO 01.02 - Nátrž 18'!$C$88:$K$115</definedName>
    <definedName name="_xlnm._FilterDatabase" localSheetId="7" hidden="1">'SO 01.06 - Nátrž 14'!$C$88:$K$112</definedName>
    <definedName name="_xlnm._FilterDatabase" localSheetId="8" hidden="1">'SO 01.07 - Nátrž 13'!$C$88:$K$112</definedName>
    <definedName name="_xlnm._FilterDatabase" localSheetId="9" hidden="1">'SO 01.08 - Nátrž 12'!$C$88:$K$112</definedName>
    <definedName name="_xlnm._FilterDatabase" localSheetId="2" hidden="1">'SO 01.11 - Nátrž 6'!$C$88:$K$111</definedName>
    <definedName name="_xlnm._FilterDatabase" localSheetId="3" hidden="1">'SO 01.12 - Nátrž 5'!$C$88:$K$111</definedName>
    <definedName name="_xlnm._FilterDatabase" localSheetId="4" hidden="1">'SO 01.13 - Nátrž 4'!$C$88:$K$111</definedName>
    <definedName name="_xlnm._FilterDatabase" localSheetId="5" hidden="1">'SO 01.14 - Nátrž 3'!$C$88:$K$111</definedName>
    <definedName name="_xlnm._FilterDatabase" localSheetId="10" hidden="1">'SO 01.16 - VON'!$C$87:$K$109</definedName>
    <definedName name="_xlnm.Print_Area" localSheetId="11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stavby'!$C$42:$AQ$66</definedName>
    <definedName name="_xlnm.Print_Area" localSheetId="1">'SO 01.01 - Nátrž 19'!$C$4:$J$41,'SO 01.01 - Nátrž 19'!$C$47:$J$68,'SO 01.01 - Nátrž 19'!$C$74:$K$112</definedName>
    <definedName name="_xlnm.Print_Area" localSheetId="6">'SO 01.02 - Nátrž 18'!$C$4:$J$41,'SO 01.02 - Nátrž 18'!$C$47:$J$68,'SO 01.02 - Nátrž 18'!$C$74:$K$115</definedName>
    <definedName name="_xlnm.Print_Area" localSheetId="7">'SO 01.06 - Nátrž 14'!$C$4:$J$41,'SO 01.06 - Nátrž 14'!$C$47:$J$68,'SO 01.06 - Nátrž 14'!$C$74:$K$112</definedName>
    <definedName name="_xlnm.Print_Area" localSheetId="8">'SO 01.07 - Nátrž 13'!$C$4:$J$41,'SO 01.07 - Nátrž 13'!$C$47:$J$68,'SO 01.07 - Nátrž 13'!$C$74:$K$112</definedName>
    <definedName name="_xlnm.Print_Area" localSheetId="9">'SO 01.08 - Nátrž 12'!$C$4:$J$41,'SO 01.08 - Nátrž 12'!$C$47:$J$68,'SO 01.08 - Nátrž 12'!$C$74:$K$112</definedName>
    <definedName name="_xlnm.Print_Area" localSheetId="2">'SO 01.11 - Nátrž 6'!$C$4:$J$41,'SO 01.11 - Nátrž 6'!$C$47:$J$68,'SO 01.11 - Nátrž 6'!$C$74:$K$111</definedName>
    <definedName name="_xlnm.Print_Area" localSheetId="3">'SO 01.12 - Nátrž 5'!$C$4:$J$41,'SO 01.12 - Nátrž 5'!$C$47:$J$68,'SO 01.12 - Nátrž 5'!$C$74:$K$111</definedName>
    <definedName name="_xlnm.Print_Area" localSheetId="4">'SO 01.13 - Nátrž 4'!$C$4:$J$41,'SO 01.13 - Nátrž 4'!$C$47:$J$68,'SO 01.13 - Nátrž 4'!$C$74:$K$111</definedName>
    <definedName name="_xlnm.Print_Area" localSheetId="5">'SO 01.14 - Nátrž 3'!$C$4:$J$41,'SO 01.14 - Nátrž 3'!$C$47:$J$68,'SO 01.14 - Nátrž 3'!$C$74:$K$111</definedName>
    <definedName name="_xlnm.Print_Area" localSheetId="10">'SO 01.16 - VON'!$C$4:$J$41,'SO 01.16 - VON'!$C$47:$J$67,'SO 01.16 - VON'!$C$73:$K$109</definedName>
    <definedName name="_xlnm.Print_Titles" localSheetId="0">'Rekapitulace stavby'!$52:$52</definedName>
    <definedName name="_xlnm.Print_Titles" localSheetId="1">'SO 01.01 - Nátrž 19'!$88:$88</definedName>
    <definedName name="_xlnm.Print_Titles" localSheetId="2">'SO 01.11 - Nátrž 6'!$88:$88</definedName>
    <definedName name="_xlnm.Print_Titles" localSheetId="3">'SO 01.12 - Nátrž 5'!$88:$88</definedName>
    <definedName name="_xlnm.Print_Titles" localSheetId="4">'SO 01.13 - Nátrž 4'!$88:$88</definedName>
    <definedName name="_xlnm.Print_Titles" localSheetId="5">'SO 01.14 - Nátrž 3'!$88:$88</definedName>
    <definedName name="_xlnm.Print_Titles" localSheetId="6">'SO 01.02 - Nátrž 18'!$88:$88</definedName>
    <definedName name="_xlnm.Print_Titles" localSheetId="7">'SO 01.06 - Nátrž 14'!$88:$88</definedName>
    <definedName name="_xlnm.Print_Titles" localSheetId="8">'SO 01.07 - Nátrž 13'!$88:$88</definedName>
    <definedName name="_xlnm.Print_Titles" localSheetId="9">'SO 01.08 - Nátrž 12'!$88:$88</definedName>
    <definedName name="_xlnm.Print_Titles" localSheetId="10">'SO 01.16 - VON'!$87:$87</definedName>
  </definedNames>
  <calcPr calcId="162913"/>
</workbook>
</file>

<file path=xl/sharedStrings.xml><?xml version="1.0" encoding="utf-8"?>
<sst xmlns="http://schemas.openxmlformats.org/spreadsheetml/2006/main" count="4686" uniqueCount="628">
  <si>
    <t>Export Komplet</t>
  </si>
  <si>
    <t>VZ</t>
  </si>
  <si>
    <t>2.0</t>
  </si>
  <si>
    <t>ZAMOK</t>
  </si>
  <si>
    <t>False</t>
  </si>
  <si>
    <t>{cc6696b6-e9d2-4903-af63-80ee78968c02}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</si>
  <si>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</si>
  <si>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</si>
  <si>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</si>
  <si>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</si>
  <si>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</si>
  <si>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</si>
  <si>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</si>
  <si>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</si>
  <si>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2018_12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</si>
  <si>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</si>
  <si>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</si>
  <si>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Výrovka, Vrbová Lhota oprava koryta a údržba porostů, ř. km 8,500 - 10,000</t>
  </si>
  <si>
    <t>KSO:</t>
  </si>
  <si>
    <t/>
  </si>
  <si>
    <t>CC-CZ:</t>
  </si>
  <si>
    <t>Místo:</t>
  </si>
  <si>
    <t xml:space="preserve"> </t>
  </si>
  <si>
    <t>Datum:</t>
  </si>
  <si>
    <t>11. 12. 2018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</si>
  <si>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</si>
  <si>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</si>
  <si>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</si>
  <si>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</si>
  <si>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</si>
  <si>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</si>
  <si>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</si>
  <si>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</si>
  <si>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</si>
  <si>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</si>
  <si>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</si>
  <si>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</si>
  <si>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</si>
  <si>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</si>
  <si>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</si>
  <si>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</si>
  <si>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</si>
  <si>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</si>
  <si>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</si>
  <si>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</si>
  <si>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</si>
  <si>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</si>
  <si>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</si>
  <si>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</si>
  <si>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</si>
  <si>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</si>
  <si>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</si>
  <si>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</si>
  <si>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</si>
  <si>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</si>
  <si>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</si>
  <si>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</si>
  <si>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</si>
  <si>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</si>
  <si>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</si>
  <si>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</si>
  <si>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</si>
  <si>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</si>
  <si>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</si>
  <si>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</si>
  <si>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</si>
  <si>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</si>
  <si>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</si>
  <si>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</si>
  <si>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</si>
  <si>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</si>
  <si>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</si>
  <si>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01</t>
  </si>
  <si>
    <t>Udržovací práce - oprava nátrží</t>
  </si>
  <si>
    <t>STA</t>
  </si>
  <si>
    <t>1</t>
  </si>
  <si>
    <t>{048e071f-9c02-4dac-942d-e6e4e2767023}</t>
  </si>
  <si>
    <t>2</t>
  </si>
  <si>
    <t>/</t>
  </si>
  <si>
    <t>SO 01.01</t>
  </si>
  <si>
    <t>Nátrž 19</t>
  </si>
  <si>
    <t>Soupis</t>
  </si>
  <si>
    <t>{1fd39017-7976-4b26-b90b-0c2815552ce5}</t>
  </si>
  <si>
    <t>SO 01.11</t>
  </si>
  <si>
    <t>Nátrž 6</t>
  </si>
  <si>
    <t>{f3628024-17e9-4ebc-933b-f9d686128277}</t>
  </si>
  <si>
    <t>SO 01.12</t>
  </si>
  <si>
    <t>Nátrž 5</t>
  </si>
  <si>
    <t>{6aac2825-ecbb-4074-b026-6259bcfeaffd}</t>
  </si>
  <si>
    <t>SO 01.13</t>
  </si>
  <si>
    <t>Nátrž 4</t>
  </si>
  <si>
    <t>{f9b910d6-e039-4bf7-8855-7bcbc9ba3758}</t>
  </si>
  <si>
    <t>SO 01.14</t>
  </si>
  <si>
    <t>Nátrž 3</t>
  </si>
  <si>
    <t>{a0424e5a-accd-4402-b0f9-bdb9572e135f}</t>
  </si>
  <si>
    <t>SO 01.02</t>
  </si>
  <si>
    <t>Nátrž 18</t>
  </si>
  <si>
    <t>{a9d14c97-6d99-4f3e-9da7-4c20b9aaf5bb}</t>
  </si>
  <si>
    <t>SO 01.06</t>
  </si>
  <si>
    <t>Nátrž 14</t>
  </si>
  <si>
    <t>{029f72a4-f149-4008-9791-14e9cbd98454}</t>
  </si>
  <si>
    <t>SO 01.07</t>
  </si>
  <si>
    <t>Nátrž 13</t>
  </si>
  <si>
    <t>{2cc1a760-56b6-4be9-bb85-39fa37d012da}</t>
  </si>
  <si>
    <t>SO 01.08</t>
  </si>
  <si>
    <t>Nátrž 12</t>
  </si>
  <si>
    <t>{4e3cef78-7f90-4cb8-bd46-4ef8956ca8c6}</t>
  </si>
  <si>
    <t>SO 01.16</t>
  </si>
  <si>
    <t>VON</t>
  </si>
  <si>
    <t>{545b4376-6e71-441b-958a-ca1fd151ee5e}</t>
  </si>
  <si>
    <t>KRYCÍ LIST SOUPISU PRACÍ</t>
  </si>
  <si>
    <t>Objekt:</t>
  </si>
  <si>
    <t>SO 01 - Udržovací práce - oprava nátrží</t>
  </si>
  <si>
    <t>Soupis:</t>
  </si>
  <si>
    <t>SO 01.01 - Nátrž 19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</si>
  <si>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</si>
  <si>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</si>
  <si>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</si>
  <si>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</si>
  <si>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</si>
  <si>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</si>
  <si>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</si>
  <si>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</si>
  <si>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</si>
  <si>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</si>
  <si>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</si>
  <si>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</si>
  <si>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</si>
  <si>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</si>
  <si>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</si>
  <si>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</si>
  <si>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</si>
  <si>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</si>
  <si>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</si>
  <si>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</si>
  <si>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</si>
  <si>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</si>
  <si>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</si>
  <si>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</si>
  <si>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</si>
  <si>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</si>
  <si>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111103213</t>
  </si>
  <si>
    <t>Kosení s ponecháním na místě ve vegetačním období divokého porostu hustého</t>
  </si>
  <si>
    <t>ha</t>
  </si>
  <si>
    <t>CS ÚRS 2018 01</t>
  </si>
  <si>
    <t>4</t>
  </si>
  <si>
    <t>-1680435318</t>
  </si>
  <si>
    <t>185803101</t>
  </si>
  <si>
    <t>Shrabání pokoseného porostu a organických naplavenin a spálení po zaschnutí pokoseného porostu s uložením na hromady na vzdálenost do 30 m od okraje hladiny divokého porostu</t>
  </si>
  <si>
    <t>1523141871</t>
  </si>
  <si>
    <t>3</t>
  </si>
  <si>
    <t>122201102</t>
  </si>
  <si>
    <t>Odkopávky a prokopávky nezapažené s přehozením výkopku na vzdálenost do 3 m nebo s naložením na dopravní prostředek v hornině tř. 3 přes 100 do 1 000 m3</t>
  </si>
  <si>
    <t>m3</t>
  </si>
  <si>
    <t>-2015203110</t>
  </si>
  <si>
    <t>122201109</t>
  </si>
  <si>
    <t>Odkopávky a prokopávky nezapažené s přehozením výkopku na vzdálenost do 3 m nebo s naložením na dopravní prostředek v hornině tř. 3 Příplatek k cenám za lepivost horniny tř. 3</t>
  </si>
  <si>
    <t>289099177</t>
  </si>
  <si>
    <t>VV</t>
  </si>
  <si>
    <t>15,58*0,3 "Přepočtené koeficientem množství</t>
  </si>
  <si>
    <t>5</t>
  </si>
  <si>
    <t>132201202</t>
  </si>
  <si>
    <t>Hloubení zapažených i nezapažených rýh šířky přes 600 do 2 000 mm s urovnáním dna do předepsaného profilu a spádu v hornině tř. 3 přes 100 do 1 000 m3</t>
  </si>
  <si>
    <t>-1297606630</t>
  </si>
  <si>
    <t>6</t>
  </si>
  <si>
    <t>132201209</t>
  </si>
  <si>
    <t>Hloubení zapažených i nezapažených rýh šířky přes 600 do 2 000 mm s urovnáním dna do předepsaného profilu a spádu v hornině tř. 3 Příplatek k cenám za lepivost horniny tř. 3</t>
  </si>
  <si>
    <t>954771058</t>
  </si>
  <si>
    <t>7</t>
  </si>
  <si>
    <t>182201101</t>
  </si>
  <si>
    <t>Svahování trvalých svahů do projektovaných profilů s potřebným přemístěním výkopku při svahování násypů v jakékoliv hornině</t>
  </si>
  <si>
    <t>m2</t>
  </si>
  <si>
    <t>528196578</t>
  </si>
  <si>
    <t>8</t>
  </si>
  <si>
    <t>171101101</t>
  </si>
  <si>
    <t xml:space="preserve">Uložení sypaniny do násypů s rozprostřením sypaniny ve vrstvách a s hrubým urovnáním zhutněných s uzavřením povrchu násypu z hornin soudržných </t>
  </si>
  <si>
    <t>-1304685540</t>
  </si>
  <si>
    <t>9</t>
  </si>
  <si>
    <t>171203111</t>
  </si>
  <si>
    <t>Uložení výkopku bez zhutnění s hrubým rozhrnutím v rovině nebo na svahu do 1:5</t>
  </si>
  <si>
    <t>441897254</t>
  </si>
  <si>
    <t>10</t>
  </si>
  <si>
    <t>181111111</t>
  </si>
  <si>
    <t>Plošná úprava terénu v zemině tř. 1 až 4 s urovnáním povrchu bez doplnění ornice souvislé plochy do 500 m2 při nerovnostech terénu přes 50 do 100 mm v rovině nebo na svahu do 1:5</t>
  </si>
  <si>
    <t>-1580594768</t>
  </si>
  <si>
    <t>11</t>
  </si>
  <si>
    <t>181411121</t>
  </si>
  <si>
    <t>Založení trávníku na půdě předem připravené plochy do 1000 m2 výsevem včetně utažení lučního v rovině nebo na svahu do 1:5</t>
  </si>
  <si>
    <t>221926709</t>
  </si>
  <si>
    <t>12</t>
  </si>
  <si>
    <t>M</t>
  </si>
  <si>
    <t>00572100</t>
  </si>
  <si>
    <t>osivo jetelotráva intenzivní víceletá</t>
  </si>
  <si>
    <t>kg</t>
  </si>
  <si>
    <t>1505645942</t>
  </si>
  <si>
    <t>134,92*0,015 "Přepočtené koeficientem množství</t>
  </si>
  <si>
    <t>Vodorovné konstrukce</t>
  </si>
  <si>
    <t>13</t>
  </si>
  <si>
    <t>462511370</t>
  </si>
  <si>
    <t>Zához z lomového kamene neupraveného záhozového bez proštěrkování z terénu, hmotnosti jednotlivých kamenů přes 200 do 500 kg</t>
  </si>
  <si>
    <t>-857855297</t>
  </si>
  <si>
    <t>14</t>
  </si>
  <si>
    <t>462519003</t>
  </si>
  <si>
    <t>Zához z lomového kamene neupraveného záhozového Příplatek k cenám za urovnání viditelných ploch záhozu z kamene, hmotnosti jednotlivých kamenů přes 200 do 500 kg</t>
  </si>
  <si>
    <t>-5326910</t>
  </si>
  <si>
    <t>462512270</t>
  </si>
  <si>
    <t>Zához z lomového kamene neupraveného záhozového s proštěrkováním z terénu, hmotnosti jednotlivých kamenů do 200 kg</t>
  </si>
  <si>
    <t>206922656</t>
  </si>
  <si>
    <t>16</t>
  </si>
  <si>
    <t>462519002</t>
  </si>
  <si>
    <t>Zához z lomového kamene neupraveného záhozového Příplatek k cenám za urovnání viditelných ploch záhozu z kamene, hmotnosti jednotlivých kamenů do 200 kg</t>
  </si>
  <si>
    <t>-1384359420</t>
  </si>
  <si>
    <t>998</t>
  </si>
  <si>
    <t>Přesun hmot</t>
  </si>
  <si>
    <t>17</t>
  </si>
  <si>
    <t>998332011</t>
  </si>
  <si>
    <t>Přesun hmot pro úpravy vodních toků a kanály, hráze rybníků apod. dopravní vzdálenost do 500 m</t>
  </si>
  <si>
    <t>t</t>
  </si>
  <si>
    <t>1891514362</t>
  </si>
  <si>
    <t>SO 01.11 - Nátrž 6</t>
  </si>
  <si>
    <t>-115497345</t>
  </si>
  <si>
    <t>-907444192</t>
  </si>
  <si>
    <t>-1789648632</t>
  </si>
  <si>
    <t>1056938796</t>
  </si>
  <si>
    <t>6*0,3 "Přepočtené koeficientem množství</t>
  </si>
  <si>
    <t>-1592790124</t>
  </si>
  <si>
    <t>-1825665549</t>
  </si>
  <si>
    <t>-1608103145</t>
  </si>
  <si>
    <t>759933404</t>
  </si>
  <si>
    <t>-104508808</t>
  </si>
  <si>
    <t>132523122</t>
  </si>
  <si>
    <t>-1216440354</t>
  </si>
  <si>
    <t>104,35*0,015 "Přepočtené koeficientem množství</t>
  </si>
  <si>
    <t>736532799</t>
  </si>
  <si>
    <t>1690287507</t>
  </si>
  <si>
    <t>-1226709054</t>
  </si>
  <si>
    <t>1197564926</t>
  </si>
  <si>
    <t>-266189215</t>
  </si>
  <si>
    <t>SO 01.12 - Nátrž 5</t>
  </si>
  <si>
    <t>-1319380822</t>
  </si>
  <si>
    <t>181986299</t>
  </si>
  <si>
    <t>1863917586</t>
  </si>
  <si>
    <t>386399495</t>
  </si>
  <si>
    <t>3,74*0,3 "Přepočtené koeficientem množství</t>
  </si>
  <si>
    <t>-822210551</t>
  </si>
  <si>
    <t>1083380522</t>
  </si>
  <si>
    <t>737521539</t>
  </si>
  <si>
    <t>-30833892</t>
  </si>
  <si>
    <t>-340857946</t>
  </si>
  <si>
    <t>-1168250731</t>
  </si>
  <si>
    <t>-1960334789</t>
  </si>
  <si>
    <t>338,45*0,015 "Přepočtené koeficientem množství</t>
  </si>
  <si>
    <t>1222451340</t>
  </si>
  <si>
    <t>-790999703</t>
  </si>
  <si>
    <t>1877579390</t>
  </si>
  <si>
    <t>-1155999230</t>
  </si>
  <si>
    <t>-869490797</t>
  </si>
  <si>
    <t>SO 01.13 - Nátrž 4</t>
  </si>
  <si>
    <t>-1905240212</t>
  </si>
  <si>
    <t>329004929</t>
  </si>
  <si>
    <t>-1066874252</t>
  </si>
  <si>
    <t>-147912239</t>
  </si>
  <si>
    <t>16,45*0,3 "Přepočtené koeficientem množství</t>
  </si>
  <si>
    <t>-1130075120</t>
  </si>
  <si>
    <t>1919207884</t>
  </si>
  <si>
    <t>-1201478778</t>
  </si>
  <si>
    <t>-1863578834</t>
  </si>
  <si>
    <t>-987437083</t>
  </si>
  <si>
    <t>-613493964</t>
  </si>
  <si>
    <t>1933174979</t>
  </si>
  <si>
    <t>40,02*0,015 "Přepočtené koeficientem množství</t>
  </si>
  <si>
    <t>-1819899905</t>
  </si>
  <si>
    <t>-307536525</t>
  </si>
  <si>
    <t>953749670</t>
  </si>
  <si>
    <t>479623535</t>
  </si>
  <si>
    <t>-1609926413</t>
  </si>
  <si>
    <t>SO 01.14 - Nátrž 3</t>
  </si>
  <si>
    <t>-588458398</t>
  </si>
  <si>
    <t>-434714194</t>
  </si>
  <si>
    <t>-1418715905</t>
  </si>
  <si>
    <t>-1810675176</t>
  </si>
  <si>
    <t>9,69*0,3 "Přepočtené koeficientem množství</t>
  </si>
  <si>
    <t>-1896480030</t>
  </si>
  <si>
    <t>1748476659</t>
  </si>
  <si>
    <t>-1495827618</t>
  </si>
  <si>
    <t>-1331061475</t>
  </si>
  <si>
    <t>-2132778307</t>
  </si>
  <si>
    <t>-238001847</t>
  </si>
  <si>
    <t>242134835</t>
  </si>
  <si>
    <t>50,51*0,015 "Přepočtené koeficientem množství</t>
  </si>
  <si>
    <t>-265081797</t>
  </si>
  <si>
    <t>875533188</t>
  </si>
  <si>
    <t>-1262228091</t>
  </si>
  <si>
    <t>763561040</t>
  </si>
  <si>
    <t>1487570030</t>
  </si>
  <si>
    <t>SO 01.02 - Nátrž 18</t>
  </si>
  <si>
    <t>1583517225</t>
  </si>
  <si>
    <t>292758031</t>
  </si>
  <si>
    <t>471591499</t>
  </si>
  <si>
    <t>-1397521884</t>
  </si>
  <si>
    <t>9,11*0,3 "Přepočtené koeficientem množství</t>
  </si>
  <si>
    <t>-1127711150</t>
  </si>
  <si>
    <t>615437871</t>
  </si>
  <si>
    <t>-41191696</t>
  </si>
  <si>
    <t>1563574190</t>
  </si>
  <si>
    <t>939340334</t>
  </si>
  <si>
    <t>422134890</t>
  </si>
  <si>
    <t>1841543039</t>
  </si>
  <si>
    <t>2418,51*0,015 "Přepočtené koeficientem množství</t>
  </si>
  <si>
    <t>181111112</t>
  </si>
  <si>
    <t>Plošná úprava terénu v zemině tř. 1 až 4 s urovnáním povrchu bez doplnění ornice souvislé plochy do 500 m2 při nerovnostech terénu přes 50 do 100 mm na svahu přes 1:5 do 1:2</t>
  </si>
  <si>
    <t>-47738702</t>
  </si>
  <si>
    <t>181411122</t>
  </si>
  <si>
    <t>Založení trávníku na půdě předem připravené plochy do 1000 m2 výsevem včetně utažení lučního na svahu přes 1:5 do 1:2</t>
  </si>
  <si>
    <t>548678804</t>
  </si>
  <si>
    <t>-974385059</t>
  </si>
  <si>
    <t>23,36*0,015 "Přepočtené koeficientem množství</t>
  </si>
  <si>
    <t>2087471384</t>
  </si>
  <si>
    <t>-771548264</t>
  </si>
  <si>
    <t>276823100</t>
  </si>
  <si>
    <t>18</t>
  </si>
  <si>
    <t>-989936228</t>
  </si>
  <si>
    <t>19</t>
  </si>
  <si>
    <t>-1540918282</t>
  </si>
  <si>
    <t>SO 01.06 - Nátrž 14</t>
  </si>
  <si>
    <t>-2098099351</t>
  </si>
  <si>
    <t>2061958554</t>
  </si>
  <si>
    <t>-562714669</t>
  </si>
  <si>
    <t>299955396</t>
  </si>
  <si>
    <t>15,49*0,3 "Přepočtené koeficientem množství</t>
  </si>
  <si>
    <t>1660417123</t>
  </si>
  <si>
    <t>-1249122638</t>
  </si>
  <si>
    <t>-557938086</t>
  </si>
  <si>
    <t>1406933067</t>
  </si>
  <si>
    <t>1066831113</t>
  </si>
  <si>
    <t>-967666602</t>
  </si>
  <si>
    <t>-1364963309</t>
  </si>
  <si>
    <t>1026668842</t>
  </si>
  <si>
    <t>123,76*0,015 "Přepočtené koeficientem množství</t>
  </si>
  <si>
    <t>264072632</t>
  </si>
  <si>
    <t>1872112086</t>
  </si>
  <si>
    <t>334320785</t>
  </si>
  <si>
    <t>777312913</t>
  </si>
  <si>
    <t>-1692341747</t>
  </si>
  <si>
    <t>SO 01.07 - Nátrž 13</t>
  </si>
  <si>
    <t>864082386</t>
  </si>
  <si>
    <t>-162024862</t>
  </si>
  <si>
    <t>1711742352</t>
  </si>
  <si>
    <t>1704571800</t>
  </si>
  <si>
    <t>5,55*0,3 "Přepočtené koeficientem množství</t>
  </si>
  <si>
    <t>957134777</t>
  </si>
  <si>
    <t>-1018076941</t>
  </si>
  <si>
    <t>644538998</t>
  </si>
  <si>
    <t>-726514384</t>
  </si>
  <si>
    <t>-790130143</t>
  </si>
  <si>
    <t>1245601096</t>
  </si>
  <si>
    <t>-1724407456</t>
  </si>
  <si>
    <t>555774049</t>
  </si>
  <si>
    <t>72,57*0,015 "Přepočtené koeficientem množství</t>
  </si>
  <si>
    <t>779825488</t>
  </si>
  <si>
    <t>-1069748275</t>
  </si>
  <si>
    <t>-1344642125</t>
  </si>
  <si>
    <t>1096378045</t>
  </si>
  <si>
    <t>647724194</t>
  </si>
  <si>
    <t>SO 01.08 - Nátrž 12</t>
  </si>
  <si>
    <t>1115231566</t>
  </si>
  <si>
    <t>-1603994809</t>
  </si>
  <si>
    <t>1943005188</t>
  </si>
  <si>
    <t>2124713984</t>
  </si>
  <si>
    <t>2,29*0,3 "Přepočtené koeficientem množství</t>
  </si>
  <si>
    <t>1440467317</t>
  </si>
  <si>
    <t>-452737057</t>
  </si>
  <si>
    <t>1141291364</t>
  </si>
  <si>
    <t>-532216738</t>
  </si>
  <si>
    <t>-117821745</t>
  </si>
  <si>
    <t>2124595653</t>
  </si>
  <si>
    <t>1559643764</t>
  </si>
  <si>
    <t>1895440698</t>
  </si>
  <si>
    <t>100,1*0,015 "Přepočtené koeficientem množství</t>
  </si>
  <si>
    <t>196868630</t>
  </si>
  <si>
    <t>-937275714</t>
  </si>
  <si>
    <t>1331068850</t>
  </si>
  <si>
    <t>1620703780</t>
  </si>
  <si>
    <t>471365922</t>
  </si>
  <si>
    <t>SO 01.16 - VON</t>
  </si>
  <si>
    <t xml:space="preserve">    VON - Vedlejší a ostatní náklady</t>
  </si>
  <si>
    <t>121101102</t>
  </si>
  <si>
    <t>Sejmutí ornice nebo lesní půdy s vodorovným přemístěním na hromady v místě upotřebení nebo na dočasné či trvalé skládky se složením, na vzdálenost přes 50 do 100 m</t>
  </si>
  <si>
    <t>337959795</t>
  </si>
  <si>
    <t>181301111</t>
  </si>
  <si>
    <t>Rozprostření a urovnání ornice v rovině nebo ve svahu sklonu do 1:5 při souvislé ploše přes 500 m2, tl. vrstvy do 100 mm</t>
  </si>
  <si>
    <t>-1882574043</t>
  </si>
  <si>
    <t>Vedlejší a ostatní náklady</t>
  </si>
  <si>
    <t>001</t>
  </si>
  <si>
    <t>Vyhotovení fotodokumentace dotčených pozemků a přístupových ploch (polní cesty a manipulační a provozní pruhy). Fotodokumentace a videozáznam budou předány objednateli před zahájením stavebních prací v elektronické podobě (1x CD/DVD).</t>
  </si>
  <si>
    <t>soubor</t>
  </si>
  <si>
    <t>-1362239605</t>
  </si>
  <si>
    <t>002</t>
  </si>
  <si>
    <t>Zajištění případné aktualizace vyjádření správců sítí, která pozbudou platnosti před předáním staveniště. Zajištění souhlasu s umístěním stavby a povolení činnostiv ochranném pásmu energetického zařízení ČEZ Distribuce a.s.</t>
  </si>
  <si>
    <t>-2090683790</t>
  </si>
  <si>
    <t>003</t>
  </si>
  <si>
    <t>Instalace dopravního značení - 4x IP22</t>
  </si>
  <si>
    <t>1341526097</t>
  </si>
  <si>
    <t>004</t>
  </si>
  <si>
    <t>Zřízení a odstranění pytlových jímek podél 19-ti opravovaných nátrží. Celková délka nátrží činí 542,76 m.</t>
  </si>
  <si>
    <t>m</t>
  </si>
  <si>
    <t>504792426</t>
  </si>
  <si>
    <t>005</t>
  </si>
  <si>
    <t>Vytyčení stavbyodborně způsobilou osobou v oboru zeměměřictví.</t>
  </si>
  <si>
    <t>1696100329</t>
  </si>
  <si>
    <t>006</t>
  </si>
  <si>
    <t>Zajištění a zabezpečení staveniště, zřízení a vyklizení zařízení staveniště. Zajištění místa křížení polní cesty s trasou VTL plynovodu a s trasou el. vedení, zabezpečení přístupů ke stavbě (polní cesty a manipulační a provozní pruhy) zajištění ploch skládek, deponií na ZS apod.</t>
  </si>
  <si>
    <t>-344025158</t>
  </si>
  <si>
    <t>007</t>
  </si>
  <si>
    <t>Vytyčení manipuačních a provozních pruhů - přístup ke stavbě.</t>
  </si>
  <si>
    <t>282721426</t>
  </si>
  <si>
    <t>008</t>
  </si>
  <si>
    <t>Vypracování povodňového plánu, včetně zajištění potvrzení souladu příslušným povodňovým orgánem obce.</t>
  </si>
  <si>
    <t>kus</t>
  </si>
  <si>
    <t>1138194845</t>
  </si>
  <si>
    <t>009</t>
  </si>
  <si>
    <t>Vypracování havarijního plánu, včetně potvrzení vodoprávním úřadem a správcem povodí.</t>
  </si>
  <si>
    <t>2120298198</t>
  </si>
  <si>
    <t>010</t>
  </si>
  <si>
    <t>Vypracování plánu bezpečnosti a ochrany zdraví při práci.</t>
  </si>
  <si>
    <t>332252209</t>
  </si>
  <si>
    <t>011</t>
  </si>
  <si>
    <t>Čištění vozidel před vjezdem na veřejné komunikace, případné čištění těchto komunikací</t>
  </si>
  <si>
    <t>-841510049</t>
  </si>
  <si>
    <t>012</t>
  </si>
  <si>
    <t>Ověření průjezdnosti míst určených pro vyjíždění stavební techniky na komunikace III. třídy</t>
  </si>
  <si>
    <t>-1598655874</t>
  </si>
  <si>
    <t>013</t>
  </si>
  <si>
    <t>Vytičení IS - VTL plynovod, GasNet s.r.o. a el. vedení ve správě ČES Distribuce a.s.</t>
  </si>
  <si>
    <t>1788640495</t>
  </si>
  <si>
    <t>014</t>
  </si>
  <si>
    <t>Uvedení dotčených pozemků a komunikací do původního (popř. v PD předepsaného) stavu a předání vlastníkům/uživatelům zemědělských ploch</t>
  </si>
  <si>
    <t>-672951608</t>
  </si>
  <si>
    <t>015</t>
  </si>
  <si>
    <t>Zpracování a předání dokumentace skutečného provedení stavby (3 paré + 1 v elektronické formě) objednateli a zaměření skutečného provedení stavby – geodetická část dokumentace (3 paré + 1 v elektronické formě) v rozsahu odpovídajícím příslušným právním předpisům. Pořízení fotodokumentace stavby.</t>
  </si>
  <si>
    <t>2144201872</t>
  </si>
  <si>
    <t>115101201</t>
  </si>
  <si>
    <t>Čerpání vody na dopravní výšku do 10 m s uvažovaným průměrným přítokem do 500 l/min</t>
  </si>
  <si>
    <t>hod</t>
  </si>
  <si>
    <t>2115202419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</si>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</sst>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0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5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9" fillId="4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8" fillId="0" borderId="18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5" fillId="0" borderId="18" xfId="0" applyNumberFormat="1" applyFont="1" applyBorder="1" applyAlignment="1" applyProtection="1">
      <alignment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4" fontId="25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8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19" fillId="4" borderId="14" xfId="0" applyFont="1" applyFill="1" applyBorder="1" applyAlignment="1" applyProtection="1">
      <alignment horizontal="center" vertical="center" wrapText="1"/>
      <protection/>
    </xf>
    <xf numFmtId="0" fontId="19" fillId="4" borderId="15" xfId="0" applyFont="1" applyFill="1" applyBorder="1" applyAlignment="1" applyProtection="1">
      <alignment horizontal="center" vertical="center" wrapText="1"/>
      <protection/>
    </xf>
    <xf numFmtId="0" fontId="19" fillId="4" borderId="15" xfId="0" applyFont="1" applyFill="1" applyBorder="1" applyAlignment="1" applyProtection="1">
      <alignment horizontal="center" vertical="center" wrapText="1"/>
      <protection locked="0"/>
    </xf>
    <xf numFmtId="0" fontId="19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166" fontId="30" fillId="0" borderId="10" xfId="0" applyNumberFormat="1" applyFont="1" applyBorder="1" applyAlignment="1" applyProtection="1">
      <alignment/>
      <protection/>
    </xf>
    <xf numFmtId="166" fontId="30" fillId="0" borderId="11" xfId="0" applyNumberFormat="1" applyFont="1" applyBorder="1" applyAlignment="1" applyProtection="1">
      <alignment/>
      <protection/>
    </xf>
    <xf numFmtId="4" fontId="17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/>
    </xf>
    <xf numFmtId="0" fontId="32" fillId="0" borderId="3" xfId="0" applyFont="1" applyBorder="1" applyAlignment="1">
      <alignment vertical="center"/>
    </xf>
    <xf numFmtId="0" fontId="32" fillId="2" borderId="18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166" fontId="2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3" fillId="0" borderId="23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33" fillId="0" borderId="25" xfId="0" applyFont="1" applyBorder="1" applyAlignment="1">
      <alignment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33" fillId="0" borderId="26" xfId="0" applyFont="1" applyBorder="1" applyAlignment="1">
      <alignment vertical="center" wrapText="1"/>
    </xf>
    <xf numFmtId="0" fontId="33" fillId="0" borderId="27" xfId="0" applyFont="1" applyBorder="1" applyAlignment="1">
      <alignment vertical="center" wrapText="1"/>
    </xf>
    <xf numFmtId="0" fontId="35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6" fillId="0" borderId="26" xfId="0" applyFont="1" applyBorder="1" applyAlignment="1">
      <alignment vertical="center" wrapText="1"/>
    </xf>
    <xf numFmtId="0" fontId="36" fillId="0" borderId="0" xfId="0" applyFont="1" applyBorder="1" applyAlignment="1">
      <alignment vertical="center" wrapText="1"/>
    </xf>
    <xf numFmtId="0" fontId="36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vertical="center"/>
    </xf>
    <xf numFmtId="49" fontId="36" fillId="0" borderId="0" xfId="0" applyNumberFormat="1" applyFont="1" applyBorder="1" applyAlignment="1">
      <alignment vertical="center" wrapText="1"/>
    </xf>
    <xf numFmtId="0" fontId="33" fillId="0" borderId="28" xfId="0" applyFont="1" applyBorder="1" applyAlignment="1">
      <alignment vertical="center" wrapText="1"/>
    </xf>
    <xf numFmtId="0" fontId="37" fillId="0" borderId="29" xfId="0" applyFont="1" applyBorder="1" applyAlignment="1">
      <alignment vertical="center" wrapText="1"/>
    </xf>
    <xf numFmtId="0" fontId="33" fillId="0" borderId="30" xfId="0" applyFont="1" applyBorder="1" applyAlignment="1">
      <alignment vertical="center" wrapText="1"/>
    </xf>
    <xf numFmtId="0" fontId="33" fillId="0" borderId="0" xfId="0" applyFont="1" applyBorder="1" applyAlignment="1">
      <alignment vertical="top"/>
    </xf>
    <xf numFmtId="0" fontId="33" fillId="0" borderId="0" xfId="0" applyFont="1" applyAlignment="1">
      <alignment vertical="top"/>
    </xf>
    <xf numFmtId="0" fontId="33" fillId="0" borderId="23" xfId="0" applyFont="1" applyBorder="1" applyAlignment="1">
      <alignment horizontal="left" vertical="center"/>
    </xf>
    <xf numFmtId="0" fontId="33" fillId="0" borderId="24" xfId="0" applyFont="1" applyBorder="1" applyAlignment="1">
      <alignment horizontal="left" vertical="center"/>
    </xf>
    <xf numFmtId="0" fontId="33" fillId="0" borderId="25" xfId="0" applyFont="1" applyBorder="1" applyAlignment="1">
      <alignment horizontal="left" vertical="center"/>
    </xf>
    <xf numFmtId="0" fontId="33" fillId="0" borderId="26" xfId="0" applyFont="1" applyBorder="1" applyAlignment="1">
      <alignment horizontal="left" vertical="center"/>
    </xf>
    <xf numFmtId="0" fontId="33" fillId="0" borderId="27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5" fillId="0" borderId="29" xfId="0" applyFont="1" applyBorder="1" applyAlignment="1">
      <alignment horizontal="left" vertical="center"/>
    </xf>
    <xf numFmtId="0" fontId="35" fillId="0" borderId="29" xfId="0" applyFont="1" applyBorder="1" applyAlignment="1">
      <alignment horizontal="center" vertical="center"/>
    </xf>
    <xf numFmtId="0" fontId="38" fillId="0" borderId="29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36" fillId="0" borderId="26" xfId="0" applyFont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center" vertical="center"/>
    </xf>
    <xf numFmtId="0" fontId="33" fillId="0" borderId="28" xfId="0" applyFont="1" applyBorder="1" applyAlignment="1">
      <alignment horizontal="left" vertical="center"/>
    </xf>
    <xf numFmtId="0" fontId="37" fillId="0" borderId="29" xfId="0" applyFont="1" applyBorder="1" applyAlignment="1">
      <alignment horizontal="left" vertical="center"/>
    </xf>
    <xf numFmtId="0" fontId="33" fillId="0" borderId="30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6" fillId="0" borderId="29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left" vertical="center" wrapText="1"/>
    </xf>
    <xf numFmtId="0" fontId="33" fillId="0" borderId="24" xfId="0" applyFont="1" applyBorder="1" applyAlignment="1">
      <alignment horizontal="left" vertical="center" wrapText="1"/>
    </xf>
    <xf numFmtId="0" fontId="33" fillId="0" borderId="25" xfId="0" applyFont="1" applyBorder="1" applyAlignment="1">
      <alignment horizontal="left" vertical="center" wrapText="1"/>
    </xf>
    <xf numFmtId="0" fontId="33" fillId="0" borderId="26" xfId="0" applyFont="1" applyBorder="1" applyAlignment="1">
      <alignment horizontal="left" vertical="center" wrapText="1"/>
    </xf>
    <xf numFmtId="0" fontId="33" fillId="0" borderId="27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6" fillId="0" borderId="26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/>
    </xf>
    <xf numFmtId="0" fontId="36" fillId="0" borderId="28" xfId="0" applyFont="1" applyBorder="1" applyAlignment="1">
      <alignment horizontal="left" vertical="center" wrapText="1"/>
    </xf>
    <xf numFmtId="0" fontId="36" fillId="0" borderId="29" xfId="0" applyFont="1" applyBorder="1" applyAlignment="1">
      <alignment horizontal="left" vertical="center" wrapText="1"/>
    </xf>
    <xf numFmtId="0" fontId="36" fillId="0" borderId="3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top"/>
    </xf>
    <xf numFmtId="0" fontId="36" fillId="0" borderId="0" xfId="0" applyFont="1" applyBorder="1" applyAlignment="1">
      <alignment horizontal="center" vertical="top"/>
    </xf>
    <xf numFmtId="0" fontId="36" fillId="0" borderId="28" xfId="0" applyFont="1" applyBorder="1" applyAlignment="1">
      <alignment horizontal="left" vertical="center"/>
    </xf>
    <xf numFmtId="0" fontId="36" fillId="0" borderId="30" xfId="0" applyFont="1" applyBorder="1" applyAlignment="1">
      <alignment horizontal="left" vertical="center"/>
    </xf>
    <xf numFmtId="0" fontId="38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0" fontId="38" fillId="0" borderId="29" xfId="0" applyFont="1" applyBorder="1" applyAlignment="1">
      <alignment vertical="center"/>
    </xf>
    <xf numFmtId="0" fontId="35" fillId="0" borderId="29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6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5" fillId="0" borderId="29" xfId="0" applyFont="1" applyBorder="1" applyAlignment="1">
      <alignment horizontal="left"/>
    </xf>
    <xf numFmtId="0" fontId="38" fillId="0" borderId="29" xfId="0" applyFont="1" applyBorder="1" applyAlignment="1">
      <alignment/>
    </xf>
    <xf numFmtId="0" fontId="33" fillId="0" borderId="26" xfId="0" applyFont="1" applyBorder="1" applyAlignment="1">
      <alignment vertical="top"/>
    </xf>
    <xf numFmtId="0" fontId="33" fillId="0" borderId="27" xfId="0" applyFont="1" applyBorder="1" applyAlignment="1">
      <alignment vertical="top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top"/>
    </xf>
    <xf numFmtId="0" fontId="33" fillId="0" borderId="28" xfId="0" applyFont="1" applyBorder="1" applyAlignment="1">
      <alignment vertical="top"/>
    </xf>
    <xf numFmtId="0" fontId="33" fillId="0" borderId="29" xfId="0" applyFont="1" applyBorder="1" applyAlignment="1">
      <alignment vertical="top"/>
    </xf>
    <xf numFmtId="0" fontId="33" fillId="0" borderId="30" xfId="0" applyFont="1" applyBorder="1" applyAlignment="1">
      <alignment vertical="top"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19" fillId="4" borderId="6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left" vertical="center"/>
      <protection/>
    </xf>
    <xf numFmtId="0" fontId="19" fillId="4" borderId="7" xfId="0" applyFont="1" applyFill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horizontal="left" vertical="center" wrapText="1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19" fillId="4" borderId="7" xfId="0" applyFont="1" applyFill="1" applyBorder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0" fontId="18" fillId="0" borderId="17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4" fontId="15" fillId="0" borderId="0" xfId="0" applyNumberFormat="1" applyFont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0" fillId="0" borderId="0" xfId="0"/>
    <xf numFmtId="0" fontId="0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3" fillId="0" borderId="0" xfId="0" applyFont="1" applyAlignment="1" applyProtection="1">
      <alignment horizontal="left" vertical="top" wrapText="1"/>
      <protection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center" vertical="center"/>
    </xf>
    <xf numFmtId="49" fontId="36" fillId="0" borderId="0" xfId="0" applyNumberFormat="1" applyFont="1" applyBorder="1" applyAlignment="1">
      <alignment horizontal="left" vertical="center" wrapText="1"/>
    </xf>
    <xf numFmtId="0" fontId="35" fillId="0" borderId="29" xfId="0" applyFont="1" applyBorder="1" applyAlignment="1">
      <alignment horizontal="left" wrapText="1"/>
    </xf>
    <xf numFmtId="0" fontId="34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left" vertical="top"/>
    </xf>
    <xf numFmtId="0" fontId="36" fillId="0" borderId="0" xfId="0" applyFont="1" applyBorder="1" applyAlignment="1">
      <alignment horizontal="left" vertical="center"/>
    </xf>
    <xf numFmtId="0" fontId="35" fillId="0" borderId="29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7"/>
  <sheetViews>
    <sheetView showGridLines="0" tabSelected="1" workbookViewId="0" topLeftCell="A2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ht="36.95" customHeight="1">
      <c r="AR2" s="328"/>
      <c r="AS2" s="328"/>
      <c r="AT2" s="328"/>
      <c r="AU2" s="328"/>
      <c r="AV2" s="328"/>
      <c r="AW2" s="328"/>
      <c r="AX2" s="328"/>
      <c r="AY2" s="328"/>
      <c r="AZ2" s="328"/>
      <c r="BA2" s="328"/>
      <c r="BB2" s="328"/>
      <c r="BC2" s="328"/>
      <c r="BD2" s="328"/>
      <c r="BE2" s="328"/>
      <c r="BS2" s="15" t="s">
        <v>6</v>
      </c>
      <c r="BT2" s="15" t="s">
        <v>7</v>
      </c>
    </row>
    <row r="3" spans="2:72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329" t="s">
        <v>14</v>
      </c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  <c r="AM5" s="330"/>
      <c r="AN5" s="330"/>
      <c r="AO5" s="330"/>
      <c r="AP5" s="20"/>
      <c r="AQ5" s="20"/>
      <c r="AR5" s="18"/>
      <c r="BE5" s="336" t="s">
        <v>15</v>
      </c>
      <c r="BS5" s="15" t="s">
        <v>6</v>
      </c>
    </row>
    <row r="6" spans="2:71" ht="36.95" customHeight="1">
      <c r="B6" s="19"/>
      <c r="C6" s="20"/>
      <c r="D6" s="26" t="s">
        <v>16</v>
      </c>
      <c r="E6" s="20"/>
      <c r="F6" s="20"/>
      <c r="G6" s="20"/>
      <c r="H6" s="20"/>
      <c r="I6" s="20"/>
      <c r="J6" s="20"/>
      <c r="K6" s="331" t="s">
        <v>17</v>
      </c>
      <c r="L6" s="330"/>
      <c r="M6" s="330"/>
      <c r="N6" s="330"/>
      <c r="O6" s="330"/>
      <c r="P6" s="330"/>
      <c r="Q6" s="330"/>
      <c r="R6" s="330"/>
      <c r="S6" s="330"/>
      <c r="T6" s="330"/>
      <c r="U6" s="330"/>
      <c r="V6" s="330"/>
      <c r="W6" s="330"/>
      <c r="X6" s="330"/>
      <c r="Y6" s="330"/>
      <c r="Z6" s="330"/>
      <c r="AA6" s="330"/>
      <c r="AB6" s="330"/>
      <c r="AC6" s="330"/>
      <c r="AD6" s="330"/>
      <c r="AE6" s="330"/>
      <c r="AF6" s="330"/>
      <c r="AG6" s="330"/>
      <c r="AH6" s="330"/>
      <c r="AI6" s="330"/>
      <c r="AJ6" s="330"/>
      <c r="AK6" s="330"/>
      <c r="AL6" s="330"/>
      <c r="AM6" s="330"/>
      <c r="AN6" s="330"/>
      <c r="AO6" s="330"/>
      <c r="AP6" s="20"/>
      <c r="AQ6" s="20"/>
      <c r="AR6" s="18"/>
      <c r="BE6" s="337"/>
      <c r="BS6" s="15" t="s">
        <v>6</v>
      </c>
    </row>
    <row r="7" spans="2:71" ht="12" customHeight="1">
      <c r="B7" s="19"/>
      <c r="C7" s="20"/>
      <c r="D7" s="27" t="s">
        <v>18</v>
      </c>
      <c r="E7" s="20"/>
      <c r="F7" s="20"/>
      <c r="G7" s="20"/>
      <c r="H7" s="20"/>
      <c r="I7" s="20"/>
      <c r="J7" s="20"/>
      <c r="K7" s="25" t="s">
        <v>19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7" t="s">
        <v>20</v>
      </c>
      <c r="AL7" s="20"/>
      <c r="AM7" s="20"/>
      <c r="AN7" s="25" t="s">
        <v>19</v>
      </c>
      <c r="AO7" s="20"/>
      <c r="AP7" s="20"/>
      <c r="AQ7" s="20"/>
      <c r="AR7" s="18"/>
      <c r="BE7" s="337"/>
      <c r="BS7" s="15" t="s">
        <v>6</v>
      </c>
    </row>
    <row r="8" spans="2:71" ht="12" customHeight="1">
      <c r="B8" s="19"/>
      <c r="C8" s="20"/>
      <c r="D8" s="27" t="s">
        <v>21</v>
      </c>
      <c r="E8" s="20"/>
      <c r="F8" s="20"/>
      <c r="G8" s="20"/>
      <c r="H8" s="20"/>
      <c r="I8" s="20"/>
      <c r="J8" s="20"/>
      <c r="K8" s="25" t="s">
        <v>22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7" t="s">
        <v>23</v>
      </c>
      <c r="AL8" s="20"/>
      <c r="AM8" s="20"/>
      <c r="AN8" s="28" t="s">
        <v>24</v>
      </c>
      <c r="AO8" s="20"/>
      <c r="AP8" s="20"/>
      <c r="AQ8" s="20"/>
      <c r="AR8" s="18"/>
      <c r="BE8" s="337"/>
      <c r="BS8" s="15" t="s">
        <v>6</v>
      </c>
    </row>
    <row r="9" spans="2:71" ht="14.4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337"/>
      <c r="BS9" s="15" t="s">
        <v>6</v>
      </c>
    </row>
    <row r="10" spans="2:71" ht="12" customHeight="1">
      <c r="B10" s="19"/>
      <c r="C10" s="20"/>
      <c r="D10" s="27" t="s">
        <v>25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7" t="s">
        <v>26</v>
      </c>
      <c r="AL10" s="20"/>
      <c r="AM10" s="20"/>
      <c r="AN10" s="25" t="s">
        <v>19</v>
      </c>
      <c r="AO10" s="20"/>
      <c r="AP10" s="20"/>
      <c r="AQ10" s="20"/>
      <c r="AR10" s="18"/>
      <c r="BE10" s="337"/>
      <c r="BS10" s="15" t="s">
        <v>6</v>
      </c>
    </row>
    <row r="11" spans="2:71" ht="18.4" customHeight="1">
      <c r="B11" s="19"/>
      <c r="C11" s="20"/>
      <c r="D11" s="20"/>
      <c r="E11" s="25" t="s">
        <v>22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7" t="s">
        <v>27</v>
      </c>
      <c r="AL11" s="20"/>
      <c r="AM11" s="20"/>
      <c r="AN11" s="25" t="s">
        <v>19</v>
      </c>
      <c r="AO11" s="20"/>
      <c r="AP11" s="20"/>
      <c r="AQ11" s="20"/>
      <c r="AR11" s="18"/>
      <c r="BE11" s="337"/>
      <c r="BS11" s="15" t="s">
        <v>6</v>
      </c>
    </row>
    <row r="12" spans="2:7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337"/>
      <c r="BS12" s="15" t="s">
        <v>6</v>
      </c>
    </row>
    <row r="13" spans="2:71" ht="12" customHeight="1">
      <c r="B13" s="19"/>
      <c r="C13" s="20"/>
      <c r="D13" s="27" t="s">
        <v>28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7" t="s">
        <v>26</v>
      </c>
      <c r="AL13" s="20"/>
      <c r="AM13" s="20"/>
      <c r="AN13" s="29" t="s">
        <v>29</v>
      </c>
      <c r="AO13" s="20"/>
      <c r="AP13" s="20"/>
      <c r="AQ13" s="20"/>
      <c r="AR13" s="18"/>
      <c r="BE13" s="337"/>
      <c r="BS13" s="15" t="s">
        <v>6</v>
      </c>
    </row>
    <row r="14" spans="2:71" ht="12">
      <c r="B14" s="19"/>
      <c r="C14" s="20"/>
      <c r="D14" s="20"/>
      <c r="E14" s="332" t="s">
        <v>29</v>
      </c>
      <c r="F14" s="333"/>
      <c r="G14" s="333"/>
      <c r="H14" s="333"/>
      <c r="I14" s="333"/>
      <c r="J14" s="333"/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  <c r="W14" s="333"/>
      <c r="X14" s="333"/>
      <c r="Y14" s="333"/>
      <c r="Z14" s="333"/>
      <c r="AA14" s="333"/>
      <c r="AB14" s="333"/>
      <c r="AC14" s="333"/>
      <c r="AD14" s="333"/>
      <c r="AE14" s="333"/>
      <c r="AF14" s="333"/>
      <c r="AG14" s="333"/>
      <c r="AH14" s="333"/>
      <c r="AI14" s="333"/>
      <c r="AJ14" s="333"/>
      <c r="AK14" s="27" t="s">
        <v>27</v>
      </c>
      <c r="AL14" s="20"/>
      <c r="AM14" s="20"/>
      <c r="AN14" s="29" t="s">
        <v>29</v>
      </c>
      <c r="AO14" s="20"/>
      <c r="AP14" s="20"/>
      <c r="AQ14" s="20"/>
      <c r="AR14" s="18"/>
      <c r="BE14" s="337"/>
      <c r="BS14" s="15" t="s">
        <v>6</v>
      </c>
    </row>
    <row r="15" spans="2:7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337"/>
      <c r="BS15" s="15" t="s">
        <v>4</v>
      </c>
    </row>
    <row r="16" spans="2:71" ht="12" customHeight="1">
      <c r="B16" s="19"/>
      <c r="C16" s="20"/>
      <c r="D16" s="27" t="s">
        <v>30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7" t="s">
        <v>26</v>
      </c>
      <c r="AL16" s="20"/>
      <c r="AM16" s="20"/>
      <c r="AN16" s="25" t="s">
        <v>19</v>
      </c>
      <c r="AO16" s="20"/>
      <c r="AP16" s="20"/>
      <c r="AQ16" s="20"/>
      <c r="AR16" s="18"/>
      <c r="BE16" s="337"/>
      <c r="BS16" s="15" t="s">
        <v>4</v>
      </c>
    </row>
    <row r="17" spans="2:71" ht="18.4" customHeight="1">
      <c r="B17" s="19"/>
      <c r="C17" s="20"/>
      <c r="D17" s="20"/>
      <c r="E17" s="25" t="s">
        <v>22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7" t="s">
        <v>27</v>
      </c>
      <c r="AL17" s="20"/>
      <c r="AM17" s="20"/>
      <c r="AN17" s="25" t="s">
        <v>19</v>
      </c>
      <c r="AO17" s="20"/>
      <c r="AP17" s="20"/>
      <c r="AQ17" s="20"/>
      <c r="AR17" s="18"/>
      <c r="BE17" s="337"/>
      <c r="BS17" s="15" t="s">
        <v>31</v>
      </c>
    </row>
    <row r="18" spans="2:7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337"/>
      <c r="BS18" s="15" t="s">
        <v>6</v>
      </c>
    </row>
    <row r="19" spans="2:71" ht="12" customHeight="1">
      <c r="B19" s="19"/>
      <c r="C19" s="20"/>
      <c r="D19" s="27" t="s">
        <v>32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7" t="s">
        <v>26</v>
      </c>
      <c r="AL19" s="20"/>
      <c r="AM19" s="20"/>
      <c r="AN19" s="25" t="s">
        <v>19</v>
      </c>
      <c r="AO19" s="20"/>
      <c r="AP19" s="20"/>
      <c r="AQ19" s="20"/>
      <c r="AR19" s="18"/>
      <c r="BE19" s="337"/>
      <c r="BS19" s="15" t="s">
        <v>6</v>
      </c>
    </row>
    <row r="20" spans="2:71" ht="18.4" customHeight="1">
      <c r="B20" s="19"/>
      <c r="C20" s="20"/>
      <c r="D20" s="20"/>
      <c r="E20" s="25" t="s">
        <v>22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7" t="s">
        <v>27</v>
      </c>
      <c r="AL20" s="20"/>
      <c r="AM20" s="20"/>
      <c r="AN20" s="25" t="s">
        <v>19</v>
      </c>
      <c r="AO20" s="20"/>
      <c r="AP20" s="20"/>
      <c r="AQ20" s="20"/>
      <c r="AR20" s="18"/>
      <c r="BE20" s="337"/>
      <c r="BS20" s="15" t="s">
        <v>4</v>
      </c>
    </row>
    <row r="21" spans="2:57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337"/>
    </row>
    <row r="22" spans="2:57" ht="12" customHeight="1">
      <c r="B22" s="19"/>
      <c r="C22" s="20"/>
      <c r="D22" s="27" t="s">
        <v>33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337"/>
    </row>
    <row r="23" spans="2:57" ht="16.5" customHeight="1">
      <c r="B23" s="19"/>
      <c r="C23" s="20"/>
      <c r="D23" s="20"/>
      <c r="E23" s="334" t="s">
        <v>19</v>
      </c>
      <c r="F23" s="334"/>
      <c r="G23" s="334"/>
      <c r="H23" s="334"/>
      <c r="I23" s="334"/>
      <c r="J23" s="334"/>
      <c r="K23" s="334"/>
      <c r="L23" s="334"/>
      <c r="M23" s="334"/>
      <c r="N23" s="334"/>
      <c r="O23" s="334"/>
      <c r="P23" s="334"/>
      <c r="Q23" s="334"/>
      <c r="R23" s="334"/>
      <c r="S23" s="334"/>
      <c r="T23" s="334"/>
      <c r="U23" s="334"/>
      <c r="V23" s="334"/>
      <c r="W23" s="334"/>
      <c r="X23" s="334"/>
      <c r="Y23" s="334"/>
      <c r="Z23" s="334"/>
      <c r="AA23" s="334"/>
      <c r="AB23" s="334"/>
      <c r="AC23" s="334"/>
      <c r="AD23" s="334"/>
      <c r="AE23" s="334"/>
      <c r="AF23" s="334"/>
      <c r="AG23" s="334"/>
      <c r="AH23" s="334"/>
      <c r="AI23" s="334"/>
      <c r="AJ23" s="334"/>
      <c r="AK23" s="334"/>
      <c r="AL23" s="334"/>
      <c r="AM23" s="334"/>
      <c r="AN23" s="334"/>
      <c r="AO23" s="20"/>
      <c r="AP23" s="20"/>
      <c r="AQ23" s="20"/>
      <c r="AR23" s="18"/>
      <c r="BE23" s="337"/>
    </row>
    <row r="24" spans="2:57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337"/>
    </row>
    <row r="25" spans="2:57" ht="6.95" customHeight="1">
      <c r="B25" s="19"/>
      <c r="C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0"/>
      <c r="AQ25" s="20"/>
      <c r="AR25" s="18"/>
      <c r="BE25" s="337"/>
    </row>
    <row r="26" spans="2:57" s="1" customFormat="1" ht="25.9" customHeight="1">
      <c r="B26" s="32"/>
      <c r="C26" s="33"/>
      <c r="D26" s="34" t="s">
        <v>34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38">
        <f>ROUND(AG54,2)</f>
        <v>0</v>
      </c>
      <c r="AL26" s="339"/>
      <c r="AM26" s="339"/>
      <c r="AN26" s="339"/>
      <c r="AO26" s="339"/>
      <c r="AP26" s="33"/>
      <c r="AQ26" s="33"/>
      <c r="AR26" s="36"/>
      <c r="BE26" s="337"/>
    </row>
    <row r="27" spans="2:57" s="1" customFormat="1" ht="6.95" customHeight="1"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337"/>
    </row>
    <row r="28" spans="2:57" s="1" customFormat="1" ht="12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5" t="s">
        <v>35</v>
      </c>
      <c r="M28" s="335"/>
      <c r="N28" s="335"/>
      <c r="O28" s="335"/>
      <c r="P28" s="335"/>
      <c r="Q28" s="33"/>
      <c r="R28" s="33"/>
      <c r="S28" s="33"/>
      <c r="T28" s="33"/>
      <c r="U28" s="33"/>
      <c r="V28" s="33"/>
      <c r="W28" s="335" t="s">
        <v>36</v>
      </c>
      <c r="X28" s="335"/>
      <c r="Y28" s="335"/>
      <c r="Z28" s="335"/>
      <c r="AA28" s="335"/>
      <c r="AB28" s="335"/>
      <c r="AC28" s="335"/>
      <c r="AD28" s="335"/>
      <c r="AE28" s="335"/>
      <c r="AF28" s="33"/>
      <c r="AG28" s="33"/>
      <c r="AH28" s="33"/>
      <c r="AI28" s="33"/>
      <c r="AJ28" s="33"/>
      <c r="AK28" s="335" t="s">
        <v>37</v>
      </c>
      <c r="AL28" s="335"/>
      <c r="AM28" s="335"/>
      <c r="AN28" s="335"/>
      <c r="AO28" s="335"/>
      <c r="AP28" s="33"/>
      <c r="AQ28" s="33"/>
      <c r="AR28" s="36"/>
      <c r="BE28" s="337"/>
    </row>
    <row r="29" spans="2:57" s="2" customFormat="1" ht="14.45" customHeight="1">
      <c r="B29" s="37"/>
      <c r="C29" s="38"/>
      <c r="D29" s="27" t="s">
        <v>38</v>
      </c>
      <c r="E29" s="38"/>
      <c r="F29" s="27" t="s">
        <v>39</v>
      </c>
      <c r="G29" s="38"/>
      <c r="H29" s="38"/>
      <c r="I29" s="38"/>
      <c r="J29" s="38"/>
      <c r="K29" s="38"/>
      <c r="L29" s="306">
        <v>0.21</v>
      </c>
      <c r="M29" s="307"/>
      <c r="N29" s="307"/>
      <c r="O29" s="307"/>
      <c r="P29" s="307"/>
      <c r="Q29" s="38"/>
      <c r="R29" s="38"/>
      <c r="S29" s="38"/>
      <c r="T29" s="38"/>
      <c r="U29" s="38"/>
      <c r="V29" s="38"/>
      <c r="W29" s="323">
        <f>ROUND(AZ54,2)</f>
        <v>0</v>
      </c>
      <c r="X29" s="307"/>
      <c r="Y29" s="307"/>
      <c r="Z29" s="307"/>
      <c r="AA29" s="307"/>
      <c r="AB29" s="307"/>
      <c r="AC29" s="307"/>
      <c r="AD29" s="307"/>
      <c r="AE29" s="307"/>
      <c r="AF29" s="38"/>
      <c r="AG29" s="38"/>
      <c r="AH29" s="38"/>
      <c r="AI29" s="38"/>
      <c r="AJ29" s="38"/>
      <c r="AK29" s="323">
        <f>ROUND(AV54,2)</f>
        <v>0</v>
      </c>
      <c r="AL29" s="307"/>
      <c r="AM29" s="307"/>
      <c r="AN29" s="307"/>
      <c r="AO29" s="307"/>
      <c r="AP29" s="38"/>
      <c r="AQ29" s="38"/>
      <c r="AR29" s="39"/>
      <c r="BE29" s="337"/>
    </row>
    <row r="30" spans="2:57" s="2" customFormat="1" ht="14.45" customHeight="1">
      <c r="B30" s="37"/>
      <c r="C30" s="38"/>
      <c r="D30" s="38"/>
      <c r="E30" s="38"/>
      <c r="F30" s="27" t="s">
        <v>40</v>
      </c>
      <c r="G30" s="38"/>
      <c r="H30" s="38"/>
      <c r="I30" s="38"/>
      <c r="J30" s="38"/>
      <c r="K30" s="38"/>
      <c r="L30" s="306">
        <v>0.15</v>
      </c>
      <c r="M30" s="307"/>
      <c r="N30" s="307"/>
      <c r="O30" s="307"/>
      <c r="P30" s="307"/>
      <c r="Q30" s="38"/>
      <c r="R30" s="38"/>
      <c r="S30" s="38"/>
      <c r="T30" s="38"/>
      <c r="U30" s="38"/>
      <c r="V30" s="38"/>
      <c r="W30" s="323">
        <f>ROUND(BA54,2)</f>
        <v>0</v>
      </c>
      <c r="X30" s="307"/>
      <c r="Y30" s="307"/>
      <c r="Z30" s="307"/>
      <c r="AA30" s="307"/>
      <c r="AB30" s="307"/>
      <c r="AC30" s="307"/>
      <c r="AD30" s="307"/>
      <c r="AE30" s="307"/>
      <c r="AF30" s="38"/>
      <c r="AG30" s="38"/>
      <c r="AH30" s="38"/>
      <c r="AI30" s="38"/>
      <c r="AJ30" s="38"/>
      <c r="AK30" s="323">
        <f>ROUND(AW54,2)</f>
        <v>0</v>
      </c>
      <c r="AL30" s="307"/>
      <c r="AM30" s="307"/>
      <c r="AN30" s="307"/>
      <c r="AO30" s="307"/>
      <c r="AP30" s="38"/>
      <c r="AQ30" s="38"/>
      <c r="AR30" s="39"/>
      <c r="BE30" s="337"/>
    </row>
    <row r="31" spans="2:57" s="2" customFormat="1" ht="14.45" customHeight="1" hidden="1">
      <c r="B31" s="37"/>
      <c r="C31" s="38"/>
      <c r="D31" s="38"/>
      <c r="E31" s="38"/>
      <c r="F31" s="27" t="s">
        <v>41</v>
      </c>
      <c r="G31" s="38"/>
      <c r="H31" s="38"/>
      <c r="I31" s="38"/>
      <c r="J31" s="38"/>
      <c r="K31" s="38"/>
      <c r="L31" s="306">
        <v>0.21</v>
      </c>
      <c r="M31" s="307"/>
      <c r="N31" s="307"/>
      <c r="O31" s="307"/>
      <c r="P31" s="307"/>
      <c r="Q31" s="38"/>
      <c r="R31" s="38"/>
      <c r="S31" s="38"/>
      <c r="T31" s="38"/>
      <c r="U31" s="38"/>
      <c r="V31" s="38"/>
      <c r="W31" s="323">
        <f>ROUND(BB54,2)</f>
        <v>0</v>
      </c>
      <c r="X31" s="307"/>
      <c r="Y31" s="307"/>
      <c r="Z31" s="307"/>
      <c r="AA31" s="307"/>
      <c r="AB31" s="307"/>
      <c r="AC31" s="307"/>
      <c r="AD31" s="307"/>
      <c r="AE31" s="307"/>
      <c r="AF31" s="38"/>
      <c r="AG31" s="38"/>
      <c r="AH31" s="38"/>
      <c r="AI31" s="38"/>
      <c r="AJ31" s="38"/>
      <c r="AK31" s="323">
        <v>0</v>
      </c>
      <c r="AL31" s="307"/>
      <c r="AM31" s="307"/>
      <c r="AN31" s="307"/>
      <c r="AO31" s="307"/>
      <c r="AP31" s="38"/>
      <c r="AQ31" s="38"/>
      <c r="AR31" s="39"/>
      <c r="BE31" s="337"/>
    </row>
    <row r="32" spans="2:57" s="2" customFormat="1" ht="14.45" customHeight="1" hidden="1">
      <c r="B32" s="37"/>
      <c r="C32" s="38"/>
      <c r="D32" s="38"/>
      <c r="E32" s="38"/>
      <c r="F32" s="27" t="s">
        <v>42</v>
      </c>
      <c r="G32" s="38"/>
      <c r="H32" s="38"/>
      <c r="I32" s="38"/>
      <c r="J32" s="38"/>
      <c r="K32" s="38"/>
      <c r="L32" s="306">
        <v>0.15</v>
      </c>
      <c r="M32" s="307"/>
      <c r="N32" s="307"/>
      <c r="O32" s="307"/>
      <c r="P32" s="307"/>
      <c r="Q32" s="38"/>
      <c r="R32" s="38"/>
      <c r="S32" s="38"/>
      <c r="T32" s="38"/>
      <c r="U32" s="38"/>
      <c r="V32" s="38"/>
      <c r="W32" s="323">
        <f>ROUND(BC54,2)</f>
        <v>0</v>
      </c>
      <c r="X32" s="307"/>
      <c r="Y32" s="307"/>
      <c r="Z32" s="307"/>
      <c r="AA32" s="307"/>
      <c r="AB32" s="307"/>
      <c r="AC32" s="307"/>
      <c r="AD32" s="307"/>
      <c r="AE32" s="307"/>
      <c r="AF32" s="38"/>
      <c r="AG32" s="38"/>
      <c r="AH32" s="38"/>
      <c r="AI32" s="38"/>
      <c r="AJ32" s="38"/>
      <c r="AK32" s="323">
        <v>0</v>
      </c>
      <c r="AL32" s="307"/>
      <c r="AM32" s="307"/>
      <c r="AN32" s="307"/>
      <c r="AO32" s="307"/>
      <c r="AP32" s="38"/>
      <c r="AQ32" s="38"/>
      <c r="AR32" s="39"/>
      <c r="BE32" s="337"/>
    </row>
    <row r="33" spans="2:44" s="2" customFormat="1" ht="14.45" customHeight="1" hidden="1">
      <c r="B33" s="37"/>
      <c r="C33" s="38"/>
      <c r="D33" s="38"/>
      <c r="E33" s="38"/>
      <c r="F33" s="27" t="s">
        <v>43</v>
      </c>
      <c r="G33" s="38"/>
      <c r="H33" s="38"/>
      <c r="I33" s="38"/>
      <c r="J33" s="38"/>
      <c r="K33" s="38"/>
      <c r="L33" s="306">
        <v>0</v>
      </c>
      <c r="M33" s="307"/>
      <c r="N33" s="307"/>
      <c r="O33" s="307"/>
      <c r="P33" s="307"/>
      <c r="Q33" s="38"/>
      <c r="R33" s="38"/>
      <c r="S33" s="38"/>
      <c r="T33" s="38"/>
      <c r="U33" s="38"/>
      <c r="V33" s="38"/>
      <c r="W33" s="323">
        <f>ROUND(BD54,2)</f>
        <v>0</v>
      </c>
      <c r="X33" s="307"/>
      <c r="Y33" s="307"/>
      <c r="Z33" s="307"/>
      <c r="AA33" s="307"/>
      <c r="AB33" s="307"/>
      <c r="AC33" s="307"/>
      <c r="AD33" s="307"/>
      <c r="AE33" s="307"/>
      <c r="AF33" s="38"/>
      <c r="AG33" s="38"/>
      <c r="AH33" s="38"/>
      <c r="AI33" s="38"/>
      <c r="AJ33" s="38"/>
      <c r="AK33" s="323">
        <v>0</v>
      </c>
      <c r="AL33" s="307"/>
      <c r="AM33" s="307"/>
      <c r="AN33" s="307"/>
      <c r="AO33" s="307"/>
      <c r="AP33" s="38"/>
      <c r="AQ33" s="38"/>
      <c r="AR33" s="39"/>
    </row>
    <row r="34" spans="2:44" s="1" customFormat="1" ht="6.95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</row>
    <row r="35" spans="2:44" s="1" customFormat="1" ht="25.9" customHeight="1">
      <c r="B35" s="32"/>
      <c r="C35" s="40"/>
      <c r="D35" s="41" t="s">
        <v>44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45</v>
      </c>
      <c r="U35" s="42"/>
      <c r="V35" s="42"/>
      <c r="W35" s="42"/>
      <c r="X35" s="324" t="s">
        <v>46</v>
      </c>
      <c r="Y35" s="325"/>
      <c r="Z35" s="325"/>
      <c r="AA35" s="325"/>
      <c r="AB35" s="325"/>
      <c r="AC35" s="42"/>
      <c r="AD35" s="42"/>
      <c r="AE35" s="42"/>
      <c r="AF35" s="42"/>
      <c r="AG35" s="42"/>
      <c r="AH35" s="42"/>
      <c r="AI35" s="42"/>
      <c r="AJ35" s="42"/>
      <c r="AK35" s="326">
        <f>SUM(AK26:AK33)</f>
        <v>0</v>
      </c>
      <c r="AL35" s="325"/>
      <c r="AM35" s="325"/>
      <c r="AN35" s="325"/>
      <c r="AO35" s="327"/>
      <c r="AP35" s="40"/>
      <c r="AQ35" s="40"/>
      <c r="AR35" s="36"/>
    </row>
    <row r="36" spans="2:44" s="1" customFormat="1" ht="6.95" customHeight="1"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</row>
    <row r="37" spans="2:44" s="1" customFormat="1" ht="6.95" customHeight="1"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36"/>
    </row>
    <row r="41" spans="2:44" s="1" customFormat="1" ht="6.95" customHeight="1"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36"/>
    </row>
    <row r="42" spans="2:44" s="1" customFormat="1" ht="24.95" customHeight="1">
      <c r="B42" s="32"/>
      <c r="C42" s="21" t="s">
        <v>47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6"/>
    </row>
    <row r="43" spans="2:44" s="1" customFormat="1" ht="6.95" customHeight="1"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6"/>
    </row>
    <row r="44" spans="2:44" s="1" customFormat="1" ht="12" customHeight="1">
      <c r="B44" s="32"/>
      <c r="C44" s="27" t="s">
        <v>13</v>
      </c>
      <c r="D44" s="33"/>
      <c r="E44" s="33"/>
      <c r="F44" s="33"/>
      <c r="G44" s="33"/>
      <c r="H44" s="33"/>
      <c r="I44" s="33"/>
      <c r="J44" s="33"/>
      <c r="K44" s="33"/>
      <c r="L44" s="33" t="str">
        <f>K5</f>
        <v>2018_12</v>
      </c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6"/>
    </row>
    <row r="45" spans="2:44" s="3" customFormat="1" ht="36.95" customHeight="1">
      <c r="B45" s="48"/>
      <c r="C45" s="49" t="s">
        <v>16</v>
      </c>
      <c r="D45" s="50"/>
      <c r="E45" s="50"/>
      <c r="F45" s="50"/>
      <c r="G45" s="50"/>
      <c r="H45" s="50"/>
      <c r="I45" s="50"/>
      <c r="J45" s="50"/>
      <c r="K45" s="50"/>
      <c r="L45" s="320" t="str">
        <f>K6</f>
        <v>Výrovka, Vrbová Lhota oprava koryta a údržba porostů, ř. km 8,500 - 10,000</v>
      </c>
      <c r="M45" s="321"/>
      <c r="N45" s="321"/>
      <c r="O45" s="321"/>
      <c r="P45" s="321"/>
      <c r="Q45" s="321"/>
      <c r="R45" s="321"/>
      <c r="S45" s="321"/>
      <c r="T45" s="321"/>
      <c r="U45" s="321"/>
      <c r="V45" s="321"/>
      <c r="W45" s="321"/>
      <c r="X45" s="321"/>
      <c r="Y45" s="321"/>
      <c r="Z45" s="321"/>
      <c r="AA45" s="321"/>
      <c r="AB45" s="321"/>
      <c r="AC45" s="321"/>
      <c r="AD45" s="321"/>
      <c r="AE45" s="321"/>
      <c r="AF45" s="321"/>
      <c r="AG45" s="321"/>
      <c r="AH45" s="321"/>
      <c r="AI45" s="321"/>
      <c r="AJ45" s="321"/>
      <c r="AK45" s="321"/>
      <c r="AL45" s="321"/>
      <c r="AM45" s="321"/>
      <c r="AN45" s="321"/>
      <c r="AO45" s="321"/>
      <c r="AP45" s="50"/>
      <c r="AQ45" s="50"/>
      <c r="AR45" s="51"/>
    </row>
    <row r="46" spans="2:44" s="1" customFormat="1" ht="6.95" customHeight="1"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6"/>
    </row>
    <row r="47" spans="2:44" s="1" customFormat="1" ht="12" customHeight="1">
      <c r="B47" s="32"/>
      <c r="C47" s="27" t="s">
        <v>21</v>
      </c>
      <c r="D47" s="33"/>
      <c r="E47" s="33"/>
      <c r="F47" s="33"/>
      <c r="G47" s="33"/>
      <c r="H47" s="33"/>
      <c r="I47" s="33"/>
      <c r="J47" s="33"/>
      <c r="K47" s="33"/>
      <c r="L47" s="52" t="str">
        <f>IF(K8="","",K8)</f>
        <v xml:space="preserve"> </v>
      </c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27" t="s">
        <v>23</v>
      </c>
      <c r="AJ47" s="33"/>
      <c r="AK47" s="33"/>
      <c r="AL47" s="33"/>
      <c r="AM47" s="322" t="str">
        <f>IF(AN8="","",AN8)</f>
        <v>11. 12. 2018</v>
      </c>
      <c r="AN47" s="322"/>
      <c r="AO47" s="33"/>
      <c r="AP47" s="33"/>
      <c r="AQ47" s="33"/>
      <c r="AR47" s="36"/>
    </row>
    <row r="48" spans="2:44" s="1" customFormat="1" ht="6.95" customHeight="1">
      <c r="B48" s="32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6"/>
    </row>
    <row r="49" spans="2:56" s="1" customFormat="1" ht="13.7" customHeight="1">
      <c r="B49" s="32"/>
      <c r="C49" s="27" t="s">
        <v>25</v>
      </c>
      <c r="D49" s="33"/>
      <c r="E49" s="33"/>
      <c r="F49" s="33"/>
      <c r="G49" s="33"/>
      <c r="H49" s="33"/>
      <c r="I49" s="33"/>
      <c r="J49" s="33"/>
      <c r="K49" s="33"/>
      <c r="L49" s="33" t="str">
        <f>IF(E11="","",E11)</f>
        <v xml:space="preserve"> </v>
      </c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27" t="s">
        <v>30</v>
      </c>
      <c r="AJ49" s="33"/>
      <c r="AK49" s="33"/>
      <c r="AL49" s="33"/>
      <c r="AM49" s="318" t="str">
        <f>IF(E17="","",E17)</f>
        <v xml:space="preserve"> </v>
      </c>
      <c r="AN49" s="319"/>
      <c r="AO49" s="319"/>
      <c r="AP49" s="319"/>
      <c r="AQ49" s="33"/>
      <c r="AR49" s="36"/>
      <c r="AS49" s="312" t="s">
        <v>48</v>
      </c>
      <c r="AT49" s="313"/>
      <c r="AU49" s="54"/>
      <c r="AV49" s="54"/>
      <c r="AW49" s="54"/>
      <c r="AX49" s="54"/>
      <c r="AY49" s="54"/>
      <c r="AZ49" s="54"/>
      <c r="BA49" s="54"/>
      <c r="BB49" s="54"/>
      <c r="BC49" s="54"/>
      <c r="BD49" s="55"/>
    </row>
    <row r="50" spans="2:56" s="1" customFormat="1" ht="13.7" customHeight="1">
      <c r="B50" s="32"/>
      <c r="C50" s="27" t="s">
        <v>28</v>
      </c>
      <c r="D50" s="33"/>
      <c r="E50" s="33"/>
      <c r="F50" s="33"/>
      <c r="G50" s="33"/>
      <c r="H50" s="33"/>
      <c r="I50" s="33"/>
      <c r="J50" s="33"/>
      <c r="K50" s="33"/>
      <c r="L50" s="33" t="str">
        <f>IF(E14="Vyplň údaj","",E14)</f>
        <v/>
      </c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27" t="s">
        <v>32</v>
      </c>
      <c r="AJ50" s="33"/>
      <c r="AK50" s="33"/>
      <c r="AL50" s="33"/>
      <c r="AM50" s="318" t="str">
        <f>IF(E20="","",E20)</f>
        <v xml:space="preserve"> </v>
      </c>
      <c r="AN50" s="319"/>
      <c r="AO50" s="319"/>
      <c r="AP50" s="319"/>
      <c r="AQ50" s="33"/>
      <c r="AR50" s="36"/>
      <c r="AS50" s="314"/>
      <c r="AT50" s="315"/>
      <c r="AU50" s="56"/>
      <c r="AV50" s="56"/>
      <c r="AW50" s="56"/>
      <c r="AX50" s="56"/>
      <c r="AY50" s="56"/>
      <c r="AZ50" s="56"/>
      <c r="BA50" s="56"/>
      <c r="BB50" s="56"/>
      <c r="BC50" s="56"/>
      <c r="BD50" s="57"/>
    </row>
    <row r="51" spans="2:56" s="1" customFormat="1" ht="10.9" customHeight="1">
      <c r="B51" s="32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6"/>
      <c r="AS51" s="316"/>
      <c r="AT51" s="317"/>
      <c r="AU51" s="58"/>
      <c r="AV51" s="58"/>
      <c r="AW51" s="58"/>
      <c r="AX51" s="58"/>
      <c r="AY51" s="58"/>
      <c r="AZ51" s="58"/>
      <c r="BA51" s="58"/>
      <c r="BB51" s="58"/>
      <c r="BC51" s="58"/>
      <c r="BD51" s="59"/>
    </row>
    <row r="52" spans="2:56" s="1" customFormat="1" ht="29.25" customHeight="1">
      <c r="B52" s="32"/>
      <c r="C52" s="301" t="s">
        <v>49</v>
      </c>
      <c r="D52" s="302"/>
      <c r="E52" s="302"/>
      <c r="F52" s="302"/>
      <c r="G52" s="302"/>
      <c r="H52" s="60"/>
      <c r="I52" s="303" t="s">
        <v>50</v>
      </c>
      <c r="J52" s="302"/>
      <c r="K52" s="302"/>
      <c r="L52" s="302"/>
      <c r="M52" s="302"/>
      <c r="N52" s="302"/>
      <c r="O52" s="302"/>
      <c r="P52" s="302"/>
      <c r="Q52" s="302"/>
      <c r="R52" s="302"/>
      <c r="S52" s="302"/>
      <c r="T52" s="302"/>
      <c r="U52" s="302"/>
      <c r="V52" s="302"/>
      <c r="W52" s="302"/>
      <c r="X52" s="302"/>
      <c r="Y52" s="302"/>
      <c r="Z52" s="302"/>
      <c r="AA52" s="302"/>
      <c r="AB52" s="302"/>
      <c r="AC52" s="302"/>
      <c r="AD52" s="302"/>
      <c r="AE52" s="302"/>
      <c r="AF52" s="302"/>
      <c r="AG52" s="308" t="s">
        <v>51</v>
      </c>
      <c r="AH52" s="302"/>
      <c r="AI52" s="302"/>
      <c r="AJ52" s="302"/>
      <c r="AK52" s="302"/>
      <c r="AL52" s="302"/>
      <c r="AM52" s="302"/>
      <c r="AN52" s="303" t="s">
        <v>52</v>
      </c>
      <c r="AO52" s="302"/>
      <c r="AP52" s="302"/>
      <c r="AQ52" s="61" t="s">
        <v>53</v>
      </c>
      <c r="AR52" s="36"/>
      <c r="AS52" s="62" t="s">
        <v>54</v>
      </c>
      <c r="AT52" s="63" t="s">
        <v>55</v>
      </c>
      <c r="AU52" s="63" t="s">
        <v>56</v>
      </c>
      <c r="AV52" s="63" t="s">
        <v>57</v>
      </c>
      <c r="AW52" s="63" t="s">
        <v>58</v>
      </c>
      <c r="AX52" s="63" t="s">
        <v>59</v>
      </c>
      <c r="AY52" s="63" t="s">
        <v>60</v>
      </c>
      <c r="AZ52" s="63" t="s">
        <v>61</v>
      </c>
      <c r="BA52" s="63" t="s">
        <v>62</v>
      </c>
      <c r="BB52" s="63" t="s">
        <v>63</v>
      </c>
      <c r="BC52" s="63" t="s">
        <v>64</v>
      </c>
      <c r="BD52" s="64" t="s">
        <v>65</v>
      </c>
    </row>
    <row r="53" spans="2:56" s="1" customFormat="1" ht="10.9" customHeight="1">
      <c r="B53" s="32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6"/>
      <c r="AS53" s="65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7"/>
    </row>
    <row r="54" spans="2:90" s="4" customFormat="1" ht="32.45" customHeight="1">
      <c r="B54" s="68"/>
      <c r="C54" s="69" t="s">
        <v>66</v>
      </c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297">
        <f>ROUND(AG55,2)</f>
        <v>0</v>
      </c>
      <c r="AH54" s="297"/>
      <c r="AI54" s="297"/>
      <c r="AJ54" s="297"/>
      <c r="AK54" s="297"/>
      <c r="AL54" s="297"/>
      <c r="AM54" s="297"/>
      <c r="AN54" s="298">
        <f aca="true" t="shared" si="0" ref="AN54:AN65">SUM(AG54,AT54)</f>
        <v>0</v>
      </c>
      <c r="AO54" s="298"/>
      <c r="AP54" s="298"/>
      <c r="AQ54" s="72" t="s">
        <v>19</v>
      </c>
      <c r="AR54" s="73"/>
      <c r="AS54" s="74">
        <f>ROUND(AS55,2)</f>
        <v>0</v>
      </c>
      <c r="AT54" s="75">
        <f aca="true" t="shared" si="1" ref="AT54:AT65">ROUND(SUM(AV54:AW54),2)</f>
        <v>0</v>
      </c>
      <c r="AU54" s="76">
        <f>ROUND(AU55,5)</f>
        <v>0</v>
      </c>
      <c r="AV54" s="75">
        <f>ROUND(AZ54*L29,2)</f>
        <v>0</v>
      </c>
      <c r="AW54" s="75">
        <f>ROUND(BA54*L30,2)</f>
        <v>0</v>
      </c>
      <c r="AX54" s="75">
        <f>ROUND(BB54*L29,2)</f>
        <v>0</v>
      </c>
      <c r="AY54" s="75">
        <f>ROUND(BC54*L30,2)</f>
        <v>0</v>
      </c>
      <c r="AZ54" s="75">
        <f>ROUND(AZ55,2)</f>
        <v>0</v>
      </c>
      <c r="BA54" s="75">
        <f>ROUND(BA55,2)</f>
        <v>0</v>
      </c>
      <c r="BB54" s="75">
        <f>ROUND(BB55,2)</f>
        <v>0</v>
      </c>
      <c r="BC54" s="75">
        <f>ROUND(BC55,2)</f>
        <v>0</v>
      </c>
      <c r="BD54" s="77">
        <f>ROUND(BD55,2)</f>
        <v>0</v>
      </c>
      <c r="BS54" s="78" t="s">
        <v>67</v>
      </c>
      <c r="BT54" s="78" t="s">
        <v>68</v>
      </c>
      <c r="BU54" s="79" t="s">
        <v>69</v>
      </c>
      <c r="BV54" s="78" t="s">
        <v>70</v>
      </c>
      <c r="BW54" s="78" t="s">
        <v>5</v>
      </c>
      <c r="BX54" s="78" t="s">
        <v>71</v>
      </c>
      <c r="CL54" s="78" t="s">
        <v>19</v>
      </c>
    </row>
    <row r="55" spans="2:91" s="5" customFormat="1" ht="16.5" customHeight="1">
      <c r="B55" s="80"/>
      <c r="C55" s="81"/>
      <c r="D55" s="304" t="s">
        <v>72</v>
      </c>
      <c r="E55" s="304"/>
      <c r="F55" s="304"/>
      <c r="G55" s="304"/>
      <c r="H55" s="304"/>
      <c r="I55" s="82"/>
      <c r="J55" s="304" t="s">
        <v>73</v>
      </c>
      <c r="K55" s="304"/>
      <c r="L55" s="304"/>
      <c r="M55" s="304"/>
      <c r="N55" s="304"/>
      <c r="O55" s="304"/>
      <c r="P55" s="304"/>
      <c r="Q55" s="304"/>
      <c r="R55" s="304"/>
      <c r="S55" s="304"/>
      <c r="T55" s="304"/>
      <c r="U55" s="304"/>
      <c r="V55" s="304"/>
      <c r="W55" s="304"/>
      <c r="X55" s="304"/>
      <c r="Y55" s="304"/>
      <c r="Z55" s="304"/>
      <c r="AA55" s="304"/>
      <c r="AB55" s="304"/>
      <c r="AC55" s="304"/>
      <c r="AD55" s="304"/>
      <c r="AE55" s="304"/>
      <c r="AF55" s="304"/>
      <c r="AG55" s="311">
        <f>ROUND(SUM(AG56:AG65),2)</f>
        <v>0</v>
      </c>
      <c r="AH55" s="310"/>
      <c r="AI55" s="310"/>
      <c r="AJ55" s="310"/>
      <c r="AK55" s="310"/>
      <c r="AL55" s="310"/>
      <c r="AM55" s="310"/>
      <c r="AN55" s="309">
        <f t="shared" si="0"/>
        <v>0</v>
      </c>
      <c r="AO55" s="310"/>
      <c r="AP55" s="310"/>
      <c r="AQ55" s="83" t="s">
        <v>74</v>
      </c>
      <c r="AR55" s="84"/>
      <c r="AS55" s="85">
        <f>ROUND(SUM(AS56:AS65),2)</f>
        <v>0</v>
      </c>
      <c r="AT55" s="86">
        <f t="shared" si="1"/>
        <v>0</v>
      </c>
      <c r="AU55" s="87">
        <f>ROUND(SUM(AU56:AU65),5)</f>
        <v>0</v>
      </c>
      <c r="AV55" s="86">
        <f>ROUND(AZ55*L29,2)</f>
        <v>0</v>
      </c>
      <c r="AW55" s="86">
        <f>ROUND(BA55*L30,2)</f>
        <v>0</v>
      </c>
      <c r="AX55" s="86">
        <f>ROUND(BB55*L29,2)</f>
        <v>0</v>
      </c>
      <c r="AY55" s="86">
        <f>ROUND(BC55*L30,2)</f>
        <v>0</v>
      </c>
      <c r="AZ55" s="86">
        <f>ROUND(SUM(AZ56:AZ65),2)</f>
        <v>0</v>
      </c>
      <c r="BA55" s="86">
        <f>ROUND(SUM(BA56:BA65),2)</f>
        <v>0</v>
      </c>
      <c r="BB55" s="86">
        <f>ROUND(SUM(BB56:BB65),2)</f>
        <v>0</v>
      </c>
      <c r="BC55" s="86">
        <f>ROUND(SUM(BC56:BC65),2)</f>
        <v>0</v>
      </c>
      <c r="BD55" s="88">
        <f>ROUND(SUM(BD56:BD65),2)</f>
        <v>0</v>
      </c>
      <c r="BS55" s="89" t="s">
        <v>67</v>
      </c>
      <c r="BT55" s="89" t="s">
        <v>75</v>
      </c>
      <c r="BU55" s="89" t="s">
        <v>69</v>
      </c>
      <c r="BV55" s="89" t="s">
        <v>70</v>
      </c>
      <c r="BW55" s="89" t="s">
        <v>76</v>
      </c>
      <c r="BX55" s="89" t="s">
        <v>5</v>
      </c>
      <c r="CL55" s="89" t="s">
        <v>19</v>
      </c>
      <c r="CM55" s="89" t="s">
        <v>77</v>
      </c>
    </row>
    <row r="56" spans="1:90" s="6" customFormat="1" ht="25.5" customHeight="1">
      <c r="A56" s="90" t="s">
        <v>78</v>
      </c>
      <c r="B56" s="91"/>
      <c r="C56" s="92"/>
      <c r="D56" s="92"/>
      <c r="E56" s="305" t="s">
        <v>79</v>
      </c>
      <c r="F56" s="305"/>
      <c r="G56" s="305"/>
      <c r="H56" s="305"/>
      <c r="I56" s="305"/>
      <c r="J56" s="92"/>
      <c r="K56" s="305" t="s">
        <v>80</v>
      </c>
      <c r="L56" s="305"/>
      <c r="M56" s="305"/>
      <c r="N56" s="305"/>
      <c r="O56" s="305"/>
      <c r="P56" s="305"/>
      <c r="Q56" s="305"/>
      <c r="R56" s="305"/>
      <c r="S56" s="305"/>
      <c r="T56" s="305"/>
      <c r="U56" s="305"/>
      <c r="V56" s="305"/>
      <c r="W56" s="305"/>
      <c r="X56" s="305"/>
      <c r="Y56" s="305"/>
      <c r="Z56" s="305"/>
      <c r="AA56" s="305"/>
      <c r="AB56" s="305"/>
      <c r="AC56" s="305"/>
      <c r="AD56" s="305"/>
      <c r="AE56" s="305"/>
      <c r="AF56" s="305"/>
      <c r="AG56" s="299">
        <f>'SO 01.01 - Nátrž 19'!J32</f>
        <v>0</v>
      </c>
      <c r="AH56" s="300"/>
      <c r="AI56" s="300"/>
      <c r="AJ56" s="300"/>
      <c r="AK56" s="300"/>
      <c r="AL56" s="300"/>
      <c r="AM56" s="300"/>
      <c r="AN56" s="299">
        <f t="shared" si="0"/>
        <v>0</v>
      </c>
      <c r="AO56" s="300"/>
      <c r="AP56" s="300"/>
      <c r="AQ56" s="93" t="s">
        <v>81</v>
      </c>
      <c r="AR56" s="94"/>
      <c r="AS56" s="95">
        <v>0</v>
      </c>
      <c r="AT56" s="96">
        <f t="shared" si="1"/>
        <v>0</v>
      </c>
      <c r="AU56" s="97">
        <f>'SO 01.01 - Nátrž 19'!P89</f>
        <v>0</v>
      </c>
      <c r="AV56" s="96">
        <f>'SO 01.01 - Nátrž 19'!J35</f>
        <v>0</v>
      </c>
      <c r="AW56" s="96">
        <f>'SO 01.01 - Nátrž 19'!J36</f>
        <v>0</v>
      </c>
      <c r="AX56" s="96">
        <f>'SO 01.01 - Nátrž 19'!J37</f>
        <v>0</v>
      </c>
      <c r="AY56" s="96">
        <f>'SO 01.01 - Nátrž 19'!J38</f>
        <v>0</v>
      </c>
      <c r="AZ56" s="96">
        <f>'SO 01.01 - Nátrž 19'!F35</f>
        <v>0</v>
      </c>
      <c r="BA56" s="96">
        <f>'SO 01.01 - Nátrž 19'!F36</f>
        <v>0</v>
      </c>
      <c r="BB56" s="96">
        <f>'SO 01.01 - Nátrž 19'!F37</f>
        <v>0</v>
      </c>
      <c r="BC56" s="96">
        <f>'SO 01.01 - Nátrž 19'!F38</f>
        <v>0</v>
      </c>
      <c r="BD56" s="98">
        <f>'SO 01.01 - Nátrž 19'!F39</f>
        <v>0</v>
      </c>
      <c r="BT56" s="99" t="s">
        <v>77</v>
      </c>
      <c r="BV56" s="99" t="s">
        <v>70</v>
      </c>
      <c r="BW56" s="99" t="s">
        <v>82</v>
      </c>
      <c r="BX56" s="99" t="s">
        <v>76</v>
      </c>
      <c r="CL56" s="99" t="s">
        <v>19</v>
      </c>
    </row>
    <row r="57" spans="1:90" s="6" customFormat="1" ht="25.5" customHeight="1">
      <c r="A57" s="90" t="s">
        <v>78</v>
      </c>
      <c r="B57" s="91"/>
      <c r="C57" s="92"/>
      <c r="D57" s="92"/>
      <c r="E57" s="305" t="s">
        <v>83</v>
      </c>
      <c r="F57" s="305"/>
      <c r="G57" s="305"/>
      <c r="H57" s="305"/>
      <c r="I57" s="305"/>
      <c r="J57" s="92"/>
      <c r="K57" s="305" t="s">
        <v>84</v>
      </c>
      <c r="L57" s="305"/>
      <c r="M57" s="305"/>
      <c r="N57" s="305"/>
      <c r="O57" s="305"/>
      <c r="P57" s="305"/>
      <c r="Q57" s="305"/>
      <c r="R57" s="305"/>
      <c r="S57" s="305"/>
      <c r="T57" s="305"/>
      <c r="U57" s="305"/>
      <c r="V57" s="305"/>
      <c r="W57" s="305"/>
      <c r="X57" s="305"/>
      <c r="Y57" s="305"/>
      <c r="Z57" s="305"/>
      <c r="AA57" s="305"/>
      <c r="AB57" s="305"/>
      <c r="AC57" s="305"/>
      <c r="AD57" s="305"/>
      <c r="AE57" s="305"/>
      <c r="AF57" s="305"/>
      <c r="AG57" s="299">
        <f>'SO 01.11 - Nátrž 6'!J32</f>
        <v>0</v>
      </c>
      <c r="AH57" s="300"/>
      <c r="AI57" s="300"/>
      <c r="AJ57" s="300"/>
      <c r="AK57" s="300"/>
      <c r="AL57" s="300"/>
      <c r="AM57" s="300"/>
      <c r="AN57" s="299">
        <f t="shared" si="0"/>
        <v>0</v>
      </c>
      <c r="AO57" s="300"/>
      <c r="AP57" s="300"/>
      <c r="AQ57" s="93" t="s">
        <v>81</v>
      </c>
      <c r="AR57" s="94"/>
      <c r="AS57" s="95">
        <v>0</v>
      </c>
      <c r="AT57" s="96">
        <f t="shared" si="1"/>
        <v>0</v>
      </c>
      <c r="AU57" s="97">
        <f>'SO 01.11 - Nátrž 6'!P89</f>
        <v>0</v>
      </c>
      <c r="AV57" s="96">
        <f>'SO 01.11 - Nátrž 6'!J35</f>
        <v>0</v>
      </c>
      <c r="AW57" s="96">
        <f>'SO 01.11 - Nátrž 6'!J36</f>
        <v>0</v>
      </c>
      <c r="AX57" s="96">
        <f>'SO 01.11 - Nátrž 6'!J37</f>
        <v>0</v>
      </c>
      <c r="AY57" s="96">
        <f>'SO 01.11 - Nátrž 6'!J38</f>
        <v>0</v>
      </c>
      <c r="AZ57" s="96">
        <f>'SO 01.11 - Nátrž 6'!F35</f>
        <v>0</v>
      </c>
      <c r="BA57" s="96">
        <f>'SO 01.11 - Nátrž 6'!F36</f>
        <v>0</v>
      </c>
      <c r="BB57" s="96">
        <f>'SO 01.11 - Nátrž 6'!F37</f>
        <v>0</v>
      </c>
      <c r="BC57" s="96">
        <f>'SO 01.11 - Nátrž 6'!F38</f>
        <v>0</v>
      </c>
      <c r="BD57" s="98">
        <f>'SO 01.11 - Nátrž 6'!F39</f>
        <v>0</v>
      </c>
      <c r="BT57" s="99" t="s">
        <v>77</v>
      </c>
      <c r="BV57" s="99" t="s">
        <v>70</v>
      </c>
      <c r="BW57" s="99" t="s">
        <v>85</v>
      </c>
      <c r="BX57" s="99" t="s">
        <v>76</v>
      </c>
      <c r="CL57" s="99" t="s">
        <v>19</v>
      </c>
    </row>
    <row r="58" spans="1:90" s="6" customFormat="1" ht="25.5" customHeight="1">
      <c r="A58" s="90" t="s">
        <v>78</v>
      </c>
      <c r="B58" s="91"/>
      <c r="C58" s="92"/>
      <c r="D58" s="92"/>
      <c r="E58" s="305" t="s">
        <v>86</v>
      </c>
      <c r="F58" s="305"/>
      <c r="G58" s="305"/>
      <c r="H58" s="305"/>
      <c r="I58" s="305"/>
      <c r="J58" s="92"/>
      <c r="K58" s="305" t="s">
        <v>87</v>
      </c>
      <c r="L58" s="305"/>
      <c r="M58" s="305"/>
      <c r="N58" s="305"/>
      <c r="O58" s="305"/>
      <c r="P58" s="305"/>
      <c r="Q58" s="305"/>
      <c r="R58" s="305"/>
      <c r="S58" s="305"/>
      <c r="T58" s="305"/>
      <c r="U58" s="305"/>
      <c r="V58" s="305"/>
      <c r="W58" s="305"/>
      <c r="X58" s="305"/>
      <c r="Y58" s="305"/>
      <c r="Z58" s="305"/>
      <c r="AA58" s="305"/>
      <c r="AB58" s="305"/>
      <c r="AC58" s="305"/>
      <c r="AD58" s="305"/>
      <c r="AE58" s="305"/>
      <c r="AF58" s="305"/>
      <c r="AG58" s="299">
        <f>'SO 01.12 - Nátrž 5'!J32</f>
        <v>0</v>
      </c>
      <c r="AH58" s="300"/>
      <c r="AI58" s="300"/>
      <c r="AJ58" s="300"/>
      <c r="AK58" s="300"/>
      <c r="AL58" s="300"/>
      <c r="AM58" s="300"/>
      <c r="AN58" s="299">
        <f t="shared" si="0"/>
        <v>0</v>
      </c>
      <c r="AO58" s="300"/>
      <c r="AP58" s="300"/>
      <c r="AQ58" s="93" t="s">
        <v>81</v>
      </c>
      <c r="AR58" s="94"/>
      <c r="AS58" s="95">
        <v>0</v>
      </c>
      <c r="AT58" s="96">
        <f t="shared" si="1"/>
        <v>0</v>
      </c>
      <c r="AU58" s="97">
        <f>'SO 01.12 - Nátrž 5'!P89</f>
        <v>0</v>
      </c>
      <c r="AV58" s="96">
        <f>'SO 01.12 - Nátrž 5'!J35</f>
        <v>0</v>
      </c>
      <c r="AW58" s="96">
        <f>'SO 01.12 - Nátrž 5'!J36</f>
        <v>0</v>
      </c>
      <c r="AX58" s="96">
        <f>'SO 01.12 - Nátrž 5'!J37</f>
        <v>0</v>
      </c>
      <c r="AY58" s="96">
        <f>'SO 01.12 - Nátrž 5'!J38</f>
        <v>0</v>
      </c>
      <c r="AZ58" s="96">
        <f>'SO 01.12 - Nátrž 5'!F35</f>
        <v>0</v>
      </c>
      <c r="BA58" s="96">
        <f>'SO 01.12 - Nátrž 5'!F36</f>
        <v>0</v>
      </c>
      <c r="BB58" s="96">
        <f>'SO 01.12 - Nátrž 5'!F37</f>
        <v>0</v>
      </c>
      <c r="BC58" s="96">
        <f>'SO 01.12 - Nátrž 5'!F38</f>
        <v>0</v>
      </c>
      <c r="BD58" s="98">
        <f>'SO 01.12 - Nátrž 5'!F39</f>
        <v>0</v>
      </c>
      <c r="BT58" s="99" t="s">
        <v>77</v>
      </c>
      <c r="BV58" s="99" t="s">
        <v>70</v>
      </c>
      <c r="BW58" s="99" t="s">
        <v>88</v>
      </c>
      <c r="BX58" s="99" t="s">
        <v>76</v>
      </c>
      <c r="CL58" s="99" t="s">
        <v>19</v>
      </c>
    </row>
    <row r="59" spans="1:90" s="6" customFormat="1" ht="25.5" customHeight="1">
      <c r="A59" s="90" t="s">
        <v>78</v>
      </c>
      <c r="B59" s="91"/>
      <c r="C59" s="92"/>
      <c r="D59" s="92"/>
      <c r="E59" s="305" t="s">
        <v>89</v>
      </c>
      <c r="F59" s="305"/>
      <c r="G59" s="305"/>
      <c r="H59" s="305"/>
      <c r="I59" s="305"/>
      <c r="J59" s="92"/>
      <c r="K59" s="305" t="s">
        <v>90</v>
      </c>
      <c r="L59" s="305"/>
      <c r="M59" s="305"/>
      <c r="N59" s="305"/>
      <c r="O59" s="305"/>
      <c r="P59" s="305"/>
      <c r="Q59" s="305"/>
      <c r="R59" s="305"/>
      <c r="S59" s="305"/>
      <c r="T59" s="305"/>
      <c r="U59" s="305"/>
      <c r="V59" s="305"/>
      <c r="W59" s="305"/>
      <c r="X59" s="305"/>
      <c r="Y59" s="305"/>
      <c r="Z59" s="305"/>
      <c r="AA59" s="305"/>
      <c r="AB59" s="305"/>
      <c r="AC59" s="305"/>
      <c r="AD59" s="305"/>
      <c r="AE59" s="305"/>
      <c r="AF59" s="305"/>
      <c r="AG59" s="299">
        <f>'SO 01.13 - Nátrž 4'!J32</f>
        <v>0</v>
      </c>
      <c r="AH59" s="300"/>
      <c r="AI59" s="300"/>
      <c r="AJ59" s="300"/>
      <c r="AK59" s="300"/>
      <c r="AL59" s="300"/>
      <c r="AM59" s="300"/>
      <c r="AN59" s="299">
        <f t="shared" si="0"/>
        <v>0</v>
      </c>
      <c r="AO59" s="300"/>
      <c r="AP59" s="300"/>
      <c r="AQ59" s="93" t="s">
        <v>81</v>
      </c>
      <c r="AR59" s="94"/>
      <c r="AS59" s="95">
        <v>0</v>
      </c>
      <c r="AT59" s="96">
        <f t="shared" si="1"/>
        <v>0</v>
      </c>
      <c r="AU59" s="97">
        <f>'SO 01.13 - Nátrž 4'!P89</f>
        <v>0</v>
      </c>
      <c r="AV59" s="96">
        <f>'SO 01.13 - Nátrž 4'!J35</f>
        <v>0</v>
      </c>
      <c r="AW59" s="96">
        <f>'SO 01.13 - Nátrž 4'!J36</f>
        <v>0</v>
      </c>
      <c r="AX59" s="96">
        <f>'SO 01.13 - Nátrž 4'!J37</f>
        <v>0</v>
      </c>
      <c r="AY59" s="96">
        <f>'SO 01.13 - Nátrž 4'!J38</f>
        <v>0</v>
      </c>
      <c r="AZ59" s="96">
        <f>'SO 01.13 - Nátrž 4'!F35</f>
        <v>0</v>
      </c>
      <c r="BA59" s="96">
        <f>'SO 01.13 - Nátrž 4'!F36</f>
        <v>0</v>
      </c>
      <c r="BB59" s="96">
        <f>'SO 01.13 - Nátrž 4'!F37</f>
        <v>0</v>
      </c>
      <c r="BC59" s="96">
        <f>'SO 01.13 - Nátrž 4'!F38</f>
        <v>0</v>
      </c>
      <c r="BD59" s="98">
        <f>'SO 01.13 - Nátrž 4'!F39</f>
        <v>0</v>
      </c>
      <c r="BT59" s="99" t="s">
        <v>77</v>
      </c>
      <c r="BV59" s="99" t="s">
        <v>70</v>
      </c>
      <c r="BW59" s="99" t="s">
        <v>91</v>
      </c>
      <c r="BX59" s="99" t="s">
        <v>76</v>
      </c>
      <c r="CL59" s="99" t="s">
        <v>19</v>
      </c>
    </row>
    <row r="60" spans="1:90" s="6" customFormat="1" ht="25.5" customHeight="1">
      <c r="A60" s="90" t="s">
        <v>78</v>
      </c>
      <c r="B60" s="91"/>
      <c r="C60" s="92"/>
      <c r="D60" s="92"/>
      <c r="E60" s="305" t="s">
        <v>92</v>
      </c>
      <c r="F60" s="305"/>
      <c r="G60" s="305"/>
      <c r="H60" s="305"/>
      <c r="I60" s="305"/>
      <c r="J60" s="92"/>
      <c r="K60" s="305" t="s">
        <v>93</v>
      </c>
      <c r="L60" s="305"/>
      <c r="M60" s="305"/>
      <c r="N60" s="305"/>
      <c r="O60" s="305"/>
      <c r="P60" s="305"/>
      <c r="Q60" s="305"/>
      <c r="R60" s="305"/>
      <c r="S60" s="305"/>
      <c r="T60" s="305"/>
      <c r="U60" s="305"/>
      <c r="V60" s="305"/>
      <c r="W60" s="305"/>
      <c r="X60" s="305"/>
      <c r="Y60" s="305"/>
      <c r="Z60" s="305"/>
      <c r="AA60" s="305"/>
      <c r="AB60" s="305"/>
      <c r="AC60" s="305"/>
      <c r="AD60" s="305"/>
      <c r="AE60" s="305"/>
      <c r="AF60" s="305"/>
      <c r="AG60" s="299">
        <f>'SO 01.14 - Nátrž 3'!J32</f>
        <v>0</v>
      </c>
      <c r="AH60" s="300"/>
      <c r="AI60" s="300"/>
      <c r="AJ60" s="300"/>
      <c r="AK60" s="300"/>
      <c r="AL60" s="300"/>
      <c r="AM60" s="300"/>
      <c r="AN60" s="299">
        <f t="shared" si="0"/>
        <v>0</v>
      </c>
      <c r="AO60" s="300"/>
      <c r="AP60" s="300"/>
      <c r="AQ60" s="93" t="s">
        <v>81</v>
      </c>
      <c r="AR60" s="94"/>
      <c r="AS60" s="95">
        <v>0</v>
      </c>
      <c r="AT60" s="96">
        <f t="shared" si="1"/>
        <v>0</v>
      </c>
      <c r="AU60" s="97">
        <f>'SO 01.14 - Nátrž 3'!P89</f>
        <v>0</v>
      </c>
      <c r="AV60" s="96">
        <f>'SO 01.14 - Nátrž 3'!J35</f>
        <v>0</v>
      </c>
      <c r="AW60" s="96">
        <f>'SO 01.14 - Nátrž 3'!J36</f>
        <v>0</v>
      </c>
      <c r="AX60" s="96">
        <f>'SO 01.14 - Nátrž 3'!J37</f>
        <v>0</v>
      </c>
      <c r="AY60" s="96">
        <f>'SO 01.14 - Nátrž 3'!J38</f>
        <v>0</v>
      </c>
      <c r="AZ60" s="96">
        <f>'SO 01.14 - Nátrž 3'!F35</f>
        <v>0</v>
      </c>
      <c r="BA60" s="96">
        <f>'SO 01.14 - Nátrž 3'!F36</f>
        <v>0</v>
      </c>
      <c r="BB60" s="96">
        <f>'SO 01.14 - Nátrž 3'!F37</f>
        <v>0</v>
      </c>
      <c r="BC60" s="96">
        <f>'SO 01.14 - Nátrž 3'!F38</f>
        <v>0</v>
      </c>
      <c r="BD60" s="98">
        <f>'SO 01.14 - Nátrž 3'!F39</f>
        <v>0</v>
      </c>
      <c r="BT60" s="99" t="s">
        <v>77</v>
      </c>
      <c r="BV60" s="99" t="s">
        <v>70</v>
      </c>
      <c r="BW60" s="99" t="s">
        <v>94</v>
      </c>
      <c r="BX60" s="99" t="s">
        <v>76</v>
      </c>
      <c r="CL60" s="99" t="s">
        <v>19</v>
      </c>
    </row>
    <row r="61" spans="1:90" s="6" customFormat="1" ht="25.5" customHeight="1">
      <c r="A61" s="90" t="s">
        <v>78</v>
      </c>
      <c r="B61" s="91"/>
      <c r="C61" s="92"/>
      <c r="D61" s="92"/>
      <c r="E61" s="305" t="s">
        <v>95</v>
      </c>
      <c r="F61" s="305"/>
      <c r="G61" s="305"/>
      <c r="H61" s="305"/>
      <c r="I61" s="305"/>
      <c r="J61" s="92"/>
      <c r="K61" s="305" t="s">
        <v>96</v>
      </c>
      <c r="L61" s="305"/>
      <c r="M61" s="305"/>
      <c r="N61" s="305"/>
      <c r="O61" s="305"/>
      <c r="P61" s="305"/>
      <c r="Q61" s="305"/>
      <c r="R61" s="305"/>
      <c r="S61" s="305"/>
      <c r="T61" s="305"/>
      <c r="U61" s="305"/>
      <c r="V61" s="305"/>
      <c r="W61" s="305"/>
      <c r="X61" s="305"/>
      <c r="Y61" s="305"/>
      <c r="Z61" s="305"/>
      <c r="AA61" s="305"/>
      <c r="AB61" s="305"/>
      <c r="AC61" s="305"/>
      <c r="AD61" s="305"/>
      <c r="AE61" s="305"/>
      <c r="AF61" s="305"/>
      <c r="AG61" s="299">
        <f>'SO 01.02 - Nátrž 18'!J32</f>
        <v>0</v>
      </c>
      <c r="AH61" s="300"/>
      <c r="AI61" s="300"/>
      <c r="AJ61" s="300"/>
      <c r="AK61" s="300"/>
      <c r="AL61" s="300"/>
      <c r="AM61" s="300"/>
      <c r="AN61" s="299">
        <f t="shared" si="0"/>
        <v>0</v>
      </c>
      <c r="AO61" s="300"/>
      <c r="AP61" s="300"/>
      <c r="AQ61" s="93" t="s">
        <v>81</v>
      </c>
      <c r="AR61" s="94"/>
      <c r="AS61" s="95">
        <v>0</v>
      </c>
      <c r="AT61" s="96">
        <f t="shared" si="1"/>
        <v>0</v>
      </c>
      <c r="AU61" s="97">
        <f>'SO 01.02 - Nátrž 18'!P89</f>
        <v>0</v>
      </c>
      <c r="AV61" s="96">
        <f>'SO 01.02 - Nátrž 18'!J35</f>
        <v>0</v>
      </c>
      <c r="AW61" s="96">
        <f>'SO 01.02 - Nátrž 18'!J36</f>
        <v>0</v>
      </c>
      <c r="AX61" s="96">
        <f>'SO 01.02 - Nátrž 18'!J37</f>
        <v>0</v>
      </c>
      <c r="AY61" s="96">
        <f>'SO 01.02 - Nátrž 18'!J38</f>
        <v>0</v>
      </c>
      <c r="AZ61" s="96">
        <f>'SO 01.02 - Nátrž 18'!F35</f>
        <v>0</v>
      </c>
      <c r="BA61" s="96">
        <f>'SO 01.02 - Nátrž 18'!F36</f>
        <v>0</v>
      </c>
      <c r="BB61" s="96">
        <f>'SO 01.02 - Nátrž 18'!F37</f>
        <v>0</v>
      </c>
      <c r="BC61" s="96">
        <f>'SO 01.02 - Nátrž 18'!F38</f>
        <v>0</v>
      </c>
      <c r="BD61" s="98">
        <f>'SO 01.02 - Nátrž 18'!F39</f>
        <v>0</v>
      </c>
      <c r="BT61" s="99" t="s">
        <v>77</v>
      </c>
      <c r="BV61" s="99" t="s">
        <v>70</v>
      </c>
      <c r="BW61" s="99" t="s">
        <v>97</v>
      </c>
      <c r="BX61" s="99" t="s">
        <v>76</v>
      </c>
      <c r="CL61" s="99" t="s">
        <v>19</v>
      </c>
    </row>
    <row r="62" spans="1:90" s="6" customFormat="1" ht="25.5" customHeight="1">
      <c r="A62" s="90" t="s">
        <v>78</v>
      </c>
      <c r="B62" s="91"/>
      <c r="C62" s="92"/>
      <c r="D62" s="92"/>
      <c r="E62" s="305" t="s">
        <v>98</v>
      </c>
      <c r="F62" s="305"/>
      <c r="G62" s="305"/>
      <c r="H62" s="305"/>
      <c r="I62" s="305"/>
      <c r="J62" s="92"/>
      <c r="K62" s="305" t="s">
        <v>99</v>
      </c>
      <c r="L62" s="305"/>
      <c r="M62" s="305"/>
      <c r="N62" s="305"/>
      <c r="O62" s="305"/>
      <c r="P62" s="305"/>
      <c r="Q62" s="305"/>
      <c r="R62" s="305"/>
      <c r="S62" s="305"/>
      <c r="T62" s="305"/>
      <c r="U62" s="305"/>
      <c r="V62" s="305"/>
      <c r="W62" s="305"/>
      <c r="X62" s="305"/>
      <c r="Y62" s="305"/>
      <c r="Z62" s="305"/>
      <c r="AA62" s="305"/>
      <c r="AB62" s="305"/>
      <c r="AC62" s="305"/>
      <c r="AD62" s="305"/>
      <c r="AE62" s="305"/>
      <c r="AF62" s="305"/>
      <c r="AG62" s="299">
        <f>'SO 01.06 - Nátrž 14'!J32</f>
        <v>0</v>
      </c>
      <c r="AH62" s="300"/>
      <c r="AI62" s="300"/>
      <c r="AJ62" s="300"/>
      <c r="AK62" s="300"/>
      <c r="AL62" s="300"/>
      <c r="AM62" s="300"/>
      <c r="AN62" s="299">
        <f t="shared" si="0"/>
        <v>0</v>
      </c>
      <c r="AO62" s="300"/>
      <c r="AP62" s="300"/>
      <c r="AQ62" s="93" t="s">
        <v>81</v>
      </c>
      <c r="AR62" s="94"/>
      <c r="AS62" s="95">
        <v>0</v>
      </c>
      <c r="AT62" s="96">
        <f t="shared" si="1"/>
        <v>0</v>
      </c>
      <c r="AU62" s="97">
        <f>'SO 01.06 - Nátrž 14'!P89</f>
        <v>0</v>
      </c>
      <c r="AV62" s="96">
        <f>'SO 01.06 - Nátrž 14'!J35</f>
        <v>0</v>
      </c>
      <c r="AW62" s="96">
        <f>'SO 01.06 - Nátrž 14'!J36</f>
        <v>0</v>
      </c>
      <c r="AX62" s="96">
        <f>'SO 01.06 - Nátrž 14'!J37</f>
        <v>0</v>
      </c>
      <c r="AY62" s="96">
        <f>'SO 01.06 - Nátrž 14'!J38</f>
        <v>0</v>
      </c>
      <c r="AZ62" s="96">
        <f>'SO 01.06 - Nátrž 14'!F35</f>
        <v>0</v>
      </c>
      <c r="BA62" s="96">
        <f>'SO 01.06 - Nátrž 14'!F36</f>
        <v>0</v>
      </c>
      <c r="BB62" s="96">
        <f>'SO 01.06 - Nátrž 14'!F37</f>
        <v>0</v>
      </c>
      <c r="BC62" s="96">
        <f>'SO 01.06 - Nátrž 14'!F38</f>
        <v>0</v>
      </c>
      <c r="BD62" s="98">
        <f>'SO 01.06 - Nátrž 14'!F39</f>
        <v>0</v>
      </c>
      <c r="BT62" s="99" t="s">
        <v>77</v>
      </c>
      <c r="BV62" s="99" t="s">
        <v>70</v>
      </c>
      <c r="BW62" s="99" t="s">
        <v>100</v>
      </c>
      <c r="BX62" s="99" t="s">
        <v>76</v>
      </c>
      <c r="CL62" s="99" t="s">
        <v>19</v>
      </c>
    </row>
    <row r="63" spans="1:90" s="6" customFormat="1" ht="25.5" customHeight="1">
      <c r="A63" s="90" t="s">
        <v>78</v>
      </c>
      <c r="B63" s="91"/>
      <c r="C63" s="92"/>
      <c r="D63" s="92"/>
      <c r="E63" s="305" t="s">
        <v>101</v>
      </c>
      <c r="F63" s="305"/>
      <c r="G63" s="305"/>
      <c r="H63" s="305"/>
      <c r="I63" s="305"/>
      <c r="J63" s="92"/>
      <c r="K63" s="305" t="s">
        <v>102</v>
      </c>
      <c r="L63" s="305"/>
      <c r="M63" s="305"/>
      <c r="N63" s="305"/>
      <c r="O63" s="305"/>
      <c r="P63" s="305"/>
      <c r="Q63" s="305"/>
      <c r="R63" s="305"/>
      <c r="S63" s="305"/>
      <c r="T63" s="305"/>
      <c r="U63" s="305"/>
      <c r="V63" s="305"/>
      <c r="W63" s="305"/>
      <c r="X63" s="305"/>
      <c r="Y63" s="305"/>
      <c r="Z63" s="305"/>
      <c r="AA63" s="305"/>
      <c r="AB63" s="305"/>
      <c r="AC63" s="305"/>
      <c r="AD63" s="305"/>
      <c r="AE63" s="305"/>
      <c r="AF63" s="305"/>
      <c r="AG63" s="299">
        <f>'SO 01.07 - Nátrž 13'!J32</f>
        <v>0</v>
      </c>
      <c r="AH63" s="300"/>
      <c r="AI63" s="300"/>
      <c r="AJ63" s="300"/>
      <c r="AK63" s="300"/>
      <c r="AL63" s="300"/>
      <c r="AM63" s="300"/>
      <c r="AN63" s="299">
        <f t="shared" si="0"/>
        <v>0</v>
      </c>
      <c r="AO63" s="300"/>
      <c r="AP63" s="300"/>
      <c r="AQ63" s="93" t="s">
        <v>81</v>
      </c>
      <c r="AR63" s="94"/>
      <c r="AS63" s="95">
        <v>0</v>
      </c>
      <c r="AT63" s="96">
        <f t="shared" si="1"/>
        <v>0</v>
      </c>
      <c r="AU63" s="97">
        <f>'SO 01.07 - Nátrž 13'!P89</f>
        <v>0</v>
      </c>
      <c r="AV63" s="96">
        <f>'SO 01.07 - Nátrž 13'!J35</f>
        <v>0</v>
      </c>
      <c r="AW63" s="96">
        <f>'SO 01.07 - Nátrž 13'!J36</f>
        <v>0</v>
      </c>
      <c r="AX63" s="96">
        <f>'SO 01.07 - Nátrž 13'!J37</f>
        <v>0</v>
      </c>
      <c r="AY63" s="96">
        <f>'SO 01.07 - Nátrž 13'!J38</f>
        <v>0</v>
      </c>
      <c r="AZ63" s="96">
        <f>'SO 01.07 - Nátrž 13'!F35</f>
        <v>0</v>
      </c>
      <c r="BA63" s="96">
        <f>'SO 01.07 - Nátrž 13'!F36</f>
        <v>0</v>
      </c>
      <c r="BB63" s="96">
        <f>'SO 01.07 - Nátrž 13'!F37</f>
        <v>0</v>
      </c>
      <c r="BC63" s="96">
        <f>'SO 01.07 - Nátrž 13'!F38</f>
        <v>0</v>
      </c>
      <c r="BD63" s="98">
        <f>'SO 01.07 - Nátrž 13'!F39</f>
        <v>0</v>
      </c>
      <c r="BT63" s="99" t="s">
        <v>77</v>
      </c>
      <c r="BV63" s="99" t="s">
        <v>70</v>
      </c>
      <c r="BW63" s="99" t="s">
        <v>103</v>
      </c>
      <c r="BX63" s="99" t="s">
        <v>76</v>
      </c>
      <c r="CL63" s="99" t="s">
        <v>19</v>
      </c>
    </row>
    <row r="64" spans="1:90" s="6" customFormat="1" ht="25.5" customHeight="1">
      <c r="A64" s="90" t="s">
        <v>78</v>
      </c>
      <c r="B64" s="91"/>
      <c r="C64" s="92"/>
      <c r="D64" s="92"/>
      <c r="E64" s="305" t="s">
        <v>104</v>
      </c>
      <c r="F64" s="305"/>
      <c r="G64" s="305"/>
      <c r="H64" s="305"/>
      <c r="I64" s="305"/>
      <c r="J64" s="92"/>
      <c r="K64" s="305" t="s">
        <v>105</v>
      </c>
      <c r="L64" s="305"/>
      <c r="M64" s="305"/>
      <c r="N64" s="305"/>
      <c r="O64" s="305"/>
      <c r="P64" s="305"/>
      <c r="Q64" s="305"/>
      <c r="R64" s="305"/>
      <c r="S64" s="305"/>
      <c r="T64" s="305"/>
      <c r="U64" s="305"/>
      <c r="V64" s="305"/>
      <c r="W64" s="305"/>
      <c r="X64" s="305"/>
      <c r="Y64" s="305"/>
      <c r="Z64" s="305"/>
      <c r="AA64" s="305"/>
      <c r="AB64" s="305"/>
      <c r="AC64" s="305"/>
      <c r="AD64" s="305"/>
      <c r="AE64" s="305"/>
      <c r="AF64" s="305"/>
      <c r="AG64" s="299">
        <f>'SO 01.08 - Nátrž 12'!J32</f>
        <v>0</v>
      </c>
      <c r="AH64" s="300"/>
      <c r="AI64" s="300"/>
      <c r="AJ64" s="300"/>
      <c r="AK64" s="300"/>
      <c r="AL64" s="300"/>
      <c r="AM64" s="300"/>
      <c r="AN64" s="299">
        <f t="shared" si="0"/>
        <v>0</v>
      </c>
      <c r="AO64" s="300"/>
      <c r="AP64" s="300"/>
      <c r="AQ64" s="93" t="s">
        <v>81</v>
      </c>
      <c r="AR64" s="94"/>
      <c r="AS64" s="95">
        <v>0</v>
      </c>
      <c r="AT64" s="96">
        <f t="shared" si="1"/>
        <v>0</v>
      </c>
      <c r="AU64" s="97">
        <f>'SO 01.08 - Nátrž 12'!P89</f>
        <v>0</v>
      </c>
      <c r="AV64" s="96">
        <f>'SO 01.08 - Nátrž 12'!J35</f>
        <v>0</v>
      </c>
      <c r="AW64" s="96">
        <f>'SO 01.08 - Nátrž 12'!J36</f>
        <v>0</v>
      </c>
      <c r="AX64" s="96">
        <f>'SO 01.08 - Nátrž 12'!J37</f>
        <v>0</v>
      </c>
      <c r="AY64" s="96">
        <f>'SO 01.08 - Nátrž 12'!J38</f>
        <v>0</v>
      </c>
      <c r="AZ64" s="96">
        <f>'SO 01.08 - Nátrž 12'!F35</f>
        <v>0</v>
      </c>
      <c r="BA64" s="96">
        <f>'SO 01.08 - Nátrž 12'!F36</f>
        <v>0</v>
      </c>
      <c r="BB64" s="96">
        <f>'SO 01.08 - Nátrž 12'!F37</f>
        <v>0</v>
      </c>
      <c r="BC64" s="96">
        <f>'SO 01.08 - Nátrž 12'!F38</f>
        <v>0</v>
      </c>
      <c r="BD64" s="98">
        <f>'SO 01.08 - Nátrž 12'!F39</f>
        <v>0</v>
      </c>
      <c r="BT64" s="99" t="s">
        <v>77</v>
      </c>
      <c r="BV64" s="99" t="s">
        <v>70</v>
      </c>
      <c r="BW64" s="99" t="s">
        <v>106</v>
      </c>
      <c r="BX64" s="99" t="s">
        <v>76</v>
      </c>
      <c r="CL64" s="99" t="s">
        <v>19</v>
      </c>
    </row>
    <row r="65" spans="1:90" s="6" customFormat="1" ht="25.5" customHeight="1">
      <c r="A65" s="90" t="s">
        <v>78</v>
      </c>
      <c r="B65" s="91"/>
      <c r="C65" s="92"/>
      <c r="D65" s="92"/>
      <c r="E65" s="305" t="s">
        <v>107</v>
      </c>
      <c r="F65" s="305"/>
      <c r="G65" s="305"/>
      <c r="H65" s="305"/>
      <c r="I65" s="305"/>
      <c r="J65" s="92"/>
      <c r="K65" s="305" t="s">
        <v>108</v>
      </c>
      <c r="L65" s="305"/>
      <c r="M65" s="305"/>
      <c r="N65" s="305"/>
      <c r="O65" s="305"/>
      <c r="P65" s="305"/>
      <c r="Q65" s="305"/>
      <c r="R65" s="305"/>
      <c r="S65" s="305"/>
      <c r="T65" s="305"/>
      <c r="U65" s="305"/>
      <c r="V65" s="305"/>
      <c r="W65" s="305"/>
      <c r="X65" s="305"/>
      <c r="Y65" s="305"/>
      <c r="Z65" s="305"/>
      <c r="AA65" s="305"/>
      <c r="AB65" s="305"/>
      <c r="AC65" s="305"/>
      <c r="AD65" s="305"/>
      <c r="AE65" s="305"/>
      <c r="AF65" s="305"/>
      <c r="AG65" s="299">
        <f>'SO 01.16 - VON'!J32</f>
        <v>0</v>
      </c>
      <c r="AH65" s="300"/>
      <c r="AI65" s="300"/>
      <c r="AJ65" s="300"/>
      <c r="AK65" s="300"/>
      <c r="AL65" s="300"/>
      <c r="AM65" s="300"/>
      <c r="AN65" s="299">
        <f t="shared" si="0"/>
        <v>0</v>
      </c>
      <c r="AO65" s="300"/>
      <c r="AP65" s="300"/>
      <c r="AQ65" s="93" t="s">
        <v>81</v>
      </c>
      <c r="AR65" s="94"/>
      <c r="AS65" s="100">
        <v>0</v>
      </c>
      <c r="AT65" s="101">
        <f t="shared" si="1"/>
        <v>0</v>
      </c>
      <c r="AU65" s="102">
        <f>'SO 01.16 - VON'!P88</f>
        <v>0</v>
      </c>
      <c r="AV65" s="101">
        <f>'SO 01.16 - VON'!J35</f>
        <v>0</v>
      </c>
      <c r="AW65" s="101">
        <f>'SO 01.16 - VON'!J36</f>
        <v>0</v>
      </c>
      <c r="AX65" s="101">
        <f>'SO 01.16 - VON'!J37</f>
        <v>0</v>
      </c>
      <c r="AY65" s="101">
        <f>'SO 01.16 - VON'!J38</f>
        <v>0</v>
      </c>
      <c r="AZ65" s="101">
        <f>'SO 01.16 - VON'!F35</f>
        <v>0</v>
      </c>
      <c r="BA65" s="101">
        <f>'SO 01.16 - VON'!F36</f>
        <v>0</v>
      </c>
      <c r="BB65" s="101">
        <f>'SO 01.16 - VON'!F37</f>
        <v>0</v>
      </c>
      <c r="BC65" s="101">
        <f>'SO 01.16 - VON'!F38</f>
        <v>0</v>
      </c>
      <c r="BD65" s="103">
        <f>'SO 01.16 - VON'!F39</f>
        <v>0</v>
      </c>
      <c r="BT65" s="99" t="s">
        <v>77</v>
      </c>
      <c r="BV65" s="99" t="s">
        <v>70</v>
      </c>
      <c r="BW65" s="99" t="s">
        <v>109</v>
      </c>
      <c r="BX65" s="99" t="s">
        <v>76</v>
      </c>
      <c r="CL65" s="99" t="s">
        <v>19</v>
      </c>
    </row>
    <row r="66" spans="2:44" s="1" customFormat="1" ht="30" customHeight="1">
      <c r="B66" s="32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6"/>
    </row>
    <row r="67" spans="2:44" s="1" customFormat="1" ht="6.95" customHeight="1">
      <c r="B67" s="44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36"/>
    </row>
  </sheetData>
  <sheetProtection algorithmName="SHA-512" hashValue="DzWZdWltF2KeyzMk79DjxLPkxX3unSx+yMUFRMbAubBJJLdRisERFxYN9kjz89bSdNuEVDKvBbu+fR879SxinQ==" saltValue="DZgSbZfuFOUqV4vqMRpEAn3T7d/y63WRVXgyrnPD5DRN2dI8mplWTkjJF8hWdA+Kw6GSj6o6AYtKtAkXsGnPyQ==" spinCount="100000" sheet="1" objects="1" scenarios="1" formatColumns="0" formatRows="0"/>
  <mergeCells count="82"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AS49:AT51"/>
    <mergeCell ref="AM50:AP50"/>
    <mergeCell ref="L45:AO45"/>
    <mergeCell ref="AM47:AN47"/>
    <mergeCell ref="AM49:AP49"/>
    <mergeCell ref="L33:P33"/>
    <mergeCell ref="AN61:AP61"/>
    <mergeCell ref="AN58:AP58"/>
    <mergeCell ref="AN59:AP59"/>
    <mergeCell ref="AN60:AP60"/>
    <mergeCell ref="K58:AF58"/>
    <mergeCell ref="K59:AF59"/>
    <mergeCell ref="K60:AF60"/>
    <mergeCell ref="K61:AF61"/>
    <mergeCell ref="AN52:AP52"/>
    <mergeCell ref="AG52:AM52"/>
    <mergeCell ref="AN55:AP55"/>
    <mergeCell ref="AG55:AM55"/>
    <mergeCell ref="AN56:AP56"/>
    <mergeCell ref="AG56:AM56"/>
    <mergeCell ref="AN57:AP57"/>
    <mergeCell ref="AN62:AP62"/>
    <mergeCell ref="AN63:AP63"/>
    <mergeCell ref="AN64:AP64"/>
    <mergeCell ref="AN65:AP65"/>
    <mergeCell ref="E62:I62"/>
    <mergeCell ref="AG64:AM64"/>
    <mergeCell ref="AG63:AM63"/>
    <mergeCell ref="AG65:AM65"/>
    <mergeCell ref="K62:AF62"/>
    <mergeCell ref="K63:AF63"/>
    <mergeCell ref="K64:AF64"/>
    <mergeCell ref="K65:AF65"/>
    <mergeCell ref="AG62:AM62"/>
    <mergeCell ref="E63:I63"/>
    <mergeCell ref="E64:I64"/>
    <mergeCell ref="E65:I65"/>
    <mergeCell ref="D55:H55"/>
    <mergeCell ref="E56:I56"/>
    <mergeCell ref="E57:I57"/>
    <mergeCell ref="E58:I58"/>
    <mergeCell ref="E59:I59"/>
    <mergeCell ref="AG60:AM60"/>
    <mergeCell ref="AG61:AM61"/>
    <mergeCell ref="C52:G52"/>
    <mergeCell ref="I52:AF52"/>
    <mergeCell ref="J55:AF55"/>
    <mergeCell ref="K56:AF56"/>
    <mergeCell ref="K57:AF57"/>
    <mergeCell ref="E60:I60"/>
    <mergeCell ref="E61:I61"/>
    <mergeCell ref="AG54:AM54"/>
    <mergeCell ref="AN54:AP54"/>
    <mergeCell ref="AG57:AM57"/>
    <mergeCell ref="AG58:AM58"/>
    <mergeCell ref="AG59:AM59"/>
  </mergeCells>
  <hyperlinks>
    <hyperlink ref="A56" location="'SO 01.01 - Nátrž 19'!C2" display="/"/>
    <hyperlink ref="A57" location="'SO 01.11 - Nátrž 6'!C2" display="/"/>
    <hyperlink ref="A58" location="'SO 01.12 - Nátrž 5'!C2" display="/"/>
    <hyperlink ref="A59" location="'SO 01.13 - Nátrž 4'!C2" display="/"/>
    <hyperlink ref="A60" location="'SO 01.14 - Nátrž 3'!C2" display="/"/>
    <hyperlink ref="A61" location="'SO 01.02 - Nátrž 18'!C2" display="/"/>
    <hyperlink ref="A62" location="'SO 01.06 - Nátrž 14'!C2" display="/"/>
    <hyperlink ref="A63" location="'SO 01.07 - Nátrž 13'!C2" display="/"/>
    <hyperlink ref="A64" location="'SO 01.08 - Nátrž 12'!C2" display="/"/>
    <hyperlink ref="A65" location="'SO 01.16 - VO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1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04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AT2" s="15" t="s">
        <v>106</v>
      </c>
    </row>
    <row r="3" spans="2:46" ht="6.95" customHeight="1">
      <c r="B3" s="105"/>
      <c r="C3" s="106"/>
      <c r="D3" s="106"/>
      <c r="E3" s="106"/>
      <c r="F3" s="106"/>
      <c r="G3" s="106"/>
      <c r="H3" s="106"/>
      <c r="I3" s="107"/>
      <c r="J3" s="106"/>
      <c r="K3" s="106"/>
      <c r="L3" s="18"/>
      <c r="AT3" s="15" t="s">
        <v>77</v>
      </c>
    </row>
    <row r="4" spans="2:46" ht="24.95" customHeight="1">
      <c r="B4" s="18"/>
      <c r="D4" s="108" t="s">
        <v>110</v>
      </c>
      <c r="L4" s="18"/>
      <c r="M4" s="22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09" t="s">
        <v>16</v>
      </c>
      <c r="L6" s="18"/>
    </row>
    <row r="7" spans="2:12" ht="16.5" customHeight="1">
      <c r="B7" s="18"/>
      <c r="E7" s="342" t="str">
        <f>'Rekapitulace stavby'!K6</f>
        <v>Výrovka, Vrbová Lhota oprava koryta a údržba porostů, ř. km 8,500 - 10,000</v>
      </c>
      <c r="F7" s="343"/>
      <c r="G7" s="343"/>
      <c r="H7" s="343"/>
      <c r="L7" s="18"/>
    </row>
    <row r="8" spans="2:12" ht="12" customHeight="1">
      <c r="B8" s="18"/>
      <c r="D8" s="109" t="s">
        <v>111</v>
      </c>
      <c r="L8" s="18"/>
    </row>
    <row r="9" spans="2:12" s="1" customFormat="1" ht="16.5" customHeight="1">
      <c r="B9" s="36"/>
      <c r="E9" s="342" t="s">
        <v>112</v>
      </c>
      <c r="F9" s="344"/>
      <c r="G9" s="344"/>
      <c r="H9" s="344"/>
      <c r="I9" s="110"/>
      <c r="L9" s="36"/>
    </row>
    <row r="10" spans="2:12" s="1" customFormat="1" ht="12" customHeight="1">
      <c r="B10" s="36"/>
      <c r="D10" s="109" t="s">
        <v>113</v>
      </c>
      <c r="I10" s="110"/>
      <c r="L10" s="36"/>
    </row>
    <row r="11" spans="2:12" s="1" customFormat="1" ht="36.95" customHeight="1">
      <c r="B11" s="36"/>
      <c r="E11" s="345" t="s">
        <v>364</v>
      </c>
      <c r="F11" s="344"/>
      <c r="G11" s="344"/>
      <c r="H11" s="344"/>
      <c r="I11" s="110"/>
      <c r="L11" s="36"/>
    </row>
    <row r="12" spans="2:12" s="1" customFormat="1" ht="12">
      <c r="B12" s="36"/>
      <c r="I12" s="110"/>
      <c r="L12" s="36"/>
    </row>
    <row r="13" spans="2:12" s="1" customFormat="1" ht="12" customHeight="1">
      <c r="B13" s="36"/>
      <c r="D13" s="109" t="s">
        <v>18</v>
      </c>
      <c r="F13" s="15" t="s">
        <v>19</v>
      </c>
      <c r="I13" s="111" t="s">
        <v>20</v>
      </c>
      <c r="J13" s="15" t="s">
        <v>19</v>
      </c>
      <c r="L13" s="36"/>
    </row>
    <row r="14" spans="2:12" s="1" customFormat="1" ht="12" customHeight="1">
      <c r="B14" s="36"/>
      <c r="D14" s="109" t="s">
        <v>21</v>
      </c>
      <c r="F14" s="15" t="s">
        <v>22</v>
      </c>
      <c r="I14" s="111" t="s">
        <v>23</v>
      </c>
      <c r="J14" s="112" t="str">
        <f>'Rekapitulace stavby'!AN8</f>
        <v>11. 12. 2018</v>
      </c>
      <c r="L14" s="36"/>
    </row>
    <row r="15" spans="2:12" s="1" customFormat="1" ht="10.9" customHeight="1">
      <c r="B15" s="36"/>
      <c r="I15" s="110"/>
      <c r="L15" s="36"/>
    </row>
    <row r="16" spans="2:12" s="1" customFormat="1" ht="12" customHeight="1">
      <c r="B16" s="36"/>
      <c r="D16" s="109" t="s">
        <v>25</v>
      </c>
      <c r="I16" s="111" t="s">
        <v>26</v>
      </c>
      <c r="J16" s="15" t="s">
        <v>19</v>
      </c>
      <c r="L16" s="36"/>
    </row>
    <row r="17" spans="2:12" s="1" customFormat="1" ht="18" customHeight="1">
      <c r="B17" s="36"/>
      <c r="E17" s="15" t="s">
        <v>22</v>
      </c>
      <c r="I17" s="111" t="s">
        <v>27</v>
      </c>
      <c r="J17" s="15" t="s">
        <v>19</v>
      </c>
      <c r="L17" s="36"/>
    </row>
    <row r="18" spans="2:12" s="1" customFormat="1" ht="6.95" customHeight="1">
      <c r="B18" s="36"/>
      <c r="I18" s="110"/>
      <c r="L18" s="36"/>
    </row>
    <row r="19" spans="2:12" s="1" customFormat="1" ht="12" customHeight="1">
      <c r="B19" s="36"/>
      <c r="D19" s="109" t="s">
        <v>28</v>
      </c>
      <c r="I19" s="111" t="s">
        <v>26</v>
      </c>
      <c r="J19" s="28" t="str">
        <f>'Rekapitulace stavby'!AN13</f>
        <v>Vyplň údaj</v>
      </c>
      <c r="L19" s="36"/>
    </row>
    <row r="20" spans="2:12" s="1" customFormat="1" ht="18" customHeight="1">
      <c r="B20" s="36"/>
      <c r="E20" s="346" t="str">
        <f>'Rekapitulace stavby'!E14</f>
        <v>Vyplň údaj</v>
      </c>
      <c r="F20" s="347"/>
      <c r="G20" s="347"/>
      <c r="H20" s="347"/>
      <c r="I20" s="111" t="s">
        <v>27</v>
      </c>
      <c r="J20" s="28" t="str">
        <f>'Rekapitulace stavby'!AN14</f>
        <v>Vyplň údaj</v>
      </c>
      <c r="L20" s="36"/>
    </row>
    <row r="21" spans="2:12" s="1" customFormat="1" ht="6.95" customHeight="1">
      <c r="B21" s="36"/>
      <c r="I21" s="110"/>
      <c r="L21" s="36"/>
    </row>
    <row r="22" spans="2:12" s="1" customFormat="1" ht="12" customHeight="1">
      <c r="B22" s="36"/>
      <c r="D22" s="109" t="s">
        <v>30</v>
      </c>
      <c r="I22" s="111" t="s">
        <v>26</v>
      </c>
      <c r="J22" s="15" t="s">
        <v>19</v>
      </c>
      <c r="L22" s="36"/>
    </row>
    <row r="23" spans="2:12" s="1" customFormat="1" ht="18" customHeight="1">
      <c r="B23" s="36"/>
      <c r="E23" s="15" t="s">
        <v>22</v>
      </c>
      <c r="I23" s="111" t="s">
        <v>27</v>
      </c>
      <c r="J23" s="15" t="s">
        <v>19</v>
      </c>
      <c r="L23" s="36"/>
    </row>
    <row r="24" spans="2:12" s="1" customFormat="1" ht="6.95" customHeight="1">
      <c r="B24" s="36"/>
      <c r="I24" s="110"/>
      <c r="L24" s="36"/>
    </row>
    <row r="25" spans="2:12" s="1" customFormat="1" ht="12" customHeight="1">
      <c r="B25" s="36"/>
      <c r="D25" s="109" t="s">
        <v>32</v>
      </c>
      <c r="I25" s="111" t="s">
        <v>26</v>
      </c>
      <c r="J25" s="15" t="str">
        <f>IF('Rekapitulace stavby'!AN19="","",'Rekapitulace stavby'!AN19)</f>
        <v/>
      </c>
      <c r="L25" s="36"/>
    </row>
    <row r="26" spans="2:12" s="1" customFormat="1" ht="18" customHeight="1">
      <c r="B26" s="36"/>
      <c r="E26" s="15" t="str">
        <f>IF('Rekapitulace stavby'!E20="","",'Rekapitulace stavby'!E20)</f>
        <v xml:space="preserve"> </v>
      </c>
      <c r="I26" s="111" t="s">
        <v>27</v>
      </c>
      <c r="J26" s="15" t="str">
        <f>IF('Rekapitulace stavby'!AN20="","",'Rekapitulace stavby'!AN20)</f>
        <v/>
      </c>
      <c r="L26" s="36"/>
    </row>
    <row r="27" spans="2:12" s="1" customFormat="1" ht="6.95" customHeight="1">
      <c r="B27" s="36"/>
      <c r="I27" s="110"/>
      <c r="L27" s="36"/>
    </row>
    <row r="28" spans="2:12" s="1" customFormat="1" ht="12" customHeight="1">
      <c r="B28" s="36"/>
      <c r="D28" s="109" t="s">
        <v>33</v>
      </c>
      <c r="I28" s="110"/>
      <c r="L28" s="36"/>
    </row>
    <row r="29" spans="2:12" s="7" customFormat="1" ht="16.5" customHeight="1">
      <c r="B29" s="113"/>
      <c r="E29" s="348" t="s">
        <v>19</v>
      </c>
      <c r="F29" s="348"/>
      <c r="G29" s="348"/>
      <c r="H29" s="348"/>
      <c r="I29" s="114"/>
      <c r="L29" s="113"/>
    </row>
    <row r="30" spans="2:12" s="1" customFormat="1" ht="6.95" customHeight="1">
      <c r="B30" s="36"/>
      <c r="I30" s="110"/>
      <c r="L30" s="36"/>
    </row>
    <row r="31" spans="2:12" s="1" customFormat="1" ht="6.95" customHeight="1">
      <c r="B31" s="36"/>
      <c r="D31" s="54"/>
      <c r="E31" s="54"/>
      <c r="F31" s="54"/>
      <c r="G31" s="54"/>
      <c r="H31" s="54"/>
      <c r="I31" s="115"/>
      <c r="J31" s="54"/>
      <c r="K31" s="54"/>
      <c r="L31" s="36"/>
    </row>
    <row r="32" spans="2:12" s="1" customFormat="1" ht="25.35" customHeight="1">
      <c r="B32" s="36"/>
      <c r="D32" s="116" t="s">
        <v>34</v>
      </c>
      <c r="I32" s="110"/>
      <c r="J32" s="117">
        <f>ROUND(J89,2)</f>
        <v>0</v>
      </c>
      <c r="L32" s="36"/>
    </row>
    <row r="33" spans="2:12" s="1" customFormat="1" ht="6.95" customHeight="1">
      <c r="B33" s="36"/>
      <c r="D33" s="54"/>
      <c r="E33" s="54"/>
      <c r="F33" s="54"/>
      <c r="G33" s="54"/>
      <c r="H33" s="54"/>
      <c r="I33" s="115"/>
      <c r="J33" s="54"/>
      <c r="K33" s="54"/>
      <c r="L33" s="36"/>
    </row>
    <row r="34" spans="2:12" s="1" customFormat="1" ht="14.45" customHeight="1">
      <c r="B34" s="36"/>
      <c r="F34" s="118" t="s">
        <v>36</v>
      </c>
      <c r="I34" s="119" t="s">
        <v>35</v>
      </c>
      <c r="J34" s="118" t="s">
        <v>37</v>
      </c>
      <c r="L34" s="36"/>
    </row>
    <row r="35" spans="2:12" s="1" customFormat="1" ht="14.45" customHeight="1">
      <c r="B35" s="36"/>
      <c r="D35" s="109" t="s">
        <v>38</v>
      </c>
      <c r="E35" s="109" t="s">
        <v>39</v>
      </c>
      <c r="F35" s="120">
        <f>ROUND((SUM(BE89:BE112)),2)</f>
        <v>0</v>
      </c>
      <c r="I35" s="121">
        <v>0.21</v>
      </c>
      <c r="J35" s="120">
        <f>ROUND(((SUM(BE89:BE112))*I35),2)</f>
        <v>0</v>
      </c>
      <c r="L35" s="36"/>
    </row>
    <row r="36" spans="2:12" s="1" customFormat="1" ht="14.45" customHeight="1">
      <c r="B36" s="36"/>
      <c r="E36" s="109" t="s">
        <v>40</v>
      </c>
      <c r="F36" s="120">
        <f>ROUND((SUM(BF89:BF112)),2)</f>
        <v>0</v>
      </c>
      <c r="I36" s="121">
        <v>0.15</v>
      </c>
      <c r="J36" s="120">
        <f>ROUND(((SUM(BF89:BF112))*I36),2)</f>
        <v>0</v>
      </c>
      <c r="L36" s="36"/>
    </row>
    <row r="37" spans="2:12" s="1" customFormat="1" ht="14.45" customHeight="1" hidden="1">
      <c r="B37" s="36"/>
      <c r="E37" s="109" t="s">
        <v>41</v>
      </c>
      <c r="F37" s="120">
        <f>ROUND((SUM(BG89:BG112)),2)</f>
        <v>0</v>
      </c>
      <c r="I37" s="121">
        <v>0.21</v>
      </c>
      <c r="J37" s="120">
        <f>0</f>
        <v>0</v>
      </c>
      <c r="L37" s="36"/>
    </row>
    <row r="38" spans="2:12" s="1" customFormat="1" ht="14.45" customHeight="1" hidden="1">
      <c r="B38" s="36"/>
      <c r="E38" s="109" t="s">
        <v>42</v>
      </c>
      <c r="F38" s="120">
        <f>ROUND((SUM(BH89:BH112)),2)</f>
        <v>0</v>
      </c>
      <c r="I38" s="121">
        <v>0.15</v>
      </c>
      <c r="J38" s="120">
        <f>0</f>
        <v>0</v>
      </c>
      <c r="L38" s="36"/>
    </row>
    <row r="39" spans="2:12" s="1" customFormat="1" ht="14.45" customHeight="1" hidden="1">
      <c r="B39" s="36"/>
      <c r="E39" s="109" t="s">
        <v>43</v>
      </c>
      <c r="F39" s="120">
        <f>ROUND((SUM(BI89:BI112)),2)</f>
        <v>0</v>
      </c>
      <c r="I39" s="121">
        <v>0</v>
      </c>
      <c r="J39" s="120">
        <f>0</f>
        <v>0</v>
      </c>
      <c r="L39" s="36"/>
    </row>
    <row r="40" spans="2:12" s="1" customFormat="1" ht="6.95" customHeight="1">
      <c r="B40" s="36"/>
      <c r="I40" s="110"/>
      <c r="L40" s="36"/>
    </row>
    <row r="41" spans="2:12" s="1" customFormat="1" ht="25.35" customHeight="1">
      <c r="B41" s="36"/>
      <c r="C41" s="122"/>
      <c r="D41" s="123" t="s">
        <v>44</v>
      </c>
      <c r="E41" s="124"/>
      <c r="F41" s="124"/>
      <c r="G41" s="125" t="s">
        <v>45</v>
      </c>
      <c r="H41" s="126" t="s">
        <v>46</v>
      </c>
      <c r="I41" s="127"/>
      <c r="J41" s="128">
        <f>SUM(J32:J39)</f>
        <v>0</v>
      </c>
      <c r="K41" s="129"/>
      <c r="L41" s="36"/>
    </row>
    <row r="42" spans="2:12" s="1" customFormat="1" ht="14.45" customHeight="1">
      <c r="B42" s="130"/>
      <c r="C42" s="131"/>
      <c r="D42" s="131"/>
      <c r="E42" s="131"/>
      <c r="F42" s="131"/>
      <c r="G42" s="131"/>
      <c r="H42" s="131"/>
      <c r="I42" s="132"/>
      <c r="J42" s="131"/>
      <c r="K42" s="131"/>
      <c r="L42" s="36"/>
    </row>
    <row r="46" spans="2:12" s="1" customFormat="1" ht="6.95" customHeight="1">
      <c r="B46" s="133"/>
      <c r="C46" s="134"/>
      <c r="D46" s="134"/>
      <c r="E46" s="134"/>
      <c r="F46" s="134"/>
      <c r="G46" s="134"/>
      <c r="H46" s="134"/>
      <c r="I46" s="135"/>
      <c r="J46" s="134"/>
      <c r="K46" s="134"/>
      <c r="L46" s="36"/>
    </row>
    <row r="47" spans="2:12" s="1" customFormat="1" ht="24.95" customHeight="1">
      <c r="B47" s="32"/>
      <c r="C47" s="21" t="s">
        <v>115</v>
      </c>
      <c r="D47" s="33"/>
      <c r="E47" s="33"/>
      <c r="F47" s="33"/>
      <c r="G47" s="33"/>
      <c r="H47" s="33"/>
      <c r="I47" s="110"/>
      <c r="J47" s="33"/>
      <c r="K47" s="33"/>
      <c r="L47" s="36"/>
    </row>
    <row r="48" spans="2:12" s="1" customFormat="1" ht="6.95" customHeight="1">
      <c r="B48" s="32"/>
      <c r="C48" s="33"/>
      <c r="D48" s="33"/>
      <c r="E48" s="33"/>
      <c r="F48" s="33"/>
      <c r="G48" s="33"/>
      <c r="H48" s="33"/>
      <c r="I48" s="110"/>
      <c r="J48" s="33"/>
      <c r="K48" s="33"/>
      <c r="L48" s="36"/>
    </row>
    <row r="49" spans="2:12" s="1" customFormat="1" ht="12" customHeight="1">
      <c r="B49" s="32"/>
      <c r="C49" s="27" t="s">
        <v>16</v>
      </c>
      <c r="D49" s="33"/>
      <c r="E49" s="33"/>
      <c r="F49" s="33"/>
      <c r="G49" s="33"/>
      <c r="H49" s="33"/>
      <c r="I49" s="110"/>
      <c r="J49" s="33"/>
      <c r="K49" s="33"/>
      <c r="L49" s="36"/>
    </row>
    <row r="50" spans="2:12" s="1" customFormat="1" ht="16.5" customHeight="1">
      <c r="B50" s="32"/>
      <c r="C50" s="33"/>
      <c r="D50" s="33"/>
      <c r="E50" s="340" t="str">
        <f>E7</f>
        <v>Výrovka, Vrbová Lhota oprava koryta a údržba porostů, ř. km 8,500 - 10,000</v>
      </c>
      <c r="F50" s="341"/>
      <c r="G50" s="341"/>
      <c r="H50" s="341"/>
      <c r="I50" s="110"/>
      <c r="J50" s="33"/>
      <c r="K50" s="33"/>
      <c r="L50" s="36"/>
    </row>
    <row r="51" spans="2:12" ht="12" customHeight="1">
      <c r="B51" s="19"/>
      <c r="C51" s="27" t="s">
        <v>111</v>
      </c>
      <c r="D51" s="20"/>
      <c r="E51" s="20"/>
      <c r="F51" s="20"/>
      <c r="G51" s="20"/>
      <c r="H51" s="20"/>
      <c r="J51" s="20"/>
      <c r="K51" s="20"/>
      <c r="L51" s="18"/>
    </row>
    <row r="52" spans="2:12" s="1" customFormat="1" ht="16.5" customHeight="1">
      <c r="B52" s="32"/>
      <c r="C52" s="33"/>
      <c r="D52" s="33"/>
      <c r="E52" s="340" t="s">
        <v>112</v>
      </c>
      <c r="F52" s="319"/>
      <c r="G52" s="319"/>
      <c r="H52" s="319"/>
      <c r="I52" s="110"/>
      <c r="J52" s="33"/>
      <c r="K52" s="33"/>
      <c r="L52" s="36"/>
    </row>
    <row r="53" spans="2:12" s="1" customFormat="1" ht="12" customHeight="1">
      <c r="B53" s="32"/>
      <c r="C53" s="27" t="s">
        <v>113</v>
      </c>
      <c r="D53" s="33"/>
      <c r="E53" s="33"/>
      <c r="F53" s="33"/>
      <c r="G53" s="33"/>
      <c r="H53" s="33"/>
      <c r="I53" s="110"/>
      <c r="J53" s="33"/>
      <c r="K53" s="33"/>
      <c r="L53" s="36"/>
    </row>
    <row r="54" spans="2:12" s="1" customFormat="1" ht="16.5" customHeight="1">
      <c r="B54" s="32"/>
      <c r="C54" s="33"/>
      <c r="D54" s="33"/>
      <c r="E54" s="320" t="str">
        <f>E11</f>
        <v>SO 01.08 - Nátrž 12</v>
      </c>
      <c r="F54" s="319"/>
      <c r="G54" s="319"/>
      <c r="H54" s="319"/>
      <c r="I54" s="110"/>
      <c r="J54" s="33"/>
      <c r="K54" s="33"/>
      <c r="L54" s="36"/>
    </row>
    <row r="55" spans="2:12" s="1" customFormat="1" ht="6.95" customHeight="1">
      <c r="B55" s="32"/>
      <c r="C55" s="33"/>
      <c r="D55" s="33"/>
      <c r="E55" s="33"/>
      <c r="F55" s="33"/>
      <c r="G55" s="33"/>
      <c r="H55" s="33"/>
      <c r="I55" s="110"/>
      <c r="J55" s="33"/>
      <c r="K55" s="33"/>
      <c r="L55" s="36"/>
    </row>
    <row r="56" spans="2:12" s="1" customFormat="1" ht="12" customHeight="1">
      <c r="B56" s="32"/>
      <c r="C56" s="27" t="s">
        <v>21</v>
      </c>
      <c r="D56" s="33"/>
      <c r="E56" s="33"/>
      <c r="F56" s="25" t="str">
        <f>F14</f>
        <v xml:space="preserve"> </v>
      </c>
      <c r="G56" s="33"/>
      <c r="H56" s="33"/>
      <c r="I56" s="111" t="s">
        <v>23</v>
      </c>
      <c r="J56" s="53" t="str">
        <f>IF(J14="","",J14)</f>
        <v>11. 12. 2018</v>
      </c>
      <c r="K56" s="33"/>
      <c r="L56" s="36"/>
    </row>
    <row r="57" spans="2:12" s="1" customFormat="1" ht="6.95" customHeight="1">
      <c r="B57" s="32"/>
      <c r="C57" s="33"/>
      <c r="D57" s="33"/>
      <c r="E57" s="33"/>
      <c r="F57" s="33"/>
      <c r="G57" s="33"/>
      <c r="H57" s="33"/>
      <c r="I57" s="110"/>
      <c r="J57" s="33"/>
      <c r="K57" s="33"/>
      <c r="L57" s="36"/>
    </row>
    <row r="58" spans="2:12" s="1" customFormat="1" ht="13.7" customHeight="1">
      <c r="B58" s="32"/>
      <c r="C58" s="27" t="s">
        <v>25</v>
      </c>
      <c r="D58" s="33"/>
      <c r="E58" s="33"/>
      <c r="F58" s="25" t="str">
        <f>E17</f>
        <v xml:space="preserve"> </v>
      </c>
      <c r="G58" s="33"/>
      <c r="H58" s="33"/>
      <c r="I58" s="111" t="s">
        <v>30</v>
      </c>
      <c r="J58" s="30" t="str">
        <f>E23</f>
        <v xml:space="preserve"> </v>
      </c>
      <c r="K58" s="33"/>
      <c r="L58" s="36"/>
    </row>
    <row r="59" spans="2:12" s="1" customFormat="1" ht="13.7" customHeight="1">
      <c r="B59" s="32"/>
      <c r="C59" s="27" t="s">
        <v>28</v>
      </c>
      <c r="D59" s="33"/>
      <c r="E59" s="33"/>
      <c r="F59" s="25" t="str">
        <f>IF(E20="","",E20)</f>
        <v>Vyplň údaj</v>
      </c>
      <c r="G59" s="33"/>
      <c r="H59" s="33"/>
      <c r="I59" s="111" t="s">
        <v>32</v>
      </c>
      <c r="J59" s="30" t="str">
        <f>E26</f>
        <v xml:space="preserve"> </v>
      </c>
      <c r="K59" s="33"/>
      <c r="L59" s="36"/>
    </row>
    <row r="60" spans="2:12" s="1" customFormat="1" ht="10.35" customHeight="1">
      <c r="B60" s="32"/>
      <c r="C60" s="33"/>
      <c r="D60" s="33"/>
      <c r="E60" s="33"/>
      <c r="F60" s="33"/>
      <c r="G60" s="33"/>
      <c r="H60" s="33"/>
      <c r="I60" s="110"/>
      <c r="J60" s="33"/>
      <c r="K60" s="33"/>
      <c r="L60" s="36"/>
    </row>
    <row r="61" spans="2:12" s="1" customFormat="1" ht="29.25" customHeight="1">
      <c r="B61" s="32"/>
      <c r="C61" s="136" t="s">
        <v>116</v>
      </c>
      <c r="D61" s="137"/>
      <c r="E61" s="137"/>
      <c r="F61" s="137"/>
      <c r="G61" s="137"/>
      <c r="H61" s="137"/>
      <c r="I61" s="138"/>
      <c r="J61" s="139" t="s">
        <v>117</v>
      </c>
      <c r="K61" s="137"/>
      <c r="L61" s="36"/>
    </row>
    <row r="62" spans="2:12" s="1" customFormat="1" ht="10.35" customHeight="1">
      <c r="B62" s="32"/>
      <c r="C62" s="33"/>
      <c r="D62" s="33"/>
      <c r="E62" s="33"/>
      <c r="F62" s="33"/>
      <c r="G62" s="33"/>
      <c r="H62" s="33"/>
      <c r="I62" s="110"/>
      <c r="J62" s="33"/>
      <c r="K62" s="33"/>
      <c r="L62" s="36"/>
    </row>
    <row r="63" spans="2:47" s="1" customFormat="1" ht="22.9" customHeight="1">
      <c r="B63" s="32"/>
      <c r="C63" s="140" t="s">
        <v>66</v>
      </c>
      <c r="D63" s="33"/>
      <c r="E63" s="33"/>
      <c r="F63" s="33"/>
      <c r="G63" s="33"/>
      <c r="H63" s="33"/>
      <c r="I63" s="110"/>
      <c r="J63" s="71">
        <f>J89</f>
        <v>0</v>
      </c>
      <c r="K63" s="33"/>
      <c r="L63" s="36"/>
      <c r="AU63" s="15" t="s">
        <v>118</v>
      </c>
    </row>
    <row r="64" spans="2:12" s="8" customFormat="1" ht="24.95" customHeight="1">
      <c r="B64" s="141"/>
      <c r="C64" s="142"/>
      <c r="D64" s="143" t="s">
        <v>119</v>
      </c>
      <c r="E64" s="144"/>
      <c r="F64" s="144"/>
      <c r="G64" s="144"/>
      <c r="H64" s="144"/>
      <c r="I64" s="145"/>
      <c r="J64" s="146">
        <f>J90</f>
        <v>0</v>
      </c>
      <c r="K64" s="142"/>
      <c r="L64" s="147"/>
    </row>
    <row r="65" spans="2:12" s="9" customFormat="1" ht="19.9" customHeight="1">
      <c r="B65" s="148"/>
      <c r="C65" s="92"/>
      <c r="D65" s="149" t="s">
        <v>120</v>
      </c>
      <c r="E65" s="150"/>
      <c r="F65" s="150"/>
      <c r="G65" s="150"/>
      <c r="H65" s="150"/>
      <c r="I65" s="151"/>
      <c r="J65" s="152">
        <f>J91</f>
        <v>0</v>
      </c>
      <c r="K65" s="92"/>
      <c r="L65" s="153"/>
    </row>
    <row r="66" spans="2:12" s="9" customFormat="1" ht="19.9" customHeight="1">
      <c r="B66" s="148"/>
      <c r="C66" s="92"/>
      <c r="D66" s="149" t="s">
        <v>121</v>
      </c>
      <c r="E66" s="150"/>
      <c r="F66" s="150"/>
      <c r="G66" s="150"/>
      <c r="H66" s="150"/>
      <c r="I66" s="151"/>
      <c r="J66" s="152">
        <f>J106</f>
        <v>0</v>
      </c>
      <c r="K66" s="92"/>
      <c r="L66" s="153"/>
    </row>
    <row r="67" spans="2:12" s="9" customFormat="1" ht="19.9" customHeight="1">
      <c r="B67" s="148"/>
      <c r="C67" s="92"/>
      <c r="D67" s="149" t="s">
        <v>122</v>
      </c>
      <c r="E67" s="150"/>
      <c r="F67" s="150"/>
      <c r="G67" s="150"/>
      <c r="H67" s="150"/>
      <c r="I67" s="151"/>
      <c r="J67" s="152">
        <f>J111</f>
        <v>0</v>
      </c>
      <c r="K67" s="92"/>
      <c r="L67" s="153"/>
    </row>
    <row r="68" spans="2:12" s="1" customFormat="1" ht="21.75" customHeight="1">
      <c r="B68" s="32"/>
      <c r="C68" s="33"/>
      <c r="D68" s="33"/>
      <c r="E68" s="33"/>
      <c r="F68" s="33"/>
      <c r="G68" s="33"/>
      <c r="H68" s="33"/>
      <c r="I68" s="110"/>
      <c r="J68" s="33"/>
      <c r="K68" s="33"/>
      <c r="L68" s="36"/>
    </row>
    <row r="69" spans="2:12" s="1" customFormat="1" ht="6.95" customHeight="1">
      <c r="B69" s="44"/>
      <c r="C69" s="45"/>
      <c r="D69" s="45"/>
      <c r="E69" s="45"/>
      <c r="F69" s="45"/>
      <c r="G69" s="45"/>
      <c r="H69" s="45"/>
      <c r="I69" s="132"/>
      <c r="J69" s="45"/>
      <c r="K69" s="45"/>
      <c r="L69" s="36"/>
    </row>
    <row r="73" spans="2:12" s="1" customFormat="1" ht="6.95" customHeight="1">
      <c r="B73" s="46"/>
      <c r="C73" s="47"/>
      <c r="D73" s="47"/>
      <c r="E73" s="47"/>
      <c r="F73" s="47"/>
      <c r="G73" s="47"/>
      <c r="H73" s="47"/>
      <c r="I73" s="135"/>
      <c r="J73" s="47"/>
      <c r="K73" s="47"/>
      <c r="L73" s="36"/>
    </row>
    <row r="74" spans="2:12" s="1" customFormat="1" ht="24.95" customHeight="1">
      <c r="B74" s="32"/>
      <c r="C74" s="21" t="s">
        <v>123</v>
      </c>
      <c r="D74" s="33"/>
      <c r="E74" s="33"/>
      <c r="F74" s="33"/>
      <c r="G74" s="33"/>
      <c r="H74" s="33"/>
      <c r="I74" s="110"/>
      <c r="J74" s="33"/>
      <c r="K74" s="33"/>
      <c r="L74" s="36"/>
    </row>
    <row r="75" spans="2:12" s="1" customFormat="1" ht="6.95" customHeight="1">
      <c r="B75" s="32"/>
      <c r="C75" s="33"/>
      <c r="D75" s="33"/>
      <c r="E75" s="33"/>
      <c r="F75" s="33"/>
      <c r="G75" s="33"/>
      <c r="H75" s="33"/>
      <c r="I75" s="110"/>
      <c r="J75" s="33"/>
      <c r="K75" s="33"/>
      <c r="L75" s="36"/>
    </row>
    <row r="76" spans="2:12" s="1" customFormat="1" ht="12" customHeight="1">
      <c r="B76" s="32"/>
      <c r="C76" s="27" t="s">
        <v>16</v>
      </c>
      <c r="D76" s="33"/>
      <c r="E76" s="33"/>
      <c r="F76" s="33"/>
      <c r="G76" s="33"/>
      <c r="H76" s="33"/>
      <c r="I76" s="110"/>
      <c r="J76" s="33"/>
      <c r="K76" s="33"/>
      <c r="L76" s="36"/>
    </row>
    <row r="77" spans="2:12" s="1" customFormat="1" ht="16.5" customHeight="1">
      <c r="B77" s="32"/>
      <c r="C77" s="33"/>
      <c r="D77" s="33"/>
      <c r="E77" s="340" t="str">
        <f>E7</f>
        <v>Výrovka, Vrbová Lhota oprava koryta a údržba porostů, ř. km 8,500 - 10,000</v>
      </c>
      <c r="F77" s="341"/>
      <c r="G77" s="341"/>
      <c r="H77" s="341"/>
      <c r="I77" s="110"/>
      <c r="J77" s="33"/>
      <c r="K77" s="33"/>
      <c r="L77" s="36"/>
    </row>
    <row r="78" spans="2:12" ht="12" customHeight="1">
      <c r="B78" s="19"/>
      <c r="C78" s="27" t="s">
        <v>111</v>
      </c>
      <c r="D78" s="20"/>
      <c r="E78" s="20"/>
      <c r="F78" s="20"/>
      <c r="G78" s="20"/>
      <c r="H78" s="20"/>
      <c r="J78" s="20"/>
      <c r="K78" s="20"/>
      <c r="L78" s="18"/>
    </row>
    <row r="79" spans="2:12" s="1" customFormat="1" ht="16.5" customHeight="1">
      <c r="B79" s="32"/>
      <c r="C79" s="33"/>
      <c r="D79" s="33"/>
      <c r="E79" s="340" t="s">
        <v>112</v>
      </c>
      <c r="F79" s="319"/>
      <c r="G79" s="319"/>
      <c r="H79" s="319"/>
      <c r="I79" s="110"/>
      <c r="J79" s="33"/>
      <c r="K79" s="33"/>
      <c r="L79" s="36"/>
    </row>
    <row r="80" spans="2:12" s="1" customFormat="1" ht="12" customHeight="1">
      <c r="B80" s="32"/>
      <c r="C80" s="27" t="s">
        <v>113</v>
      </c>
      <c r="D80" s="33"/>
      <c r="E80" s="33"/>
      <c r="F80" s="33"/>
      <c r="G80" s="33"/>
      <c r="H80" s="33"/>
      <c r="I80" s="110"/>
      <c r="J80" s="33"/>
      <c r="K80" s="33"/>
      <c r="L80" s="36"/>
    </row>
    <row r="81" spans="2:12" s="1" customFormat="1" ht="16.5" customHeight="1">
      <c r="B81" s="32"/>
      <c r="C81" s="33"/>
      <c r="D81" s="33"/>
      <c r="E81" s="320" t="str">
        <f>E11</f>
        <v>SO 01.08 - Nátrž 12</v>
      </c>
      <c r="F81" s="319"/>
      <c r="G81" s="319"/>
      <c r="H81" s="319"/>
      <c r="I81" s="110"/>
      <c r="J81" s="33"/>
      <c r="K81" s="33"/>
      <c r="L81" s="36"/>
    </row>
    <row r="82" spans="2:12" s="1" customFormat="1" ht="6.95" customHeight="1">
      <c r="B82" s="32"/>
      <c r="C82" s="33"/>
      <c r="D82" s="33"/>
      <c r="E82" s="33"/>
      <c r="F82" s="33"/>
      <c r="G82" s="33"/>
      <c r="H82" s="33"/>
      <c r="I82" s="110"/>
      <c r="J82" s="33"/>
      <c r="K82" s="33"/>
      <c r="L82" s="36"/>
    </row>
    <row r="83" spans="2:12" s="1" customFormat="1" ht="12" customHeight="1">
      <c r="B83" s="32"/>
      <c r="C83" s="27" t="s">
        <v>21</v>
      </c>
      <c r="D83" s="33"/>
      <c r="E83" s="33"/>
      <c r="F83" s="25" t="str">
        <f>F14</f>
        <v xml:space="preserve"> </v>
      </c>
      <c r="G83" s="33"/>
      <c r="H83" s="33"/>
      <c r="I83" s="111" t="s">
        <v>23</v>
      </c>
      <c r="J83" s="53" t="str">
        <f>IF(J14="","",J14)</f>
        <v>11. 12. 2018</v>
      </c>
      <c r="K83" s="33"/>
      <c r="L83" s="36"/>
    </row>
    <row r="84" spans="2:12" s="1" customFormat="1" ht="6.95" customHeight="1">
      <c r="B84" s="32"/>
      <c r="C84" s="33"/>
      <c r="D84" s="33"/>
      <c r="E84" s="33"/>
      <c r="F84" s="33"/>
      <c r="G84" s="33"/>
      <c r="H84" s="33"/>
      <c r="I84" s="110"/>
      <c r="J84" s="33"/>
      <c r="K84" s="33"/>
      <c r="L84" s="36"/>
    </row>
    <row r="85" spans="2:12" s="1" customFormat="1" ht="13.7" customHeight="1">
      <c r="B85" s="32"/>
      <c r="C85" s="27" t="s">
        <v>25</v>
      </c>
      <c r="D85" s="33"/>
      <c r="E85" s="33"/>
      <c r="F85" s="25" t="str">
        <f>E17</f>
        <v xml:space="preserve"> </v>
      </c>
      <c r="G85" s="33"/>
      <c r="H85" s="33"/>
      <c r="I85" s="111" t="s">
        <v>30</v>
      </c>
      <c r="J85" s="30" t="str">
        <f>E23</f>
        <v xml:space="preserve"> </v>
      </c>
      <c r="K85" s="33"/>
      <c r="L85" s="36"/>
    </row>
    <row r="86" spans="2:12" s="1" customFormat="1" ht="13.7" customHeight="1">
      <c r="B86" s="32"/>
      <c r="C86" s="27" t="s">
        <v>28</v>
      </c>
      <c r="D86" s="33"/>
      <c r="E86" s="33"/>
      <c r="F86" s="25" t="str">
        <f>IF(E20="","",E20)</f>
        <v>Vyplň údaj</v>
      </c>
      <c r="G86" s="33"/>
      <c r="H86" s="33"/>
      <c r="I86" s="111" t="s">
        <v>32</v>
      </c>
      <c r="J86" s="30" t="str">
        <f>E26</f>
        <v xml:space="preserve"> </v>
      </c>
      <c r="K86" s="33"/>
      <c r="L86" s="36"/>
    </row>
    <row r="87" spans="2:12" s="1" customFormat="1" ht="10.35" customHeight="1">
      <c r="B87" s="32"/>
      <c r="C87" s="33"/>
      <c r="D87" s="33"/>
      <c r="E87" s="33"/>
      <c r="F87" s="33"/>
      <c r="G87" s="33"/>
      <c r="H87" s="33"/>
      <c r="I87" s="110"/>
      <c r="J87" s="33"/>
      <c r="K87" s="33"/>
      <c r="L87" s="36"/>
    </row>
    <row r="88" spans="2:20" s="10" customFormat="1" ht="29.25" customHeight="1">
      <c r="B88" s="154"/>
      <c r="C88" s="155" t="s">
        <v>124</v>
      </c>
      <c r="D88" s="156" t="s">
        <v>53</v>
      </c>
      <c r="E88" s="156" t="s">
        <v>49</v>
      </c>
      <c r="F88" s="156" t="s">
        <v>50</v>
      </c>
      <c r="G88" s="156" t="s">
        <v>125</v>
      </c>
      <c r="H88" s="156" t="s">
        <v>126</v>
      </c>
      <c r="I88" s="157" t="s">
        <v>127</v>
      </c>
      <c r="J88" s="156" t="s">
        <v>117</v>
      </c>
      <c r="K88" s="158" t="s">
        <v>128</v>
      </c>
      <c r="L88" s="159"/>
      <c r="M88" s="62" t="s">
        <v>19</v>
      </c>
      <c r="N88" s="63" t="s">
        <v>38</v>
      </c>
      <c r="O88" s="63" t="s">
        <v>129</v>
      </c>
      <c r="P88" s="63" t="s">
        <v>130</v>
      </c>
      <c r="Q88" s="63" t="s">
        <v>131</v>
      </c>
      <c r="R88" s="63" t="s">
        <v>132</v>
      </c>
      <c r="S88" s="63" t="s">
        <v>133</v>
      </c>
      <c r="T88" s="64" t="s">
        <v>134</v>
      </c>
    </row>
    <row r="89" spans="2:63" s="1" customFormat="1" ht="22.9" customHeight="1">
      <c r="B89" s="32"/>
      <c r="C89" s="69" t="s">
        <v>135</v>
      </c>
      <c r="D89" s="33"/>
      <c r="E89" s="33"/>
      <c r="F89" s="33"/>
      <c r="G89" s="33"/>
      <c r="H89" s="33"/>
      <c r="I89" s="110"/>
      <c r="J89" s="160">
        <f>BK89</f>
        <v>0</v>
      </c>
      <c r="K89" s="33"/>
      <c r="L89" s="36"/>
      <c r="M89" s="65"/>
      <c r="N89" s="66"/>
      <c r="O89" s="66"/>
      <c r="P89" s="161">
        <f>P90</f>
        <v>0</v>
      </c>
      <c r="Q89" s="66"/>
      <c r="R89" s="161">
        <f>R90</f>
        <v>120.4856876</v>
      </c>
      <c r="S89" s="66"/>
      <c r="T89" s="162">
        <f>T90</f>
        <v>0</v>
      </c>
      <c r="AT89" s="15" t="s">
        <v>67</v>
      </c>
      <c r="AU89" s="15" t="s">
        <v>118</v>
      </c>
      <c r="BK89" s="163">
        <f>BK90</f>
        <v>0</v>
      </c>
    </row>
    <row r="90" spans="2:63" s="11" customFormat="1" ht="25.9" customHeight="1">
      <c r="B90" s="164"/>
      <c r="C90" s="165"/>
      <c r="D90" s="166" t="s">
        <v>67</v>
      </c>
      <c r="E90" s="167" t="s">
        <v>136</v>
      </c>
      <c r="F90" s="167" t="s">
        <v>137</v>
      </c>
      <c r="G90" s="165"/>
      <c r="H90" s="165"/>
      <c r="I90" s="168"/>
      <c r="J90" s="169">
        <f>BK90</f>
        <v>0</v>
      </c>
      <c r="K90" s="165"/>
      <c r="L90" s="170"/>
      <c r="M90" s="171"/>
      <c r="N90" s="172"/>
      <c r="O90" s="172"/>
      <c r="P90" s="173">
        <f>P91+P106+P111</f>
        <v>0</v>
      </c>
      <c r="Q90" s="172"/>
      <c r="R90" s="173">
        <f>R91+R106+R111</f>
        <v>120.4856876</v>
      </c>
      <c r="S90" s="172"/>
      <c r="T90" s="174">
        <f>T91+T106+T111</f>
        <v>0</v>
      </c>
      <c r="AR90" s="175" t="s">
        <v>75</v>
      </c>
      <c r="AT90" s="176" t="s">
        <v>67</v>
      </c>
      <c r="AU90" s="176" t="s">
        <v>68</v>
      </c>
      <c r="AY90" s="175" t="s">
        <v>138</v>
      </c>
      <c r="BK90" s="177">
        <f>BK91+BK106+BK111</f>
        <v>0</v>
      </c>
    </row>
    <row r="91" spans="2:63" s="11" customFormat="1" ht="22.9" customHeight="1">
      <c r="B91" s="164"/>
      <c r="C91" s="165"/>
      <c r="D91" s="166" t="s">
        <v>67</v>
      </c>
      <c r="E91" s="178" t="s">
        <v>75</v>
      </c>
      <c r="F91" s="178" t="s">
        <v>139</v>
      </c>
      <c r="G91" s="165"/>
      <c r="H91" s="165"/>
      <c r="I91" s="168"/>
      <c r="J91" s="179">
        <f>BK91</f>
        <v>0</v>
      </c>
      <c r="K91" s="165"/>
      <c r="L91" s="170"/>
      <c r="M91" s="171"/>
      <c r="N91" s="172"/>
      <c r="O91" s="172"/>
      <c r="P91" s="173">
        <f>SUM(P92:P105)</f>
        <v>0</v>
      </c>
      <c r="Q91" s="172"/>
      <c r="R91" s="173">
        <f>SUM(R92:R105)</f>
        <v>0.001502</v>
      </c>
      <c r="S91" s="172"/>
      <c r="T91" s="174">
        <f>SUM(T92:T105)</f>
        <v>0</v>
      </c>
      <c r="AR91" s="175" t="s">
        <v>75</v>
      </c>
      <c r="AT91" s="176" t="s">
        <v>67</v>
      </c>
      <c r="AU91" s="176" t="s">
        <v>75</v>
      </c>
      <c r="AY91" s="175" t="s">
        <v>138</v>
      </c>
      <c r="BK91" s="177">
        <f>SUM(BK92:BK105)</f>
        <v>0</v>
      </c>
    </row>
    <row r="92" spans="2:65" s="1" customFormat="1" ht="16.5" customHeight="1">
      <c r="B92" s="32"/>
      <c r="C92" s="180" t="s">
        <v>75</v>
      </c>
      <c r="D92" s="180" t="s">
        <v>140</v>
      </c>
      <c r="E92" s="181" t="s">
        <v>141</v>
      </c>
      <c r="F92" s="182" t="s">
        <v>142</v>
      </c>
      <c r="G92" s="183" t="s">
        <v>143</v>
      </c>
      <c r="H92" s="184">
        <v>0.007</v>
      </c>
      <c r="I92" s="185"/>
      <c r="J92" s="186">
        <f>ROUND(I92*H92,2)</f>
        <v>0</v>
      </c>
      <c r="K92" s="182" t="s">
        <v>144</v>
      </c>
      <c r="L92" s="36"/>
      <c r="M92" s="187" t="s">
        <v>19</v>
      </c>
      <c r="N92" s="188" t="s">
        <v>39</v>
      </c>
      <c r="O92" s="58"/>
      <c r="P92" s="189">
        <f>O92*H92</f>
        <v>0</v>
      </c>
      <c r="Q92" s="189">
        <v>0</v>
      </c>
      <c r="R92" s="189">
        <f>Q92*H92</f>
        <v>0</v>
      </c>
      <c r="S92" s="189">
        <v>0</v>
      </c>
      <c r="T92" s="190">
        <f>S92*H92</f>
        <v>0</v>
      </c>
      <c r="AR92" s="15" t="s">
        <v>145</v>
      </c>
      <c r="AT92" s="15" t="s">
        <v>140</v>
      </c>
      <c r="AU92" s="15" t="s">
        <v>77</v>
      </c>
      <c r="AY92" s="15" t="s">
        <v>138</v>
      </c>
      <c r="BE92" s="191">
        <f>IF(N92="základní",J92,0)</f>
        <v>0</v>
      </c>
      <c r="BF92" s="191">
        <f>IF(N92="snížená",J92,0)</f>
        <v>0</v>
      </c>
      <c r="BG92" s="191">
        <f>IF(N92="zákl. přenesená",J92,0)</f>
        <v>0</v>
      </c>
      <c r="BH92" s="191">
        <f>IF(N92="sníž. přenesená",J92,0)</f>
        <v>0</v>
      </c>
      <c r="BI92" s="191">
        <f>IF(N92="nulová",J92,0)</f>
        <v>0</v>
      </c>
      <c r="BJ92" s="15" t="s">
        <v>75</v>
      </c>
      <c r="BK92" s="191">
        <f>ROUND(I92*H92,2)</f>
        <v>0</v>
      </c>
      <c r="BL92" s="15" t="s">
        <v>145</v>
      </c>
      <c r="BM92" s="15" t="s">
        <v>365</v>
      </c>
    </row>
    <row r="93" spans="2:65" s="1" customFormat="1" ht="22.5" customHeight="1">
      <c r="B93" s="32"/>
      <c r="C93" s="180" t="s">
        <v>77</v>
      </c>
      <c r="D93" s="180" t="s">
        <v>140</v>
      </c>
      <c r="E93" s="181" t="s">
        <v>147</v>
      </c>
      <c r="F93" s="182" t="s">
        <v>148</v>
      </c>
      <c r="G93" s="183" t="s">
        <v>143</v>
      </c>
      <c r="H93" s="184">
        <v>0.007</v>
      </c>
      <c r="I93" s="185"/>
      <c r="J93" s="186">
        <f>ROUND(I93*H93,2)</f>
        <v>0</v>
      </c>
      <c r="K93" s="182" t="s">
        <v>144</v>
      </c>
      <c r="L93" s="36"/>
      <c r="M93" s="187" t="s">
        <v>19</v>
      </c>
      <c r="N93" s="188" t="s">
        <v>39</v>
      </c>
      <c r="O93" s="58"/>
      <c r="P93" s="189">
        <f>O93*H93</f>
        <v>0</v>
      </c>
      <c r="Q93" s="189">
        <v>0</v>
      </c>
      <c r="R93" s="189">
        <f>Q93*H93</f>
        <v>0</v>
      </c>
      <c r="S93" s="189">
        <v>0</v>
      </c>
      <c r="T93" s="190">
        <f>S93*H93</f>
        <v>0</v>
      </c>
      <c r="AR93" s="15" t="s">
        <v>145</v>
      </c>
      <c r="AT93" s="15" t="s">
        <v>140</v>
      </c>
      <c r="AU93" s="15" t="s">
        <v>77</v>
      </c>
      <c r="AY93" s="15" t="s">
        <v>138</v>
      </c>
      <c r="BE93" s="191">
        <f>IF(N93="základní",J93,0)</f>
        <v>0</v>
      </c>
      <c r="BF93" s="191">
        <f>IF(N93="snížená",J93,0)</f>
        <v>0</v>
      </c>
      <c r="BG93" s="191">
        <f>IF(N93="zákl. přenesená",J93,0)</f>
        <v>0</v>
      </c>
      <c r="BH93" s="191">
        <f>IF(N93="sníž. přenesená",J93,0)</f>
        <v>0</v>
      </c>
      <c r="BI93" s="191">
        <f>IF(N93="nulová",J93,0)</f>
        <v>0</v>
      </c>
      <c r="BJ93" s="15" t="s">
        <v>75</v>
      </c>
      <c r="BK93" s="191">
        <f>ROUND(I93*H93,2)</f>
        <v>0</v>
      </c>
      <c r="BL93" s="15" t="s">
        <v>145</v>
      </c>
      <c r="BM93" s="15" t="s">
        <v>366</v>
      </c>
    </row>
    <row r="94" spans="2:65" s="1" customFormat="1" ht="22.5" customHeight="1">
      <c r="B94" s="32"/>
      <c r="C94" s="180" t="s">
        <v>150</v>
      </c>
      <c r="D94" s="180" t="s">
        <v>140</v>
      </c>
      <c r="E94" s="181" t="s">
        <v>151</v>
      </c>
      <c r="F94" s="182" t="s">
        <v>152</v>
      </c>
      <c r="G94" s="183" t="s">
        <v>153</v>
      </c>
      <c r="H94" s="184">
        <v>2.29</v>
      </c>
      <c r="I94" s="185"/>
      <c r="J94" s="186">
        <f>ROUND(I94*H94,2)</f>
        <v>0</v>
      </c>
      <c r="K94" s="182" t="s">
        <v>144</v>
      </c>
      <c r="L94" s="36"/>
      <c r="M94" s="187" t="s">
        <v>19</v>
      </c>
      <c r="N94" s="188" t="s">
        <v>39</v>
      </c>
      <c r="O94" s="58"/>
      <c r="P94" s="189">
        <f>O94*H94</f>
        <v>0</v>
      </c>
      <c r="Q94" s="189">
        <v>0</v>
      </c>
      <c r="R94" s="189">
        <f>Q94*H94</f>
        <v>0</v>
      </c>
      <c r="S94" s="189">
        <v>0</v>
      </c>
      <c r="T94" s="190">
        <f>S94*H94</f>
        <v>0</v>
      </c>
      <c r="AR94" s="15" t="s">
        <v>145</v>
      </c>
      <c r="AT94" s="15" t="s">
        <v>140</v>
      </c>
      <c r="AU94" s="15" t="s">
        <v>77</v>
      </c>
      <c r="AY94" s="15" t="s">
        <v>138</v>
      </c>
      <c r="BE94" s="191">
        <f>IF(N94="základní",J94,0)</f>
        <v>0</v>
      </c>
      <c r="BF94" s="191">
        <f>IF(N94="snížená",J94,0)</f>
        <v>0</v>
      </c>
      <c r="BG94" s="191">
        <f>IF(N94="zákl. přenesená",J94,0)</f>
        <v>0</v>
      </c>
      <c r="BH94" s="191">
        <f>IF(N94="sníž. přenesená",J94,0)</f>
        <v>0</v>
      </c>
      <c r="BI94" s="191">
        <f>IF(N94="nulová",J94,0)</f>
        <v>0</v>
      </c>
      <c r="BJ94" s="15" t="s">
        <v>75</v>
      </c>
      <c r="BK94" s="191">
        <f>ROUND(I94*H94,2)</f>
        <v>0</v>
      </c>
      <c r="BL94" s="15" t="s">
        <v>145</v>
      </c>
      <c r="BM94" s="15" t="s">
        <v>367</v>
      </c>
    </row>
    <row r="95" spans="2:65" s="1" customFormat="1" ht="22.5" customHeight="1">
      <c r="B95" s="32"/>
      <c r="C95" s="180" t="s">
        <v>145</v>
      </c>
      <c r="D95" s="180" t="s">
        <v>140</v>
      </c>
      <c r="E95" s="181" t="s">
        <v>155</v>
      </c>
      <c r="F95" s="182" t="s">
        <v>156</v>
      </c>
      <c r="G95" s="183" t="s">
        <v>153</v>
      </c>
      <c r="H95" s="184">
        <v>0.687</v>
      </c>
      <c r="I95" s="185"/>
      <c r="J95" s="186">
        <f>ROUND(I95*H95,2)</f>
        <v>0</v>
      </c>
      <c r="K95" s="182" t="s">
        <v>144</v>
      </c>
      <c r="L95" s="36"/>
      <c r="M95" s="187" t="s">
        <v>19</v>
      </c>
      <c r="N95" s="188" t="s">
        <v>39</v>
      </c>
      <c r="O95" s="58"/>
      <c r="P95" s="189">
        <f>O95*H95</f>
        <v>0</v>
      </c>
      <c r="Q95" s="189">
        <v>0</v>
      </c>
      <c r="R95" s="189">
        <f>Q95*H95</f>
        <v>0</v>
      </c>
      <c r="S95" s="189">
        <v>0</v>
      </c>
      <c r="T95" s="190">
        <f>S95*H95</f>
        <v>0</v>
      </c>
      <c r="AR95" s="15" t="s">
        <v>145</v>
      </c>
      <c r="AT95" s="15" t="s">
        <v>140</v>
      </c>
      <c r="AU95" s="15" t="s">
        <v>77</v>
      </c>
      <c r="AY95" s="15" t="s">
        <v>138</v>
      </c>
      <c r="BE95" s="191">
        <f>IF(N95="základní",J95,0)</f>
        <v>0</v>
      </c>
      <c r="BF95" s="191">
        <f>IF(N95="snížená",J95,0)</f>
        <v>0</v>
      </c>
      <c r="BG95" s="191">
        <f>IF(N95="zákl. přenesená",J95,0)</f>
        <v>0</v>
      </c>
      <c r="BH95" s="191">
        <f>IF(N95="sníž. přenesená",J95,0)</f>
        <v>0</v>
      </c>
      <c r="BI95" s="191">
        <f>IF(N95="nulová",J95,0)</f>
        <v>0</v>
      </c>
      <c r="BJ95" s="15" t="s">
        <v>75</v>
      </c>
      <c r="BK95" s="191">
        <f>ROUND(I95*H95,2)</f>
        <v>0</v>
      </c>
      <c r="BL95" s="15" t="s">
        <v>145</v>
      </c>
      <c r="BM95" s="15" t="s">
        <v>368</v>
      </c>
    </row>
    <row r="96" spans="2:51" s="12" customFormat="1" ht="12">
      <c r="B96" s="192"/>
      <c r="C96" s="193"/>
      <c r="D96" s="194" t="s">
        <v>158</v>
      </c>
      <c r="E96" s="195" t="s">
        <v>19</v>
      </c>
      <c r="F96" s="196" t="s">
        <v>369</v>
      </c>
      <c r="G96" s="193"/>
      <c r="H96" s="197">
        <v>0.687</v>
      </c>
      <c r="I96" s="198"/>
      <c r="J96" s="193"/>
      <c r="K96" s="193"/>
      <c r="L96" s="199"/>
      <c r="M96" s="200"/>
      <c r="N96" s="201"/>
      <c r="O96" s="201"/>
      <c r="P96" s="201"/>
      <c r="Q96" s="201"/>
      <c r="R96" s="201"/>
      <c r="S96" s="201"/>
      <c r="T96" s="202"/>
      <c r="AT96" s="203" t="s">
        <v>158</v>
      </c>
      <c r="AU96" s="203" t="s">
        <v>77</v>
      </c>
      <c r="AV96" s="12" t="s">
        <v>77</v>
      </c>
      <c r="AW96" s="12" t="s">
        <v>31</v>
      </c>
      <c r="AX96" s="12" t="s">
        <v>75</v>
      </c>
      <c r="AY96" s="203" t="s">
        <v>138</v>
      </c>
    </row>
    <row r="97" spans="2:65" s="1" customFormat="1" ht="22.5" customHeight="1">
      <c r="B97" s="32"/>
      <c r="C97" s="180" t="s">
        <v>160</v>
      </c>
      <c r="D97" s="180" t="s">
        <v>140</v>
      </c>
      <c r="E97" s="181" t="s">
        <v>161</v>
      </c>
      <c r="F97" s="182" t="s">
        <v>162</v>
      </c>
      <c r="G97" s="183" t="s">
        <v>153</v>
      </c>
      <c r="H97" s="184">
        <v>32.43</v>
      </c>
      <c r="I97" s="185"/>
      <c r="J97" s="186">
        <f aca="true" t="shared" si="0" ref="J97:J104">ROUND(I97*H97,2)</f>
        <v>0</v>
      </c>
      <c r="K97" s="182" t="s">
        <v>144</v>
      </c>
      <c r="L97" s="36"/>
      <c r="M97" s="187" t="s">
        <v>19</v>
      </c>
      <c r="N97" s="188" t="s">
        <v>39</v>
      </c>
      <c r="O97" s="58"/>
      <c r="P97" s="189">
        <f aca="true" t="shared" si="1" ref="P97:P104">O97*H97</f>
        <v>0</v>
      </c>
      <c r="Q97" s="189">
        <v>0</v>
      </c>
      <c r="R97" s="189">
        <f aca="true" t="shared" si="2" ref="R97:R104">Q97*H97</f>
        <v>0</v>
      </c>
      <c r="S97" s="189">
        <v>0</v>
      </c>
      <c r="T97" s="190">
        <f aca="true" t="shared" si="3" ref="T97:T104">S97*H97</f>
        <v>0</v>
      </c>
      <c r="AR97" s="15" t="s">
        <v>145</v>
      </c>
      <c r="AT97" s="15" t="s">
        <v>140</v>
      </c>
      <c r="AU97" s="15" t="s">
        <v>77</v>
      </c>
      <c r="AY97" s="15" t="s">
        <v>138</v>
      </c>
      <c r="BE97" s="191">
        <f aca="true" t="shared" si="4" ref="BE97:BE104">IF(N97="základní",J97,0)</f>
        <v>0</v>
      </c>
      <c r="BF97" s="191">
        <f aca="true" t="shared" si="5" ref="BF97:BF104">IF(N97="snížená",J97,0)</f>
        <v>0</v>
      </c>
      <c r="BG97" s="191">
        <f aca="true" t="shared" si="6" ref="BG97:BG104">IF(N97="zákl. přenesená",J97,0)</f>
        <v>0</v>
      </c>
      <c r="BH97" s="191">
        <f aca="true" t="shared" si="7" ref="BH97:BH104">IF(N97="sníž. přenesená",J97,0)</f>
        <v>0</v>
      </c>
      <c r="BI97" s="191">
        <f aca="true" t="shared" si="8" ref="BI97:BI104">IF(N97="nulová",J97,0)</f>
        <v>0</v>
      </c>
      <c r="BJ97" s="15" t="s">
        <v>75</v>
      </c>
      <c r="BK97" s="191">
        <f aca="true" t="shared" si="9" ref="BK97:BK104">ROUND(I97*H97,2)</f>
        <v>0</v>
      </c>
      <c r="BL97" s="15" t="s">
        <v>145</v>
      </c>
      <c r="BM97" s="15" t="s">
        <v>370</v>
      </c>
    </row>
    <row r="98" spans="2:65" s="1" customFormat="1" ht="22.5" customHeight="1">
      <c r="B98" s="32"/>
      <c r="C98" s="180" t="s">
        <v>164</v>
      </c>
      <c r="D98" s="180" t="s">
        <v>140</v>
      </c>
      <c r="E98" s="181" t="s">
        <v>165</v>
      </c>
      <c r="F98" s="182" t="s">
        <v>166</v>
      </c>
      <c r="G98" s="183" t="s">
        <v>153</v>
      </c>
      <c r="H98" s="184">
        <v>32.43</v>
      </c>
      <c r="I98" s="185"/>
      <c r="J98" s="186">
        <f t="shared" si="0"/>
        <v>0</v>
      </c>
      <c r="K98" s="182" t="s">
        <v>144</v>
      </c>
      <c r="L98" s="36"/>
      <c r="M98" s="187" t="s">
        <v>19</v>
      </c>
      <c r="N98" s="188" t="s">
        <v>39</v>
      </c>
      <c r="O98" s="58"/>
      <c r="P98" s="189">
        <f t="shared" si="1"/>
        <v>0</v>
      </c>
      <c r="Q98" s="189">
        <v>0</v>
      </c>
      <c r="R98" s="189">
        <f t="shared" si="2"/>
        <v>0</v>
      </c>
      <c r="S98" s="189">
        <v>0</v>
      </c>
      <c r="T98" s="190">
        <f t="shared" si="3"/>
        <v>0</v>
      </c>
      <c r="AR98" s="15" t="s">
        <v>145</v>
      </c>
      <c r="AT98" s="15" t="s">
        <v>140</v>
      </c>
      <c r="AU98" s="15" t="s">
        <v>77</v>
      </c>
      <c r="AY98" s="15" t="s">
        <v>138</v>
      </c>
      <c r="BE98" s="191">
        <f t="shared" si="4"/>
        <v>0</v>
      </c>
      <c r="BF98" s="191">
        <f t="shared" si="5"/>
        <v>0</v>
      </c>
      <c r="BG98" s="191">
        <f t="shared" si="6"/>
        <v>0</v>
      </c>
      <c r="BH98" s="191">
        <f t="shared" si="7"/>
        <v>0</v>
      </c>
      <c r="BI98" s="191">
        <f t="shared" si="8"/>
        <v>0</v>
      </c>
      <c r="BJ98" s="15" t="s">
        <v>75</v>
      </c>
      <c r="BK98" s="191">
        <f t="shared" si="9"/>
        <v>0</v>
      </c>
      <c r="BL98" s="15" t="s">
        <v>145</v>
      </c>
      <c r="BM98" s="15" t="s">
        <v>371</v>
      </c>
    </row>
    <row r="99" spans="2:65" s="1" customFormat="1" ht="22.5" customHeight="1">
      <c r="B99" s="32"/>
      <c r="C99" s="180" t="s">
        <v>168</v>
      </c>
      <c r="D99" s="180" t="s">
        <v>140</v>
      </c>
      <c r="E99" s="181" t="s">
        <v>169</v>
      </c>
      <c r="F99" s="182" t="s">
        <v>170</v>
      </c>
      <c r="G99" s="183" t="s">
        <v>171</v>
      </c>
      <c r="H99" s="184">
        <v>74.1</v>
      </c>
      <c r="I99" s="185"/>
      <c r="J99" s="186">
        <f t="shared" si="0"/>
        <v>0</v>
      </c>
      <c r="K99" s="182" t="s">
        <v>144</v>
      </c>
      <c r="L99" s="36"/>
      <c r="M99" s="187" t="s">
        <v>19</v>
      </c>
      <c r="N99" s="188" t="s">
        <v>39</v>
      </c>
      <c r="O99" s="58"/>
      <c r="P99" s="189">
        <f t="shared" si="1"/>
        <v>0</v>
      </c>
      <c r="Q99" s="189">
        <v>0</v>
      </c>
      <c r="R99" s="189">
        <f t="shared" si="2"/>
        <v>0</v>
      </c>
      <c r="S99" s="189">
        <v>0</v>
      </c>
      <c r="T99" s="190">
        <f t="shared" si="3"/>
        <v>0</v>
      </c>
      <c r="AR99" s="15" t="s">
        <v>145</v>
      </c>
      <c r="AT99" s="15" t="s">
        <v>140</v>
      </c>
      <c r="AU99" s="15" t="s">
        <v>77</v>
      </c>
      <c r="AY99" s="15" t="s">
        <v>138</v>
      </c>
      <c r="BE99" s="191">
        <f t="shared" si="4"/>
        <v>0</v>
      </c>
      <c r="BF99" s="191">
        <f t="shared" si="5"/>
        <v>0</v>
      </c>
      <c r="BG99" s="191">
        <f t="shared" si="6"/>
        <v>0</v>
      </c>
      <c r="BH99" s="191">
        <f t="shared" si="7"/>
        <v>0</v>
      </c>
      <c r="BI99" s="191">
        <f t="shared" si="8"/>
        <v>0</v>
      </c>
      <c r="BJ99" s="15" t="s">
        <v>75</v>
      </c>
      <c r="BK99" s="191">
        <f t="shared" si="9"/>
        <v>0</v>
      </c>
      <c r="BL99" s="15" t="s">
        <v>145</v>
      </c>
      <c r="BM99" s="15" t="s">
        <v>372</v>
      </c>
    </row>
    <row r="100" spans="2:65" s="1" customFormat="1" ht="22.5" customHeight="1">
      <c r="B100" s="32"/>
      <c r="C100" s="180" t="s">
        <v>173</v>
      </c>
      <c r="D100" s="180" t="s">
        <v>140</v>
      </c>
      <c r="E100" s="181" t="s">
        <v>174</v>
      </c>
      <c r="F100" s="182" t="s">
        <v>175</v>
      </c>
      <c r="G100" s="183" t="s">
        <v>153</v>
      </c>
      <c r="H100" s="184">
        <v>34.66</v>
      </c>
      <c r="I100" s="185"/>
      <c r="J100" s="186">
        <f t="shared" si="0"/>
        <v>0</v>
      </c>
      <c r="K100" s="182" t="s">
        <v>144</v>
      </c>
      <c r="L100" s="36"/>
      <c r="M100" s="187" t="s">
        <v>19</v>
      </c>
      <c r="N100" s="188" t="s">
        <v>39</v>
      </c>
      <c r="O100" s="58"/>
      <c r="P100" s="189">
        <f t="shared" si="1"/>
        <v>0</v>
      </c>
      <c r="Q100" s="189">
        <v>0</v>
      </c>
      <c r="R100" s="189">
        <f t="shared" si="2"/>
        <v>0</v>
      </c>
      <c r="S100" s="189">
        <v>0</v>
      </c>
      <c r="T100" s="190">
        <f t="shared" si="3"/>
        <v>0</v>
      </c>
      <c r="AR100" s="15" t="s">
        <v>145</v>
      </c>
      <c r="AT100" s="15" t="s">
        <v>140</v>
      </c>
      <c r="AU100" s="15" t="s">
        <v>77</v>
      </c>
      <c r="AY100" s="15" t="s">
        <v>138</v>
      </c>
      <c r="BE100" s="191">
        <f t="shared" si="4"/>
        <v>0</v>
      </c>
      <c r="BF100" s="191">
        <f t="shared" si="5"/>
        <v>0</v>
      </c>
      <c r="BG100" s="191">
        <f t="shared" si="6"/>
        <v>0</v>
      </c>
      <c r="BH100" s="191">
        <f t="shared" si="7"/>
        <v>0</v>
      </c>
      <c r="BI100" s="191">
        <f t="shared" si="8"/>
        <v>0</v>
      </c>
      <c r="BJ100" s="15" t="s">
        <v>75</v>
      </c>
      <c r="BK100" s="191">
        <f t="shared" si="9"/>
        <v>0</v>
      </c>
      <c r="BL100" s="15" t="s">
        <v>145</v>
      </c>
      <c r="BM100" s="15" t="s">
        <v>373</v>
      </c>
    </row>
    <row r="101" spans="2:65" s="1" customFormat="1" ht="16.5" customHeight="1">
      <c r="B101" s="32"/>
      <c r="C101" s="180" t="s">
        <v>177</v>
      </c>
      <c r="D101" s="180" t="s">
        <v>140</v>
      </c>
      <c r="E101" s="181" t="s">
        <v>178</v>
      </c>
      <c r="F101" s="182" t="s">
        <v>179</v>
      </c>
      <c r="G101" s="183" t="s">
        <v>153</v>
      </c>
      <c r="H101" s="184">
        <v>0.06</v>
      </c>
      <c r="I101" s="185"/>
      <c r="J101" s="186">
        <f t="shared" si="0"/>
        <v>0</v>
      </c>
      <c r="K101" s="182" t="s">
        <v>144</v>
      </c>
      <c r="L101" s="36"/>
      <c r="M101" s="187" t="s">
        <v>19</v>
      </c>
      <c r="N101" s="188" t="s">
        <v>39</v>
      </c>
      <c r="O101" s="58"/>
      <c r="P101" s="189">
        <f t="shared" si="1"/>
        <v>0</v>
      </c>
      <c r="Q101" s="189">
        <v>0</v>
      </c>
      <c r="R101" s="189">
        <f t="shared" si="2"/>
        <v>0</v>
      </c>
      <c r="S101" s="189">
        <v>0</v>
      </c>
      <c r="T101" s="190">
        <f t="shared" si="3"/>
        <v>0</v>
      </c>
      <c r="AR101" s="15" t="s">
        <v>145</v>
      </c>
      <c r="AT101" s="15" t="s">
        <v>140</v>
      </c>
      <c r="AU101" s="15" t="s">
        <v>77</v>
      </c>
      <c r="AY101" s="15" t="s">
        <v>138</v>
      </c>
      <c r="BE101" s="191">
        <f t="shared" si="4"/>
        <v>0</v>
      </c>
      <c r="BF101" s="191">
        <f t="shared" si="5"/>
        <v>0</v>
      </c>
      <c r="BG101" s="191">
        <f t="shared" si="6"/>
        <v>0</v>
      </c>
      <c r="BH101" s="191">
        <f t="shared" si="7"/>
        <v>0</v>
      </c>
      <c r="BI101" s="191">
        <f t="shared" si="8"/>
        <v>0</v>
      </c>
      <c r="BJ101" s="15" t="s">
        <v>75</v>
      </c>
      <c r="BK101" s="191">
        <f t="shared" si="9"/>
        <v>0</v>
      </c>
      <c r="BL101" s="15" t="s">
        <v>145</v>
      </c>
      <c r="BM101" s="15" t="s">
        <v>374</v>
      </c>
    </row>
    <row r="102" spans="2:65" s="1" customFormat="1" ht="22.5" customHeight="1">
      <c r="B102" s="32"/>
      <c r="C102" s="180" t="s">
        <v>181</v>
      </c>
      <c r="D102" s="180" t="s">
        <v>140</v>
      </c>
      <c r="E102" s="181" t="s">
        <v>182</v>
      </c>
      <c r="F102" s="182" t="s">
        <v>183</v>
      </c>
      <c r="G102" s="183" t="s">
        <v>171</v>
      </c>
      <c r="H102" s="184">
        <v>100.1</v>
      </c>
      <c r="I102" s="185"/>
      <c r="J102" s="186">
        <f t="shared" si="0"/>
        <v>0</v>
      </c>
      <c r="K102" s="182" t="s">
        <v>144</v>
      </c>
      <c r="L102" s="36"/>
      <c r="M102" s="187" t="s">
        <v>19</v>
      </c>
      <c r="N102" s="188" t="s">
        <v>39</v>
      </c>
      <c r="O102" s="58"/>
      <c r="P102" s="189">
        <f t="shared" si="1"/>
        <v>0</v>
      </c>
      <c r="Q102" s="189">
        <v>0</v>
      </c>
      <c r="R102" s="189">
        <f t="shared" si="2"/>
        <v>0</v>
      </c>
      <c r="S102" s="189">
        <v>0</v>
      </c>
      <c r="T102" s="190">
        <f t="shared" si="3"/>
        <v>0</v>
      </c>
      <c r="AR102" s="15" t="s">
        <v>145</v>
      </c>
      <c r="AT102" s="15" t="s">
        <v>140</v>
      </c>
      <c r="AU102" s="15" t="s">
        <v>77</v>
      </c>
      <c r="AY102" s="15" t="s">
        <v>138</v>
      </c>
      <c r="BE102" s="191">
        <f t="shared" si="4"/>
        <v>0</v>
      </c>
      <c r="BF102" s="191">
        <f t="shared" si="5"/>
        <v>0</v>
      </c>
      <c r="BG102" s="191">
        <f t="shared" si="6"/>
        <v>0</v>
      </c>
      <c r="BH102" s="191">
        <f t="shared" si="7"/>
        <v>0</v>
      </c>
      <c r="BI102" s="191">
        <f t="shared" si="8"/>
        <v>0</v>
      </c>
      <c r="BJ102" s="15" t="s">
        <v>75</v>
      </c>
      <c r="BK102" s="191">
        <f t="shared" si="9"/>
        <v>0</v>
      </c>
      <c r="BL102" s="15" t="s">
        <v>145</v>
      </c>
      <c r="BM102" s="15" t="s">
        <v>375</v>
      </c>
    </row>
    <row r="103" spans="2:65" s="1" customFormat="1" ht="22.5" customHeight="1">
      <c r="B103" s="32"/>
      <c r="C103" s="180" t="s">
        <v>185</v>
      </c>
      <c r="D103" s="180" t="s">
        <v>140</v>
      </c>
      <c r="E103" s="181" t="s">
        <v>186</v>
      </c>
      <c r="F103" s="182" t="s">
        <v>187</v>
      </c>
      <c r="G103" s="183" t="s">
        <v>171</v>
      </c>
      <c r="H103" s="184">
        <v>100.1</v>
      </c>
      <c r="I103" s="185"/>
      <c r="J103" s="186">
        <f t="shared" si="0"/>
        <v>0</v>
      </c>
      <c r="K103" s="182" t="s">
        <v>144</v>
      </c>
      <c r="L103" s="36"/>
      <c r="M103" s="187" t="s">
        <v>19</v>
      </c>
      <c r="N103" s="188" t="s">
        <v>39</v>
      </c>
      <c r="O103" s="58"/>
      <c r="P103" s="189">
        <f t="shared" si="1"/>
        <v>0</v>
      </c>
      <c r="Q103" s="189">
        <v>0</v>
      </c>
      <c r="R103" s="189">
        <f t="shared" si="2"/>
        <v>0</v>
      </c>
      <c r="S103" s="189">
        <v>0</v>
      </c>
      <c r="T103" s="190">
        <f t="shared" si="3"/>
        <v>0</v>
      </c>
      <c r="AR103" s="15" t="s">
        <v>145</v>
      </c>
      <c r="AT103" s="15" t="s">
        <v>140</v>
      </c>
      <c r="AU103" s="15" t="s">
        <v>77</v>
      </c>
      <c r="AY103" s="15" t="s">
        <v>138</v>
      </c>
      <c r="BE103" s="191">
        <f t="shared" si="4"/>
        <v>0</v>
      </c>
      <c r="BF103" s="191">
        <f t="shared" si="5"/>
        <v>0</v>
      </c>
      <c r="BG103" s="191">
        <f t="shared" si="6"/>
        <v>0</v>
      </c>
      <c r="BH103" s="191">
        <f t="shared" si="7"/>
        <v>0</v>
      </c>
      <c r="BI103" s="191">
        <f t="shared" si="8"/>
        <v>0</v>
      </c>
      <c r="BJ103" s="15" t="s">
        <v>75</v>
      </c>
      <c r="BK103" s="191">
        <f t="shared" si="9"/>
        <v>0</v>
      </c>
      <c r="BL103" s="15" t="s">
        <v>145</v>
      </c>
      <c r="BM103" s="15" t="s">
        <v>376</v>
      </c>
    </row>
    <row r="104" spans="2:65" s="1" customFormat="1" ht="16.5" customHeight="1">
      <c r="B104" s="32"/>
      <c r="C104" s="204" t="s">
        <v>189</v>
      </c>
      <c r="D104" s="204" t="s">
        <v>190</v>
      </c>
      <c r="E104" s="205" t="s">
        <v>191</v>
      </c>
      <c r="F104" s="206" t="s">
        <v>192</v>
      </c>
      <c r="G104" s="207" t="s">
        <v>193</v>
      </c>
      <c r="H104" s="208">
        <v>1.502</v>
      </c>
      <c r="I104" s="209"/>
      <c r="J104" s="210">
        <f t="shared" si="0"/>
        <v>0</v>
      </c>
      <c r="K104" s="206" t="s">
        <v>144</v>
      </c>
      <c r="L104" s="211"/>
      <c r="M104" s="212" t="s">
        <v>19</v>
      </c>
      <c r="N104" s="213" t="s">
        <v>39</v>
      </c>
      <c r="O104" s="58"/>
      <c r="P104" s="189">
        <f t="shared" si="1"/>
        <v>0</v>
      </c>
      <c r="Q104" s="189">
        <v>0.001</v>
      </c>
      <c r="R104" s="189">
        <f t="shared" si="2"/>
        <v>0.001502</v>
      </c>
      <c r="S104" s="189">
        <v>0</v>
      </c>
      <c r="T104" s="190">
        <f t="shared" si="3"/>
        <v>0</v>
      </c>
      <c r="AR104" s="15" t="s">
        <v>173</v>
      </c>
      <c r="AT104" s="15" t="s">
        <v>190</v>
      </c>
      <c r="AU104" s="15" t="s">
        <v>77</v>
      </c>
      <c r="AY104" s="15" t="s">
        <v>138</v>
      </c>
      <c r="BE104" s="191">
        <f t="shared" si="4"/>
        <v>0</v>
      </c>
      <c r="BF104" s="191">
        <f t="shared" si="5"/>
        <v>0</v>
      </c>
      <c r="BG104" s="191">
        <f t="shared" si="6"/>
        <v>0</v>
      </c>
      <c r="BH104" s="191">
        <f t="shared" si="7"/>
        <v>0</v>
      </c>
      <c r="BI104" s="191">
        <f t="shared" si="8"/>
        <v>0</v>
      </c>
      <c r="BJ104" s="15" t="s">
        <v>75</v>
      </c>
      <c r="BK104" s="191">
        <f t="shared" si="9"/>
        <v>0</v>
      </c>
      <c r="BL104" s="15" t="s">
        <v>145</v>
      </c>
      <c r="BM104" s="15" t="s">
        <v>377</v>
      </c>
    </row>
    <row r="105" spans="2:51" s="12" customFormat="1" ht="12">
      <c r="B105" s="192"/>
      <c r="C105" s="193"/>
      <c r="D105" s="194" t="s">
        <v>158</v>
      </c>
      <c r="E105" s="195" t="s">
        <v>19</v>
      </c>
      <c r="F105" s="196" t="s">
        <v>378</v>
      </c>
      <c r="G105" s="193"/>
      <c r="H105" s="197">
        <v>1.502</v>
      </c>
      <c r="I105" s="198"/>
      <c r="J105" s="193"/>
      <c r="K105" s="193"/>
      <c r="L105" s="199"/>
      <c r="M105" s="200"/>
      <c r="N105" s="201"/>
      <c r="O105" s="201"/>
      <c r="P105" s="201"/>
      <c r="Q105" s="201"/>
      <c r="R105" s="201"/>
      <c r="S105" s="201"/>
      <c r="T105" s="202"/>
      <c r="AT105" s="203" t="s">
        <v>158</v>
      </c>
      <c r="AU105" s="203" t="s">
        <v>77</v>
      </c>
      <c r="AV105" s="12" t="s">
        <v>77</v>
      </c>
      <c r="AW105" s="12" t="s">
        <v>31</v>
      </c>
      <c r="AX105" s="12" t="s">
        <v>75</v>
      </c>
      <c r="AY105" s="203" t="s">
        <v>138</v>
      </c>
    </row>
    <row r="106" spans="2:63" s="11" customFormat="1" ht="22.9" customHeight="1">
      <c r="B106" s="164"/>
      <c r="C106" s="165"/>
      <c r="D106" s="166" t="s">
        <v>67</v>
      </c>
      <c r="E106" s="178" t="s">
        <v>145</v>
      </c>
      <c r="F106" s="178" t="s">
        <v>196</v>
      </c>
      <c r="G106" s="165"/>
      <c r="H106" s="165"/>
      <c r="I106" s="168"/>
      <c r="J106" s="179">
        <f>BK106</f>
        <v>0</v>
      </c>
      <c r="K106" s="165"/>
      <c r="L106" s="170"/>
      <c r="M106" s="171"/>
      <c r="N106" s="172"/>
      <c r="O106" s="172"/>
      <c r="P106" s="173">
        <f>SUM(P107:P110)</f>
        <v>0</v>
      </c>
      <c r="Q106" s="172"/>
      <c r="R106" s="173">
        <f>SUM(R107:R110)</f>
        <v>120.4841856</v>
      </c>
      <c r="S106" s="172"/>
      <c r="T106" s="174">
        <f>SUM(T107:T110)</f>
        <v>0</v>
      </c>
      <c r="AR106" s="175" t="s">
        <v>75</v>
      </c>
      <c r="AT106" s="176" t="s">
        <v>67</v>
      </c>
      <c r="AU106" s="176" t="s">
        <v>75</v>
      </c>
      <c r="AY106" s="175" t="s">
        <v>138</v>
      </c>
      <c r="BK106" s="177">
        <f>SUM(BK107:BK110)</f>
        <v>0</v>
      </c>
    </row>
    <row r="107" spans="2:65" s="1" customFormat="1" ht="22.5" customHeight="1">
      <c r="B107" s="32"/>
      <c r="C107" s="180" t="s">
        <v>197</v>
      </c>
      <c r="D107" s="180" t="s">
        <v>140</v>
      </c>
      <c r="E107" s="181" t="s">
        <v>198</v>
      </c>
      <c r="F107" s="182" t="s">
        <v>199</v>
      </c>
      <c r="G107" s="183" t="s">
        <v>153</v>
      </c>
      <c r="H107" s="184">
        <v>35.06</v>
      </c>
      <c r="I107" s="185"/>
      <c r="J107" s="186">
        <f>ROUND(I107*H107,2)</f>
        <v>0</v>
      </c>
      <c r="K107" s="182" t="s">
        <v>144</v>
      </c>
      <c r="L107" s="36"/>
      <c r="M107" s="187" t="s">
        <v>19</v>
      </c>
      <c r="N107" s="188" t="s">
        <v>39</v>
      </c>
      <c r="O107" s="58"/>
      <c r="P107" s="189">
        <f>O107*H107</f>
        <v>0</v>
      </c>
      <c r="Q107" s="189">
        <v>2.13408</v>
      </c>
      <c r="R107" s="189">
        <f>Q107*H107</f>
        <v>74.8208448</v>
      </c>
      <c r="S107" s="189">
        <v>0</v>
      </c>
      <c r="T107" s="190">
        <f>S107*H107</f>
        <v>0</v>
      </c>
      <c r="AR107" s="15" t="s">
        <v>145</v>
      </c>
      <c r="AT107" s="15" t="s">
        <v>140</v>
      </c>
      <c r="AU107" s="15" t="s">
        <v>77</v>
      </c>
      <c r="AY107" s="15" t="s">
        <v>138</v>
      </c>
      <c r="BE107" s="191">
        <f>IF(N107="základní",J107,0)</f>
        <v>0</v>
      </c>
      <c r="BF107" s="191">
        <f>IF(N107="snížená",J107,0)</f>
        <v>0</v>
      </c>
      <c r="BG107" s="191">
        <f>IF(N107="zákl. přenesená",J107,0)</f>
        <v>0</v>
      </c>
      <c r="BH107" s="191">
        <f>IF(N107="sníž. přenesená",J107,0)</f>
        <v>0</v>
      </c>
      <c r="BI107" s="191">
        <f>IF(N107="nulová",J107,0)</f>
        <v>0</v>
      </c>
      <c r="BJ107" s="15" t="s">
        <v>75</v>
      </c>
      <c r="BK107" s="191">
        <f>ROUND(I107*H107,2)</f>
        <v>0</v>
      </c>
      <c r="BL107" s="15" t="s">
        <v>145</v>
      </c>
      <c r="BM107" s="15" t="s">
        <v>379</v>
      </c>
    </row>
    <row r="108" spans="2:65" s="1" customFormat="1" ht="22.5" customHeight="1">
      <c r="B108" s="32"/>
      <c r="C108" s="180" t="s">
        <v>201</v>
      </c>
      <c r="D108" s="180" t="s">
        <v>140</v>
      </c>
      <c r="E108" s="181" t="s">
        <v>202</v>
      </c>
      <c r="F108" s="182" t="s">
        <v>203</v>
      </c>
      <c r="G108" s="183" t="s">
        <v>171</v>
      </c>
      <c r="H108" s="184">
        <v>49.61</v>
      </c>
      <c r="I108" s="185"/>
      <c r="J108" s="186">
        <f>ROUND(I108*H108,2)</f>
        <v>0</v>
      </c>
      <c r="K108" s="182" t="s">
        <v>144</v>
      </c>
      <c r="L108" s="36"/>
      <c r="M108" s="187" t="s">
        <v>19</v>
      </c>
      <c r="N108" s="188" t="s">
        <v>39</v>
      </c>
      <c r="O108" s="58"/>
      <c r="P108" s="189">
        <f>O108*H108</f>
        <v>0</v>
      </c>
      <c r="Q108" s="189">
        <v>0</v>
      </c>
      <c r="R108" s="189">
        <f>Q108*H108</f>
        <v>0</v>
      </c>
      <c r="S108" s="189">
        <v>0</v>
      </c>
      <c r="T108" s="190">
        <f>S108*H108</f>
        <v>0</v>
      </c>
      <c r="AR108" s="15" t="s">
        <v>145</v>
      </c>
      <c r="AT108" s="15" t="s">
        <v>140</v>
      </c>
      <c r="AU108" s="15" t="s">
        <v>77</v>
      </c>
      <c r="AY108" s="15" t="s">
        <v>138</v>
      </c>
      <c r="BE108" s="191">
        <f>IF(N108="základní",J108,0)</f>
        <v>0</v>
      </c>
      <c r="BF108" s="191">
        <f>IF(N108="snížená",J108,0)</f>
        <v>0</v>
      </c>
      <c r="BG108" s="191">
        <f>IF(N108="zákl. přenesená",J108,0)</f>
        <v>0</v>
      </c>
      <c r="BH108" s="191">
        <f>IF(N108="sníž. přenesená",J108,0)</f>
        <v>0</v>
      </c>
      <c r="BI108" s="191">
        <f>IF(N108="nulová",J108,0)</f>
        <v>0</v>
      </c>
      <c r="BJ108" s="15" t="s">
        <v>75</v>
      </c>
      <c r="BK108" s="191">
        <f>ROUND(I108*H108,2)</f>
        <v>0</v>
      </c>
      <c r="BL108" s="15" t="s">
        <v>145</v>
      </c>
      <c r="BM108" s="15" t="s">
        <v>380</v>
      </c>
    </row>
    <row r="109" spans="2:65" s="1" customFormat="1" ht="16.5" customHeight="1">
      <c r="B109" s="32"/>
      <c r="C109" s="180" t="s">
        <v>8</v>
      </c>
      <c r="D109" s="180" t="s">
        <v>140</v>
      </c>
      <c r="E109" s="181" t="s">
        <v>205</v>
      </c>
      <c r="F109" s="182" t="s">
        <v>206</v>
      </c>
      <c r="G109" s="183" t="s">
        <v>153</v>
      </c>
      <c r="H109" s="184">
        <v>18.76</v>
      </c>
      <c r="I109" s="185"/>
      <c r="J109" s="186">
        <f>ROUND(I109*H109,2)</f>
        <v>0</v>
      </c>
      <c r="K109" s="182" t="s">
        <v>144</v>
      </c>
      <c r="L109" s="36"/>
      <c r="M109" s="187" t="s">
        <v>19</v>
      </c>
      <c r="N109" s="188" t="s">
        <v>39</v>
      </c>
      <c r="O109" s="58"/>
      <c r="P109" s="189">
        <f>O109*H109</f>
        <v>0</v>
      </c>
      <c r="Q109" s="189">
        <v>2.43408</v>
      </c>
      <c r="R109" s="189">
        <f>Q109*H109</f>
        <v>45.6633408</v>
      </c>
      <c r="S109" s="189">
        <v>0</v>
      </c>
      <c r="T109" s="190">
        <f>S109*H109</f>
        <v>0</v>
      </c>
      <c r="AR109" s="15" t="s">
        <v>145</v>
      </c>
      <c r="AT109" s="15" t="s">
        <v>140</v>
      </c>
      <c r="AU109" s="15" t="s">
        <v>77</v>
      </c>
      <c r="AY109" s="15" t="s">
        <v>138</v>
      </c>
      <c r="BE109" s="191">
        <f>IF(N109="základní",J109,0)</f>
        <v>0</v>
      </c>
      <c r="BF109" s="191">
        <f>IF(N109="snížená",J109,0)</f>
        <v>0</v>
      </c>
      <c r="BG109" s="191">
        <f>IF(N109="zákl. přenesená",J109,0)</f>
        <v>0</v>
      </c>
      <c r="BH109" s="191">
        <f>IF(N109="sníž. přenesená",J109,0)</f>
        <v>0</v>
      </c>
      <c r="BI109" s="191">
        <f>IF(N109="nulová",J109,0)</f>
        <v>0</v>
      </c>
      <c r="BJ109" s="15" t="s">
        <v>75</v>
      </c>
      <c r="BK109" s="191">
        <f>ROUND(I109*H109,2)</f>
        <v>0</v>
      </c>
      <c r="BL109" s="15" t="s">
        <v>145</v>
      </c>
      <c r="BM109" s="15" t="s">
        <v>381</v>
      </c>
    </row>
    <row r="110" spans="2:65" s="1" customFormat="1" ht="22.5" customHeight="1">
      <c r="B110" s="32"/>
      <c r="C110" s="180" t="s">
        <v>208</v>
      </c>
      <c r="D110" s="180" t="s">
        <v>140</v>
      </c>
      <c r="E110" s="181" t="s">
        <v>209</v>
      </c>
      <c r="F110" s="182" t="s">
        <v>210</v>
      </c>
      <c r="G110" s="183" t="s">
        <v>171</v>
      </c>
      <c r="H110" s="184">
        <v>62.68</v>
      </c>
      <c r="I110" s="185"/>
      <c r="J110" s="186">
        <f>ROUND(I110*H110,2)</f>
        <v>0</v>
      </c>
      <c r="K110" s="182" t="s">
        <v>144</v>
      </c>
      <c r="L110" s="36"/>
      <c r="M110" s="187" t="s">
        <v>19</v>
      </c>
      <c r="N110" s="188" t="s">
        <v>39</v>
      </c>
      <c r="O110" s="58"/>
      <c r="P110" s="189">
        <f>O110*H110</f>
        <v>0</v>
      </c>
      <c r="Q110" s="189">
        <v>0</v>
      </c>
      <c r="R110" s="189">
        <f>Q110*H110</f>
        <v>0</v>
      </c>
      <c r="S110" s="189">
        <v>0</v>
      </c>
      <c r="T110" s="190">
        <f>S110*H110</f>
        <v>0</v>
      </c>
      <c r="AR110" s="15" t="s">
        <v>145</v>
      </c>
      <c r="AT110" s="15" t="s">
        <v>140</v>
      </c>
      <c r="AU110" s="15" t="s">
        <v>77</v>
      </c>
      <c r="AY110" s="15" t="s">
        <v>138</v>
      </c>
      <c r="BE110" s="191">
        <f>IF(N110="základní",J110,0)</f>
        <v>0</v>
      </c>
      <c r="BF110" s="191">
        <f>IF(N110="snížená",J110,0)</f>
        <v>0</v>
      </c>
      <c r="BG110" s="191">
        <f>IF(N110="zákl. přenesená",J110,0)</f>
        <v>0</v>
      </c>
      <c r="BH110" s="191">
        <f>IF(N110="sníž. přenesená",J110,0)</f>
        <v>0</v>
      </c>
      <c r="BI110" s="191">
        <f>IF(N110="nulová",J110,0)</f>
        <v>0</v>
      </c>
      <c r="BJ110" s="15" t="s">
        <v>75</v>
      </c>
      <c r="BK110" s="191">
        <f>ROUND(I110*H110,2)</f>
        <v>0</v>
      </c>
      <c r="BL110" s="15" t="s">
        <v>145</v>
      </c>
      <c r="BM110" s="15" t="s">
        <v>382</v>
      </c>
    </row>
    <row r="111" spans="2:63" s="11" customFormat="1" ht="22.9" customHeight="1">
      <c r="B111" s="164"/>
      <c r="C111" s="165"/>
      <c r="D111" s="166" t="s">
        <v>67</v>
      </c>
      <c r="E111" s="178" t="s">
        <v>212</v>
      </c>
      <c r="F111" s="178" t="s">
        <v>213</v>
      </c>
      <c r="G111" s="165"/>
      <c r="H111" s="165"/>
      <c r="I111" s="168"/>
      <c r="J111" s="179">
        <f>BK111</f>
        <v>0</v>
      </c>
      <c r="K111" s="165"/>
      <c r="L111" s="170"/>
      <c r="M111" s="171"/>
      <c r="N111" s="172"/>
      <c r="O111" s="172"/>
      <c r="P111" s="173">
        <f>P112</f>
        <v>0</v>
      </c>
      <c r="Q111" s="172"/>
      <c r="R111" s="173">
        <f>R112</f>
        <v>0</v>
      </c>
      <c r="S111" s="172"/>
      <c r="T111" s="174">
        <f>T112</f>
        <v>0</v>
      </c>
      <c r="AR111" s="175" t="s">
        <v>75</v>
      </c>
      <c r="AT111" s="176" t="s">
        <v>67</v>
      </c>
      <c r="AU111" s="176" t="s">
        <v>75</v>
      </c>
      <c r="AY111" s="175" t="s">
        <v>138</v>
      </c>
      <c r="BK111" s="177">
        <f>BK112</f>
        <v>0</v>
      </c>
    </row>
    <row r="112" spans="2:65" s="1" customFormat="1" ht="16.5" customHeight="1">
      <c r="B112" s="32"/>
      <c r="C112" s="180" t="s">
        <v>214</v>
      </c>
      <c r="D112" s="180" t="s">
        <v>140</v>
      </c>
      <c r="E112" s="181" t="s">
        <v>215</v>
      </c>
      <c r="F112" s="182" t="s">
        <v>216</v>
      </c>
      <c r="G112" s="183" t="s">
        <v>217</v>
      </c>
      <c r="H112" s="184">
        <v>120.486</v>
      </c>
      <c r="I112" s="185"/>
      <c r="J112" s="186">
        <f>ROUND(I112*H112,2)</f>
        <v>0</v>
      </c>
      <c r="K112" s="182" t="s">
        <v>144</v>
      </c>
      <c r="L112" s="36"/>
      <c r="M112" s="214" t="s">
        <v>19</v>
      </c>
      <c r="N112" s="215" t="s">
        <v>39</v>
      </c>
      <c r="O112" s="216"/>
      <c r="P112" s="217">
        <f>O112*H112</f>
        <v>0</v>
      </c>
      <c r="Q112" s="217">
        <v>0</v>
      </c>
      <c r="R112" s="217">
        <f>Q112*H112</f>
        <v>0</v>
      </c>
      <c r="S112" s="217">
        <v>0</v>
      </c>
      <c r="T112" s="218">
        <f>S112*H112</f>
        <v>0</v>
      </c>
      <c r="AR112" s="15" t="s">
        <v>145</v>
      </c>
      <c r="AT112" s="15" t="s">
        <v>140</v>
      </c>
      <c r="AU112" s="15" t="s">
        <v>77</v>
      </c>
      <c r="AY112" s="15" t="s">
        <v>138</v>
      </c>
      <c r="BE112" s="191">
        <f>IF(N112="základní",J112,0)</f>
        <v>0</v>
      </c>
      <c r="BF112" s="191">
        <f>IF(N112="snížená",J112,0)</f>
        <v>0</v>
      </c>
      <c r="BG112" s="191">
        <f>IF(N112="zákl. přenesená",J112,0)</f>
        <v>0</v>
      </c>
      <c r="BH112" s="191">
        <f>IF(N112="sníž. přenesená",J112,0)</f>
        <v>0</v>
      </c>
      <c r="BI112" s="191">
        <f>IF(N112="nulová",J112,0)</f>
        <v>0</v>
      </c>
      <c r="BJ112" s="15" t="s">
        <v>75</v>
      </c>
      <c r="BK112" s="191">
        <f>ROUND(I112*H112,2)</f>
        <v>0</v>
      </c>
      <c r="BL112" s="15" t="s">
        <v>145</v>
      </c>
      <c r="BM112" s="15" t="s">
        <v>383</v>
      </c>
    </row>
    <row r="113" spans="2:12" s="1" customFormat="1" ht="6.95" customHeight="1">
      <c r="B113" s="44"/>
      <c r="C113" s="45"/>
      <c r="D113" s="45"/>
      <c r="E113" s="45"/>
      <c r="F113" s="45"/>
      <c r="G113" s="45"/>
      <c r="H113" s="45"/>
      <c r="I113" s="132"/>
      <c r="J113" s="45"/>
      <c r="K113" s="45"/>
      <c r="L113" s="36"/>
    </row>
  </sheetData>
  <sheetProtection algorithmName="SHA-512" hashValue="mnWgk3eNY/0rKBCbwWcOV/z46ZtcLDmBfSrjvKWmTzj90c9IHg7dPHNmDm2P7jygEr+vwpebLRP3u8HFmrq+sA==" saltValue="LFvPblrAOsgM1sIh2W2b+HnAATernfQYsRcriHqGvH+RfuO3PYp6UviTQbfkBAfXjGTprEbiBJPp9FJDls1l2g==" spinCount="100000" sheet="1" objects="1" scenarios="1" formatColumns="0" formatRows="0" autoFilter="0"/>
  <autoFilter ref="C88:K112"/>
  <mergeCells count="12">
    <mergeCell ref="E81:H81"/>
    <mergeCell ref="L2:V2"/>
    <mergeCell ref="E50:H50"/>
    <mergeCell ref="E52:H52"/>
    <mergeCell ref="E54:H54"/>
    <mergeCell ref="E77:H77"/>
    <mergeCell ref="E79:H79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10"/>
  <sheetViews>
    <sheetView showGridLines="0" workbookViewId="0" topLeftCell="A64">
      <selection activeCell="Y98" sqref="Y98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04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AT2" s="15" t="s">
        <v>109</v>
      </c>
    </row>
    <row r="3" spans="2:46" ht="6.95" customHeight="1">
      <c r="B3" s="105"/>
      <c r="C3" s="106"/>
      <c r="D3" s="106"/>
      <c r="E3" s="106"/>
      <c r="F3" s="106"/>
      <c r="G3" s="106"/>
      <c r="H3" s="106"/>
      <c r="I3" s="107"/>
      <c r="J3" s="106"/>
      <c r="K3" s="106"/>
      <c r="L3" s="18"/>
      <c r="AT3" s="15" t="s">
        <v>77</v>
      </c>
    </row>
    <row r="4" spans="2:46" ht="24.95" customHeight="1">
      <c r="B4" s="18"/>
      <c r="D4" s="108" t="s">
        <v>110</v>
      </c>
      <c r="L4" s="18"/>
      <c r="M4" s="22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09" t="s">
        <v>16</v>
      </c>
      <c r="L6" s="18"/>
    </row>
    <row r="7" spans="2:12" ht="16.5" customHeight="1">
      <c r="B7" s="18"/>
      <c r="E7" s="342" t="str">
        <f>'Rekapitulace stavby'!K6</f>
        <v>Výrovka, Vrbová Lhota oprava koryta a údržba porostů, ř. km 8,500 - 10,000</v>
      </c>
      <c r="F7" s="343"/>
      <c r="G7" s="343"/>
      <c r="H7" s="343"/>
      <c r="L7" s="18"/>
    </row>
    <row r="8" spans="2:12" ht="12" customHeight="1">
      <c r="B8" s="18"/>
      <c r="D8" s="109" t="s">
        <v>111</v>
      </c>
      <c r="L8" s="18"/>
    </row>
    <row r="9" spans="2:12" s="1" customFormat="1" ht="16.5" customHeight="1">
      <c r="B9" s="36"/>
      <c r="E9" s="342" t="s">
        <v>112</v>
      </c>
      <c r="F9" s="344"/>
      <c r="G9" s="344"/>
      <c r="H9" s="344"/>
      <c r="I9" s="110"/>
      <c r="L9" s="36"/>
    </row>
    <row r="10" spans="2:12" s="1" customFormat="1" ht="12" customHeight="1">
      <c r="B10" s="36"/>
      <c r="D10" s="109" t="s">
        <v>113</v>
      </c>
      <c r="I10" s="110"/>
      <c r="L10" s="36"/>
    </row>
    <row r="11" spans="2:12" s="1" customFormat="1" ht="36.95" customHeight="1">
      <c r="B11" s="36"/>
      <c r="E11" s="345" t="s">
        <v>384</v>
      </c>
      <c r="F11" s="344"/>
      <c r="G11" s="344"/>
      <c r="H11" s="344"/>
      <c r="I11" s="110"/>
      <c r="L11" s="36"/>
    </row>
    <row r="12" spans="2:12" s="1" customFormat="1" ht="12">
      <c r="B12" s="36"/>
      <c r="I12" s="110"/>
      <c r="L12" s="36"/>
    </row>
    <row r="13" spans="2:12" s="1" customFormat="1" ht="12" customHeight="1">
      <c r="B13" s="36"/>
      <c r="D13" s="109" t="s">
        <v>18</v>
      </c>
      <c r="F13" s="15" t="s">
        <v>19</v>
      </c>
      <c r="I13" s="111" t="s">
        <v>20</v>
      </c>
      <c r="J13" s="15" t="s">
        <v>19</v>
      </c>
      <c r="L13" s="36"/>
    </row>
    <row r="14" spans="2:12" s="1" customFormat="1" ht="12" customHeight="1">
      <c r="B14" s="36"/>
      <c r="D14" s="109" t="s">
        <v>21</v>
      </c>
      <c r="F14" s="15" t="s">
        <v>22</v>
      </c>
      <c r="I14" s="111" t="s">
        <v>23</v>
      </c>
      <c r="J14" s="112" t="str">
        <f>'Rekapitulace stavby'!AN8</f>
        <v>11. 12. 2018</v>
      </c>
      <c r="L14" s="36"/>
    </row>
    <row r="15" spans="2:12" s="1" customFormat="1" ht="10.9" customHeight="1">
      <c r="B15" s="36"/>
      <c r="I15" s="110"/>
      <c r="L15" s="36"/>
    </row>
    <row r="16" spans="2:12" s="1" customFormat="1" ht="12" customHeight="1">
      <c r="B16" s="36"/>
      <c r="D16" s="109" t="s">
        <v>25</v>
      </c>
      <c r="I16" s="111" t="s">
        <v>26</v>
      </c>
      <c r="J16" s="15" t="s">
        <v>19</v>
      </c>
      <c r="L16" s="36"/>
    </row>
    <row r="17" spans="2:12" s="1" customFormat="1" ht="18" customHeight="1">
      <c r="B17" s="36"/>
      <c r="E17" s="15" t="s">
        <v>22</v>
      </c>
      <c r="I17" s="111" t="s">
        <v>27</v>
      </c>
      <c r="J17" s="15" t="s">
        <v>19</v>
      </c>
      <c r="L17" s="36"/>
    </row>
    <row r="18" spans="2:12" s="1" customFormat="1" ht="6.95" customHeight="1">
      <c r="B18" s="36"/>
      <c r="I18" s="110"/>
      <c r="L18" s="36"/>
    </row>
    <row r="19" spans="2:12" s="1" customFormat="1" ht="12" customHeight="1">
      <c r="B19" s="36"/>
      <c r="D19" s="109" t="s">
        <v>28</v>
      </c>
      <c r="I19" s="111" t="s">
        <v>26</v>
      </c>
      <c r="J19" s="28" t="str">
        <f>'Rekapitulace stavby'!AN13</f>
        <v>Vyplň údaj</v>
      </c>
      <c r="L19" s="36"/>
    </row>
    <row r="20" spans="2:12" s="1" customFormat="1" ht="18" customHeight="1">
      <c r="B20" s="36"/>
      <c r="E20" s="346" t="str">
        <f>'Rekapitulace stavby'!E14</f>
        <v>Vyplň údaj</v>
      </c>
      <c r="F20" s="347"/>
      <c r="G20" s="347"/>
      <c r="H20" s="347"/>
      <c r="I20" s="111" t="s">
        <v>27</v>
      </c>
      <c r="J20" s="28" t="str">
        <f>'Rekapitulace stavby'!AN14</f>
        <v>Vyplň údaj</v>
      </c>
      <c r="L20" s="36"/>
    </row>
    <row r="21" spans="2:12" s="1" customFormat="1" ht="6.95" customHeight="1">
      <c r="B21" s="36"/>
      <c r="I21" s="110"/>
      <c r="L21" s="36"/>
    </row>
    <row r="22" spans="2:12" s="1" customFormat="1" ht="12" customHeight="1">
      <c r="B22" s="36"/>
      <c r="D22" s="109" t="s">
        <v>30</v>
      </c>
      <c r="I22" s="111" t="s">
        <v>26</v>
      </c>
      <c r="J22" s="15" t="s">
        <v>19</v>
      </c>
      <c r="L22" s="36"/>
    </row>
    <row r="23" spans="2:12" s="1" customFormat="1" ht="18" customHeight="1">
      <c r="B23" s="36"/>
      <c r="E23" s="15" t="s">
        <v>22</v>
      </c>
      <c r="I23" s="111" t="s">
        <v>27</v>
      </c>
      <c r="J23" s="15" t="s">
        <v>19</v>
      </c>
      <c r="L23" s="36"/>
    </row>
    <row r="24" spans="2:12" s="1" customFormat="1" ht="6.95" customHeight="1">
      <c r="B24" s="36"/>
      <c r="I24" s="110"/>
      <c r="L24" s="36"/>
    </row>
    <row r="25" spans="2:12" s="1" customFormat="1" ht="12" customHeight="1">
      <c r="B25" s="36"/>
      <c r="D25" s="109" t="s">
        <v>32</v>
      </c>
      <c r="I25" s="111" t="s">
        <v>26</v>
      </c>
      <c r="J25" s="15" t="str">
        <f>IF('Rekapitulace stavby'!AN19="","",'Rekapitulace stavby'!AN19)</f>
        <v/>
      </c>
      <c r="L25" s="36"/>
    </row>
    <row r="26" spans="2:12" s="1" customFormat="1" ht="18" customHeight="1">
      <c r="B26" s="36"/>
      <c r="E26" s="15" t="str">
        <f>IF('Rekapitulace stavby'!E20="","",'Rekapitulace stavby'!E20)</f>
        <v xml:space="preserve"> </v>
      </c>
      <c r="I26" s="111" t="s">
        <v>27</v>
      </c>
      <c r="J26" s="15" t="str">
        <f>IF('Rekapitulace stavby'!AN20="","",'Rekapitulace stavby'!AN20)</f>
        <v/>
      </c>
      <c r="L26" s="36"/>
    </row>
    <row r="27" spans="2:12" s="1" customFormat="1" ht="6.95" customHeight="1">
      <c r="B27" s="36"/>
      <c r="I27" s="110"/>
      <c r="L27" s="36"/>
    </row>
    <row r="28" spans="2:12" s="1" customFormat="1" ht="12" customHeight="1">
      <c r="B28" s="36"/>
      <c r="D28" s="109" t="s">
        <v>33</v>
      </c>
      <c r="I28" s="110"/>
      <c r="L28" s="36"/>
    </row>
    <row r="29" spans="2:12" s="7" customFormat="1" ht="16.5" customHeight="1">
      <c r="B29" s="113"/>
      <c r="E29" s="348" t="s">
        <v>19</v>
      </c>
      <c r="F29" s="348"/>
      <c r="G29" s="348"/>
      <c r="H29" s="348"/>
      <c r="I29" s="114"/>
      <c r="L29" s="113"/>
    </row>
    <row r="30" spans="2:12" s="1" customFormat="1" ht="6.95" customHeight="1">
      <c r="B30" s="36"/>
      <c r="I30" s="110"/>
      <c r="L30" s="36"/>
    </row>
    <row r="31" spans="2:12" s="1" customFormat="1" ht="6.95" customHeight="1">
      <c r="B31" s="36"/>
      <c r="D31" s="54"/>
      <c r="E31" s="54"/>
      <c r="F31" s="54"/>
      <c r="G31" s="54"/>
      <c r="H31" s="54"/>
      <c r="I31" s="115"/>
      <c r="J31" s="54"/>
      <c r="K31" s="54"/>
      <c r="L31" s="36"/>
    </row>
    <row r="32" spans="2:12" s="1" customFormat="1" ht="25.35" customHeight="1">
      <c r="B32" s="36"/>
      <c r="D32" s="116" t="s">
        <v>34</v>
      </c>
      <c r="I32" s="110"/>
      <c r="J32" s="117">
        <f>ROUND(J88,2)</f>
        <v>0</v>
      </c>
      <c r="L32" s="36"/>
    </row>
    <row r="33" spans="2:12" s="1" customFormat="1" ht="6.95" customHeight="1">
      <c r="B33" s="36"/>
      <c r="D33" s="54"/>
      <c r="E33" s="54"/>
      <c r="F33" s="54"/>
      <c r="G33" s="54"/>
      <c r="H33" s="54"/>
      <c r="I33" s="115"/>
      <c r="J33" s="54"/>
      <c r="K33" s="54"/>
      <c r="L33" s="36"/>
    </row>
    <row r="34" spans="2:12" s="1" customFormat="1" ht="14.45" customHeight="1">
      <c r="B34" s="36"/>
      <c r="F34" s="118" t="s">
        <v>36</v>
      </c>
      <c r="I34" s="119" t="s">
        <v>35</v>
      </c>
      <c r="J34" s="118" t="s">
        <v>37</v>
      </c>
      <c r="L34" s="36"/>
    </row>
    <row r="35" spans="2:12" s="1" customFormat="1" ht="14.45" customHeight="1">
      <c r="B35" s="36"/>
      <c r="D35" s="109" t="s">
        <v>38</v>
      </c>
      <c r="E35" s="109" t="s">
        <v>39</v>
      </c>
      <c r="F35" s="120">
        <f>ROUND((SUM(BE88:BE109)),2)</f>
        <v>0</v>
      </c>
      <c r="I35" s="121">
        <v>0.21</v>
      </c>
      <c r="J35" s="120">
        <f>ROUND(((SUM(BE88:BE109))*I35),2)</f>
        <v>0</v>
      </c>
      <c r="L35" s="36"/>
    </row>
    <row r="36" spans="2:12" s="1" customFormat="1" ht="14.45" customHeight="1">
      <c r="B36" s="36"/>
      <c r="E36" s="109" t="s">
        <v>40</v>
      </c>
      <c r="F36" s="120">
        <f>ROUND((SUM(BF88:BF109)),2)</f>
        <v>0</v>
      </c>
      <c r="I36" s="121">
        <v>0.15</v>
      </c>
      <c r="J36" s="120">
        <f>ROUND(((SUM(BF88:BF109))*I36),2)</f>
        <v>0</v>
      </c>
      <c r="L36" s="36"/>
    </row>
    <row r="37" spans="2:12" s="1" customFormat="1" ht="14.45" customHeight="1" hidden="1">
      <c r="B37" s="36"/>
      <c r="E37" s="109" t="s">
        <v>41</v>
      </c>
      <c r="F37" s="120">
        <f>ROUND((SUM(BG88:BG109)),2)</f>
        <v>0</v>
      </c>
      <c r="I37" s="121">
        <v>0.21</v>
      </c>
      <c r="J37" s="120">
        <f>0</f>
        <v>0</v>
      </c>
      <c r="L37" s="36"/>
    </row>
    <row r="38" spans="2:12" s="1" customFormat="1" ht="14.45" customHeight="1" hidden="1">
      <c r="B38" s="36"/>
      <c r="E38" s="109" t="s">
        <v>42</v>
      </c>
      <c r="F38" s="120">
        <f>ROUND((SUM(BH88:BH109)),2)</f>
        <v>0</v>
      </c>
      <c r="I38" s="121">
        <v>0.15</v>
      </c>
      <c r="J38" s="120">
        <f>0</f>
        <v>0</v>
      </c>
      <c r="L38" s="36"/>
    </row>
    <row r="39" spans="2:12" s="1" customFormat="1" ht="14.45" customHeight="1" hidden="1">
      <c r="B39" s="36"/>
      <c r="E39" s="109" t="s">
        <v>43</v>
      </c>
      <c r="F39" s="120">
        <f>ROUND((SUM(BI88:BI109)),2)</f>
        <v>0</v>
      </c>
      <c r="I39" s="121">
        <v>0</v>
      </c>
      <c r="J39" s="120">
        <f>0</f>
        <v>0</v>
      </c>
      <c r="L39" s="36"/>
    </row>
    <row r="40" spans="2:12" s="1" customFormat="1" ht="6.95" customHeight="1">
      <c r="B40" s="36"/>
      <c r="I40" s="110"/>
      <c r="L40" s="36"/>
    </row>
    <row r="41" spans="2:12" s="1" customFormat="1" ht="25.35" customHeight="1">
      <c r="B41" s="36"/>
      <c r="C41" s="122"/>
      <c r="D41" s="123" t="s">
        <v>44</v>
      </c>
      <c r="E41" s="124"/>
      <c r="F41" s="124"/>
      <c r="G41" s="125" t="s">
        <v>45</v>
      </c>
      <c r="H41" s="126" t="s">
        <v>46</v>
      </c>
      <c r="I41" s="127"/>
      <c r="J41" s="128">
        <f>SUM(J32:J39)</f>
        <v>0</v>
      </c>
      <c r="K41" s="129"/>
      <c r="L41" s="36"/>
    </row>
    <row r="42" spans="2:12" s="1" customFormat="1" ht="14.45" customHeight="1">
      <c r="B42" s="130"/>
      <c r="C42" s="131"/>
      <c r="D42" s="131"/>
      <c r="E42" s="131"/>
      <c r="F42" s="131"/>
      <c r="G42" s="131"/>
      <c r="H42" s="131"/>
      <c r="I42" s="132"/>
      <c r="J42" s="131"/>
      <c r="K42" s="131"/>
      <c r="L42" s="36"/>
    </row>
    <row r="46" spans="2:12" s="1" customFormat="1" ht="6.95" customHeight="1">
      <c r="B46" s="133"/>
      <c r="C46" s="134"/>
      <c r="D46" s="134"/>
      <c r="E46" s="134"/>
      <c r="F46" s="134"/>
      <c r="G46" s="134"/>
      <c r="H46" s="134"/>
      <c r="I46" s="135"/>
      <c r="J46" s="134"/>
      <c r="K46" s="134"/>
      <c r="L46" s="36"/>
    </row>
    <row r="47" spans="2:12" s="1" customFormat="1" ht="24.95" customHeight="1">
      <c r="B47" s="32"/>
      <c r="C47" s="21" t="s">
        <v>115</v>
      </c>
      <c r="D47" s="33"/>
      <c r="E47" s="33"/>
      <c r="F47" s="33"/>
      <c r="G47" s="33"/>
      <c r="H47" s="33"/>
      <c r="I47" s="110"/>
      <c r="J47" s="33"/>
      <c r="K47" s="33"/>
      <c r="L47" s="36"/>
    </row>
    <row r="48" spans="2:12" s="1" customFormat="1" ht="6.95" customHeight="1">
      <c r="B48" s="32"/>
      <c r="C48" s="33"/>
      <c r="D48" s="33"/>
      <c r="E48" s="33"/>
      <c r="F48" s="33"/>
      <c r="G48" s="33"/>
      <c r="H48" s="33"/>
      <c r="I48" s="110"/>
      <c r="J48" s="33"/>
      <c r="K48" s="33"/>
      <c r="L48" s="36"/>
    </row>
    <row r="49" spans="2:12" s="1" customFormat="1" ht="12" customHeight="1">
      <c r="B49" s="32"/>
      <c r="C49" s="27" t="s">
        <v>16</v>
      </c>
      <c r="D49" s="33"/>
      <c r="E49" s="33"/>
      <c r="F49" s="33"/>
      <c r="G49" s="33"/>
      <c r="H49" s="33"/>
      <c r="I49" s="110"/>
      <c r="J49" s="33"/>
      <c r="K49" s="33"/>
      <c r="L49" s="36"/>
    </row>
    <row r="50" spans="2:12" s="1" customFormat="1" ht="16.5" customHeight="1">
      <c r="B50" s="32"/>
      <c r="C50" s="33"/>
      <c r="D50" s="33"/>
      <c r="E50" s="340" t="str">
        <f>E7</f>
        <v>Výrovka, Vrbová Lhota oprava koryta a údržba porostů, ř. km 8,500 - 10,000</v>
      </c>
      <c r="F50" s="341"/>
      <c r="G50" s="341"/>
      <c r="H50" s="341"/>
      <c r="I50" s="110"/>
      <c r="J50" s="33"/>
      <c r="K50" s="33"/>
      <c r="L50" s="36"/>
    </row>
    <row r="51" spans="2:12" ht="12" customHeight="1">
      <c r="B51" s="19"/>
      <c r="C51" s="27" t="s">
        <v>111</v>
      </c>
      <c r="D51" s="20"/>
      <c r="E51" s="20"/>
      <c r="F51" s="20"/>
      <c r="G51" s="20"/>
      <c r="H51" s="20"/>
      <c r="J51" s="20"/>
      <c r="K51" s="20"/>
      <c r="L51" s="18"/>
    </row>
    <row r="52" spans="2:12" s="1" customFormat="1" ht="16.5" customHeight="1">
      <c r="B52" s="32"/>
      <c r="C52" s="33"/>
      <c r="D52" s="33"/>
      <c r="E52" s="340" t="s">
        <v>112</v>
      </c>
      <c r="F52" s="319"/>
      <c r="G52" s="319"/>
      <c r="H52" s="319"/>
      <c r="I52" s="110"/>
      <c r="J52" s="33"/>
      <c r="K52" s="33"/>
      <c r="L52" s="36"/>
    </row>
    <row r="53" spans="2:12" s="1" customFormat="1" ht="12" customHeight="1">
      <c r="B53" s="32"/>
      <c r="C53" s="27" t="s">
        <v>113</v>
      </c>
      <c r="D53" s="33"/>
      <c r="E53" s="33"/>
      <c r="F53" s="33"/>
      <c r="G53" s="33"/>
      <c r="H53" s="33"/>
      <c r="I53" s="110"/>
      <c r="J53" s="33"/>
      <c r="K53" s="33"/>
      <c r="L53" s="36"/>
    </row>
    <row r="54" spans="2:12" s="1" customFormat="1" ht="16.5" customHeight="1">
      <c r="B54" s="32"/>
      <c r="C54" s="33"/>
      <c r="D54" s="33"/>
      <c r="E54" s="320" t="str">
        <f>E11</f>
        <v>SO 01.16 - VON</v>
      </c>
      <c r="F54" s="319"/>
      <c r="G54" s="319"/>
      <c r="H54" s="319"/>
      <c r="I54" s="110"/>
      <c r="J54" s="33"/>
      <c r="K54" s="33"/>
      <c r="L54" s="36"/>
    </row>
    <row r="55" spans="2:12" s="1" customFormat="1" ht="6.95" customHeight="1">
      <c r="B55" s="32"/>
      <c r="C55" s="33"/>
      <c r="D55" s="33"/>
      <c r="E55" s="33"/>
      <c r="F55" s="33"/>
      <c r="G55" s="33"/>
      <c r="H55" s="33"/>
      <c r="I55" s="110"/>
      <c r="J55" s="33"/>
      <c r="K55" s="33"/>
      <c r="L55" s="36"/>
    </row>
    <row r="56" spans="2:12" s="1" customFormat="1" ht="12" customHeight="1">
      <c r="B56" s="32"/>
      <c r="C56" s="27" t="s">
        <v>21</v>
      </c>
      <c r="D56" s="33"/>
      <c r="E56" s="33"/>
      <c r="F56" s="25" t="str">
        <f>F14</f>
        <v xml:space="preserve"> </v>
      </c>
      <c r="G56" s="33"/>
      <c r="H56" s="33"/>
      <c r="I56" s="111" t="s">
        <v>23</v>
      </c>
      <c r="J56" s="53" t="str">
        <f>IF(J14="","",J14)</f>
        <v>11. 12. 2018</v>
      </c>
      <c r="K56" s="33"/>
      <c r="L56" s="36"/>
    </row>
    <row r="57" spans="2:12" s="1" customFormat="1" ht="6.95" customHeight="1">
      <c r="B57" s="32"/>
      <c r="C57" s="33"/>
      <c r="D57" s="33"/>
      <c r="E57" s="33"/>
      <c r="F57" s="33"/>
      <c r="G57" s="33"/>
      <c r="H57" s="33"/>
      <c r="I57" s="110"/>
      <c r="J57" s="33"/>
      <c r="K57" s="33"/>
      <c r="L57" s="36"/>
    </row>
    <row r="58" spans="2:12" s="1" customFormat="1" ht="13.7" customHeight="1">
      <c r="B58" s="32"/>
      <c r="C58" s="27" t="s">
        <v>25</v>
      </c>
      <c r="D58" s="33"/>
      <c r="E58" s="33"/>
      <c r="F58" s="25" t="str">
        <f>E17</f>
        <v xml:space="preserve"> </v>
      </c>
      <c r="G58" s="33"/>
      <c r="H58" s="33"/>
      <c r="I58" s="111" t="s">
        <v>30</v>
      </c>
      <c r="J58" s="30" t="str">
        <f>E23</f>
        <v xml:space="preserve"> </v>
      </c>
      <c r="K58" s="33"/>
      <c r="L58" s="36"/>
    </row>
    <row r="59" spans="2:12" s="1" customFormat="1" ht="13.7" customHeight="1">
      <c r="B59" s="32"/>
      <c r="C59" s="27" t="s">
        <v>28</v>
      </c>
      <c r="D59" s="33"/>
      <c r="E59" s="33"/>
      <c r="F59" s="25" t="str">
        <f>IF(E20="","",E20)</f>
        <v>Vyplň údaj</v>
      </c>
      <c r="G59" s="33"/>
      <c r="H59" s="33"/>
      <c r="I59" s="111" t="s">
        <v>32</v>
      </c>
      <c r="J59" s="30" t="str">
        <f>E26</f>
        <v xml:space="preserve"> </v>
      </c>
      <c r="K59" s="33"/>
      <c r="L59" s="36"/>
    </row>
    <row r="60" spans="2:12" s="1" customFormat="1" ht="10.35" customHeight="1">
      <c r="B60" s="32"/>
      <c r="C60" s="33"/>
      <c r="D60" s="33"/>
      <c r="E60" s="33"/>
      <c r="F60" s="33"/>
      <c r="G60" s="33"/>
      <c r="H60" s="33"/>
      <c r="I60" s="110"/>
      <c r="J60" s="33"/>
      <c r="K60" s="33"/>
      <c r="L60" s="36"/>
    </row>
    <row r="61" spans="2:12" s="1" customFormat="1" ht="29.25" customHeight="1">
      <c r="B61" s="32"/>
      <c r="C61" s="136" t="s">
        <v>116</v>
      </c>
      <c r="D61" s="137"/>
      <c r="E61" s="137"/>
      <c r="F61" s="137"/>
      <c r="G61" s="137"/>
      <c r="H61" s="137"/>
      <c r="I61" s="138"/>
      <c r="J61" s="139" t="s">
        <v>117</v>
      </c>
      <c r="K61" s="137"/>
      <c r="L61" s="36"/>
    </row>
    <row r="62" spans="2:12" s="1" customFormat="1" ht="10.35" customHeight="1">
      <c r="B62" s="32"/>
      <c r="C62" s="33"/>
      <c r="D62" s="33"/>
      <c r="E62" s="33"/>
      <c r="F62" s="33"/>
      <c r="G62" s="33"/>
      <c r="H62" s="33"/>
      <c r="I62" s="110"/>
      <c r="J62" s="33"/>
      <c r="K62" s="33"/>
      <c r="L62" s="36"/>
    </row>
    <row r="63" spans="2:47" s="1" customFormat="1" ht="22.9" customHeight="1">
      <c r="B63" s="32"/>
      <c r="C63" s="140" t="s">
        <v>66</v>
      </c>
      <c r="D63" s="33"/>
      <c r="E63" s="33"/>
      <c r="F63" s="33"/>
      <c r="G63" s="33"/>
      <c r="H63" s="33"/>
      <c r="I63" s="110"/>
      <c r="J63" s="71">
        <f>J88</f>
        <v>0</v>
      </c>
      <c r="K63" s="33"/>
      <c r="L63" s="36"/>
      <c r="AU63" s="15" t="s">
        <v>118</v>
      </c>
    </row>
    <row r="64" spans="2:12" s="8" customFormat="1" ht="24.95" customHeight="1">
      <c r="B64" s="141"/>
      <c r="C64" s="142"/>
      <c r="D64" s="143" t="s">
        <v>119</v>
      </c>
      <c r="E64" s="144"/>
      <c r="F64" s="144"/>
      <c r="G64" s="144"/>
      <c r="H64" s="144"/>
      <c r="I64" s="145"/>
      <c r="J64" s="146">
        <f>J89</f>
        <v>0</v>
      </c>
      <c r="K64" s="142"/>
      <c r="L64" s="147"/>
    </row>
    <row r="65" spans="2:12" s="9" customFormat="1" ht="19.9" customHeight="1">
      <c r="B65" s="148"/>
      <c r="C65" s="92"/>
      <c r="D65" s="149" t="s">
        <v>120</v>
      </c>
      <c r="E65" s="150"/>
      <c r="F65" s="150"/>
      <c r="G65" s="150"/>
      <c r="H65" s="150"/>
      <c r="I65" s="151"/>
      <c r="J65" s="152">
        <f>J90</f>
        <v>0</v>
      </c>
      <c r="K65" s="92"/>
      <c r="L65" s="153"/>
    </row>
    <row r="66" spans="2:12" s="9" customFormat="1" ht="19.9" customHeight="1">
      <c r="B66" s="148"/>
      <c r="C66" s="92"/>
      <c r="D66" s="149" t="s">
        <v>385</v>
      </c>
      <c r="E66" s="150"/>
      <c r="F66" s="150"/>
      <c r="G66" s="150"/>
      <c r="H66" s="150"/>
      <c r="I66" s="151"/>
      <c r="J66" s="152">
        <f>J93</f>
        <v>0</v>
      </c>
      <c r="K66" s="92"/>
      <c r="L66" s="153"/>
    </row>
    <row r="67" spans="2:12" s="1" customFormat="1" ht="21.75" customHeight="1">
      <c r="B67" s="32"/>
      <c r="C67" s="33"/>
      <c r="D67" s="33"/>
      <c r="E67" s="33"/>
      <c r="F67" s="33"/>
      <c r="G67" s="33"/>
      <c r="H67" s="33"/>
      <c r="I67" s="110"/>
      <c r="J67" s="33"/>
      <c r="K67" s="33"/>
      <c r="L67" s="36"/>
    </row>
    <row r="68" spans="2:12" s="1" customFormat="1" ht="6.95" customHeight="1">
      <c r="B68" s="44"/>
      <c r="C68" s="45"/>
      <c r="D68" s="45"/>
      <c r="E68" s="45"/>
      <c r="F68" s="45"/>
      <c r="G68" s="45"/>
      <c r="H68" s="45"/>
      <c r="I68" s="132"/>
      <c r="J68" s="45"/>
      <c r="K68" s="45"/>
      <c r="L68" s="36"/>
    </row>
    <row r="72" spans="2:12" s="1" customFormat="1" ht="6.95" customHeight="1">
      <c r="B72" s="46"/>
      <c r="C72" s="47"/>
      <c r="D72" s="47"/>
      <c r="E72" s="47"/>
      <c r="F72" s="47"/>
      <c r="G72" s="47"/>
      <c r="H72" s="47"/>
      <c r="I72" s="135"/>
      <c r="J72" s="47"/>
      <c r="K72" s="47"/>
      <c r="L72" s="36"/>
    </row>
    <row r="73" spans="2:12" s="1" customFormat="1" ht="24.95" customHeight="1">
      <c r="B73" s="32"/>
      <c r="C73" s="21" t="s">
        <v>123</v>
      </c>
      <c r="D73" s="33"/>
      <c r="E73" s="33"/>
      <c r="F73" s="33"/>
      <c r="G73" s="33"/>
      <c r="H73" s="33"/>
      <c r="I73" s="110"/>
      <c r="J73" s="33"/>
      <c r="K73" s="33"/>
      <c r="L73" s="36"/>
    </row>
    <row r="74" spans="2:12" s="1" customFormat="1" ht="6.95" customHeight="1">
      <c r="B74" s="32"/>
      <c r="C74" s="33"/>
      <c r="D74" s="33"/>
      <c r="E74" s="33"/>
      <c r="F74" s="33"/>
      <c r="G74" s="33"/>
      <c r="H74" s="33"/>
      <c r="I74" s="110"/>
      <c r="J74" s="33"/>
      <c r="K74" s="33"/>
      <c r="L74" s="36"/>
    </row>
    <row r="75" spans="2:12" s="1" customFormat="1" ht="12" customHeight="1">
      <c r="B75" s="32"/>
      <c r="C75" s="27" t="s">
        <v>16</v>
      </c>
      <c r="D75" s="33"/>
      <c r="E75" s="33"/>
      <c r="F75" s="33"/>
      <c r="G75" s="33"/>
      <c r="H75" s="33"/>
      <c r="I75" s="110"/>
      <c r="J75" s="33"/>
      <c r="K75" s="33"/>
      <c r="L75" s="36"/>
    </row>
    <row r="76" spans="2:12" s="1" customFormat="1" ht="16.5" customHeight="1">
      <c r="B76" s="32"/>
      <c r="C76" s="33"/>
      <c r="D76" s="33"/>
      <c r="E76" s="340" t="str">
        <f>E7</f>
        <v>Výrovka, Vrbová Lhota oprava koryta a údržba porostů, ř. km 8,500 - 10,000</v>
      </c>
      <c r="F76" s="341"/>
      <c r="G76" s="341"/>
      <c r="H76" s="341"/>
      <c r="I76" s="110"/>
      <c r="J76" s="33"/>
      <c r="K76" s="33"/>
      <c r="L76" s="36"/>
    </row>
    <row r="77" spans="2:12" ht="12" customHeight="1">
      <c r="B77" s="19"/>
      <c r="C77" s="27" t="s">
        <v>111</v>
      </c>
      <c r="D77" s="20"/>
      <c r="E77" s="20"/>
      <c r="F77" s="20"/>
      <c r="G77" s="20"/>
      <c r="H77" s="20"/>
      <c r="J77" s="20"/>
      <c r="K77" s="20"/>
      <c r="L77" s="18"/>
    </row>
    <row r="78" spans="2:12" s="1" customFormat="1" ht="16.5" customHeight="1">
      <c r="B78" s="32"/>
      <c r="C78" s="33"/>
      <c r="D78" s="33"/>
      <c r="E78" s="340" t="s">
        <v>112</v>
      </c>
      <c r="F78" s="319"/>
      <c r="G78" s="319"/>
      <c r="H78" s="319"/>
      <c r="I78" s="110"/>
      <c r="J78" s="33"/>
      <c r="K78" s="33"/>
      <c r="L78" s="36"/>
    </row>
    <row r="79" spans="2:12" s="1" customFormat="1" ht="12" customHeight="1">
      <c r="B79" s="32"/>
      <c r="C79" s="27" t="s">
        <v>113</v>
      </c>
      <c r="D79" s="33"/>
      <c r="E79" s="33"/>
      <c r="F79" s="33"/>
      <c r="G79" s="33"/>
      <c r="H79" s="33"/>
      <c r="I79" s="110"/>
      <c r="J79" s="33"/>
      <c r="K79" s="33"/>
      <c r="L79" s="36"/>
    </row>
    <row r="80" spans="2:12" s="1" customFormat="1" ht="16.5" customHeight="1">
      <c r="B80" s="32"/>
      <c r="C80" s="33"/>
      <c r="D80" s="33"/>
      <c r="E80" s="320" t="str">
        <f>E11</f>
        <v>SO 01.16 - VON</v>
      </c>
      <c r="F80" s="319"/>
      <c r="G80" s="319"/>
      <c r="H80" s="319"/>
      <c r="I80" s="110"/>
      <c r="J80" s="33"/>
      <c r="K80" s="33"/>
      <c r="L80" s="36"/>
    </row>
    <row r="81" spans="2:12" s="1" customFormat="1" ht="6.95" customHeight="1">
      <c r="B81" s="32"/>
      <c r="C81" s="33"/>
      <c r="D81" s="33"/>
      <c r="E81" s="33"/>
      <c r="F81" s="33"/>
      <c r="G81" s="33"/>
      <c r="H81" s="33"/>
      <c r="I81" s="110"/>
      <c r="J81" s="33"/>
      <c r="K81" s="33"/>
      <c r="L81" s="36"/>
    </row>
    <row r="82" spans="2:12" s="1" customFormat="1" ht="12" customHeight="1">
      <c r="B82" s="32"/>
      <c r="C82" s="27" t="s">
        <v>21</v>
      </c>
      <c r="D82" s="33"/>
      <c r="E82" s="33"/>
      <c r="F82" s="25" t="str">
        <f>F14</f>
        <v xml:space="preserve"> </v>
      </c>
      <c r="G82" s="33"/>
      <c r="H82" s="33"/>
      <c r="I82" s="111" t="s">
        <v>23</v>
      </c>
      <c r="J82" s="53" t="str">
        <f>IF(J14="","",J14)</f>
        <v>11. 12. 2018</v>
      </c>
      <c r="K82" s="33"/>
      <c r="L82" s="36"/>
    </row>
    <row r="83" spans="2:12" s="1" customFormat="1" ht="6.95" customHeight="1">
      <c r="B83" s="32"/>
      <c r="C83" s="33"/>
      <c r="D83" s="33"/>
      <c r="E83" s="33"/>
      <c r="F83" s="33"/>
      <c r="G83" s="33"/>
      <c r="H83" s="33"/>
      <c r="I83" s="110"/>
      <c r="J83" s="33"/>
      <c r="K83" s="33"/>
      <c r="L83" s="36"/>
    </row>
    <row r="84" spans="2:12" s="1" customFormat="1" ht="13.7" customHeight="1">
      <c r="B84" s="32"/>
      <c r="C84" s="27" t="s">
        <v>25</v>
      </c>
      <c r="D84" s="33"/>
      <c r="E84" s="33"/>
      <c r="F84" s="25" t="str">
        <f>E17</f>
        <v xml:space="preserve"> </v>
      </c>
      <c r="G84" s="33"/>
      <c r="H84" s="33"/>
      <c r="I84" s="111" t="s">
        <v>30</v>
      </c>
      <c r="J84" s="30" t="str">
        <f>E23</f>
        <v xml:space="preserve"> </v>
      </c>
      <c r="K84" s="33"/>
      <c r="L84" s="36"/>
    </row>
    <row r="85" spans="2:12" s="1" customFormat="1" ht="13.7" customHeight="1">
      <c r="B85" s="32"/>
      <c r="C85" s="27" t="s">
        <v>28</v>
      </c>
      <c r="D85" s="33"/>
      <c r="E85" s="33"/>
      <c r="F85" s="25" t="str">
        <f>IF(E20="","",E20)</f>
        <v>Vyplň údaj</v>
      </c>
      <c r="G85" s="33"/>
      <c r="H85" s="33"/>
      <c r="I85" s="111" t="s">
        <v>32</v>
      </c>
      <c r="J85" s="30" t="str">
        <f>E26</f>
        <v xml:space="preserve"> </v>
      </c>
      <c r="K85" s="33"/>
      <c r="L85" s="36"/>
    </row>
    <row r="86" spans="2:12" s="1" customFormat="1" ht="10.35" customHeight="1">
      <c r="B86" s="32"/>
      <c r="C86" s="33"/>
      <c r="D86" s="33"/>
      <c r="E86" s="33"/>
      <c r="F86" s="33"/>
      <c r="G86" s="33"/>
      <c r="H86" s="33"/>
      <c r="I86" s="110"/>
      <c r="J86" s="33"/>
      <c r="K86" s="33"/>
      <c r="L86" s="36"/>
    </row>
    <row r="87" spans="2:20" s="10" customFormat="1" ht="29.25" customHeight="1">
      <c r="B87" s="154"/>
      <c r="C87" s="155" t="s">
        <v>124</v>
      </c>
      <c r="D87" s="156" t="s">
        <v>53</v>
      </c>
      <c r="E87" s="156" t="s">
        <v>49</v>
      </c>
      <c r="F87" s="156" t="s">
        <v>50</v>
      </c>
      <c r="G87" s="156" t="s">
        <v>125</v>
      </c>
      <c r="H87" s="156" t="s">
        <v>126</v>
      </c>
      <c r="I87" s="157" t="s">
        <v>127</v>
      </c>
      <c r="J87" s="156" t="s">
        <v>117</v>
      </c>
      <c r="K87" s="158" t="s">
        <v>128</v>
      </c>
      <c r="L87" s="159"/>
      <c r="M87" s="62" t="s">
        <v>19</v>
      </c>
      <c r="N87" s="63" t="s">
        <v>38</v>
      </c>
      <c r="O87" s="63" t="s">
        <v>129</v>
      </c>
      <c r="P87" s="63" t="s">
        <v>130</v>
      </c>
      <c r="Q87" s="63" t="s">
        <v>131</v>
      </c>
      <c r="R87" s="63" t="s">
        <v>132</v>
      </c>
      <c r="S87" s="63" t="s">
        <v>133</v>
      </c>
      <c r="T87" s="64" t="s">
        <v>134</v>
      </c>
    </row>
    <row r="88" spans="2:63" s="1" customFormat="1" ht="22.9" customHeight="1">
      <c r="B88" s="32"/>
      <c r="C88" s="69" t="s">
        <v>135</v>
      </c>
      <c r="D88" s="33"/>
      <c r="E88" s="33"/>
      <c r="F88" s="33"/>
      <c r="G88" s="33"/>
      <c r="H88" s="33"/>
      <c r="I88" s="110"/>
      <c r="J88" s="160">
        <f>BK88</f>
        <v>0</v>
      </c>
      <c r="K88" s="33"/>
      <c r="L88" s="36"/>
      <c r="M88" s="65"/>
      <c r="N88" s="66"/>
      <c r="O88" s="66"/>
      <c r="P88" s="161">
        <f>P89</f>
        <v>0</v>
      </c>
      <c r="Q88" s="66"/>
      <c r="R88" s="161">
        <f>R89</f>
        <v>0</v>
      </c>
      <c r="S88" s="66"/>
      <c r="T88" s="162">
        <f>T89</f>
        <v>0</v>
      </c>
      <c r="AT88" s="15" t="s">
        <v>67</v>
      </c>
      <c r="AU88" s="15" t="s">
        <v>118</v>
      </c>
      <c r="BK88" s="163">
        <f>BK89</f>
        <v>0</v>
      </c>
    </row>
    <row r="89" spans="2:63" s="11" customFormat="1" ht="25.9" customHeight="1">
      <c r="B89" s="164"/>
      <c r="C89" s="165"/>
      <c r="D89" s="166" t="s">
        <v>67</v>
      </c>
      <c r="E89" s="167" t="s">
        <v>136</v>
      </c>
      <c r="F89" s="167" t="s">
        <v>137</v>
      </c>
      <c r="G89" s="165"/>
      <c r="H89" s="165"/>
      <c r="I89" s="168"/>
      <c r="J89" s="169">
        <f>BK89</f>
        <v>0</v>
      </c>
      <c r="K89" s="165"/>
      <c r="L89" s="170"/>
      <c r="M89" s="171"/>
      <c r="N89" s="172"/>
      <c r="O89" s="172"/>
      <c r="P89" s="173">
        <f>P90+P93</f>
        <v>0</v>
      </c>
      <c r="Q89" s="172"/>
      <c r="R89" s="173">
        <f>R90+R93</f>
        <v>0</v>
      </c>
      <c r="S89" s="172"/>
      <c r="T89" s="174">
        <f>T90+T93</f>
        <v>0</v>
      </c>
      <c r="AR89" s="175" t="s">
        <v>75</v>
      </c>
      <c r="AT89" s="176" t="s">
        <v>67</v>
      </c>
      <c r="AU89" s="176" t="s">
        <v>68</v>
      </c>
      <c r="AY89" s="175" t="s">
        <v>138</v>
      </c>
      <c r="BK89" s="177">
        <f>BK90+BK93</f>
        <v>0</v>
      </c>
    </row>
    <row r="90" spans="2:63" s="11" customFormat="1" ht="22.9" customHeight="1">
      <c r="B90" s="164"/>
      <c r="C90" s="165"/>
      <c r="D90" s="166" t="s">
        <v>67</v>
      </c>
      <c r="E90" s="178" t="s">
        <v>75</v>
      </c>
      <c r="F90" s="178" t="s">
        <v>139</v>
      </c>
      <c r="G90" s="165"/>
      <c r="H90" s="165"/>
      <c r="I90" s="168"/>
      <c r="J90" s="179">
        <f>BK90</f>
        <v>0</v>
      </c>
      <c r="K90" s="165"/>
      <c r="L90" s="170"/>
      <c r="M90" s="171"/>
      <c r="N90" s="172"/>
      <c r="O90" s="172"/>
      <c r="P90" s="173">
        <f>SUM(P91:P92)</f>
        <v>0</v>
      </c>
      <c r="Q90" s="172"/>
      <c r="R90" s="173">
        <f>SUM(R91:R92)</f>
        <v>0</v>
      </c>
      <c r="S90" s="172"/>
      <c r="T90" s="174">
        <f>SUM(T91:T92)</f>
        <v>0</v>
      </c>
      <c r="AR90" s="175" t="s">
        <v>75</v>
      </c>
      <c r="AT90" s="176" t="s">
        <v>67</v>
      </c>
      <c r="AU90" s="176" t="s">
        <v>75</v>
      </c>
      <c r="AY90" s="175" t="s">
        <v>138</v>
      </c>
      <c r="BK90" s="177">
        <f>SUM(BK91:BK92)</f>
        <v>0</v>
      </c>
    </row>
    <row r="91" spans="2:65" s="1" customFormat="1" ht="22.5" customHeight="1">
      <c r="B91" s="32"/>
      <c r="C91" s="180" t="s">
        <v>214</v>
      </c>
      <c r="D91" s="180" t="s">
        <v>140</v>
      </c>
      <c r="E91" s="181" t="s">
        <v>386</v>
      </c>
      <c r="F91" s="182" t="s">
        <v>387</v>
      </c>
      <c r="G91" s="183" t="s">
        <v>153</v>
      </c>
      <c r="H91" s="184">
        <v>66.3</v>
      </c>
      <c r="I91" s="185"/>
      <c r="J91" s="186">
        <f>ROUND(I91*H91,2)</f>
        <v>0</v>
      </c>
      <c r="K91" s="182" t="s">
        <v>144</v>
      </c>
      <c r="L91" s="36"/>
      <c r="M91" s="187" t="s">
        <v>19</v>
      </c>
      <c r="N91" s="188" t="s">
        <v>39</v>
      </c>
      <c r="O91" s="58"/>
      <c r="P91" s="189">
        <f>O91*H91</f>
        <v>0</v>
      </c>
      <c r="Q91" s="189">
        <v>0</v>
      </c>
      <c r="R91" s="189">
        <f>Q91*H91</f>
        <v>0</v>
      </c>
      <c r="S91" s="189">
        <v>0</v>
      </c>
      <c r="T91" s="190">
        <f>S91*H91</f>
        <v>0</v>
      </c>
      <c r="AR91" s="15" t="s">
        <v>145</v>
      </c>
      <c r="AT91" s="15" t="s">
        <v>140</v>
      </c>
      <c r="AU91" s="15" t="s">
        <v>77</v>
      </c>
      <c r="AY91" s="15" t="s">
        <v>138</v>
      </c>
      <c r="BE91" s="191">
        <f>IF(N91="základní",J91,0)</f>
        <v>0</v>
      </c>
      <c r="BF91" s="191">
        <f>IF(N91="snížená",J91,0)</f>
        <v>0</v>
      </c>
      <c r="BG91" s="191">
        <f>IF(N91="zákl. přenesená",J91,0)</f>
        <v>0</v>
      </c>
      <c r="BH91" s="191">
        <f>IF(N91="sníž. přenesená",J91,0)</f>
        <v>0</v>
      </c>
      <c r="BI91" s="191">
        <f>IF(N91="nulová",J91,0)</f>
        <v>0</v>
      </c>
      <c r="BJ91" s="15" t="s">
        <v>75</v>
      </c>
      <c r="BK91" s="191">
        <f>ROUND(I91*H91,2)</f>
        <v>0</v>
      </c>
      <c r="BL91" s="15" t="s">
        <v>145</v>
      </c>
      <c r="BM91" s="15" t="s">
        <v>388</v>
      </c>
    </row>
    <row r="92" spans="2:65" s="1" customFormat="1" ht="16.5" customHeight="1">
      <c r="B92" s="32"/>
      <c r="C92" s="180" t="s">
        <v>320</v>
      </c>
      <c r="D92" s="180" t="s">
        <v>140</v>
      </c>
      <c r="E92" s="181" t="s">
        <v>389</v>
      </c>
      <c r="F92" s="182" t="s">
        <v>390</v>
      </c>
      <c r="G92" s="183" t="s">
        <v>171</v>
      </c>
      <c r="H92" s="184">
        <v>663</v>
      </c>
      <c r="I92" s="185"/>
      <c r="J92" s="186">
        <f>ROUND(I92*H92,2)</f>
        <v>0</v>
      </c>
      <c r="K92" s="182" t="s">
        <v>144</v>
      </c>
      <c r="L92" s="36"/>
      <c r="M92" s="187" t="s">
        <v>19</v>
      </c>
      <c r="N92" s="188" t="s">
        <v>39</v>
      </c>
      <c r="O92" s="58"/>
      <c r="P92" s="189">
        <f>O92*H92</f>
        <v>0</v>
      </c>
      <c r="Q92" s="189">
        <v>0</v>
      </c>
      <c r="R92" s="189">
        <f>Q92*H92</f>
        <v>0</v>
      </c>
      <c r="S92" s="189">
        <v>0</v>
      </c>
      <c r="T92" s="190">
        <f>S92*H92</f>
        <v>0</v>
      </c>
      <c r="AR92" s="15" t="s">
        <v>145</v>
      </c>
      <c r="AT92" s="15" t="s">
        <v>140</v>
      </c>
      <c r="AU92" s="15" t="s">
        <v>77</v>
      </c>
      <c r="AY92" s="15" t="s">
        <v>138</v>
      </c>
      <c r="BE92" s="191">
        <f>IF(N92="základní",J92,0)</f>
        <v>0</v>
      </c>
      <c r="BF92" s="191">
        <f>IF(N92="snížená",J92,0)</f>
        <v>0</v>
      </c>
      <c r="BG92" s="191">
        <f>IF(N92="zákl. přenesená",J92,0)</f>
        <v>0</v>
      </c>
      <c r="BH92" s="191">
        <f>IF(N92="sníž. přenesená",J92,0)</f>
        <v>0</v>
      </c>
      <c r="BI92" s="191">
        <f>IF(N92="nulová",J92,0)</f>
        <v>0</v>
      </c>
      <c r="BJ92" s="15" t="s">
        <v>75</v>
      </c>
      <c r="BK92" s="191">
        <f>ROUND(I92*H92,2)</f>
        <v>0</v>
      </c>
      <c r="BL92" s="15" t="s">
        <v>145</v>
      </c>
      <c r="BM92" s="15" t="s">
        <v>391</v>
      </c>
    </row>
    <row r="93" spans="2:63" s="11" customFormat="1" ht="22.9" customHeight="1">
      <c r="B93" s="164"/>
      <c r="C93" s="165"/>
      <c r="D93" s="166" t="s">
        <v>67</v>
      </c>
      <c r="E93" s="178" t="s">
        <v>108</v>
      </c>
      <c r="F93" s="178" t="s">
        <v>392</v>
      </c>
      <c r="G93" s="165"/>
      <c r="H93" s="165"/>
      <c r="I93" s="168"/>
      <c r="J93" s="179">
        <f>BK93</f>
        <v>0</v>
      </c>
      <c r="K93" s="165"/>
      <c r="L93" s="170"/>
      <c r="M93" s="171"/>
      <c r="N93" s="172"/>
      <c r="O93" s="172"/>
      <c r="P93" s="173">
        <f>SUM(P94:P109)</f>
        <v>0</v>
      </c>
      <c r="Q93" s="172"/>
      <c r="R93" s="173">
        <f>SUM(R94:R109)</f>
        <v>0</v>
      </c>
      <c r="S93" s="172"/>
      <c r="T93" s="174">
        <f>SUM(T94:T109)</f>
        <v>0</v>
      </c>
      <c r="AR93" s="175" t="s">
        <v>75</v>
      </c>
      <c r="AT93" s="176" t="s">
        <v>67</v>
      </c>
      <c r="AU93" s="176" t="s">
        <v>75</v>
      </c>
      <c r="AY93" s="175" t="s">
        <v>138</v>
      </c>
      <c r="BK93" s="177">
        <f>SUM(BK94:BK109)</f>
        <v>0</v>
      </c>
    </row>
    <row r="94" spans="2:65" s="1" customFormat="1" ht="33.75" customHeight="1">
      <c r="B94" s="32"/>
      <c r="C94" s="180" t="s">
        <v>75</v>
      </c>
      <c r="D94" s="180" t="s">
        <v>140</v>
      </c>
      <c r="E94" s="181" t="s">
        <v>393</v>
      </c>
      <c r="F94" s="182" t="s">
        <v>394</v>
      </c>
      <c r="G94" s="183" t="s">
        <v>395</v>
      </c>
      <c r="H94" s="184">
        <v>1</v>
      </c>
      <c r="I94" s="185"/>
      <c r="J94" s="186">
        <f aca="true" t="shared" si="0" ref="J94:J109">ROUND(I94*H94,2)</f>
        <v>0</v>
      </c>
      <c r="K94" s="182" t="s">
        <v>19</v>
      </c>
      <c r="L94" s="36"/>
      <c r="M94" s="187" t="s">
        <v>19</v>
      </c>
      <c r="N94" s="188" t="s">
        <v>39</v>
      </c>
      <c r="O94" s="58"/>
      <c r="P94" s="189">
        <f aca="true" t="shared" si="1" ref="P94:P109">O94*H94</f>
        <v>0</v>
      </c>
      <c r="Q94" s="189">
        <v>0</v>
      </c>
      <c r="R94" s="189">
        <f aca="true" t="shared" si="2" ref="R94:R109">Q94*H94</f>
        <v>0</v>
      </c>
      <c r="S94" s="189">
        <v>0</v>
      </c>
      <c r="T94" s="190">
        <f aca="true" t="shared" si="3" ref="T94:T109">S94*H94</f>
        <v>0</v>
      </c>
      <c r="AR94" s="15" t="s">
        <v>145</v>
      </c>
      <c r="AT94" s="15" t="s">
        <v>140</v>
      </c>
      <c r="AU94" s="15" t="s">
        <v>77</v>
      </c>
      <c r="AY94" s="15" t="s">
        <v>138</v>
      </c>
      <c r="BE94" s="191">
        <f aca="true" t="shared" si="4" ref="BE94:BE109">IF(N94="základní",J94,0)</f>
        <v>0</v>
      </c>
      <c r="BF94" s="191">
        <f aca="true" t="shared" si="5" ref="BF94:BF109">IF(N94="snížená",J94,0)</f>
        <v>0</v>
      </c>
      <c r="BG94" s="191">
        <f aca="true" t="shared" si="6" ref="BG94:BG109">IF(N94="zákl. přenesená",J94,0)</f>
        <v>0</v>
      </c>
      <c r="BH94" s="191">
        <f aca="true" t="shared" si="7" ref="BH94:BH109">IF(N94="sníž. přenesená",J94,0)</f>
        <v>0</v>
      </c>
      <c r="BI94" s="191">
        <f aca="true" t="shared" si="8" ref="BI94:BI109">IF(N94="nulová",J94,0)</f>
        <v>0</v>
      </c>
      <c r="BJ94" s="15" t="s">
        <v>75</v>
      </c>
      <c r="BK94" s="191">
        <f aca="true" t="shared" si="9" ref="BK94:BK109">ROUND(I94*H94,2)</f>
        <v>0</v>
      </c>
      <c r="BL94" s="15" t="s">
        <v>145</v>
      </c>
      <c r="BM94" s="15" t="s">
        <v>396</v>
      </c>
    </row>
    <row r="95" spans="2:65" s="1" customFormat="1" ht="22.5" customHeight="1">
      <c r="B95" s="32"/>
      <c r="C95" s="180" t="s">
        <v>77</v>
      </c>
      <c r="D95" s="180" t="s">
        <v>140</v>
      </c>
      <c r="E95" s="181" t="s">
        <v>397</v>
      </c>
      <c r="F95" s="182" t="s">
        <v>398</v>
      </c>
      <c r="G95" s="183" t="s">
        <v>395</v>
      </c>
      <c r="H95" s="184">
        <v>1</v>
      </c>
      <c r="I95" s="185"/>
      <c r="J95" s="186">
        <f t="shared" si="0"/>
        <v>0</v>
      </c>
      <c r="K95" s="182" t="s">
        <v>19</v>
      </c>
      <c r="L95" s="36"/>
      <c r="M95" s="187" t="s">
        <v>19</v>
      </c>
      <c r="N95" s="188" t="s">
        <v>39</v>
      </c>
      <c r="O95" s="58"/>
      <c r="P95" s="189">
        <f t="shared" si="1"/>
        <v>0</v>
      </c>
      <c r="Q95" s="189">
        <v>0</v>
      </c>
      <c r="R95" s="189">
        <f t="shared" si="2"/>
        <v>0</v>
      </c>
      <c r="S95" s="189">
        <v>0</v>
      </c>
      <c r="T95" s="190">
        <f t="shared" si="3"/>
        <v>0</v>
      </c>
      <c r="AR95" s="15" t="s">
        <v>145</v>
      </c>
      <c r="AT95" s="15" t="s">
        <v>140</v>
      </c>
      <c r="AU95" s="15" t="s">
        <v>77</v>
      </c>
      <c r="AY95" s="15" t="s">
        <v>138</v>
      </c>
      <c r="BE95" s="191">
        <f t="shared" si="4"/>
        <v>0</v>
      </c>
      <c r="BF95" s="191">
        <f t="shared" si="5"/>
        <v>0</v>
      </c>
      <c r="BG95" s="191">
        <f t="shared" si="6"/>
        <v>0</v>
      </c>
      <c r="BH95" s="191">
        <f t="shared" si="7"/>
        <v>0</v>
      </c>
      <c r="BI95" s="191">
        <f t="shared" si="8"/>
        <v>0</v>
      </c>
      <c r="BJ95" s="15" t="s">
        <v>75</v>
      </c>
      <c r="BK95" s="191">
        <f t="shared" si="9"/>
        <v>0</v>
      </c>
      <c r="BL95" s="15" t="s">
        <v>145</v>
      </c>
      <c r="BM95" s="15" t="s">
        <v>399</v>
      </c>
    </row>
    <row r="96" spans="2:65" s="1" customFormat="1" ht="16.5" customHeight="1">
      <c r="B96" s="32"/>
      <c r="C96" s="180" t="s">
        <v>164</v>
      </c>
      <c r="D96" s="180" t="s">
        <v>140</v>
      </c>
      <c r="E96" s="181" t="s">
        <v>400</v>
      </c>
      <c r="F96" s="182" t="s">
        <v>401</v>
      </c>
      <c r="G96" s="183" t="s">
        <v>395</v>
      </c>
      <c r="H96" s="184">
        <v>1</v>
      </c>
      <c r="I96" s="185"/>
      <c r="J96" s="186">
        <f t="shared" si="0"/>
        <v>0</v>
      </c>
      <c r="K96" s="182" t="s">
        <v>19</v>
      </c>
      <c r="L96" s="36"/>
      <c r="M96" s="187" t="s">
        <v>19</v>
      </c>
      <c r="N96" s="188" t="s">
        <v>39</v>
      </c>
      <c r="O96" s="58"/>
      <c r="P96" s="189">
        <f t="shared" si="1"/>
        <v>0</v>
      </c>
      <c r="Q96" s="189">
        <v>0</v>
      </c>
      <c r="R96" s="189">
        <f t="shared" si="2"/>
        <v>0</v>
      </c>
      <c r="S96" s="189">
        <v>0</v>
      </c>
      <c r="T96" s="190">
        <f t="shared" si="3"/>
        <v>0</v>
      </c>
      <c r="AR96" s="15" t="s">
        <v>145</v>
      </c>
      <c r="AT96" s="15" t="s">
        <v>140</v>
      </c>
      <c r="AU96" s="15" t="s">
        <v>77</v>
      </c>
      <c r="AY96" s="15" t="s">
        <v>138</v>
      </c>
      <c r="BE96" s="191">
        <f t="shared" si="4"/>
        <v>0</v>
      </c>
      <c r="BF96" s="191">
        <f t="shared" si="5"/>
        <v>0</v>
      </c>
      <c r="BG96" s="191">
        <f t="shared" si="6"/>
        <v>0</v>
      </c>
      <c r="BH96" s="191">
        <f t="shared" si="7"/>
        <v>0</v>
      </c>
      <c r="BI96" s="191">
        <f t="shared" si="8"/>
        <v>0</v>
      </c>
      <c r="BJ96" s="15" t="s">
        <v>75</v>
      </c>
      <c r="BK96" s="191">
        <f t="shared" si="9"/>
        <v>0</v>
      </c>
      <c r="BL96" s="15" t="s">
        <v>145</v>
      </c>
      <c r="BM96" s="15" t="s">
        <v>402</v>
      </c>
    </row>
    <row r="97" spans="2:65" s="1" customFormat="1" ht="16.5" customHeight="1">
      <c r="B97" s="32"/>
      <c r="C97" s="180" t="s">
        <v>173</v>
      </c>
      <c r="D97" s="180" t="s">
        <v>140</v>
      </c>
      <c r="E97" s="181" t="s">
        <v>403</v>
      </c>
      <c r="F97" s="182" t="s">
        <v>404</v>
      </c>
      <c r="G97" s="183" t="s">
        <v>405</v>
      </c>
      <c r="H97" s="184">
        <v>249</v>
      </c>
      <c r="I97" s="185"/>
      <c r="J97" s="186">
        <f t="shared" si="0"/>
        <v>0</v>
      </c>
      <c r="K97" s="182" t="s">
        <v>19</v>
      </c>
      <c r="L97" s="36"/>
      <c r="M97" s="187" t="s">
        <v>19</v>
      </c>
      <c r="N97" s="188" t="s">
        <v>39</v>
      </c>
      <c r="O97" s="58"/>
      <c r="P97" s="189">
        <f t="shared" si="1"/>
        <v>0</v>
      </c>
      <c r="Q97" s="189">
        <v>0</v>
      </c>
      <c r="R97" s="189">
        <f t="shared" si="2"/>
        <v>0</v>
      </c>
      <c r="S97" s="189">
        <v>0</v>
      </c>
      <c r="T97" s="190">
        <f t="shared" si="3"/>
        <v>0</v>
      </c>
      <c r="AR97" s="15" t="s">
        <v>145</v>
      </c>
      <c r="AT97" s="15" t="s">
        <v>140</v>
      </c>
      <c r="AU97" s="15" t="s">
        <v>77</v>
      </c>
      <c r="AY97" s="15" t="s">
        <v>138</v>
      </c>
      <c r="BE97" s="191">
        <f t="shared" si="4"/>
        <v>0</v>
      </c>
      <c r="BF97" s="191">
        <f t="shared" si="5"/>
        <v>0</v>
      </c>
      <c r="BG97" s="191">
        <f t="shared" si="6"/>
        <v>0</v>
      </c>
      <c r="BH97" s="191">
        <f t="shared" si="7"/>
        <v>0</v>
      </c>
      <c r="BI97" s="191">
        <f t="shared" si="8"/>
        <v>0</v>
      </c>
      <c r="BJ97" s="15" t="s">
        <v>75</v>
      </c>
      <c r="BK97" s="191">
        <f t="shared" si="9"/>
        <v>0</v>
      </c>
      <c r="BL97" s="15" t="s">
        <v>145</v>
      </c>
      <c r="BM97" s="15" t="s">
        <v>406</v>
      </c>
    </row>
    <row r="98" spans="2:65" s="1" customFormat="1" ht="16.5" customHeight="1">
      <c r="B98" s="32"/>
      <c r="C98" s="180" t="s">
        <v>181</v>
      </c>
      <c r="D98" s="180" t="s">
        <v>140</v>
      </c>
      <c r="E98" s="181" t="s">
        <v>407</v>
      </c>
      <c r="F98" s="182" t="s">
        <v>408</v>
      </c>
      <c r="G98" s="183" t="s">
        <v>395</v>
      </c>
      <c r="H98" s="184">
        <v>1</v>
      </c>
      <c r="I98" s="185"/>
      <c r="J98" s="186">
        <f t="shared" si="0"/>
        <v>0</v>
      </c>
      <c r="K98" s="182" t="s">
        <v>19</v>
      </c>
      <c r="L98" s="36"/>
      <c r="M98" s="187" t="s">
        <v>19</v>
      </c>
      <c r="N98" s="188" t="s">
        <v>39</v>
      </c>
      <c r="O98" s="58"/>
      <c r="P98" s="189">
        <f t="shared" si="1"/>
        <v>0</v>
      </c>
      <c r="Q98" s="189">
        <v>0</v>
      </c>
      <c r="R98" s="189">
        <f t="shared" si="2"/>
        <v>0</v>
      </c>
      <c r="S98" s="189">
        <v>0</v>
      </c>
      <c r="T98" s="190">
        <f t="shared" si="3"/>
        <v>0</v>
      </c>
      <c r="AR98" s="15" t="s">
        <v>145</v>
      </c>
      <c r="AT98" s="15" t="s">
        <v>140</v>
      </c>
      <c r="AU98" s="15" t="s">
        <v>77</v>
      </c>
      <c r="AY98" s="15" t="s">
        <v>138</v>
      </c>
      <c r="BE98" s="191">
        <f t="shared" si="4"/>
        <v>0</v>
      </c>
      <c r="BF98" s="191">
        <f t="shared" si="5"/>
        <v>0</v>
      </c>
      <c r="BG98" s="191">
        <f t="shared" si="6"/>
        <v>0</v>
      </c>
      <c r="BH98" s="191">
        <f t="shared" si="7"/>
        <v>0</v>
      </c>
      <c r="BI98" s="191">
        <f t="shared" si="8"/>
        <v>0</v>
      </c>
      <c r="BJ98" s="15" t="s">
        <v>75</v>
      </c>
      <c r="BK98" s="191">
        <f t="shared" si="9"/>
        <v>0</v>
      </c>
      <c r="BL98" s="15" t="s">
        <v>145</v>
      </c>
      <c r="BM98" s="15" t="s">
        <v>409</v>
      </c>
    </row>
    <row r="99" spans="2:65" s="1" customFormat="1" ht="33.75" customHeight="1">
      <c r="B99" s="32"/>
      <c r="C99" s="180" t="s">
        <v>160</v>
      </c>
      <c r="D99" s="180" t="s">
        <v>140</v>
      </c>
      <c r="E99" s="181" t="s">
        <v>410</v>
      </c>
      <c r="F99" s="182" t="s">
        <v>411</v>
      </c>
      <c r="G99" s="183" t="s">
        <v>395</v>
      </c>
      <c r="H99" s="184">
        <v>1</v>
      </c>
      <c r="I99" s="185"/>
      <c r="J99" s="186">
        <f t="shared" si="0"/>
        <v>0</v>
      </c>
      <c r="K99" s="182" t="s">
        <v>19</v>
      </c>
      <c r="L99" s="36"/>
      <c r="M99" s="187" t="s">
        <v>19</v>
      </c>
      <c r="N99" s="188" t="s">
        <v>39</v>
      </c>
      <c r="O99" s="58"/>
      <c r="P99" s="189">
        <f t="shared" si="1"/>
        <v>0</v>
      </c>
      <c r="Q99" s="189">
        <v>0</v>
      </c>
      <c r="R99" s="189">
        <f t="shared" si="2"/>
        <v>0</v>
      </c>
      <c r="S99" s="189">
        <v>0</v>
      </c>
      <c r="T99" s="190">
        <f t="shared" si="3"/>
        <v>0</v>
      </c>
      <c r="AR99" s="15" t="s">
        <v>145</v>
      </c>
      <c r="AT99" s="15" t="s">
        <v>140</v>
      </c>
      <c r="AU99" s="15" t="s">
        <v>77</v>
      </c>
      <c r="AY99" s="15" t="s">
        <v>138</v>
      </c>
      <c r="BE99" s="191">
        <f t="shared" si="4"/>
        <v>0</v>
      </c>
      <c r="BF99" s="191">
        <f t="shared" si="5"/>
        <v>0</v>
      </c>
      <c r="BG99" s="191">
        <f t="shared" si="6"/>
        <v>0</v>
      </c>
      <c r="BH99" s="191">
        <f t="shared" si="7"/>
        <v>0</v>
      </c>
      <c r="BI99" s="191">
        <f t="shared" si="8"/>
        <v>0</v>
      </c>
      <c r="BJ99" s="15" t="s">
        <v>75</v>
      </c>
      <c r="BK99" s="191">
        <f t="shared" si="9"/>
        <v>0</v>
      </c>
      <c r="BL99" s="15" t="s">
        <v>145</v>
      </c>
      <c r="BM99" s="15" t="s">
        <v>412</v>
      </c>
    </row>
    <row r="100" spans="2:65" s="1" customFormat="1" ht="16.5" customHeight="1">
      <c r="B100" s="32"/>
      <c r="C100" s="180" t="s">
        <v>177</v>
      </c>
      <c r="D100" s="180" t="s">
        <v>140</v>
      </c>
      <c r="E100" s="181" t="s">
        <v>413</v>
      </c>
      <c r="F100" s="182" t="s">
        <v>414</v>
      </c>
      <c r="G100" s="183" t="s">
        <v>395</v>
      </c>
      <c r="H100" s="184">
        <v>1</v>
      </c>
      <c r="I100" s="185"/>
      <c r="J100" s="186">
        <f t="shared" si="0"/>
        <v>0</v>
      </c>
      <c r="K100" s="182" t="s">
        <v>19</v>
      </c>
      <c r="L100" s="36"/>
      <c r="M100" s="187" t="s">
        <v>19</v>
      </c>
      <c r="N100" s="188" t="s">
        <v>39</v>
      </c>
      <c r="O100" s="58"/>
      <c r="P100" s="189">
        <f t="shared" si="1"/>
        <v>0</v>
      </c>
      <c r="Q100" s="189">
        <v>0</v>
      </c>
      <c r="R100" s="189">
        <f t="shared" si="2"/>
        <v>0</v>
      </c>
      <c r="S100" s="189">
        <v>0</v>
      </c>
      <c r="T100" s="190">
        <f t="shared" si="3"/>
        <v>0</v>
      </c>
      <c r="AR100" s="15" t="s">
        <v>145</v>
      </c>
      <c r="AT100" s="15" t="s">
        <v>140</v>
      </c>
      <c r="AU100" s="15" t="s">
        <v>77</v>
      </c>
      <c r="AY100" s="15" t="s">
        <v>138</v>
      </c>
      <c r="BE100" s="191">
        <f t="shared" si="4"/>
        <v>0</v>
      </c>
      <c r="BF100" s="191">
        <f t="shared" si="5"/>
        <v>0</v>
      </c>
      <c r="BG100" s="191">
        <f t="shared" si="6"/>
        <v>0</v>
      </c>
      <c r="BH100" s="191">
        <f t="shared" si="7"/>
        <v>0</v>
      </c>
      <c r="BI100" s="191">
        <f t="shared" si="8"/>
        <v>0</v>
      </c>
      <c r="BJ100" s="15" t="s">
        <v>75</v>
      </c>
      <c r="BK100" s="191">
        <f t="shared" si="9"/>
        <v>0</v>
      </c>
      <c r="BL100" s="15" t="s">
        <v>145</v>
      </c>
      <c r="BM100" s="15" t="s">
        <v>415</v>
      </c>
    </row>
    <row r="101" spans="2:65" s="1" customFormat="1" ht="16.5" customHeight="1">
      <c r="B101" s="32"/>
      <c r="C101" s="180" t="s">
        <v>185</v>
      </c>
      <c r="D101" s="180" t="s">
        <v>140</v>
      </c>
      <c r="E101" s="181" t="s">
        <v>416</v>
      </c>
      <c r="F101" s="182" t="s">
        <v>417</v>
      </c>
      <c r="G101" s="183" t="s">
        <v>418</v>
      </c>
      <c r="H101" s="184">
        <v>1</v>
      </c>
      <c r="I101" s="185"/>
      <c r="J101" s="186">
        <f t="shared" si="0"/>
        <v>0</v>
      </c>
      <c r="K101" s="182" t="s">
        <v>19</v>
      </c>
      <c r="L101" s="36"/>
      <c r="M101" s="187" t="s">
        <v>19</v>
      </c>
      <c r="N101" s="188" t="s">
        <v>39</v>
      </c>
      <c r="O101" s="58"/>
      <c r="P101" s="189">
        <f t="shared" si="1"/>
        <v>0</v>
      </c>
      <c r="Q101" s="189">
        <v>0</v>
      </c>
      <c r="R101" s="189">
        <f t="shared" si="2"/>
        <v>0</v>
      </c>
      <c r="S101" s="189">
        <v>0</v>
      </c>
      <c r="T101" s="190">
        <f t="shared" si="3"/>
        <v>0</v>
      </c>
      <c r="AR101" s="15" t="s">
        <v>145</v>
      </c>
      <c r="AT101" s="15" t="s">
        <v>140</v>
      </c>
      <c r="AU101" s="15" t="s">
        <v>77</v>
      </c>
      <c r="AY101" s="15" t="s">
        <v>138</v>
      </c>
      <c r="BE101" s="191">
        <f t="shared" si="4"/>
        <v>0</v>
      </c>
      <c r="BF101" s="191">
        <f t="shared" si="5"/>
        <v>0</v>
      </c>
      <c r="BG101" s="191">
        <f t="shared" si="6"/>
        <v>0</v>
      </c>
      <c r="BH101" s="191">
        <f t="shared" si="7"/>
        <v>0</v>
      </c>
      <c r="BI101" s="191">
        <f t="shared" si="8"/>
        <v>0</v>
      </c>
      <c r="BJ101" s="15" t="s">
        <v>75</v>
      </c>
      <c r="BK101" s="191">
        <f t="shared" si="9"/>
        <v>0</v>
      </c>
      <c r="BL101" s="15" t="s">
        <v>145</v>
      </c>
      <c r="BM101" s="15" t="s">
        <v>419</v>
      </c>
    </row>
    <row r="102" spans="2:65" s="1" customFormat="1" ht="16.5" customHeight="1">
      <c r="B102" s="32"/>
      <c r="C102" s="180" t="s">
        <v>189</v>
      </c>
      <c r="D102" s="180" t="s">
        <v>140</v>
      </c>
      <c r="E102" s="181" t="s">
        <v>420</v>
      </c>
      <c r="F102" s="182" t="s">
        <v>421</v>
      </c>
      <c r="G102" s="183" t="s">
        <v>418</v>
      </c>
      <c r="H102" s="184">
        <v>1</v>
      </c>
      <c r="I102" s="185"/>
      <c r="J102" s="186">
        <f t="shared" si="0"/>
        <v>0</v>
      </c>
      <c r="K102" s="182" t="s">
        <v>19</v>
      </c>
      <c r="L102" s="36"/>
      <c r="M102" s="187" t="s">
        <v>19</v>
      </c>
      <c r="N102" s="188" t="s">
        <v>39</v>
      </c>
      <c r="O102" s="58"/>
      <c r="P102" s="189">
        <f t="shared" si="1"/>
        <v>0</v>
      </c>
      <c r="Q102" s="189">
        <v>0</v>
      </c>
      <c r="R102" s="189">
        <f t="shared" si="2"/>
        <v>0</v>
      </c>
      <c r="S102" s="189">
        <v>0</v>
      </c>
      <c r="T102" s="190">
        <f t="shared" si="3"/>
        <v>0</v>
      </c>
      <c r="AR102" s="15" t="s">
        <v>145</v>
      </c>
      <c r="AT102" s="15" t="s">
        <v>140</v>
      </c>
      <c r="AU102" s="15" t="s">
        <v>77</v>
      </c>
      <c r="AY102" s="15" t="s">
        <v>138</v>
      </c>
      <c r="BE102" s="191">
        <f t="shared" si="4"/>
        <v>0</v>
      </c>
      <c r="BF102" s="191">
        <f t="shared" si="5"/>
        <v>0</v>
      </c>
      <c r="BG102" s="191">
        <f t="shared" si="6"/>
        <v>0</v>
      </c>
      <c r="BH102" s="191">
        <f t="shared" si="7"/>
        <v>0</v>
      </c>
      <c r="BI102" s="191">
        <f t="shared" si="8"/>
        <v>0</v>
      </c>
      <c r="BJ102" s="15" t="s">
        <v>75</v>
      </c>
      <c r="BK102" s="191">
        <f t="shared" si="9"/>
        <v>0</v>
      </c>
      <c r="BL102" s="15" t="s">
        <v>145</v>
      </c>
      <c r="BM102" s="15" t="s">
        <v>422</v>
      </c>
    </row>
    <row r="103" spans="2:65" s="1" customFormat="1" ht="16.5" customHeight="1">
      <c r="B103" s="32"/>
      <c r="C103" s="180" t="s">
        <v>197</v>
      </c>
      <c r="D103" s="180" t="s">
        <v>140</v>
      </c>
      <c r="E103" s="181" t="s">
        <v>423</v>
      </c>
      <c r="F103" s="182" t="s">
        <v>424</v>
      </c>
      <c r="G103" s="183" t="s">
        <v>418</v>
      </c>
      <c r="H103" s="184">
        <v>1</v>
      </c>
      <c r="I103" s="185"/>
      <c r="J103" s="186">
        <f t="shared" si="0"/>
        <v>0</v>
      </c>
      <c r="K103" s="182" t="s">
        <v>19</v>
      </c>
      <c r="L103" s="36"/>
      <c r="M103" s="187" t="s">
        <v>19</v>
      </c>
      <c r="N103" s="188" t="s">
        <v>39</v>
      </c>
      <c r="O103" s="58"/>
      <c r="P103" s="189">
        <f t="shared" si="1"/>
        <v>0</v>
      </c>
      <c r="Q103" s="189">
        <v>0</v>
      </c>
      <c r="R103" s="189">
        <f t="shared" si="2"/>
        <v>0</v>
      </c>
      <c r="S103" s="189">
        <v>0</v>
      </c>
      <c r="T103" s="190">
        <f t="shared" si="3"/>
        <v>0</v>
      </c>
      <c r="AR103" s="15" t="s">
        <v>145</v>
      </c>
      <c r="AT103" s="15" t="s">
        <v>140</v>
      </c>
      <c r="AU103" s="15" t="s">
        <v>77</v>
      </c>
      <c r="AY103" s="15" t="s">
        <v>138</v>
      </c>
      <c r="BE103" s="191">
        <f t="shared" si="4"/>
        <v>0</v>
      </c>
      <c r="BF103" s="191">
        <f t="shared" si="5"/>
        <v>0</v>
      </c>
      <c r="BG103" s="191">
        <f t="shared" si="6"/>
        <v>0</v>
      </c>
      <c r="BH103" s="191">
        <f t="shared" si="7"/>
        <v>0</v>
      </c>
      <c r="BI103" s="191">
        <f t="shared" si="8"/>
        <v>0</v>
      </c>
      <c r="BJ103" s="15" t="s">
        <v>75</v>
      </c>
      <c r="BK103" s="191">
        <f t="shared" si="9"/>
        <v>0</v>
      </c>
      <c r="BL103" s="15" t="s">
        <v>145</v>
      </c>
      <c r="BM103" s="15" t="s">
        <v>425</v>
      </c>
    </row>
    <row r="104" spans="2:65" s="1" customFormat="1" ht="16.5" customHeight="1">
      <c r="B104" s="32"/>
      <c r="C104" s="180" t="s">
        <v>201</v>
      </c>
      <c r="D104" s="180" t="s">
        <v>140</v>
      </c>
      <c r="E104" s="181" t="s">
        <v>426</v>
      </c>
      <c r="F104" s="182" t="s">
        <v>427</v>
      </c>
      <c r="G104" s="183" t="s">
        <v>395</v>
      </c>
      <c r="H104" s="184">
        <v>1</v>
      </c>
      <c r="I104" s="185"/>
      <c r="J104" s="186">
        <f t="shared" si="0"/>
        <v>0</v>
      </c>
      <c r="K104" s="182" t="s">
        <v>19</v>
      </c>
      <c r="L104" s="36"/>
      <c r="M104" s="187" t="s">
        <v>19</v>
      </c>
      <c r="N104" s="188" t="s">
        <v>39</v>
      </c>
      <c r="O104" s="58"/>
      <c r="P104" s="189">
        <f t="shared" si="1"/>
        <v>0</v>
      </c>
      <c r="Q104" s="189">
        <v>0</v>
      </c>
      <c r="R104" s="189">
        <f t="shared" si="2"/>
        <v>0</v>
      </c>
      <c r="S104" s="189">
        <v>0</v>
      </c>
      <c r="T104" s="190">
        <f t="shared" si="3"/>
        <v>0</v>
      </c>
      <c r="AR104" s="15" t="s">
        <v>145</v>
      </c>
      <c r="AT104" s="15" t="s">
        <v>140</v>
      </c>
      <c r="AU104" s="15" t="s">
        <v>77</v>
      </c>
      <c r="AY104" s="15" t="s">
        <v>138</v>
      </c>
      <c r="BE104" s="191">
        <f t="shared" si="4"/>
        <v>0</v>
      </c>
      <c r="BF104" s="191">
        <f t="shared" si="5"/>
        <v>0</v>
      </c>
      <c r="BG104" s="191">
        <f t="shared" si="6"/>
        <v>0</v>
      </c>
      <c r="BH104" s="191">
        <f t="shared" si="7"/>
        <v>0</v>
      </c>
      <c r="BI104" s="191">
        <f t="shared" si="8"/>
        <v>0</v>
      </c>
      <c r="BJ104" s="15" t="s">
        <v>75</v>
      </c>
      <c r="BK104" s="191">
        <f t="shared" si="9"/>
        <v>0</v>
      </c>
      <c r="BL104" s="15" t="s">
        <v>145</v>
      </c>
      <c r="BM104" s="15" t="s">
        <v>428</v>
      </c>
    </row>
    <row r="105" spans="2:65" s="1" customFormat="1" ht="16.5" customHeight="1">
      <c r="B105" s="32"/>
      <c r="C105" s="180" t="s">
        <v>145</v>
      </c>
      <c r="D105" s="180" t="s">
        <v>140</v>
      </c>
      <c r="E105" s="181" t="s">
        <v>429</v>
      </c>
      <c r="F105" s="182" t="s">
        <v>430</v>
      </c>
      <c r="G105" s="183" t="s">
        <v>395</v>
      </c>
      <c r="H105" s="184">
        <v>1</v>
      </c>
      <c r="I105" s="185"/>
      <c r="J105" s="186">
        <f t="shared" si="0"/>
        <v>0</v>
      </c>
      <c r="K105" s="182" t="s">
        <v>19</v>
      </c>
      <c r="L105" s="36"/>
      <c r="M105" s="187" t="s">
        <v>19</v>
      </c>
      <c r="N105" s="188" t="s">
        <v>39</v>
      </c>
      <c r="O105" s="58"/>
      <c r="P105" s="189">
        <f t="shared" si="1"/>
        <v>0</v>
      </c>
      <c r="Q105" s="189">
        <v>0</v>
      </c>
      <c r="R105" s="189">
        <f t="shared" si="2"/>
        <v>0</v>
      </c>
      <c r="S105" s="189">
        <v>0</v>
      </c>
      <c r="T105" s="190">
        <f t="shared" si="3"/>
        <v>0</v>
      </c>
      <c r="AR105" s="15" t="s">
        <v>145</v>
      </c>
      <c r="AT105" s="15" t="s">
        <v>140</v>
      </c>
      <c r="AU105" s="15" t="s">
        <v>77</v>
      </c>
      <c r="AY105" s="15" t="s">
        <v>138</v>
      </c>
      <c r="BE105" s="191">
        <f t="shared" si="4"/>
        <v>0</v>
      </c>
      <c r="BF105" s="191">
        <f t="shared" si="5"/>
        <v>0</v>
      </c>
      <c r="BG105" s="191">
        <f t="shared" si="6"/>
        <v>0</v>
      </c>
      <c r="BH105" s="191">
        <f t="shared" si="7"/>
        <v>0</v>
      </c>
      <c r="BI105" s="191">
        <f t="shared" si="8"/>
        <v>0</v>
      </c>
      <c r="BJ105" s="15" t="s">
        <v>75</v>
      </c>
      <c r="BK105" s="191">
        <f t="shared" si="9"/>
        <v>0</v>
      </c>
      <c r="BL105" s="15" t="s">
        <v>145</v>
      </c>
      <c r="BM105" s="15" t="s">
        <v>431</v>
      </c>
    </row>
    <row r="106" spans="2:65" s="1" customFormat="1" ht="16.5" customHeight="1">
      <c r="B106" s="32"/>
      <c r="C106" s="180" t="s">
        <v>150</v>
      </c>
      <c r="D106" s="180" t="s">
        <v>140</v>
      </c>
      <c r="E106" s="181" t="s">
        <v>432</v>
      </c>
      <c r="F106" s="182" t="s">
        <v>433</v>
      </c>
      <c r="G106" s="183" t="s">
        <v>395</v>
      </c>
      <c r="H106" s="184">
        <v>1</v>
      </c>
      <c r="I106" s="185"/>
      <c r="J106" s="186">
        <f t="shared" si="0"/>
        <v>0</v>
      </c>
      <c r="K106" s="182" t="s">
        <v>19</v>
      </c>
      <c r="L106" s="36"/>
      <c r="M106" s="187" t="s">
        <v>19</v>
      </c>
      <c r="N106" s="188" t="s">
        <v>39</v>
      </c>
      <c r="O106" s="58"/>
      <c r="P106" s="189">
        <f t="shared" si="1"/>
        <v>0</v>
      </c>
      <c r="Q106" s="189">
        <v>0</v>
      </c>
      <c r="R106" s="189">
        <f t="shared" si="2"/>
        <v>0</v>
      </c>
      <c r="S106" s="189">
        <v>0</v>
      </c>
      <c r="T106" s="190">
        <f t="shared" si="3"/>
        <v>0</v>
      </c>
      <c r="AR106" s="15" t="s">
        <v>145</v>
      </c>
      <c r="AT106" s="15" t="s">
        <v>140</v>
      </c>
      <c r="AU106" s="15" t="s">
        <v>77</v>
      </c>
      <c r="AY106" s="15" t="s">
        <v>138</v>
      </c>
      <c r="BE106" s="191">
        <f t="shared" si="4"/>
        <v>0</v>
      </c>
      <c r="BF106" s="191">
        <f t="shared" si="5"/>
        <v>0</v>
      </c>
      <c r="BG106" s="191">
        <f t="shared" si="6"/>
        <v>0</v>
      </c>
      <c r="BH106" s="191">
        <f t="shared" si="7"/>
        <v>0</v>
      </c>
      <c r="BI106" s="191">
        <f t="shared" si="8"/>
        <v>0</v>
      </c>
      <c r="BJ106" s="15" t="s">
        <v>75</v>
      </c>
      <c r="BK106" s="191">
        <f t="shared" si="9"/>
        <v>0</v>
      </c>
      <c r="BL106" s="15" t="s">
        <v>145</v>
      </c>
      <c r="BM106" s="15" t="s">
        <v>434</v>
      </c>
    </row>
    <row r="107" spans="2:65" s="1" customFormat="1" ht="22.5" customHeight="1">
      <c r="B107" s="32"/>
      <c r="C107" s="180" t="s">
        <v>8</v>
      </c>
      <c r="D107" s="180" t="s">
        <v>140</v>
      </c>
      <c r="E107" s="181" t="s">
        <v>435</v>
      </c>
      <c r="F107" s="182" t="s">
        <v>436</v>
      </c>
      <c r="G107" s="183" t="s">
        <v>395</v>
      </c>
      <c r="H107" s="184">
        <v>1</v>
      </c>
      <c r="I107" s="185"/>
      <c r="J107" s="186">
        <f t="shared" si="0"/>
        <v>0</v>
      </c>
      <c r="K107" s="182" t="s">
        <v>19</v>
      </c>
      <c r="L107" s="36"/>
      <c r="M107" s="187" t="s">
        <v>19</v>
      </c>
      <c r="N107" s="188" t="s">
        <v>39</v>
      </c>
      <c r="O107" s="58"/>
      <c r="P107" s="189">
        <f t="shared" si="1"/>
        <v>0</v>
      </c>
      <c r="Q107" s="189">
        <v>0</v>
      </c>
      <c r="R107" s="189">
        <f t="shared" si="2"/>
        <v>0</v>
      </c>
      <c r="S107" s="189">
        <v>0</v>
      </c>
      <c r="T107" s="190">
        <f t="shared" si="3"/>
        <v>0</v>
      </c>
      <c r="AR107" s="15" t="s">
        <v>145</v>
      </c>
      <c r="AT107" s="15" t="s">
        <v>140</v>
      </c>
      <c r="AU107" s="15" t="s">
        <v>77</v>
      </c>
      <c r="AY107" s="15" t="s">
        <v>138</v>
      </c>
      <c r="BE107" s="191">
        <f t="shared" si="4"/>
        <v>0</v>
      </c>
      <c r="BF107" s="191">
        <f t="shared" si="5"/>
        <v>0</v>
      </c>
      <c r="BG107" s="191">
        <f t="shared" si="6"/>
        <v>0</v>
      </c>
      <c r="BH107" s="191">
        <f t="shared" si="7"/>
        <v>0</v>
      </c>
      <c r="BI107" s="191">
        <f t="shared" si="8"/>
        <v>0</v>
      </c>
      <c r="BJ107" s="15" t="s">
        <v>75</v>
      </c>
      <c r="BK107" s="191">
        <f t="shared" si="9"/>
        <v>0</v>
      </c>
      <c r="BL107" s="15" t="s">
        <v>145</v>
      </c>
      <c r="BM107" s="15" t="s">
        <v>437</v>
      </c>
    </row>
    <row r="108" spans="2:65" s="1" customFormat="1" ht="33.75" customHeight="1">
      <c r="B108" s="32"/>
      <c r="C108" s="180" t="s">
        <v>208</v>
      </c>
      <c r="D108" s="180" t="s">
        <v>140</v>
      </c>
      <c r="E108" s="181" t="s">
        <v>438</v>
      </c>
      <c r="F108" s="182" t="s">
        <v>439</v>
      </c>
      <c r="G108" s="183" t="s">
        <v>395</v>
      </c>
      <c r="H108" s="184">
        <v>1</v>
      </c>
      <c r="I108" s="185"/>
      <c r="J108" s="186">
        <f t="shared" si="0"/>
        <v>0</v>
      </c>
      <c r="K108" s="182" t="s">
        <v>19</v>
      </c>
      <c r="L108" s="36"/>
      <c r="M108" s="187" t="s">
        <v>19</v>
      </c>
      <c r="N108" s="188" t="s">
        <v>39</v>
      </c>
      <c r="O108" s="58"/>
      <c r="P108" s="189">
        <f t="shared" si="1"/>
        <v>0</v>
      </c>
      <c r="Q108" s="189">
        <v>0</v>
      </c>
      <c r="R108" s="189">
        <f t="shared" si="2"/>
        <v>0</v>
      </c>
      <c r="S108" s="189">
        <v>0</v>
      </c>
      <c r="T108" s="190">
        <f t="shared" si="3"/>
        <v>0</v>
      </c>
      <c r="AR108" s="15" t="s">
        <v>145</v>
      </c>
      <c r="AT108" s="15" t="s">
        <v>140</v>
      </c>
      <c r="AU108" s="15" t="s">
        <v>77</v>
      </c>
      <c r="AY108" s="15" t="s">
        <v>138</v>
      </c>
      <c r="BE108" s="191">
        <f t="shared" si="4"/>
        <v>0</v>
      </c>
      <c r="BF108" s="191">
        <f t="shared" si="5"/>
        <v>0</v>
      </c>
      <c r="BG108" s="191">
        <f t="shared" si="6"/>
        <v>0</v>
      </c>
      <c r="BH108" s="191">
        <f t="shared" si="7"/>
        <v>0</v>
      </c>
      <c r="BI108" s="191">
        <f t="shared" si="8"/>
        <v>0</v>
      </c>
      <c r="BJ108" s="15" t="s">
        <v>75</v>
      </c>
      <c r="BK108" s="191">
        <f t="shared" si="9"/>
        <v>0</v>
      </c>
      <c r="BL108" s="15" t="s">
        <v>145</v>
      </c>
      <c r="BM108" s="15" t="s">
        <v>440</v>
      </c>
    </row>
    <row r="109" spans="2:65" s="1" customFormat="1" ht="16.5" customHeight="1">
      <c r="B109" s="32"/>
      <c r="C109" s="180" t="s">
        <v>168</v>
      </c>
      <c r="D109" s="180" t="s">
        <v>140</v>
      </c>
      <c r="E109" s="181" t="s">
        <v>441</v>
      </c>
      <c r="F109" s="182" t="s">
        <v>442</v>
      </c>
      <c r="G109" s="183" t="s">
        <v>443</v>
      </c>
      <c r="H109" s="184">
        <v>95</v>
      </c>
      <c r="I109" s="185"/>
      <c r="J109" s="186">
        <f t="shared" si="0"/>
        <v>0</v>
      </c>
      <c r="K109" s="182" t="s">
        <v>144</v>
      </c>
      <c r="L109" s="36"/>
      <c r="M109" s="214" t="s">
        <v>19</v>
      </c>
      <c r="N109" s="215" t="s">
        <v>39</v>
      </c>
      <c r="O109" s="216"/>
      <c r="P109" s="217">
        <f t="shared" si="1"/>
        <v>0</v>
      </c>
      <c r="Q109" s="217">
        <v>0</v>
      </c>
      <c r="R109" s="217">
        <f t="shared" si="2"/>
        <v>0</v>
      </c>
      <c r="S109" s="217">
        <v>0</v>
      </c>
      <c r="T109" s="218">
        <f t="shared" si="3"/>
        <v>0</v>
      </c>
      <c r="AR109" s="15" t="s">
        <v>145</v>
      </c>
      <c r="AT109" s="15" t="s">
        <v>140</v>
      </c>
      <c r="AU109" s="15" t="s">
        <v>77</v>
      </c>
      <c r="AY109" s="15" t="s">
        <v>138</v>
      </c>
      <c r="BE109" s="191">
        <f t="shared" si="4"/>
        <v>0</v>
      </c>
      <c r="BF109" s="191">
        <f t="shared" si="5"/>
        <v>0</v>
      </c>
      <c r="BG109" s="191">
        <f t="shared" si="6"/>
        <v>0</v>
      </c>
      <c r="BH109" s="191">
        <f t="shared" si="7"/>
        <v>0</v>
      </c>
      <c r="BI109" s="191">
        <f t="shared" si="8"/>
        <v>0</v>
      </c>
      <c r="BJ109" s="15" t="s">
        <v>75</v>
      </c>
      <c r="BK109" s="191">
        <f t="shared" si="9"/>
        <v>0</v>
      </c>
      <c r="BL109" s="15" t="s">
        <v>145</v>
      </c>
      <c r="BM109" s="15" t="s">
        <v>444</v>
      </c>
    </row>
    <row r="110" spans="2:12" s="1" customFormat="1" ht="6.95" customHeight="1">
      <c r="B110" s="44"/>
      <c r="C110" s="45"/>
      <c r="D110" s="45"/>
      <c r="E110" s="45"/>
      <c r="F110" s="45"/>
      <c r="G110" s="45"/>
      <c r="H110" s="45"/>
      <c r="I110" s="132"/>
      <c r="J110" s="45"/>
      <c r="K110" s="45"/>
      <c r="L110" s="36"/>
    </row>
  </sheetData>
  <sheetProtection algorithmName="SHA-512" hashValue="ijD/LN9PdqjmamAFK6+6KTyxgBdPXgoThROnbY/IbYQVzcS/SOJbRGwl1wDSdc+yxUhfMFjsyQv5E02qo81HPA==" saltValue="SMHpzZ2hStdQmGALoVm0v0fbTEKJR1dQqCigvEdbJD9fNmnFHw99iWThAhetLv6OX4Qdkbjn59sklyvxsk2RCg==" spinCount="100000" sheet="1" objects="1" scenarios="1" formatColumns="0" formatRows="0" autoFilter="0"/>
  <autoFilter ref="C87:K109"/>
  <mergeCells count="12">
    <mergeCell ref="E80:H80"/>
    <mergeCell ref="L2:V2"/>
    <mergeCell ref="E50:H50"/>
    <mergeCell ref="E52:H52"/>
    <mergeCell ref="E54:H54"/>
    <mergeCell ref="E76:H76"/>
    <mergeCell ref="E78:H7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workbookViewId="0" topLeftCell="A1"/>
  </sheetViews>
  <sheetFormatPr defaultColWidth="9.140625" defaultRowHeight="12"/>
  <cols>
    <col min="1" max="1" width="8.28125" style="219" customWidth="1"/>
    <col min="2" max="2" width="1.7109375" style="219" customWidth="1"/>
    <col min="3" max="4" width="5.00390625" style="219" customWidth="1"/>
    <col min="5" max="5" width="11.7109375" style="219" customWidth="1"/>
    <col min="6" max="6" width="9.140625" style="219" customWidth="1"/>
    <col min="7" max="7" width="5.00390625" style="219" customWidth="1"/>
    <col min="8" max="8" width="77.8515625" style="219" customWidth="1"/>
    <col min="9" max="10" width="20.00390625" style="219" customWidth="1"/>
    <col min="11" max="11" width="1.7109375" style="219" customWidth="1"/>
  </cols>
  <sheetData>
    <row r="1" ht="37.5" customHeight="1"/>
    <row r="2" spans="2:11" ht="7.5" customHeight="1">
      <c r="B2" s="220"/>
      <c r="C2" s="221"/>
      <c r="D2" s="221"/>
      <c r="E2" s="221"/>
      <c r="F2" s="221"/>
      <c r="G2" s="221"/>
      <c r="H2" s="221"/>
      <c r="I2" s="221"/>
      <c r="J2" s="221"/>
      <c r="K2" s="222"/>
    </row>
    <row r="3" spans="2:11" s="13" customFormat="1" ht="45" customHeight="1">
      <c r="B3" s="223"/>
      <c r="C3" s="353" t="s">
        <v>445</v>
      </c>
      <c r="D3" s="353"/>
      <c r="E3" s="353"/>
      <c r="F3" s="353"/>
      <c r="G3" s="353"/>
      <c r="H3" s="353"/>
      <c r="I3" s="353"/>
      <c r="J3" s="353"/>
      <c r="K3" s="224"/>
    </row>
    <row r="4" spans="2:11" ht="25.5" customHeight="1">
      <c r="B4" s="225"/>
      <c r="C4" s="352" t="s">
        <v>446</v>
      </c>
      <c r="D4" s="352"/>
      <c r="E4" s="352"/>
      <c r="F4" s="352"/>
      <c r="G4" s="352"/>
      <c r="H4" s="352"/>
      <c r="I4" s="352"/>
      <c r="J4" s="352"/>
      <c r="K4" s="226"/>
    </row>
    <row r="5" spans="2:11" ht="5.25" customHeight="1">
      <c r="B5" s="225"/>
      <c r="C5" s="227"/>
      <c r="D5" s="227"/>
      <c r="E5" s="227"/>
      <c r="F5" s="227"/>
      <c r="G5" s="227"/>
      <c r="H5" s="227"/>
      <c r="I5" s="227"/>
      <c r="J5" s="227"/>
      <c r="K5" s="226"/>
    </row>
    <row r="6" spans="2:11" ht="15" customHeight="1">
      <c r="B6" s="225"/>
      <c r="C6" s="349" t="s">
        <v>447</v>
      </c>
      <c r="D6" s="349"/>
      <c r="E6" s="349"/>
      <c r="F6" s="349"/>
      <c r="G6" s="349"/>
      <c r="H6" s="349"/>
      <c r="I6" s="349"/>
      <c r="J6" s="349"/>
      <c r="K6" s="226"/>
    </row>
    <row r="7" spans="2:11" ht="15" customHeight="1">
      <c r="B7" s="229"/>
      <c r="C7" s="349" t="s">
        <v>448</v>
      </c>
      <c r="D7" s="349"/>
      <c r="E7" s="349"/>
      <c r="F7" s="349"/>
      <c r="G7" s="349"/>
      <c r="H7" s="349"/>
      <c r="I7" s="349"/>
      <c r="J7" s="349"/>
      <c r="K7" s="226"/>
    </row>
    <row r="8" spans="2:11" ht="12.75" customHeight="1">
      <c r="B8" s="229"/>
      <c r="C8" s="228"/>
      <c r="D8" s="228"/>
      <c r="E8" s="228"/>
      <c r="F8" s="228"/>
      <c r="G8" s="228"/>
      <c r="H8" s="228"/>
      <c r="I8" s="228"/>
      <c r="J8" s="228"/>
      <c r="K8" s="226"/>
    </row>
    <row r="9" spans="2:11" ht="15" customHeight="1">
      <c r="B9" s="229"/>
      <c r="C9" s="349" t="s">
        <v>449</v>
      </c>
      <c r="D9" s="349"/>
      <c r="E9" s="349"/>
      <c r="F9" s="349"/>
      <c r="G9" s="349"/>
      <c r="H9" s="349"/>
      <c r="I9" s="349"/>
      <c r="J9" s="349"/>
      <c r="K9" s="226"/>
    </row>
    <row r="10" spans="2:11" ht="15" customHeight="1">
      <c r="B10" s="229"/>
      <c r="C10" s="228"/>
      <c r="D10" s="349" t="s">
        <v>450</v>
      </c>
      <c r="E10" s="349"/>
      <c r="F10" s="349"/>
      <c r="G10" s="349"/>
      <c r="H10" s="349"/>
      <c r="I10" s="349"/>
      <c r="J10" s="349"/>
      <c r="K10" s="226"/>
    </row>
    <row r="11" spans="2:11" ht="15" customHeight="1">
      <c r="B11" s="229"/>
      <c r="C11" s="230"/>
      <c r="D11" s="349" t="s">
        <v>451</v>
      </c>
      <c r="E11" s="349"/>
      <c r="F11" s="349"/>
      <c r="G11" s="349"/>
      <c r="H11" s="349"/>
      <c r="I11" s="349"/>
      <c r="J11" s="349"/>
      <c r="K11" s="226"/>
    </row>
    <row r="12" spans="2:11" ht="15" customHeight="1">
      <c r="B12" s="229"/>
      <c r="C12" s="230"/>
      <c r="D12" s="228"/>
      <c r="E12" s="228"/>
      <c r="F12" s="228"/>
      <c r="G12" s="228"/>
      <c r="H12" s="228"/>
      <c r="I12" s="228"/>
      <c r="J12" s="228"/>
      <c r="K12" s="226"/>
    </row>
    <row r="13" spans="2:11" ht="15" customHeight="1">
      <c r="B13" s="229"/>
      <c r="C13" s="230"/>
      <c r="D13" s="231" t="s">
        <v>452</v>
      </c>
      <c r="E13" s="228"/>
      <c r="F13" s="228"/>
      <c r="G13" s="228"/>
      <c r="H13" s="228"/>
      <c r="I13" s="228"/>
      <c r="J13" s="228"/>
      <c r="K13" s="226"/>
    </row>
    <row r="14" spans="2:11" ht="12.75" customHeight="1">
      <c r="B14" s="229"/>
      <c r="C14" s="230"/>
      <c r="D14" s="230"/>
      <c r="E14" s="230"/>
      <c r="F14" s="230"/>
      <c r="G14" s="230"/>
      <c r="H14" s="230"/>
      <c r="I14" s="230"/>
      <c r="J14" s="230"/>
      <c r="K14" s="226"/>
    </row>
    <row r="15" spans="2:11" ht="15" customHeight="1">
      <c r="B15" s="229"/>
      <c r="C15" s="230"/>
      <c r="D15" s="349" t="s">
        <v>453</v>
      </c>
      <c r="E15" s="349"/>
      <c r="F15" s="349"/>
      <c r="G15" s="349"/>
      <c r="H15" s="349"/>
      <c r="I15" s="349"/>
      <c r="J15" s="349"/>
      <c r="K15" s="226"/>
    </row>
    <row r="16" spans="2:11" ht="15" customHeight="1">
      <c r="B16" s="229"/>
      <c r="C16" s="230"/>
      <c r="D16" s="349" t="s">
        <v>454</v>
      </c>
      <c r="E16" s="349"/>
      <c r="F16" s="349"/>
      <c r="G16" s="349"/>
      <c r="H16" s="349"/>
      <c r="I16" s="349"/>
      <c r="J16" s="349"/>
      <c r="K16" s="226"/>
    </row>
    <row r="17" spans="2:11" ht="15" customHeight="1">
      <c r="B17" s="229"/>
      <c r="C17" s="230"/>
      <c r="D17" s="349" t="s">
        <v>455</v>
      </c>
      <c r="E17" s="349"/>
      <c r="F17" s="349"/>
      <c r="G17" s="349"/>
      <c r="H17" s="349"/>
      <c r="I17" s="349"/>
      <c r="J17" s="349"/>
      <c r="K17" s="226"/>
    </row>
    <row r="18" spans="2:11" ht="15" customHeight="1">
      <c r="B18" s="229"/>
      <c r="C18" s="230"/>
      <c r="D18" s="230"/>
      <c r="E18" s="232" t="s">
        <v>74</v>
      </c>
      <c r="F18" s="349" t="s">
        <v>456</v>
      </c>
      <c r="G18" s="349"/>
      <c r="H18" s="349"/>
      <c r="I18" s="349"/>
      <c r="J18" s="349"/>
      <c r="K18" s="226"/>
    </row>
    <row r="19" spans="2:11" ht="15" customHeight="1">
      <c r="B19" s="229"/>
      <c r="C19" s="230"/>
      <c r="D19" s="230"/>
      <c r="E19" s="232" t="s">
        <v>457</v>
      </c>
      <c r="F19" s="349" t="s">
        <v>458</v>
      </c>
      <c r="G19" s="349"/>
      <c r="H19" s="349"/>
      <c r="I19" s="349"/>
      <c r="J19" s="349"/>
      <c r="K19" s="226"/>
    </row>
    <row r="20" spans="2:11" ht="15" customHeight="1">
      <c r="B20" s="229"/>
      <c r="C20" s="230"/>
      <c r="D20" s="230"/>
      <c r="E20" s="232" t="s">
        <v>459</v>
      </c>
      <c r="F20" s="349" t="s">
        <v>460</v>
      </c>
      <c r="G20" s="349"/>
      <c r="H20" s="349"/>
      <c r="I20" s="349"/>
      <c r="J20" s="349"/>
      <c r="K20" s="226"/>
    </row>
    <row r="21" spans="2:11" ht="15" customHeight="1">
      <c r="B21" s="229"/>
      <c r="C21" s="230"/>
      <c r="D21" s="230"/>
      <c r="E21" s="232" t="s">
        <v>108</v>
      </c>
      <c r="F21" s="349" t="s">
        <v>392</v>
      </c>
      <c r="G21" s="349"/>
      <c r="H21" s="349"/>
      <c r="I21" s="349"/>
      <c r="J21" s="349"/>
      <c r="K21" s="226"/>
    </row>
    <row r="22" spans="2:11" ht="15" customHeight="1">
      <c r="B22" s="229"/>
      <c r="C22" s="230"/>
      <c r="D22" s="230"/>
      <c r="E22" s="232" t="s">
        <v>461</v>
      </c>
      <c r="F22" s="349" t="s">
        <v>462</v>
      </c>
      <c r="G22" s="349"/>
      <c r="H22" s="349"/>
      <c r="I22" s="349"/>
      <c r="J22" s="349"/>
      <c r="K22" s="226"/>
    </row>
    <row r="23" spans="2:11" ht="15" customHeight="1">
      <c r="B23" s="229"/>
      <c r="C23" s="230"/>
      <c r="D23" s="230"/>
      <c r="E23" s="232" t="s">
        <v>81</v>
      </c>
      <c r="F23" s="349" t="s">
        <v>463</v>
      </c>
      <c r="G23" s="349"/>
      <c r="H23" s="349"/>
      <c r="I23" s="349"/>
      <c r="J23" s="349"/>
      <c r="K23" s="226"/>
    </row>
    <row r="24" spans="2:11" ht="12.75" customHeight="1">
      <c r="B24" s="229"/>
      <c r="C24" s="230"/>
      <c r="D24" s="230"/>
      <c r="E24" s="230"/>
      <c r="F24" s="230"/>
      <c r="G24" s="230"/>
      <c r="H24" s="230"/>
      <c r="I24" s="230"/>
      <c r="J24" s="230"/>
      <c r="K24" s="226"/>
    </row>
    <row r="25" spans="2:11" ht="15" customHeight="1">
      <c r="B25" s="229"/>
      <c r="C25" s="349" t="s">
        <v>464</v>
      </c>
      <c r="D25" s="349"/>
      <c r="E25" s="349"/>
      <c r="F25" s="349"/>
      <c r="G25" s="349"/>
      <c r="H25" s="349"/>
      <c r="I25" s="349"/>
      <c r="J25" s="349"/>
      <c r="K25" s="226"/>
    </row>
    <row r="26" spans="2:11" ht="15" customHeight="1">
      <c r="B26" s="229"/>
      <c r="C26" s="349" t="s">
        <v>465</v>
      </c>
      <c r="D26" s="349"/>
      <c r="E26" s="349"/>
      <c r="F26" s="349"/>
      <c r="G26" s="349"/>
      <c r="H26" s="349"/>
      <c r="I26" s="349"/>
      <c r="J26" s="349"/>
      <c r="K26" s="226"/>
    </row>
    <row r="27" spans="2:11" ht="15" customHeight="1">
      <c r="B27" s="229"/>
      <c r="C27" s="228"/>
      <c r="D27" s="349" t="s">
        <v>466</v>
      </c>
      <c r="E27" s="349"/>
      <c r="F27" s="349"/>
      <c r="G27" s="349"/>
      <c r="H27" s="349"/>
      <c r="I27" s="349"/>
      <c r="J27" s="349"/>
      <c r="K27" s="226"/>
    </row>
    <row r="28" spans="2:11" ht="15" customHeight="1">
      <c r="B28" s="229"/>
      <c r="C28" s="230"/>
      <c r="D28" s="349" t="s">
        <v>467</v>
      </c>
      <c r="E28" s="349"/>
      <c r="F28" s="349"/>
      <c r="G28" s="349"/>
      <c r="H28" s="349"/>
      <c r="I28" s="349"/>
      <c r="J28" s="349"/>
      <c r="K28" s="226"/>
    </row>
    <row r="29" spans="2:11" ht="12.75" customHeight="1">
      <c r="B29" s="229"/>
      <c r="C29" s="230"/>
      <c r="D29" s="230"/>
      <c r="E29" s="230"/>
      <c r="F29" s="230"/>
      <c r="G29" s="230"/>
      <c r="H29" s="230"/>
      <c r="I29" s="230"/>
      <c r="J29" s="230"/>
      <c r="K29" s="226"/>
    </row>
    <row r="30" spans="2:11" ht="15" customHeight="1">
      <c r="B30" s="229"/>
      <c r="C30" s="230"/>
      <c r="D30" s="349" t="s">
        <v>468</v>
      </c>
      <c r="E30" s="349"/>
      <c r="F30" s="349"/>
      <c r="G30" s="349"/>
      <c r="H30" s="349"/>
      <c r="I30" s="349"/>
      <c r="J30" s="349"/>
      <c r="K30" s="226"/>
    </row>
    <row r="31" spans="2:11" ht="15" customHeight="1">
      <c r="B31" s="229"/>
      <c r="C31" s="230"/>
      <c r="D31" s="349" t="s">
        <v>469</v>
      </c>
      <c r="E31" s="349"/>
      <c r="F31" s="349"/>
      <c r="G31" s="349"/>
      <c r="H31" s="349"/>
      <c r="I31" s="349"/>
      <c r="J31" s="349"/>
      <c r="K31" s="226"/>
    </row>
    <row r="32" spans="2:11" ht="12.75" customHeight="1">
      <c r="B32" s="229"/>
      <c r="C32" s="230"/>
      <c r="D32" s="230"/>
      <c r="E32" s="230"/>
      <c r="F32" s="230"/>
      <c r="G32" s="230"/>
      <c r="H32" s="230"/>
      <c r="I32" s="230"/>
      <c r="J32" s="230"/>
      <c r="K32" s="226"/>
    </row>
    <row r="33" spans="2:11" ht="15" customHeight="1">
      <c r="B33" s="229"/>
      <c r="C33" s="230"/>
      <c r="D33" s="349" t="s">
        <v>470</v>
      </c>
      <c r="E33" s="349"/>
      <c r="F33" s="349"/>
      <c r="G33" s="349"/>
      <c r="H33" s="349"/>
      <c r="I33" s="349"/>
      <c r="J33" s="349"/>
      <c r="K33" s="226"/>
    </row>
    <row r="34" spans="2:11" ht="15" customHeight="1">
      <c r="B34" s="229"/>
      <c r="C34" s="230"/>
      <c r="D34" s="349" t="s">
        <v>471</v>
      </c>
      <c r="E34" s="349"/>
      <c r="F34" s="349"/>
      <c r="G34" s="349"/>
      <c r="H34" s="349"/>
      <c r="I34" s="349"/>
      <c r="J34" s="349"/>
      <c r="K34" s="226"/>
    </row>
    <row r="35" spans="2:11" ht="15" customHeight="1">
      <c r="B35" s="229"/>
      <c r="C35" s="230"/>
      <c r="D35" s="349" t="s">
        <v>472</v>
      </c>
      <c r="E35" s="349"/>
      <c r="F35" s="349"/>
      <c r="G35" s="349"/>
      <c r="H35" s="349"/>
      <c r="I35" s="349"/>
      <c r="J35" s="349"/>
      <c r="K35" s="226"/>
    </row>
    <row r="36" spans="2:11" ht="15" customHeight="1">
      <c r="B36" s="229"/>
      <c r="C36" s="230"/>
      <c r="D36" s="228"/>
      <c r="E36" s="231" t="s">
        <v>124</v>
      </c>
      <c r="F36" s="228"/>
      <c r="G36" s="349" t="s">
        <v>473</v>
      </c>
      <c r="H36" s="349"/>
      <c r="I36" s="349"/>
      <c r="J36" s="349"/>
      <c r="K36" s="226"/>
    </row>
    <row r="37" spans="2:11" ht="30.75" customHeight="1">
      <c r="B37" s="229"/>
      <c r="C37" s="230"/>
      <c r="D37" s="228"/>
      <c r="E37" s="231" t="s">
        <v>474</v>
      </c>
      <c r="F37" s="228"/>
      <c r="G37" s="349" t="s">
        <v>475</v>
      </c>
      <c r="H37" s="349"/>
      <c r="I37" s="349"/>
      <c r="J37" s="349"/>
      <c r="K37" s="226"/>
    </row>
    <row r="38" spans="2:11" ht="15" customHeight="1">
      <c r="B38" s="229"/>
      <c r="C38" s="230"/>
      <c r="D38" s="228"/>
      <c r="E38" s="231" t="s">
        <v>49</v>
      </c>
      <c r="F38" s="228"/>
      <c r="G38" s="349" t="s">
        <v>476</v>
      </c>
      <c r="H38" s="349"/>
      <c r="I38" s="349"/>
      <c r="J38" s="349"/>
      <c r="K38" s="226"/>
    </row>
    <row r="39" spans="2:11" ht="15" customHeight="1">
      <c r="B39" s="229"/>
      <c r="C39" s="230"/>
      <c r="D39" s="228"/>
      <c r="E39" s="231" t="s">
        <v>50</v>
      </c>
      <c r="F39" s="228"/>
      <c r="G39" s="349" t="s">
        <v>477</v>
      </c>
      <c r="H39" s="349"/>
      <c r="I39" s="349"/>
      <c r="J39" s="349"/>
      <c r="K39" s="226"/>
    </row>
    <row r="40" spans="2:11" ht="15" customHeight="1">
      <c r="B40" s="229"/>
      <c r="C40" s="230"/>
      <c r="D40" s="228"/>
      <c r="E40" s="231" t="s">
        <v>125</v>
      </c>
      <c r="F40" s="228"/>
      <c r="G40" s="349" t="s">
        <v>478</v>
      </c>
      <c r="H40" s="349"/>
      <c r="I40" s="349"/>
      <c r="J40" s="349"/>
      <c r="K40" s="226"/>
    </row>
    <row r="41" spans="2:11" ht="15" customHeight="1">
      <c r="B41" s="229"/>
      <c r="C41" s="230"/>
      <c r="D41" s="228"/>
      <c r="E41" s="231" t="s">
        <v>126</v>
      </c>
      <c r="F41" s="228"/>
      <c r="G41" s="349" t="s">
        <v>479</v>
      </c>
      <c r="H41" s="349"/>
      <c r="I41" s="349"/>
      <c r="J41" s="349"/>
      <c r="K41" s="226"/>
    </row>
    <row r="42" spans="2:11" ht="15" customHeight="1">
      <c r="B42" s="229"/>
      <c r="C42" s="230"/>
      <c r="D42" s="228"/>
      <c r="E42" s="231" t="s">
        <v>480</v>
      </c>
      <c r="F42" s="228"/>
      <c r="G42" s="349" t="s">
        <v>481</v>
      </c>
      <c r="H42" s="349"/>
      <c r="I42" s="349"/>
      <c r="J42" s="349"/>
      <c r="K42" s="226"/>
    </row>
    <row r="43" spans="2:11" ht="15" customHeight="1">
      <c r="B43" s="229"/>
      <c r="C43" s="230"/>
      <c r="D43" s="228"/>
      <c r="E43" s="231"/>
      <c r="F43" s="228"/>
      <c r="G43" s="349" t="s">
        <v>482</v>
      </c>
      <c r="H43" s="349"/>
      <c r="I43" s="349"/>
      <c r="J43" s="349"/>
      <c r="K43" s="226"/>
    </row>
    <row r="44" spans="2:11" ht="15" customHeight="1">
      <c r="B44" s="229"/>
      <c r="C44" s="230"/>
      <c r="D44" s="228"/>
      <c r="E44" s="231" t="s">
        <v>483</v>
      </c>
      <c r="F44" s="228"/>
      <c r="G44" s="349" t="s">
        <v>484</v>
      </c>
      <c r="H44" s="349"/>
      <c r="I44" s="349"/>
      <c r="J44" s="349"/>
      <c r="K44" s="226"/>
    </row>
    <row r="45" spans="2:11" ht="15" customHeight="1">
      <c r="B45" s="229"/>
      <c r="C45" s="230"/>
      <c r="D45" s="228"/>
      <c r="E45" s="231" t="s">
        <v>128</v>
      </c>
      <c r="F45" s="228"/>
      <c r="G45" s="349" t="s">
        <v>485</v>
      </c>
      <c r="H45" s="349"/>
      <c r="I45" s="349"/>
      <c r="J45" s="349"/>
      <c r="K45" s="226"/>
    </row>
    <row r="46" spans="2:11" ht="12.75" customHeight="1">
      <c r="B46" s="229"/>
      <c r="C46" s="230"/>
      <c r="D46" s="228"/>
      <c r="E46" s="228"/>
      <c r="F46" s="228"/>
      <c r="G46" s="228"/>
      <c r="H46" s="228"/>
      <c r="I46" s="228"/>
      <c r="J46" s="228"/>
      <c r="K46" s="226"/>
    </row>
    <row r="47" spans="2:11" ht="15" customHeight="1">
      <c r="B47" s="229"/>
      <c r="C47" s="230"/>
      <c r="D47" s="349" t="s">
        <v>486</v>
      </c>
      <c r="E47" s="349"/>
      <c r="F47" s="349"/>
      <c r="G47" s="349"/>
      <c r="H47" s="349"/>
      <c r="I47" s="349"/>
      <c r="J47" s="349"/>
      <c r="K47" s="226"/>
    </row>
    <row r="48" spans="2:11" ht="15" customHeight="1">
      <c r="B48" s="229"/>
      <c r="C48" s="230"/>
      <c r="D48" s="230"/>
      <c r="E48" s="349" t="s">
        <v>487</v>
      </c>
      <c r="F48" s="349"/>
      <c r="G48" s="349"/>
      <c r="H48" s="349"/>
      <c r="I48" s="349"/>
      <c r="J48" s="349"/>
      <c r="K48" s="226"/>
    </row>
    <row r="49" spans="2:11" ht="15" customHeight="1">
      <c r="B49" s="229"/>
      <c r="C49" s="230"/>
      <c r="D49" s="230"/>
      <c r="E49" s="349" t="s">
        <v>488</v>
      </c>
      <c r="F49" s="349"/>
      <c r="G49" s="349"/>
      <c r="H49" s="349"/>
      <c r="I49" s="349"/>
      <c r="J49" s="349"/>
      <c r="K49" s="226"/>
    </row>
    <row r="50" spans="2:11" ht="15" customHeight="1">
      <c r="B50" s="229"/>
      <c r="C50" s="230"/>
      <c r="D50" s="230"/>
      <c r="E50" s="349" t="s">
        <v>489</v>
      </c>
      <c r="F50" s="349"/>
      <c r="G50" s="349"/>
      <c r="H50" s="349"/>
      <c r="I50" s="349"/>
      <c r="J50" s="349"/>
      <c r="K50" s="226"/>
    </row>
    <row r="51" spans="2:11" ht="15" customHeight="1">
      <c r="B51" s="229"/>
      <c r="C51" s="230"/>
      <c r="D51" s="349" t="s">
        <v>490</v>
      </c>
      <c r="E51" s="349"/>
      <c r="F51" s="349"/>
      <c r="G51" s="349"/>
      <c r="H51" s="349"/>
      <c r="I51" s="349"/>
      <c r="J51" s="349"/>
      <c r="K51" s="226"/>
    </row>
    <row r="52" spans="2:11" ht="25.5" customHeight="1">
      <c r="B52" s="225"/>
      <c r="C52" s="352" t="s">
        <v>491</v>
      </c>
      <c r="D52" s="352"/>
      <c r="E52" s="352"/>
      <c r="F52" s="352"/>
      <c r="G52" s="352"/>
      <c r="H52" s="352"/>
      <c r="I52" s="352"/>
      <c r="J52" s="352"/>
      <c r="K52" s="226"/>
    </row>
    <row r="53" spans="2:11" ht="5.25" customHeight="1">
      <c r="B53" s="225"/>
      <c r="C53" s="227"/>
      <c r="D53" s="227"/>
      <c r="E53" s="227"/>
      <c r="F53" s="227"/>
      <c r="G53" s="227"/>
      <c r="H53" s="227"/>
      <c r="I53" s="227"/>
      <c r="J53" s="227"/>
      <c r="K53" s="226"/>
    </row>
    <row r="54" spans="2:11" ht="15" customHeight="1">
      <c r="B54" s="225"/>
      <c r="C54" s="349" t="s">
        <v>492</v>
      </c>
      <c r="D54" s="349"/>
      <c r="E54" s="349"/>
      <c r="F54" s="349"/>
      <c r="G54" s="349"/>
      <c r="H54" s="349"/>
      <c r="I54" s="349"/>
      <c r="J54" s="349"/>
      <c r="K54" s="226"/>
    </row>
    <row r="55" spans="2:11" ht="15" customHeight="1">
      <c r="B55" s="225"/>
      <c r="C55" s="349" t="s">
        <v>493</v>
      </c>
      <c r="D55" s="349"/>
      <c r="E55" s="349"/>
      <c r="F55" s="349"/>
      <c r="G55" s="349"/>
      <c r="H55" s="349"/>
      <c r="I55" s="349"/>
      <c r="J55" s="349"/>
      <c r="K55" s="226"/>
    </row>
    <row r="56" spans="2:11" ht="12.75" customHeight="1">
      <c r="B56" s="225"/>
      <c r="C56" s="228"/>
      <c r="D56" s="228"/>
      <c r="E56" s="228"/>
      <c r="F56" s="228"/>
      <c r="G56" s="228"/>
      <c r="H56" s="228"/>
      <c r="I56" s="228"/>
      <c r="J56" s="228"/>
      <c r="K56" s="226"/>
    </row>
    <row r="57" spans="2:11" ht="15" customHeight="1">
      <c r="B57" s="225"/>
      <c r="C57" s="349" t="s">
        <v>494</v>
      </c>
      <c r="D57" s="349"/>
      <c r="E57" s="349"/>
      <c r="F57" s="349"/>
      <c r="G57" s="349"/>
      <c r="H57" s="349"/>
      <c r="I57" s="349"/>
      <c r="J57" s="349"/>
      <c r="K57" s="226"/>
    </row>
    <row r="58" spans="2:11" ht="15" customHeight="1">
      <c r="B58" s="225"/>
      <c r="C58" s="230"/>
      <c r="D58" s="349" t="s">
        <v>495</v>
      </c>
      <c r="E58" s="349"/>
      <c r="F58" s="349"/>
      <c r="G58" s="349"/>
      <c r="H58" s="349"/>
      <c r="I58" s="349"/>
      <c r="J58" s="349"/>
      <c r="K58" s="226"/>
    </row>
    <row r="59" spans="2:11" ht="15" customHeight="1">
      <c r="B59" s="225"/>
      <c r="C59" s="230"/>
      <c r="D59" s="349" t="s">
        <v>496</v>
      </c>
      <c r="E59" s="349"/>
      <c r="F59" s="349"/>
      <c r="G59" s="349"/>
      <c r="H59" s="349"/>
      <c r="I59" s="349"/>
      <c r="J59" s="349"/>
      <c r="K59" s="226"/>
    </row>
    <row r="60" spans="2:11" ht="15" customHeight="1">
      <c r="B60" s="225"/>
      <c r="C60" s="230"/>
      <c r="D60" s="349" t="s">
        <v>497</v>
      </c>
      <c r="E60" s="349"/>
      <c r="F60" s="349"/>
      <c r="G60" s="349"/>
      <c r="H60" s="349"/>
      <c r="I60" s="349"/>
      <c r="J60" s="349"/>
      <c r="K60" s="226"/>
    </row>
    <row r="61" spans="2:11" ht="15" customHeight="1">
      <c r="B61" s="225"/>
      <c r="C61" s="230"/>
      <c r="D61" s="349" t="s">
        <v>498</v>
      </c>
      <c r="E61" s="349"/>
      <c r="F61" s="349"/>
      <c r="G61" s="349"/>
      <c r="H61" s="349"/>
      <c r="I61" s="349"/>
      <c r="J61" s="349"/>
      <c r="K61" s="226"/>
    </row>
    <row r="62" spans="2:11" ht="15" customHeight="1">
      <c r="B62" s="225"/>
      <c r="C62" s="230"/>
      <c r="D62" s="351" t="s">
        <v>499</v>
      </c>
      <c r="E62" s="351"/>
      <c r="F62" s="351"/>
      <c r="G62" s="351"/>
      <c r="H62" s="351"/>
      <c r="I62" s="351"/>
      <c r="J62" s="351"/>
      <c r="K62" s="226"/>
    </row>
    <row r="63" spans="2:11" ht="15" customHeight="1">
      <c r="B63" s="225"/>
      <c r="C63" s="230"/>
      <c r="D63" s="349" t="s">
        <v>500</v>
      </c>
      <c r="E63" s="349"/>
      <c r="F63" s="349"/>
      <c r="G63" s="349"/>
      <c r="H63" s="349"/>
      <c r="I63" s="349"/>
      <c r="J63" s="349"/>
      <c r="K63" s="226"/>
    </row>
    <row r="64" spans="2:11" ht="12.75" customHeight="1">
      <c r="B64" s="225"/>
      <c r="C64" s="230"/>
      <c r="D64" s="230"/>
      <c r="E64" s="233"/>
      <c r="F64" s="230"/>
      <c r="G64" s="230"/>
      <c r="H64" s="230"/>
      <c r="I64" s="230"/>
      <c r="J64" s="230"/>
      <c r="K64" s="226"/>
    </row>
    <row r="65" spans="2:11" ht="15" customHeight="1">
      <c r="B65" s="225"/>
      <c r="C65" s="230"/>
      <c r="D65" s="349" t="s">
        <v>501</v>
      </c>
      <c r="E65" s="349"/>
      <c r="F65" s="349"/>
      <c r="G65" s="349"/>
      <c r="H65" s="349"/>
      <c r="I65" s="349"/>
      <c r="J65" s="349"/>
      <c r="K65" s="226"/>
    </row>
    <row r="66" spans="2:11" ht="15" customHeight="1">
      <c r="B66" s="225"/>
      <c r="C66" s="230"/>
      <c r="D66" s="351" t="s">
        <v>502</v>
      </c>
      <c r="E66" s="351"/>
      <c r="F66" s="351"/>
      <c r="G66" s="351"/>
      <c r="H66" s="351"/>
      <c r="I66" s="351"/>
      <c r="J66" s="351"/>
      <c r="K66" s="226"/>
    </row>
    <row r="67" spans="2:11" ht="15" customHeight="1">
      <c r="B67" s="225"/>
      <c r="C67" s="230"/>
      <c r="D67" s="349" t="s">
        <v>503</v>
      </c>
      <c r="E67" s="349"/>
      <c r="F67" s="349"/>
      <c r="G67" s="349"/>
      <c r="H67" s="349"/>
      <c r="I67" s="349"/>
      <c r="J67" s="349"/>
      <c r="K67" s="226"/>
    </row>
    <row r="68" spans="2:11" ht="15" customHeight="1">
      <c r="B68" s="225"/>
      <c r="C68" s="230"/>
      <c r="D68" s="349" t="s">
        <v>504</v>
      </c>
      <c r="E68" s="349"/>
      <c r="F68" s="349"/>
      <c r="G68" s="349"/>
      <c r="H68" s="349"/>
      <c r="I68" s="349"/>
      <c r="J68" s="349"/>
      <c r="K68" s="226"/>
    </row>
    <row r="69" spans="2:11" ht="15" customHeight="1">
      <c r="B69" s="225"/>
      <c r="C69" s="230"/>
      <c r="D69" s="349" t="s">
        <v>505</v>
      </c>
      <c r="E69" s="349"/>
      <c r="F69" s="349"/>
      <c r="G69" s="349"/>
      <c r="H69" s="349"/>
      <c r="I69" s="349"/>
      <c r="J69" s="349"/>
      <c r="K69" s="226"/>
    </row>
    <row r="70" spans="2:11" ht="15" customHeight="1">
      <c r="B70" s="225"/>
      <c r="C70" s="230"/>
      <c r="D70" s="349" t="s">
        <v>506</v>
      </c>
      <c r="E70" s="349"/>
      <c r="F70" s="349"/>
      <c r="G70" s="349"/>
      <c r="H70" s="349"/>
      <c r="I70" s="349"/>
      <c r="J70" s="349"/>
      <c r="K70" s="226"/>
    </row>
    <row r="71" spans="2:11" ht="12.75" customHeight="1">
      <c r="B71" s="234"/>
      <c r="C71" s="235"/>
      <c r="D71" s="235"/>
      <c r="E71" s="235"/>
      <c r="F71" s="235"/>
      <c r="G71" s="235"/>
      <c r="H71" s="235"/>
      <c r="I71" s="235"/>
      <c r="J71" s="235"/>
      <c r="K71" s="236"/>
    </row>
    <row r="72" spans="2:11" ht="18.75" customHeight="1">
      <c r="B72" s="237"/>
      <c r="C72" s="237"/>
      <c r="D72" s="237"/>
      <c r="E72" s="237"/>
      <c r="F72" s="237"/>
      <c r="G72" s="237"/>
      <c r="H72" s="237"/>
      <c r="I72" s="237"/>
      <c r="J72" s="237"/>
      <c r="K72" s="238"/>
    </row>
    <row r="73" spans="2:11" ht="18.75" customHeight="1">
      <c r="B73" s="238"/>
      <c r="C73" s="238"/>
      <c r="D73" s="238"/>
      <c r="E73" s="238"/>
      <c r="F73" s="238"/>
      <c r="G73" s="238"/>
      <c r="H73" s="238"/>
      <c r="I73" s="238"/>
      <c r="J73" s="238"/>
      <c r="K73" s="238"/>
    </row>
    <row r="74" spans="2:11" ht="7.5" customHeight="1">
      <c r="B74" s="239"/>
      <c r="C74" s="240"/>
      <c r="D74" s="240"/>
      <c r="E74" s="240"/>
      <c r="F74" s="240"/>
      <c r="G74" s="240"/>
      <c r="H74" s="240"/>
      <c r="I74" s="240"/>
      <c r="J74" s="240"/>
      <c r="K74" s="241"/>
    </row>
    <row r="75" spans="2:11" ht="45" customHeight="1">
      <c r="B75" s="242"/>
      <c r="C75" s="350" t="s">
        <v>507</v>
      </c>
      <c r="D75" s="350"/>
      <c r="E75" s="350"/>
      <c r="F75" s="350"/>
      <c r="G75" s="350"/>
      <c r="H75" s="350"/>
      <c r="I75" s="350"/>
      <c r="J75" s="350"/>
      <c r="K75" s="243"/>
    </row>
    <row r="76" spans="2:11" ht="17.25" customHeight="1">
      <c r="B76" s="242"/>
      <c r="C76" s="244" t="s">
        <v>508</v>
      </c>
      <c r="D76" s="244"/>
      <c r="E76" s="244"/>
      <c r="F76" s="244" t="s">
        <v>509</v>
      </c>
      <c r="G76" s="245"/>
      <c r="H76" s="244" t="s">
        <v>50</v>
      </c>
      <c r="I76" s="244" t="s">
        <v>53</v>
      </c>
      <c r="J76" s="244" t="s">
        <v>510</v>
      </c>
      <c r="K76" s="243"/>
    </row>
    <row r="77" spans="2:11" ht="17.25" customHeight="1">
      <c r="B77" s="242"/>
      <c r="C77" s="246" t="s">
        <v>511</v>
      </c>
      <c r="D77" s="246"/>
      <c r="E77" s="246"/>
      <c r="F77" s="247" t="s">
        <v>512</v>
      </c>
      <c r="G77" s="248"/>
      <c r="H77" s="246"/>
      <c r="I77" s="246"/>
      <c r="J77" s="246" t="s">
        <v>513</v>
      </c>
      <c r="K77" s="243"/>
    </row>
    <row r="78" spans="2:11" ht="5.25" customHeight="1">
      <c r="B78" s="242"/>
      <c r="C78" s="249"/>
      <c r="D78" s="249"/>
      <c r="E78" s="249"/>
      <c r="F78" s="249"/>
      <c r="G78" s="250"/>
      <c r="H78" s="249"/>
      <c r="I78" s="249"/>
      <c r="J78" s="249"/>
      <c r="K78" s="243"/>
    </row>
    <row r="79" spans="2:11" ht="15" customHeight="1">
      <c r="B79" s="242"/>
      <c r="C79" s="231" t="s">
        <v>49</v>
      </c>
      <c r="D79" s="249"/>
      <c r="E79" s="249"/>
      <c r="F79" s="251" t="s">
        <v>514</v>
      </c>
      <c r="G79" s="250"/>
      <c r="H79" s="231" t="s">
        <v>515</v>
      </c>
      <c r="I79" s="231" t="s">
        <v>516</v>
      </c>
      <c r="J79" s="231">
        <v>20</v>
      </c>
      <c r="K79" s="243"/>
    </row>
    <row r="80" spans="2:11" ht="15" customHeight="1">
      <c r="B80" s="242"/>
      <c r="C80" s="231" t="s">
        <v>517</v>
      </c>
      <c r="D80" s="231"/>
      <c r="E80" s="231"/>
      <c r="F80" s="251" t="s">
        <v>514</v>
      </c>
      <c r="G80" s="250"/>
      <c r="H80" s="231" t="s">
        <v>518</v>
      </c>
      <c r="I80" s="231" t="s">
        <v>516</v>
      </c>
      <c r="J80" s="231">
        <v>120</v>
      </c>
      <c r="K80" s="243"/>
    </row>
    <row r="81" spans="2:11" ht="15" customHeight="1">
      <c r="B81" s="252"/>
      <c r="C81" s="231" t="s">
        <v>519</v>
      </c>
      <c r="D81" s="231"/>
      <c r="E81" s="231"/>
      <c r="F81" s="251" t="s">
        <v>520</v>
      </c>
      <c r="G81" s="250"/>
      <c r="H81" s="231" t="s">
        <v>521</v>
      </c>
      <c r="I81" s="231" t="s">
        <v>516</v>
      </c>
      <c r="J81" s="231">
        <v>50</v>
      </c>
      <c r="K81" s="243"/>
    </row>
    <row r="82" spans="2:11" ht="15" customHeight="1">
      <c r="B82" s="252"/>
      <c r="C82" s="231" t="s">
        <v>522</v>
      </c>
      <c r="D82" s="231"/>
      <c r="E82" s="231"/>
      <c r="F82" s="251" t="s">
        <v>514</v>
      </c>
      <c r="G82" s="250"/>
      <c r="H82" s="231" t="s">
        <v>523</v>
      </c>
      <c r="I82" s="231" t="s">
        <v>524</v>
      </c>
      <c r="J82" s="231"/>
      <c r="K82" s="243"/>
    </row>
    <row r="83" spans="2:11" ht="15" customHeight="1">
      <c r="B83" s="252"/>
      <c r="C83" s="253" t="s">
        <v>525</v>
      </c>
      <c r="D83" s="253"/>
      <c r="E83" s="253"/>
      <c r="F83" s="254" t="s">
        <v>520</v>
      </c>
      <c r="G83" s="253"/>
      <c r="H83" s="253" t="s">
        <v>526</v>
      </c>
      <c r="I83" s="253" t="s">
        <v>516</v>
      </c>
      <c r="J83" s="253">
        <v>15</v>
      </c>
      <c r="K83" s="243"/>
    </row>
    <row r="84" spans="2:11" ht="15" customHeight="1">
      <c r="B84" s="252"/>
      <c r="C84" s="253" t="s">
        <v>527</v>
      </c>
      <c r="D84" s="253"/>
      <c r="E84" s="253"/>
      <c r="F84" s="254" t="s">
        <v>520</v>
      </c>
      <c r="G84" s="253"/>
      <c r="H84" s="253" t="s">
        <v>528</v>
      </c>
      <c r="I84" s="253" t="s">
        <v>516</v>
      </c>
      <c r="J84" s="253">
        <v>15</v>
      </c>
      <c r="K84" s="243"/>
    </row>
    <row r="85" spans="2:11" ht="15" customHeight="1">
      <c r="B85" s="252"/>
      <c r="C85" s="253" t="s">
        <v>529</v>
      </c>
      <c r="D85" s="253"/>
      <c r="E85" s="253"/>
      <c r="F85" s="254" t="s">
        <v>520</v>
      </c>
      <c r="G85" s="253"/>
      <c r="H85" s="253" t="s">
        <v>530</v>
      </c>
      <c r="I85" s="253" t="s">
        <v>516</v>
      </c>
      <c r="J85" s="253">
        <v>20</v>
      </c>
      <c r="K85" s="243"/>
    </row>
    <row r="86" spans="2:11" ht="15" customHeight="1">
      <c r="B86" s="252"/>
      <c r="C86" s="253" t="s">
        <v>531</v>
      </c>
      <c r="D86" s="253"/>
      <c r="E86" s="253"/>
      <c r="F86" s="254" t="s">
        <v>520</v>
      </c>
      <c r="G86" s="253"/>
      <c r="H86" s="253" t="s">
        <v>532</v>
      </c>
      <c r="I86" s="253" t="s">
        <v>516</v>
      </c>
      <c r="J86" s="253">
        <v>20</v>
      </c>
      <c r="K86" s="243"/>
    </row>
    <row r="87" spans="2:11" ht="15" customHeight="1">
      <c r="B87" s="252"/>
      <c r="C87" s="231" t="s">
        <v>533</v>
      </c>
      <c r="D87" s="231"/>
      <c r="E87" s="231"/>
      <c r="F87" s="251" t="s">
        <v>520</v>
      </c>
      <c r="G87" s="250"/>
      <c r="H87" s="231" t="s">
        <v>534</v>
      </c>
      <c r="I87" s="231" t="s">
        <v>516</v>
      </c>
      <c r="J87" s="231">
        <v>50</v>
      </c>
      <c r="K87" s="243"/>
    </row>
    <row r="88" spans="2:11" ht="15" customHeight="1">
      <c r="B88" s="252"/>
      <c r="C88" s="231" t="s">
        <v>535</v>
      </c>
      <c r="D88" s="231"/>
      <c r="E88" s="231"/>
      <c r="F88" s="251" t="s">
        <v>520</v>
      </c>
      <c r="G88" s="250"/>
      <c r="H88" s="231" t="s">
        <v>536</v>
      </c>
      <c r="I88" s="231" t="s">
        <v>516</v>
      </c>
      <c r="J88" s="231">
        <v>20</v>
      </c>
      <c r="K88" s="243"/>
    </row>
    <row r="89" spans="2:11" ht="15" customHeight="1">
      <c r="B89" s="252"/>
      <c r="C89" s="231" t="s">
        <v>537</v>
      </c>
      <c r="D89" s="231"/>
      <c r="E89" s="231"/>
      <c r="F89" s="251" t="s">
        <v>520</v>
      </c>
      <c r="G89" s="250"/>
      <c r="H89" s="231" t="s">
        <v>538</v>
      </c>
      <c r="I89" s="231" t="s">
        <v>516</v>
      </c>
      <c r="J89" s="231">
        <v>20</v>
      </c>
      <c r="K89" s="243"/>
    </row>
    <row r="90" spans="2:11" ht="15" customHeight="1">
      <c r="B90" s="252"/>
      <c r="C90" s="231" t="s">
        <v>539</v>
      </c>
      <c r="D90" s="231"/>
      <c r="E90" s="231"/>
      <c r="F90" s="251" t="s">
        <v>520</v>
      </c>
      <c r="G90" s="250"/>
      <c r="H90" s="231" t="s">
        <v>540</v>
      </c>
      <c r="I90" s="231" t="s">
        <v>516</v>
      </c>
      <c r="J90" s="231">
        <v>50</v>
      </c>
      <c r="K90" s="243"/>
    </row>
    <row r="91" spans="2:11" ht="15" customHeight="1">
      <c r="B91" s="252"/>
      <c r="C91" s="231" t="s">
        <v>541</v>
      </c>
      <c r="D91" s="231"/>
      <c r="E91" s="231"/>
      <c r="F91" s="251" t="s">
        <v>520</v>
      </c>
      <c r="G91" s="250"/>
      <c r="H91" s="231" t="s">
        <v>541</v>
      </c>
      <c r="I91" s="231" t="s">
        <v>516</v>
      </c>
      <c r="J91" s="231">
        <v>50</v>
      </c>
      <c r="K91" s="243"/>
    </row>
    <row r="92" spans="2:11" ht="15" customHeight="1">
      <c r="B92" s="252"/>
      <c r="C92" s="231" t="s">
        <v>542</v>
      </c>
      <c r="D92" s="231"/>
      <c r="E92" s="231"/>
      <c r="F92" s="251" t="s">
        <v>520</v>
      </c>
      <c r="G92" s="250"/>
      <c r="H92" s="231" t="s">
        <v>543</v>
      </c>
      <c r="I92" s="231" t="s">
        <v>516</v>
      </c>
      <c r="J92" s="231">
        <v>255</v>
      </c>
      <c r="K92" s="243"/>
    </row>
    <row r="93" spans="2:11" ht="15" customHeight="1">
      <c r="B93" s="252"/>
      <c r="C93" s="231" t="s">
        <v>544</v>
      </c>
      <c r="D93" s="231"/>
      <c r="E93" s="231"/>
      <c r="F93" s="251" t="s">
        <v>514</v>
      </c>
      <c r="G93" s="250"/>
      <c r="H93" s="231" t="s">
        <v>545</v>
      </c>
      <c r="I93" s="231" t="s">
        <v>546</v>
      </c>
      <c r="J93" s="231"/>
      <c r="K93" s="243"/>
    </row>
    <row r="94" spans="2:11" ht="15" customHeight="1">
      <c r="B94" s="252"/>
      <c r="C94" s="231" t="s">
        <v>547</v>
      </c>
      <c r="D94" s="231"/>
      <c r="E94" s="231"/>
      <c r="F94" s="251" t="s">
        <v>514</v>
      </c>
      <c r="G94" s="250"/>
      <c r="H94" s="231" t="s">
        <v>548</v>
      </c>
      <c r="I94" s="231" t="s">
        <v>549</v>
      </c>
      <c r="J94" s="231"/>
      <c r="K94" s="243"/>
    </row>
    <row r="95" spans="2:11" ht="15" customHeight="1">
      <c r="B95" s="252"/>
      <c r="C95" s="231" t="s">
        <v>550</v>
      </c>
      <c r="D95" s="231"/>
      <c r="E95" s="231"/>
      <c r="F95" s="251" t="s">
        <v>514</v>
      </c>
      <c r="G95" s="250"/>
      <c r="H95" s="231" t="s">
        <v>550</v>
      </c>
      <c r="I95" s="231" t="s">
        <v>549</v>
      </c>
      <c r="J95" s="231"/>
      <c r="K95" s="243"/>
    </row>
    <row r="96" spans="2:11" ht="15" customHeight="1">
      <c r="B96" s="252"/>
      <c r="C96" s="231" t="s">
        <v>34</v>
      </c>
      <c r="D96" s="231"/>
      <c r="E96" s="231"/>
      <c r="F96" s="251" t="s">
        <v>514</v>
      </c>
      <c r="G96" s="250"/>
      <c r="H96" s="231" t="s">
        <v>551</v>
      </c>
      <c r="I96" s="231" t="s">
        <v>549</v>
      </c>
      <c r="J96" s="231"/>
      <c r="K96" s="243"/>
    </row>
    <row r="97" spans="2:11" ht="15" customHeight="1">
      <c r="B97" s="252"/>
      <c r="C97" s="231" t="s">
        <v>44</v>
      </c>
      <c r="D97" s="231"/>
      <c r="E97" s="231"/>
      <c r="F97" s="251" t="s">
        <v>514</v>
      </c>
      <c r="G97" s="250"/>
      <c r="H97" s="231" t="s">
        <v>552</v>
      </c>
      <c r="I97" s="231" t="s">
        <v>549</v>
      </c>
      <c r="J97" s="231"/>
      <c r="K97" s="243"/>
    </row>
    <row r="98" spans="2:11" ht="15" customHeight="1">
      <c r="B98" s="255"/>
      <c r="C98" s="256"/>
      <c r="D98" s="256"/>
      <c r="E98" s="256"/>
      <c r="F98" s="256"/>
      <c r="G98" s="256"/>
      <c r="H98" s="256"/>
      <c r="I98" s="256"/>
      <c r="J98" s="256"/>
      <c r="K98" s="257"/>
    </row>
    <row r="99" spans="2:11" ht="18.75" customHeight="1">
      <c r="B99" s="258"/>
      <c r="C99" s="259"/>
      <c r="D99" s="259"/>
      <c r="E99" s="259"/>
      <c r="F99" s="259"/>
      <c r="G99" s="259"/>
      <c r="H99" s="259"/>
      <c r="I99" s="259"/>
      <c r="J99" s="259"/>
      <c r="K99" s="258"/>
    </row>
    <row r="100" spans="2:11" ht="18.75" customHeight="1">
      <c r="B100" s="238"/>
      <c r="C100" s="238"/>
      <c r="D100" s="238"/>
      <c r="E100" s="238"/>
      <c r="F100" s="238"/>
      <c r="G100" s="238"/>
      <c r="H100" s="238"/>
      <c r="I100" s="238"/>
      <c r="J100" s="238"/>
      <c r="K100" s="238"/>
    </row>
    <row r="101" spans="2:11" ht="7.5" customHeight="1">
      <c r="B101" s="239"/>
      <c r="C101" s="240"/>
      <c r="D101" s="240"/>
      <c r="E101" s="240"/>
      <c r="F101" s="240"/>
      <c r="G101" s="240"/>
      <c r="H101" s="240"/>
      <c r="I101" s="240"/>
      <c r="J101" s="240"/>
      <c r="K101" s="241"/>
    </row>
    <row r="102" spans="2:11" ht="45" customHeight="1">
      <c r="B102" s="242"/>
      <c r="C102" s="350" t="s">
        <v>553</v>
      </c>
      <c r="D102" s="350"/>
      <c r="E102" s="350"/>
      <c r="F102" s="350"/>
      <c r="G102" s="350"/>
      <c r="H102" s="350"/>
      <c r="I102" s="350"/>
      <c r="J102" s="350"/>
      <c r="K102" s="243"/>
    </row>
    <row r="103" spans="2:11" ht="17.25" customHeight="1">
      <c r="B103" s="242"/>
      <c r="C103" s="244" t="s">
        <v>508</v>
      </c>
      <c r="D103" s="244"/>
      <c r="E103" s="244"/>
      <c r="F103" s="244" t="s">
        <v>509</v>
      </c>
      <c r="G103" s="245"/>
      <c r="H103" s="244" t="s">
        <v>50</v>
      </c>
      <c r="I103" s="244" t="s">
        <v>53</v>
      </c>
      <c r="J103" s="244" t="s">
        <v>510</v>
      </c>
      <c r="K103" s="243"/>
    </row>
    <row r="104" spans="2:11" ht="17.25" customHeight="1">
      <c r="B104" s="242"/>
      <c r="C104" s="246" t="s">
        <v>511</v>
      </c>
      <c r="D104" s="246"/>
      <c r="E104" s="246"/>
      <c r="F104" s="247" t="s">
        <v>512</v>
      </c>
      <c r="G104" s="248"/>
      <c r="H104" s="246"/>
      <c r="I104" s="246"/>
      <c r="J104" s="246" t="s">
        <v>513</v>
      </c>
      <c r="K104" s="243"/>
    </row>
    <row r="105" spans="2:11" ht="5.25" customHeight="1">
      <c r="B105" s="242"/>
      <c r="C105" s="244"/>
      <c r="D105" s="244"/>
      <c r="E105" s="244"/>
      <c r="F105" s="244"/>
      <c r="G105" s="260"/>
      <c r="H105" s="244"/>
      <c r="I105" s="244"/>
      <c r="J105" s="244"/>
      <c r="K105" s="243"/>
    </row>
    <row r="106" spans="2:11" ht="15" customHeight="1">
      <c r="B106" s="242"/>
      <c r="C106" s="231" t="s">
        <v>49</v>
      </c>
      <c r="D106" s="249"/>
      <c r="E106" s="249"/>
      <c r="F106" s="251" t="s">
        <v>514</v>
      </c>
      <c r="G106" s="260"/>
      <c r="H106" s="231" t="s">
        <v>554</v>
      </c>
      <c r="I106" s="231" t="s">
        <v>516</v>
      </c>
      <c r="J106" s="231">
        <v>20</v>
      </c>
      <c r="K106" s="243"/>
    </row>
    <row r="107" spans="2:11" ht="15" customHeight="1">
      <c r="B107" s="242"/>
      <c r="C107" s="231" t="s">
        <v>517</v>
      </c>
      <c r="D107" s="231"/>
      <c r="E107" s="231"/>
      <c r="F107" s="251" t="s">
        <v>514</v>
      </c>
      <c r="G107" s="231"/>
      <c r="H107" s="231" t="s">
        <v>554</v>
      </c>
      <c r="I107" s="231" t="s">
        <v>516</v>
      </c>
      <c r="J107" s="231">
        <v>120</v>
      </c>
      <c r="K107" s="243"/>
    </row>
    <row r="108" spans="2:11" ht="15" customHeight="1">
      <c r="B108" s="252"/>
      <c r="C108" s="231" t="s">
        <v>519</v>
      </c>
      <c r="D108" s="231"/>
      <c r="E108" s="231"/>
      <c r="F108" s="251" t="s">
        <v>520</v>
      </c>
      <c r="G108" s="231"/>
      <c r="H108" s="231" t="s">
        <v>554</v>
      </c>
      <c r="I108" s="231" t="s">
        <v>516</v>
      </c>
      <c r="J108" s="231">
        <v>50</v>
      </c>
      <c r="K108" s="243"/>
    </row>
    <row r="109" spans="2:11" ht="15" customHeight="1">
      <c r="B109" s="252"/>
      <c r="C109" s="231" t="s">
        <v>522</v>
      </c>
      <c r="D109" s="231"/>
      <c r="E109" s="231"/>
      <c r="F109" s="251" t="s">
        <v>514</v>
      </c>
      <c r="G109" s="231"/>
      <c r="H109" s="231" t="s">
        <v>554</v>
      </c>
      <c r="I109" s="231" t="s">
        <v>524</v>
      </c>
      <c r="J109" s="231"/>
      <c r="K109" s="243"/>
    </row>
    <row r="110" spans="2:11" ht="15" customHeight="1">
      <c r="B110" s="252"/>
      <c r="C110" s="231" t="s">
        <v>533</v>
      </c>
      <c r="D110" s="231"/>
      <c r="E110" s="231"/>
      <c r="F110" s="251" t="s">
        <v>520</v>
      </c>
      <c r="G110" s="231"/>
      <c r="H110" s="231" t="s">
        <v>554</v>
      </c>
      <c r="I110" s="231" t="s">
        <v>516</v>
      </c>
      <c r="J110" s="231">
        <v>50</v>
      </c>
      <c r="K110" s="243"/>
    </row>
    <row r="111" spans="2:11" ht="15" customHeight="1">
      <c r="B111" s="252"/>
      <c r="C111" s="231" t="s">
        <v>541</v>
      </c>
      <c r="D111" s="231"/>
      <c r="E111" s="231"/>
      <c r="F111" s="251" t="s">
        <v>520</v>
      </c>
      <c r="G111" s="231"/>
      <c r="H111" s="231" t="s">
        <v>554</v>
      </c>
      <c r="I111" s="231" t="s">
        <v>516</v>
      </c>
      <c r="J111" s="231">
        <v>50</v>
      </c>
      <c r="K111" s="243"/>
    </row>
    <row r="112" spans="2:11" ht="15" customHeight="1">
      <c r="B112" s="252"/>
      <c r="C112" s="231" t="s">
        <v>539</v>
      </c>
      <c r="D112" s="231"/>
      <c r="E112" s="231"/>
      <c r="F112" s="251" t="s">
        <v>520</v>
      </c>
      <c r="G112" s="231"/>
      <c r="H112" s="231" t="s">
        <v>554</v>
      </c>
      <c r="I112" s="231" t="s">
        <v>516</v>
      </c>
      <c r="J112" s="231">
        <v>50</v>
      </c>
      <c r="K112" s="243"/>
    </row>
    <row r="113" spans="2:11" ht="15" customHeight="1">
      <c r="B113" s="252"/>
      <c r="C113" s="231" t="s">
        <v>49</v>
      </c>
      <c r="D113" s="231"/>
      <c r="E113" s="231"/>
      <c r="F113" s="251" t="s">
        <v>514</v>
      </c>
      <c r="G113" s="231"/>
      <c r="H113" s="231" t="s">
        <v>555</v>
      </c>
      <c r="I113" s="231" t="s">
        <v>516</v>
      </c>
      <c r="J113" s="231">
        <v>20</v>
      </c>
      <c r="K113" s="243"/>
    </row>
    <row r="114" spans="2:11" ht="15" customHeight="1">
      <c r="B114" s="252"/>
      <c r="C114" s="231" t="s">
        <v>556</v>
      </c>
      <c r="D114" s="231"/>
      <c r="E114" s="231"/>
      <c r="F114" s="251" t="s">
        <v>514</v>
      </c>
      <c r="G114" s="231"/>
      <c r="H114" s="231" t="s">
        <v>557</v>
      </c>
      <c r="I114" s="231" t="s">
        <v>516</v>
      </c>
      <c r="J114" s="231">
        <v>120</v>
      </c>
      <c r="K114" s="243"/>
    </row>
    <row r="115" spans="2:11" ht="15" customHeight="1">
      <c r="B115" s="252"/>
      <c r="C115" s="231" t="s">
        <v>34</v>
      </c>
      <c r="D115" s="231"/>
      <c r="E115" s="231"/>
      <c r="F115" s="251" t="s">
        <v>514</v>
      </c>
      <c r="G115" s="231"/>
      <c r="H115" s="231" t="s">
        <v>558</v>
      </c>
      <c r="I115" s="231" t="s">
        <v>549</v>
      </c>
      <c r="J115" s="231"/>
      <c r="K115" s="243"/>
    </row>
    <row r="116" spans="2:11" ht="15" customHeight="1">
      <c r="B116" s="252"/>
      <c r="C116" s="231" t="s">
        <v>44</v>
      </c>
      <c r="D116" s="231"/>
      <c r="E116" s="231"/>
      <c r="F116" s="251" t="s">
        <v>514</v>
      </c>
      <c r="G116" s="231"/>
      <c r="H116" s="231" t="s">
        <v>559</v>
      </c>
      <c r="I116" s="231" t="s">
        <v>549</v>
      </c>
      <c r="J116" s="231"/>
      <c r="K116" s="243"/>
    </row>
    <row r="117" spans="2:11" ht="15" customHeight="1">
      <c r="B117" s="252"/>
      <c r="C117" s="231" t="s">
        <v>53</v>
      </c>
      <c r="D117" s="231"/>
      <c r="E117" s="231"/>
      <c r="F117" s="251" t="s">
        <v>514</v>
      </c>
      <c r="G117" s="231"/>
      <c r="H117" s="231" t="s">
        <v>560</v>
      </c>
      <c r="I117" s="231" t="s">
        <v>561</v>
      </c>
      <c r="J117" s="231"/>
      <c r="K117" s="243"/>
    </row>
    <row r="118" spans="2:11" ht="15" customHeight="1">
      <c r="B118" s="255"/>
      <c r="C118" s="261"/>
      <c r="D118" s="261"/>
      <c r="E118" s="261"/>
      <c r="F118" s="261"/>
      <c r="G118" s="261"/>
      <c r="H118" s="261"/>
      <c r="I118" s="261"/>
      <c r="J118" s="261"/>
      <c r="K118" s="257"/>
    </row>
    <row r="119" spans="2:11" ht="18.75" customHeight="1">
      <c r="B119" s="262"/>
      <c r="C119" s="228"/>
      <c r="D119" s="228"/>
      <c r="E119" s="228"/>
      <c r="F119" s="263"/>
      <c r="G119" s="228"/>
      <c r="H119" s="228"/>
      <c r="I119" s="228"/>
      <c r="J119" s="228"/>
      <c r="K119" s="262"/>
    </row>
    <row r="120" spans="2:11" ht="18.75" customHeight="1">
      <c r="B120" s="238"/>
      <c r="C120" s="238"/>
      <c r="D120" s="238"/>
      <c r="E120" s="238"/>
      <c r="F120" s="238"/>
      <c r="G120" s="238"/>
      <c r="H120" s="238"/>
      <c r="I120" s="238"/>
      <c r="J120" s="238"/>
      <c r="K120" s="238"/>
    </row>
    <row r="121" spans="2:11" ht="7.5" customHeight="1">
      <c r="B121" s="264"/>
      <c r="C121" s="265"/>
      <c r="D121" s="265"/>
      <c r="E121" s="265"/>
      <c r="F121" s="265"/>
      <c r="G121" s="265"/>
      <c r="H121" s="265"/>
      <c r="I121" s="265"/>
      <c r="J121" s="265"/>
      <c r="K121" s="266"/>
    </row>
    <row r="122" spans="2:11" ht="45" customHeight="1">
      <c r="B122" s="267"/>
      <c r="C122" s="353" t="s">
        <v>562</v>
      </c>
      <c r="D122" s="353"/>
      <c r="E122" s="353"/>
      <c r="F122" s="353"/>
      <c r="G122" s="353"/>
      <c r="H122" s="353"/>
      <c r="I122" s="353"/>
      <c r="J122" s="353"/>
      <c r="K122" s="268"/>
    </row>
    <row r="123" spans="2:11" ht="17.25" customHeight="1">
      <c r="B123" s="269"/>
      <c r="C123" s="244" t="s">
        <v>508</v>
      </c>
      <c r="D123" s="244"/>
      <c r="E123" s="244"/>
      <c r="F123" s="244" t="s">
        <v>509</v>
      </c>
      <c r="G123" s="245"/>
      <c r="H123" s="244" t="s">
        <v>50</v>
      </c>
      <c r="I123" s="244" t="s">
        <v>53</v>
      </c>
      <c r="J123" s="244" t="s">
        <v>510</v>
      </c>
      <c r="K123" s="270"/>
    </row>
    <row r="124" spans="2:11" ht="17.25" customHeight="1">
      <c r="B124" s="269"/>
      <c r="C124" s="246" t="s">
        <v>511</v>
      </c>
      <c r="D124" s="246"/>
      <c r="E124" s="246"/>
      <c r="F124" s="247" t="s">
        <v>512</v>
      </c>
      <c r="G124" s="248"/>
      <c r="H124" s="246"/>
      <c r="I124" s="246"/>
      <c r="J124" s="246" t="s">
        <v>513</v>
      </c>
      <c r="K124" s="270"/>
    </row>
    <row r="125" spans="2:11" ht="5.25" customHeight="1">
      <c r="B125" s="271"/>
      <c r="C125" s="249"/>
      <c r="D125" s="249"/>
      <c r="E125" s="249"/>
      <c r="F125" s="249"/>
      <c r="G125" s="231"/>
      <c r="H125" s="249"/>
      <c r="I125" s="249"/>
      <c r="J125" s="249"/>
      <c r="K125" s="272"/>
    </row>
    <row r="126" spans="2:11" ht="15" customHeight="1">
      <c r="B126" s="271"/>
      <c r="C126" s="231" t="s">
        <v>517</v>
      </c>
      <c r="D126" s="249"/>
      <c r="E126" s="249"/>
      <c r="F126" s="251" t="s">
        <v>514</v>
      </c>
      <c r="G126" s="231"/>
      <c r="H126" s="231" t="s">
        <v>554</v>
      </c>
      <c r="I126" s="231" t="s">
        <v>516</v>
      </c>
      <c r="J126" s="231">
        <v>120</v>
      </c>
      <c r="K126" s="273"/>
    </row>
    <row r="127" spans="2:11" ht="15" customHeight="1">
      <c r="B127" s="271"/>
      <c r="C127" s="231" t="s">
        <v>563</v>
      </c>
      <c r="D127" s="231"/>
      <c r="E127" s="231"/>
      <c r="F127" s="251" t="s">
        <v>514</v>
      </c>
      <c r="G127" s="231"/>
      <c r="H127" s="231" t="s">
        <v>564</v>
      </c>
      <c r="I127" s="231" t="s">
        <v>516</v>
      </c>
      <c r="J127" s="231" t="s">
        <v>565</v>
      </c>
      <c r="K127" s="273"/>
    </row>
    <row r="128" spans="2:11" ht="15" customHeight="1">
      <c r="B128" s="271"/>
      <c r="C128" s="231" t="s">
        <v>81</v>
      </c>
      <c r="D128" s="231"/>
      <c r="E128" s="231"/>
      <c r="F128" s="251" t="s">
        <v>514</v>
      </c>
      <c r="G128" s="231"/>
      <c r="H128" s="231" t="s">
        <v>566</v>
      </c>
      <c r="I128" s="231" t="s">
        <v>516</v>
      </c>
      <c r="J128" s="231" t="s">
        <v>565</v>
      </c>
      <c r="K128" s="273"/>
    </row>
    <row r="129" spans="2:11" ht="15" customHeight="1">
      <c r="B129" s="271"/>
      <c r="C129" s="231" t="s">
        <v>525</v>
      </c>
      <c r="D129" s="231"/>
      <c r="E129" s="231"/>
      <c r="F129" s="251" t="s">
        <v>520</v>
      </c>
      <c r="G129" s="231"/>
      <c r="H129" s="231" t="s">
        <v>526</v>
      </c>
      <c r="I129" s="231" t="s">
        <v>516</v>
      </c>
      <c r="J129" s="231">
        <v>15</v>
      </c>
      <c r="K129" s="273"/>
    </row>
    <row r="130" spans="2:11" ht="15" customHeight="1">
      <c r="B130" s="271"/>
      <c r="C130" s="253" t="s">
        <v>527</v>
      </c>
      <c r="D130" s="253"/>
      <c r="E130" s="253"/>
      <c r="F130" s="254" t="s">
        <v>520</v>
      </c>
      <c r="G130" s="253"/>
      <c r="H130" s="253" t="s">
        <v>528</v>
      </c>
      <c r="I130" s="253" t="s">
        <v>516</v>
      </c>
      <c r="J130" s="253">
        <v>15</v>
      </c>
      <c r="K130" s="273"/>
    </row>
    <row r="131" spans="2:11" ht="15" customHeight="1">
      <c r="B131" s="271"/>
      <c r="C131" s="253" t="s">
        <v>529</v>
      </c>
      <c r="D131" s="253"/>
      <c r="E131" s="253"/>
      <c r="F131" s="254" t="s">
        <v>520</v>
      </c>
      <c r="G131" s="253"/>
      <c r="H131" s="253" t="s">
        <v>530</v>
      </c>
      <c r="I131" s="253" t="s">
        <v>516</v>
      </c>
      <c r="J131" s="253">
        <v>20</v>
      </c>
      <c r="K131" s="273"/>
    </row>
    <row r="132" spans="2:11" ht="15" customHeight="1">
      <c r="B132" s="271"/>
      <c r="C132" s="253" t="s">
        <v>531</v>
      </c>
      <c r="D132" s="253"/>
      <c r="E132" s="253"/>
      <c r="F132" s="254" t="s">
        <v>520</v>
      </c>
      <c r="G132" s="253"/>
      <c r="H132" s="253" t="s">
        <v>532</v>
      </c>
      <c r="I132" s="253" t="s">
        <v>516</v>
      </c>
      <c r="J132" s="253">
        <v>20</v>
      </c>
      <c r="K132" s="273"/>
    </row>
    <row r="133" spans="2:11" ht="15" customHeight="1">
      <c r="B133" s="271"/>
      <c r="C133" s="231" t="s">
        <v>519</v>
      </c>
      <c r="D133" s="231"/>
      <c r="E133" s="231"/>
      <c r="F133" s="251" t="s">
        <v>520</v>
      </c>
      <c r="G133" s="231"/>
      <c r="H133" s="231" t="s">
        <v>554</v>
      </c>
      <c r="I133" s="231" t="s">
        <v>516</v>
      </c>
      <c r="J133" s="231">
        <v>50</v>
      </c>
      <c r="K133" s="273"/>
    </row>
    <row r="134" spans="2:11" ht="15" customHeight="1">
      <c r="B134" s="271"/>
      <c r="C134" s="231" t="s">
        <v>533</v>
      </c>
      <c r="D134" s="231"/>
      <c r="E134" s="231"/>
      <c r="F134" s="251" t="s">
        <v>520</v>
      </c>
      <c r="G134" s="231"/>
      <c r="H134" s="231" t="s">
        <v>554</v>
      </c>
      <c r="I134" s="231" t="s">
        <v>516</v>
      </c>
      <c r="J134" s="231">
        <v>50</v>
      </c>
      <c r="K134" s="273"/>
    </row>
    <row r="135" spans="2:11" ht="15" customHeight="1">
      <c r="B135" s="271"/>
      <c r="C135" s="231" t="s">
        <v>539</v>
      </c>
      <c r="D135" s="231"/>
      <c r="E135" s="231"/>
      <c r="F135" s="251" t="s">
        <v>520</v>
      </c>
      <c r="G135" s="231"/>
      <c r="H135" s="231" t="s">
        <v>554</v>
      </c>
      <c r="I135" s="231" t="s">
        <v>516</v>
      </c>
      <c r="J135" s="231">
        <v>50</v>
      </c>
      <c r="K135" s="273"/>
    </row>
    <row r="136" spans="2:11" ht="15" customHeight="1">
      <c r="B136" s="271"/>
      <c r="C136" s="231" t="s">
        <v>541</v>
      </c>
      <c r="D136" s="231"/>
      <c r="E136" s="231"/>
      <c r="F136" s="251" t="s">
        <v>520</v>
      </c>
      <c r="G136" s="231"/>
      <c r="H136" s="231" t="s">
        <v>554</v>
      </c>
      <c r="I136" s="231" t="s">
        <v>516</v>
      </c>
      <c r="J136" s="231">
        <v>50</v>
      </c>
      <c r="K136" s="273"/>
    </row>
    <row r="137" spans="2:11" ht="15" customHeight="1">
      <c r="B137" s="271"/>
      <c r="C137" s="231" t="s">
        <v>542</v>
      </c>
      <c r="D137" s="231"/>
      <c r="E137" s="231"/>
      <c r="F137" s="251" t="s">
        <v>520</v>
      </c>
      <c r="G137" s="231"/>
      <c r="H137" s="231" t="s">
        <v>567</v>
      </c>
      <c r="I137" s="231" t="s">
        <v>516</v>
      </c>
      <c r="J137" s="231">
        <v>255</v>
      </c>
      <c r="K137" s="273"/>
    </row>
    <row r="138" spans="2:11" ht="15" customHeight="1">
      <c r="B138" s="271"/>
      <c r="C138" s="231" t="s">
        <v>544</v>
      </c>
      <c r="D138" s="231"/>
      <c r="E138" s="231"/>
      <c r="F138" s="251" t="s">
        <v>514</v>
      </c>
      <c r="G138" s="231"/>
      <c r="H138" s="231" t="s">
        <v>568</v>
      </c>
      <c r="I138" s="231" t="s">
        <v>546</v>
      </c>
      <c r="J138" s="231"/>
      <c r="K138" s="273"/>
    </row>
    <row r="139" spans="2:11" ht="15" customHeight="1">
      <c r="B139" s="271"/>
      <c r="C139" s="231" t="s">
        <v>547</v>
      </c>
      <c r="D139" s="231"/>
      <c r="E139" s="231"/>
      <c r="F139" s="251" t="s">
        <v>514</v>
      </c>
      <c r="G139" s="231"/>
      <c r="H139" s="231" t="s">
        <v>569</v>
      </c>
      <c r="I139" s="231" t="s">
        <v>549</v>
      </c>
      <c r="J139" s="231"/>
      <c r="K139" s="273"/>
    </row>
    <row r="140" spans="2:11" ht="15" customHeight="1">
      <c r="B140" s="271"/>
      <c r="C140" s="231" t="s">
        <v>550</v>
      </c>
      <c r="D140" s="231"/>
      <c r="E140" s="231"/>
      <c r="F140" s="251" t="s">
        <v>514</v>
      </c>
      <c r="G140" s="231"/>
      <c r="H140" s="231" t="s">
        <v>550</v>
      </c>
      <c r="I140" s="231" t="s">
        <v>549</v>
      </c>
      <c r="J140" s="231"/>
      <c r="K140" s="273"/>
    </row>
    <row r="141" spans="2:11" ht="15" customHeight="1">
      <c r="B141" s="271"/>
      <c r="C141" s="231" t="s">
        <v>34</v>
      </c>
      <c r="D141" s="231"/>
      <c r="E141" s="231"/>
      <c r="F141" s="251" t="s">
        <v>514</v>
      </c>
      <c r="G141" s="231"/>
      <c r="H141" s="231" t="s">
        <v>570</v>
      </c>
      <c r="I141" s="231" t="s">
        <v>549</v>
      </c>
      <c r="J141" s="231"/>
      <c r="K141" s="273"/>
    </row>
    <row r="142" spans="2:11" ht="15" customHeight="1">
      <c r="B142" s="271"/>
      <c r="C142" s="231" t="s">
        <v>571</v>
      </c>
      <c r="D142" s="231"/>
      <c r="E142" s="231"/>
      <c r="F142" s="251" t="s">
        <v>514</v>
      </c>
      <c r="G142" s="231"/>
      <c r="H142" s="231" t="s">
        <v>572</v>
      </c>
      <c r="I142" s="231" t="s">
        <v>549</v>
      </c>
      <c r="J142" s="231"/>
      <c r="K142" s="273"/>
    </row>
    <row r="143" spans="2:11" ht="15" customHeight="1">
      <c r="B143" s="274"/>
      <c r="C143" s="275"/>
      <c r="D143" s="275"/>
      <c r="E143" s="275"/>
      <c r="F143" s="275"/>
      <c r="G143" s="275"/>
      <c r="H143" s="275"/>
      <c r="I143" s="275"/>
      <c r="J143" s="275"/>
      <c r="K143" s="276"/>
    </row>
    <row r="144" spans="2:11" ht="18.75" customHeight="1">
      <c r="B144" s="228"/>
      <c r="C144" s="228"/>
      <c r="D144" s="228"/>
      <c r="E144" s="228"/>
      <c r="F144" s="263"/>
      <c r="G144" s="228"/>
      <c r="H144" s="228"/>
      <c r="I144" s="228"/>
      <c r="J144" s="228"/>
      <c r="K144" s="228"/>
    </row>
    <row r="145" spans="2:11" ht="18.75" customHeight="1">
      <c r="B145" s="238"/>
      <c r="C145" s="238"/>
      <c r="D145" s="238"/>
      <c r="E145" s="238"/>
      <c r="F145" s="238"/>
      <c r="G145" s="238"/>
      <c r="H145" s="238"/>
      <c r="I145" s="238"/>
      <c r="J145" s="238"/>
      <c r="K145" s="238"/>
    </row>
    <row r="146" spans="2:11" ht="7.5" customHeight="1">
      <c r="B146" s="239"/>
      <c r="C146" s="240"/>
      <c r="D146" s="240"/>
      <c r="E146" s="240"/>
      <c r="F146" s="240"/>
      <c r="G146" s="240"/>
      <c r="H146" s="240"/>
      <c r="I146" s="240"/>
      <c r="J146" s="240"/>
      <c r="K146" s="241"/>
    </row>
    <row r="147" spans="2:11" ht="45" customHeight="1">
      <c r="B147" s="242"/>
      <c r="C147" s="350" t="s">
        <v>573</v>
      </c>
      <c r="D147" s="350"/>
      <c r="E147" s="350"/>
      <c r="F147" s="350"/>
      <c r="G147" s="350"/>
      <c r="H147" s="350"/>
      <c r="I147" s="350"/>
      <c r="J147" s="350"/>
      <c r="K147" s="243"/>
    </row>
    <row r="148" spans="2:11" ht="17.25" customHeight="1">
      <c r="B148" s="242"/>
      <c r="C148" s="244" t="s">
        <v>508</v>
      </c>
      <c r="D148" s="244"/>
      <c r="E148" s="244"/>
      <c r="F148" s="244" t="s">
        <v>509</v>
      </c>
      <c r="G148" s="245"/>
      <c r="H148" s="244" t="s">
        <v>50</v>
      </c>
      <c r="I148" s="244" t="s">
        <v>53</v>
      </c>
      <c r="J148" s="244" t="s">
        <v>510</v>
      </c>
      <c r="K148" s="243"/>
    </row>
    <row r="149" spans="2:11" ht="17.25" customHeight="1">
      <c r="B149" s="242"/>
      <c r="C149" s="246" t="s">
        <v>511</v>
      </c>
      <c r="D149" s="246"/>
      <c r="E149" s="246"/>
      <c r="F149" s="247" t="s">
        <v>512</v>
      </c>
      <c r="G149" s="248"/>
      <c r="H149" s="246"/>
      <c r="I149" s="246"/>
      <c r="J149" s="246" t="s">
        <v>513</v>
      </c>
      <c r="K149" s="243"/>
    </row>
    <row r="150" spans="2:11" ht="5.25" customHeight="1">
      <c r="B150" s="252"/>
      <c r="C150" s="249"/>
      <c r="D150" s="249"/>
      <c r="E150" s="249"/>
      <c r="F150" s="249"/>
      <c r="G150" s="250"/>
      <c r="H150" s="249"/>
      <c r="I150" s="249"/>
      <c r="J150" s="249"/>
      <c r="K150" s="273"/>
    </row>
    <row r="151" spans="2:11" ht="15" customHeight="1">
      <c r="B151" s="252"/>
      <c r="C151" s="277" t="s">
        <v>517</v>
      </c>
      <c r="D151" s="231"/>
      <c r="E151" s="231"/>
      <c r="F151" s="278" t="s">
        <v>514</v>
      </c>
      <c r="G151" s="231"/>
      <c r="H151" s="277" t="s">
        <v>554</v>
      </c>
      <c r="I151" s="277" t="s">
        <v>516</v>
      </c>
      <c r="J151" s="277">
        <v>120</v>
      </c>
      <c r="K151" s="273"/>
    </row>
    <row r="152" spans="2:11" ht="15" customHeight="1">
      <c r="B152" s="252"/>
      <c r="C152" s="277" t="s">
        <v>563</v>
      </c>
      <c r="D152" s="231"/>
      <c r="E152" s="231"/>
      <c r="F152" s="278" t="s">
        <v>514</v>
      </c>
      <c r="G152" s="231"/>
      <c r="H152" s="277" t="s">
        <v>574</v>
      </c>
      <c r="I152" s="277" t="s">
        <v>516</v>
      </c>
      <c r="J152" s="277" t="s">
        <v>565</v>
      </c>
      <c r="K152" s="273"/>
    </row>
    <row r="153" spans="2:11" ht="15" customHeight="1">
      <c r="B153" s="252"/>
      <c r="C153" s="277" t="s">
        <v>81</v>
      </c>
      <c r="D153" s="231"/>
      <c r="E153" s="231"/>
      <c r="F153" s="278" t="s">
        <v>514</v>
      </c>
      <c r="G153" s="231"/>
      <c r="H153" s="277" t="s">
        <v>575</v>
      </c>
      <c r="I153" s="277" t="s">
        <v>516</v>
      </c>
      <c r="J153" s="277" t="s">
        <v>565</v>
      </c>
      <c r="K153" s="273"/>
    </row>
    <row r="154" spans="2:11" ht="15" customHeight="1">
      <c r="B154" s="252"/>
      <c r="C154" s="277" t="s">
        <v>519</v>
      </c>
      <c r="D154" s="231"/>
      <c r="E154" s="231"/>
      <c r="F154" s="278" t="s">
        <v>520</v>
      </c>
      <c r="G154" s="231"/>
      <c r="H154" s="277" t="s">
        <v>554</v>
      </c>
      <c r="I154" s="277" t="s">
        <v>516</v>
      </c>
      <c r="J154" s="277">
        <v>50</v>
      </c>
      <c r="K154" s="273"/>
    </row>
    <row r="155" spans="2:11" ht="15" customHeight="1">
      <c r="B155" s="252"/>
      <c r="C155" s="277" t="s">
        <v>522</v>
      </c>
      <c r="D155" s="231"/>
      <c r="E155" s="231"/>
      <c r="F155" s="278" t="s">
        <v>514</v>
      </c>
      <c r="G155" s="231"/>
      <c r="H155" s="277" t="s">
        <v>554</v>
      </c>
      <c r="I155" s="277" t="s">
        <v>524</v>
      </c>
      <c r="J155" s="277"/>
      <c r="K155" s="273"/>
    </row>
    <row r="156" spans="2:11" ht="15" customHeight="1">
      <c r="B156" s="252"/>
      <c r="C156" s="277" t="s">
        <v>533</v>
      </c>
      <c r="D156" s="231"/>
      <c r="E156" s="231"/>
      <c r="F156" s="278" t="s">
        <v>520</v>
      </c>
      <c r="G156" s="231"/>
      <c r="H156" s="277" t="s">
        <v>554</v>
      </c>
      <c r="I156" s="277" t="s">
        <v>516</v>
      </c>
      <c r="J156" s="277">
        <v>50</v>
      </c>
      <c r="K156" s="273"/>
    </row>
    <row r="157" spans="2:11" ht="15" customHeight="1">
      <c r="B157" s="252"/>
      <c r="C157" s="277" t="s">
        <v>541</v>
      </c>
      <c r="D157" s="231"/>
      <c r="E157" s="231"/>
      <c r="F157" s="278" t="s">
        <v>520</v>
      </c>
      <c r="G157" s="231"/>
      <c r="H157" s="277" t="s">
        <v>554</v>
      </c>
      <c r="I157" s="277" t="s">
        <v>516</v>
      </c>
      <c r="J157" s="277">
        <v>50</v>
      </c>
      <c r="K157" s="273"/>
    </row>
    <row r="158" spans="2:11" ht="15" customHeight="1">
      <c r="B158" s="252"/>
      <c r="C158" s="277" t="s">
        <v>539</v>
      </c>
      <c r="D158" s="231"/>
      <c r="E158" s="231"/>
      <c r="F158" s="278" t="s">
        <v>520</v>
      </c>
      <c r="G158" s="231"/>
      <c r="H158" s="277" t="s">
        <v>554</v>
      </c>
      <c r="I158" s="277" t="s">
        <v>516</v>
      </c>
      <c r="J158" s="277">
        <v>50</v>
      </c>
      <c r="K158" s="273"/>
    </row>
    <row r="159" spans="2:11" ht="15" customHeight="1">
      <c r="B159" s="252"/>
      <c r="C159" s="277" t="s">
        <v>116</v>
      </c>
      <c r="D159" s="231"/>
      <c r="E159" s="231"/>
      <c r="F159" s="278" t="s">
        <v>514</v>
      </c>
      <c r="G159" s="231"/>
      <c r="H159" s="277" t="s">
        <v>576</v>
      </c>
      <c r="I159" s="277" t="s">
        <v>516</v>
      </c>
      <c r="J159" s="277" t="s">
        <v>577</v>
      </c>
      <c r="K159" s="273"/>
    </row>
    <row r="160" spans="2:11" ht="15" customHeight="1">
      <c r="B160" s="252"/>
      <c r="C160" s="277" t="s">
        <v>578</v>
      </c>
      <c r="D160" s="231"/>
      <c r="E160" s="231"/>
      <c r="F160" s="278" t="s">
        <v>514</v>
      </c>
      <c r="G160" s="231"/>
      <c r="H160" s="277" t="s">
        <v>579</v>
      </c>
      <c r="I160" s="277" t="s">
        <v>549</v>
      </c>
      <c r="J160" s="277"/>
      <c r="K160" s="273"/>
    </row>
    <row r="161" spans="2:11" ht="15" customHeight="1">
      <c r="B161" s="279"/>
      <c r="C161" s="261"/>
      <c r="D161" s="261"/>
      <c r="E161" s="261"/>
      <c r="F161" s="261"/>
      <c r="G161" s="261"/>
      <c r="H161" s="261"/>
      <c r="I161" s="261"/>
      <c r="J161" s="261"/>
      <c r="K161" s="280"/>
    </row>
    <row r="162" spans="2:11" ht="18.75" customHeight="1">
      <c r="B162" s="228"/>
      <c r="C162" s="231"/>
      <c r="D162" s="231"/>
      <c r="E162" s="231"/>
      <c r="F162" s="251"/>
      <c r="G162" s="231"/>
      <c r="H162" s="231"/>
      <c r="I162" s="231"/>
      <c r="J162" s="231"/>
      <c r="K162" s="228"/>
    </row>
    <row r="163" spans="2:11" ht="18.75" customHeight="1">
      <c r="B163" s="238"/>
      <c r="C163" s="238"/>
      <c r="D163" s="238"/>
      <c r="E163" s="238"/>
      <c r="F163" s="238"/>
      <c r="G163" s="238"/>
      <c r="H163" s="238"/>
      <c r="I163" s="238"/>
      <c r="J163" s="238"/>
      <c r="K163" s="238"/>
    </row>
    <row r="164" spans="2:11" ht="7.5" customHeight="1">
      <c r="B164" s="220"/>
      <c r="C164" s="221"/>
      <c r="D164" s="221"/>
      <c r="E164" s="221"/>
      <c r="F164" s="221"/>
      <c r="G164" s="221"/>
      <c r="H164" s="221"/>
      <c r="I164" s="221"/>
      <c r="J164" s="221"/>
      <c r="K164" s="222"/>
    </row>
    <row r="165" spans="2:11" ht="45" customHeight="1">
      <c r="B165" s="223"/>
      <c r="C165" s="353" t="s">
        <v>580</v>
      </c>
      <c r="D165" s="353"/>
      <c r="E165" s="353"/>
      <c r="F165" s="353"/>
      <c r="G165" s="353"/>
      <c r="H165" s="353"/>
      <c r="I165" s="353"/>
      <c r="J165" s="353"/>
      <c r="K165" s="224"/>
    </row>
    <row r="166" spans="2:11" ht="17.25" customHeight="1">
      <c r="B166" s="223"/>
      <c r="C166" s="244" t="s">
        <v>508</v>
      </c>
      <c r="D166" s="244"/>
      <c r="E166" s="244"/>
      <c r="F166" s="244" t="s">
        <v>509</v>
      </c>
      <c r="G166" s="281"/>
      <c r="H166" s="282" t="s">
        <v>50</v>
      </c>
      <c r="I166" s="282" t="s">
        <v>53</v>
      </c>
      <c r="J166" s="244" t="s">
        <v>510</v>
      </c>
      <c r="K166" s="224"/>
    </row>
    <row r="167" spans="2:11" ht="17.25" customHeight="1">
      <c r="B167" s="225"/>
      <c r="C167" s="246" t="s">
        <v>511</v>
      </c>
      <c r="D167" s="246"/>
      <c r="E167" s="246"/>
      <c r="F167" s="247" t="s">
        <v>512</v>
      </c>
      <c r="G167" s="283"/>
      <c r="H167" s="284"/>
      <c r="I167" s="284"/>
      <c r="J167" s="246" t="s">
        <v>513</v>
      </c>
      <c r="K167" s="226"/>
    </row>
    <row r="168" spans="2:11" ht="5.25" customHeight="1">
      <c r="B168" s="252"/>
      <c r="C168" s="249"/>
      <c r="D168" s="249"/>
      <c r="E168" s="249"/>
      <c r="F168" s="249"/>
      <c r="G168" s="250"/>
      <c r="H168" s="249"/>
      <c r="I168" s="249"/>
      <c r="J168" s="249"/>
      <c r="K168" s="273"/>
    </row>
    <row r="169" spans="2:11" ht="15" customHeight="1">
      <c r="B169" s="252"/>
      <c r="C169" s="231" t="s">
        <v>517</v>
      </c>
      <c r="D169" s="231"/>
      <c r="E169" s="231"/>
      <c r="F169" s="251" t="s">
        <v>514</v>
      </c>
      <c r="G169" s="231"/>
      <c r="H169" s="231" t="s">
        <v>554</v>
      </c>
      <c r="I169" s="231" t="s">
        <v>516</v>
      </c>
      <c r="J169" s="231">
        <v>120</v>
      </c>
      <c r="K169" s="273"/>
    </row>
    <row r="170" spans="2:11" ht="15" customHeight="1">
      <c r="B170" s="252"/>
      <c r="C170" s="231" t="s">
        <v>563</v>
      </c>
      <c r="D170" s="231"/>
      <c r="E170" s="231"/>
      <c r="F170" s="251" t="s">
        <v>514</v>
      </c>
      <c r="G170" s="231"/>
      <c r="H170" s="231" t="s">
        <v>564</v>
      </c>
      <c r="I170" s="231" t="s">
        <v>516</v>
      </c>
      <c r="J170" s="231" t="s">
        <v>565</v>
      </c>
      <c r="K170" s="273"/>
    </row>
    <row r="171" spans="2:11" ht="15" customHeight="1">
      <c r="B171" s="252"/>
      <c r="C171" s="231" t="s">
        <v>81</v>
      </c>
      <c r="D171" s="231"/>
      <c r="E171" s="231"/>
      <c r="F171" s="251" t="s">
        <v>514</v>
      </c>
      <c r="G171" s="231"/>
      <c r="H171" s="231" t="s">
        <v>581</v>
      </c>
      <c r="I171" s="231" t="s">
        <v>516</v>
      </c>
      <c r="J171" s="231" t="s">
        <v>565</v>
      </c>
      <c r="K171" s="273"/>
    </row>
    <row r="172" spans="2:11" ht="15" customHeight="1">
      <c r="B172" s="252"/>
      <c r="C172" s="231" t="s">
        <v>519</v>
      </c>
      <c r="D172" s="231"/>
      <c r="E172" s="231"/>
      <c r="F172" s="251" t="s">
        <v>520</v>
      </c>
      <c r="G172" s="231"/>
      <c r="H172" s="231" t="s">
        <v>581</v>
      </c>
      <c r="I172" s="231" t="s">
        <v>516</v>
      </c>
      <c r="J172" s="231">
        <v>50</v>
      </c>
      <c r="K172" s="273"/>
    </row>
    <row r="173" spans="2:11" ht="15" customHeight="1">
      <c r="B173" s="252"/>
      <c r="C173" s="231" t="s">
        <v>522</v>
      </c>
      <c r="D173" s="231"/>
      <c r="E173" s="231"/>
      <c r="F173" s="251" t="s">
        <v>514</v>
      </c>
      <c r="G173" s="231"/>
      <c r="H173" s="231" t="s">
        <v>581</v>
      </c>
      <c r="I173" s="231" t="s">
        <v>524</v>
      </c>
      <c r="J173" s="231"/>
      <c r="K173" s="273"/>
    </row>
    <row r="174" spans="2:11" ht="15" customHeight="1">
      <c r="B174" s="252"/>
      <c r="C174" s="231" t="s">
        <v>533</v>
      </c>
      <c r="D174" s="231"/>
      <c r="E174" s="231"/>
      <c r="F174" s="251" t="s">
        <v>520</v>
      </c>
      <c r="G174" s="231"/>
      <c r="H174" s="231" t="s">
        <v>581</v>
      </c>
      <c r="I174" s="231" t="s">
        <v>516</v>
      </c>
      <c r="J174" s="231">
        <v>50</v>
      </c>
      <c r="K174" s="273"/>
    </row>
    <row r="175" spans="2:11" ht="15" customHeight="1">
      <c r="B175" s="252"/>
      <c r="C175" s="231" t="s">
        <v>541</v>
      </c>
      <c r="D175" s="231"/>
      <c r="E175" s="231"/>
      <c r="F175" s="251" t="s">
        <v>520</v>
      </c>
      <c r="G175" s="231"/>
      <c r="H175" s="231" t="s">
        <v>581</v>
      </c>
      <c r="I175" s="231" t="s">
        <v>516</v>
      </c>
      <c r="J175" s="231">
        <v>50</v>
      </c>
      <c r="K175" s="273"/>
    </row>
    <row r="176" spans="2:11" ht="15" customHeight="1">
      <c r="B176" s="252"/>
      <c r="C176" s="231" t="s">
        <v>539</v>
      </c>
      <c r="D176" s="231"/>
      <c r="E176" s="231"/>
      <c r="F176" s="251" t="s">
        <v>520</v>
      </c>
      <c r="G176" s="231"/>
      <c r="H176" s="231" t="s">
        <v>581</v>
      </c>
      <c r="I176" s="231" t="s">
        <v>516</v>
      </c>
      <c r="J176" s="231">
        <v>50</v>
      </c>
      <c r="K176" s="273"/>
    </row>
    <row r="177" spans="2:11" ht="15" customHeight="1">
      <c r="B177" s="252"/>
      <c r="C177" s="231" t="s">
        <v>124</v>
      </c>
      <c r="D177" s="231"/>
      <c r="E177" s="231"/>
      <c r="F177" s="251" t="s">
        <v>514</v>
      </c>
      <c r="G177" s="231"/>
      <c r="H177" s="231" t="s">
        <v>582</v>
      </c>
      <c r="I177" s="231" t="s">
        <v>583</v>
      </c>
      <c r="J177" s="231"/>
      <c r="K177" s="273"/>
    </row>
    <row r="178" spans="2:11" ht="15" customHeight="1">
      <c r="B178" s="252"/>
      <c r="C178" s="231" t="s">
        <v>53</v>
      </c>
      <c r="D178" s="231"/>
      <c r="E178" s="231"/>
      <c r="F178" s="251" t="s">
        <v>514</v>
      </c>
      <c r="G178" s="231"/>
      <c r="H178" s="231" t="s">
        <v>584</v>
      </c>
      <c r="I178" s="231" t="s">
        <v>585</v>
      </c>
      <c r="J178" s="231">
        <v>1</v>
      </c>
      <c r="K178" s="273"/>
    </row>
    <row r="179" spans="2:11" ht="15" customHeight="1">
      <c r="B179" s="252"/>
      <c r="C179" s="231" t="s">
        <v>49</v>
      </c>
      <c r="D179" s="231"/>
      <c r="E179" s="231"/>
      <c r="F179" s="251" t="s">
        <v>514</v>
      </c>
      <c r="G179" s="231"/>
      <c r="H179" s="231" t="s">
        <v>586</v>
      </c>
      <c r="I179" s="231" t="s">
        <v>516</v>
      </c>
      <c r="J179" s="231">
        <v>20</v>
      </c>
      <c r="K179" s="273"/>
    </row>
    <row r="180" spans="2:11" ht="15" customHeight="1">
      <c r="B180" s="252"/>
      <c r="C180" s="231" t="s">
        <v>50</v>
      </c>
      <c r="D180" s="231"/>
      <c r="E180" s="231"/>
      <c r="F180" s="251" t="s">
        <v>514</v>
      </c>
      <c r="G180" s="231"/>
      <c r="H180" s="231" t="s">
        <v>587</v>
      </c>
      <c r="I180" s="231" t="s">
        <v>516</v>
      </c>
      <c r="J180" s="231">
        <v>255</v>
      </c>
      <c r="K180" s="273"/>
    </row>
    <row r="181" spans="2:11" ht="15" customHeight="1">
      <c r="B181" s="252"/>
      <c r="C181" s="231" t="s">
        <v>125</v>
      </c>
      <c r="D181" s="231"/>
      <c r="E181" s="231"/>
      <c r="F181" s="251" t="s">
        <v>514</v>
      </c>
      <c r="G181" s="231"/>
      <c r="H181" s="231" t="s">
        <v>478</v>
      </c>
      <c r="I181" s="231" t="s">
        <v>516</v>
      </c>
      <c r="J181" s="231">
        <v>10</v>
      </c>
      <c r="K181" s="273"/>
    </row>
    <row r="182" spans="2:11" ht="15" customHeight="1">
      <c r="B182" s="252"/>
      <c r="C182" s="231" t="s">
        <v>126</v>
      </c>
      <c r="D182" s="231"/>
      <c r="E182" s="231"/>
      <c r="F182" s="251" t="s">
        <v>514</v>
      </c>
      <c r="G182" s="231"/>
      <c r="H182" s="231" t="s">
        <v>588</v>
      </c>
      <c r="I182" s="231" t="s">
        <v>549</v>
      </c>
      <c r="J182" s="231"/>
      <c r="K182" s="273"/>
    </row>
    <row r="183" spans="2:11" ht="15" customHeight="1">
      <c r="B183" s="252"/>
      <c r="C183" s="231" t="s">
        <v>589</v>
      </c>
      <c r="D183" s="231"/>
      <c r="E183" s="231"/>
      <c r="F183" s="251" t="s">
        <v>514</v>
      </c>
      <c r="G183" s="231"/>
      <c r="H183" s="231" t="s">
        <v>590</v>
      </c>
      <c r="I183" s="231" t="s">
        <v>549</v>
      </c>
      <c r="J183" s="231"/>
      <c r="K183" s="273"/>
    </row>
    <row r="184" spans="2:11" ht="15" customHeight="1">
      <c r="B184" s="252"/>
      <c r="C184" s="231" t="s">
        <v>578</v>
      </c>
      <c r="D184" s="231"/>
      <c r="E184" s="231"/>
      <c r="F184" s="251" t="s">
        <v>514</v>
      </c>
      <c r="G184" s="231"/>
      <c r="H184" s="231" t="s">
        <v>591</v>
      </c>
      <c r="I184" s="231" t="s">
        <v>549</v>
      </c>
      <c r="J184" s="231"/>
      <c r="K184" s="273"/>
    </row>
    <row r="185" spans="2:11" ht="15" customHeight="1">
      <c r="B185" s="252"/>
      <c r="C185" s="231" t="s">
        <v>128</v>
      </c>
      <c r="D185" s="231"/>
      <c r="E185" s="231"/>
      <c r="F185" s="251" t="s">
        <v>520</v>
      </c>
      <c r="G185" s="231"/>
      <c r="H185" s="231" t="s">
        <v>592</v>
      </c>
      <c r="I185" s="231" t="s">
        <v>516</v>
      </c>
      <c r="J185" s="231">
        <v>50</v>
      </c>
      <c r="K185" s="273"/>
    </row>
    <row r="186" spans="2:11" ht="15" customHeight="1">
      <c r="B186" s="252"/>
      <c r="C186" s="231" t="s">
        <v>593</v>
      </c>
      <c r="D186" s="231"/>
      <c r="E186" s="231"/>
      <c r="F186" s="251" t="s">
        <v>520</v>
      </c>
      <c r="G186" s="231"/>
      <c r="H186" s="231" t="s">
        <v>594</v>
      </c>
      <c r="I186" s="231" t="s">
        <v>595</v>
      </c>
      <c r="J186" s="231"/>
      <c r="K186" s="273"/>
    </row>
    <row r="187" spans="2:11" ht="15" customHeight="1">
      <c r="B187" s="252"/>
      <c r="C187" s="231" t="s">
        <v>596</v>
      </c>
      <c r="D187" s="231"/>
      <c r="E187" s="231"/>
      <c r="F187" s="251" t="s">
        <v>520</v>
      </c>
      <c r="G187" s="231"/>
      <c r="H187" s="231" t="s">
        <v>597</v>
      </c>
      <c r="I187" s="231" t="s">
        <v>595</v>
      </c>
      <c r="J187" s="231"/>
      <c r="K187" s="273"/>
    </row>
    <row r="188" spans="2:11" ht="15" customHeight="1">
      <c r="B188" s="252"/>
      <c r="C188" s="231" t="s">
        <v>598</v>
      </c>
      <c r="D188" s="231"/>
      <c r="E188" s="231"/>
      <c r="F188" s="251" t="s">
        <v>520</v>
      </c>
      <c r="G188" s="231"/>
      <c r="H188" s="231" t="s">
        <v>599</v>
      </c>
      <c r="I188" s="231" t="s">
        <v>595</v>
      </c>
      <c r="J188" s="231"/>
      <c r="K188" s="273"/>
    </row>
    <row r="189" spans="2:11" ht="15" customHeight="1">
      <c r="B189" s="252"/>
      <c r="C189" s="285" t="s">
        <v>600</v>
      </c>
      <c r="D189" s="231"/>
      <c r="E189" s="231"/>
      <c r="F189" s="251" t="s">
        <v>520</v>
      </c>
      <c r="G189" s="231"/>
      <c r="H189" s="231" t="s">
        <v>601</v>
      </c>
      <c r="I189" s="231" t="s">
        <v>602</v>
      </c>
      <c r="J189" s="286" t="s">
        <v>603</v>
      </c>
      <c r="K189" s="273"/>
    </row>
    <row r="190" spans="2:11" ht="15" customHeight="1">
      <c r="B190" s="252"/>
      <c r="C190" s="237" t="s">
        <v>38</v>
      </c>
      <c r="D190" s="231"/>
      <c r="E190" s="231"/>
      <c r="F190" s="251" t="s">
        <v>514</v>
      </c>
      <c r="G190" s="231"/>
      <c r="H190" s="228" t="s">
        <v>604</v>
      </c>
      <c r="I190" s="231" t="s">
        <v>605</v>
      </c>
      <c r="J190" s="231"/>
      <c r="K190" s="273"/>
    </row>
    <row r="191" spans="2:11" ht="15" customHeight="1">
      <c r="B191" s="252"/>
      <c r="C191" s="237" t="s">
        <v>606</v>
      </c>
      <c r="D191" s="231"/>
      <c r="E191" s="231"/>
      <c r="F191" s="251" t="s">
        <v>514</v>
      </c>
      <c r="G191" s="231"/>
      <c r="H191" s="231" t="s">
        <v>607</v>
      </c>
      <c r="I191" s="231" t="s">
        <v>549</v>
      </c>
      <c r="J191" s="231"/>
      <c r="K191" s="273"/>
    </row>
    <row r="192" spans="2:11" ht="15" customHeight="1">
      <c r="B192" s="252"/>
      <c r="C192" s="237" t="s">
        <v>608</v>
      </c>
      <c r="D192" s="231"/>
      <c r="E192" s="231"/>
      <c r="F192" s="251" t="s">
        <v>514</v>
      </c>
      <c r="G192" s="231"/>
      <c r="H192" s="231" t="s">
        <v>609</v>
      </c>
      <c r="I192" s="231" t="s">
        <v>549</v>
      </c>
      <c r="J192" s="231"/>
      <c r="K192" s="273"/>
    </row>
    <row r="193" spans="2:11" ht="15" customHeight="1">
      <c r="B193" s="252"/>
      <c r="C193" s="237" t="s">
        <v>610</v>
      </c>
      <c r="D193" s="231"/>
      <c r="E193" s="231"/>
      <c r="F193" s="251" t="s">
        <v>520</v>
      </c>
      <c r="G193" s="231"/>
      <c r="H193" s="231" t="s">
        <v>611</v>
      </c>
      <c r="I193" s="231" t="s">
        <v>549</v>
      </c>
      <c r="J193" s="231"/>
      <c r="K193" s="273"/>
    </row>
    <row r="194" spans="2:11" ht="15" customHeight="1">
      <c r="B194" s="279"/>
      <c r="C194" s="287"/>
      <c r="D194" s="261"/>
      <c r="E194" s="261"/>
      <c r="F194" s="261"/>
      <c r="G194" s="261"/>
      <c r="H194" s="261"/>
      <c r="I194" s="261"/>
      <c r="J194" s="261"/>
      <c r="K194" s="280"/>
    </row>
    <row r="195" spans="2:11" ht="18.75" customHeight="1">
      <c r="B195" s="228"/>
      <c r="C195" s="231"/>
      <c r="D195" s="231"/>
      <c r="E195" s="231"/>
      <c r="F195" s="251"/>
      <c r="G195" s="231"/>
      <c r="H195" s="231"/>
      <c r="I195" s="231"/>
      <c r="J195" s="231"/>
      <c r="K195" s="228"/>
    </row>
    <row r="196" spans="2:11" ht="18.75" customHeight="1">
      <c r="B196" s="228"/>
      <c r="C196" s="231"/>
      <c r="D196" s="231"/>
      <c r="E196" s="231"/>
      <c r="F196" s="251"/>
      <c r="G196" s="231"/>
      <c r="H196" s="231"/>
      <c r="I196" s="231"/>
      <c r="J196" s="231"/>
      <c r="K196" s="228"/>
    </row>
    <row r="197" spans="2:11" ht="18.75" customHeight="1">
      <c r="B197" s="238"/>
      <c r="C197" s="238"/>
      <c r="D197" s="238"/>
      <c r="E197" s="238"/>
      <c r="F197" s="238"/>
      <c r="G197" s="238"/>
      <c r="H197" s="238"/>
      <c r="I197" s="238"/>
      <c r="J197" s="238"/>
      <c r="K197" s="238"/>
    </row>
    <row r="198" spans="2:11" ht="13.5">
      <c r="B198" s="220"/>
      <c r="C198" s="221"/>
      <c r="D198" s="221"/>
      <c r="E198" s="221"/>
      <c r="F198" s="221"/>
      <c r="G198" s="221"/>
      <c r="H198" s="221"/>
      <c r="I198" s="221"/>
      <c r="J198" s="221"/>
      <c r="K198" s="222"/>
    </row>
    <row r="199" spans="2:11" ht="21">
      <c r="B199" s="223"/>
      <c r="C199" s="353" t="s">
        <v>612</v>
      </c>
      <c r="D199" s="353"/>
      <c r="E199" s="353"/>
      <c r="F199" s="353"/>
      <c r="G199" s="353"/>
      <c r="H199" s="353"/>
      <c r="I199" s="353"/>
      <c r="J199" s="353"/>
      <c r="K199" s="224"/>
    </row>
    <row r="200" spans="2:11" ht="25.5" customHeight="1">
      <c r="B200" s="223"/>
      <c r="C200" s="288" t="s">
        <v>613</v>
      </c>
      <c r="D200" s="288"/>
      <c r="E200" s="288"/>
      <c r="F200" s="288" t="s">
        <v>614</v>
      </c>
      <c r="G200" s="289"/>
      <c r="H200" s="356" t="s">
        <v>615</v>
      </c>
      <c r="I200" s="356"/>
      <c r="J200" s="356"/>
      <c r="K200" s="224"/>
    </row>
    <row r="201" spans="2:11" ht="5.25" customHeight="1">
      <c r="B201" s="252"/>
      <c r="C201" s="249"/>
      <c r="D201" s="249"/>
      <c r="E201" s="249"/>
      <c r="F201" s="249"/>
      <c r="G201" s="231"/>
      <c r="H201" s="249"/>
      <c r="I201" s="249"/>
      <c r="J201" s="249"/>
      <c r="K201" s="273"/>
    </row>
    <row r="202" spans="2:11" ht="15" customHeight="1">
      <c r="B202" s="252"/>
      <c r="C202" s="231" t="s">
        <v>605</v>
      </c>
      <c r="D202" s="231"/>
      <c r="E202" s="231"/>
      <c r="F202" s="251" t="s">
        <v>39</v>
      </c>
      <c r="G202" s="231"/>
      <c r="H202" s="355" t="s">
        <v>616</v>
      </c>
      <c r="I202" s="355"/>
      <c r="J202" s="355"/>
      <c r="K202" s="273"/>
    </row>
    <row r="203" spans="2:11" ht="15" customHeight="1">
      <c r="B203" s="252"/>
      <c r="C203" s="258"/>
      <c r="D203" s="231"/>
      <c r="E203" s="231"/>
      <c r="F203" s="251" t="s">
        <v>40</v>
      </c>
      <c r="G203" s="231"/>
      <c r="H203" s="355" t="s">
        <v>617</v>
      </c>
      <c r="I203" s="355"/>
      <c r="J203" s="355"/>
      <c r="K203" s="273"/>
    </row>
    <row r="204" spans="2:11" ht="15" customHeight="1">
      <c r="B204" s="252"/>
      <c r="C204" s="258"/>
      <c r="D204" s="231"/>
      <c r="E204" s="231"/>
      <c r="F204" s="251" t="s">
        <v>43</v>
      </c>
      <c r="G204" s="231"/>
      <c r="H204" s="355" t="s">
        <v>618</v>
      </c>
      <c r="I204" s="355"/>
      <c r="J204" s="355"/>
      <c r="K204" s="273"/>
    </row>
    <row r="205" spans="2:11" ht="15" customHeight="1">
      <c r="B205" s="252"/>
      <c r="C205" s="231"/>
      <c r="D205" s="231"/>
      <c r="E205" s="231"/>
      <c r="F205" s="251" t="s">
        <v>41</v>
      </c>
      <c r="G205" s="231"/>
      <c r="H205" s="355" t="s">
        <v>619</v>
      </c>
      <c r="I205" s="355"/>
      <c r="J205" s="355"/>
      <c r="K205" s="273"/>
    </row>
    <row r="206" spans="2:11" ht="15" customHeight="1">
      <c r="B206" s="252"/>
      <c r="C206" s="231"/>
      <c r="D206" s="231"/>
      <c r="E206" s="231"/>
      <c r="F206" s="251" t="s">
        <v>42</v>
      </c>
      <c r="G206" s="231"/>
      <c r="H206" s="355" t="s">
        <v>620</v>
      </c>
      <c r="I206" s="355"/>
      <c r="J206" s="355"/>
      <c r="K206" s="273"/>
    </row>
    <row r="207" spans="2:11" ht="15" customHeight="1">
      <c r="B207" s="252"/>
      <c r="C207" s="231"/>
      <c r="D207" s="231"/>
      <c r="E207" s="231"/>
      <c r="F207" s="251"/>
      <c r="G207" s="231"/>
      <c r="H207" s="231"/>
      <c r="I207" s="231"/>
      <c r="J207" s="231"/>
      <c r="K207" s="273"/>
    </row>
    <row r="208" spans="2:11" ht="15" customHeight="1">
      <c r="B208" s="252"/>
      <c r="C208" s="231" t="s">
        <v>561</v>
      </c>
      <c r="D208" s="231"/>
      <c r="E208" s="231"/>
      <c r="F208" s="251" t="s">
        <v>74</v>
      </c>
      <c r="G208" s="231"/>
      <c r="H208" s="355" t="s">
        <v>621</v>
      </c>
      <c r="I208" s="355"/>
      <c r="J208" s="355"/>
      <c r="K208" s="273"/>
    </row>
    <row r="209" spans="2:11" ht="15" customHeight="1">
      <c r="B209" s="252"/>
      <c r="C209" s="258"/>
      <c r="D209" s="231"/>
      <c r="E209" s="231"/>
      <c r="F209" s="251" t="s">
        <v>459</v>
      </c>
      <c r="G209" s="231"/>
      <c r="H209" s="355" t="s">
        <v>460</v>
      </c>
      <c r="I209" s="355"/>
      <c r="J209" s="355"/>
      <c r="K209" s="273"/>
    </row>
    <row r="210" spans="2:11" ht="15" customHeight="1">
      <c r="B210" s="252"/>
      <c r="C210" s="231"/>
      <c r="D210" s="231"/>
      <c r="E210" s="231"/>
      <c r="F210" s="251" t="s">
        <v>457</v>
      </c>
      <c r="G210" s="231"/>
      <c r="H210" s="355" t="s">
        <v>622</v>
      </c>
      <c r="I210" s="355"/>
      <c r="J210" s="355"/>
      <c r="K210" s="273"/>
    </row>
    <row r="211" spans="2:11" ht="15" customHeight="1">
      <c r="B211" s="290"/>
      <c r="C211" s="258"/>
      <c r="D211" s="258"/>
      <c r="E211" s="258"/>
      <c r="F211" s="251" t="s">
        <v>108</v>
      </c>
      <c r="G211" s="237"/>
      <c r="H211" s="354" t="s">
        <v>392</v>
      </c>
      <c r="I211" s="354"/>
      <c r="J211" s="354"/>
      <c r="K211" s="291"/>
    </row>
    <row r="212" spans="2:11" ht="15" customHeight="1">
      <c r="B212" s="290"/>
      <c r="C212" s="258"/>
      <c r="D212" s="258"/>
      <c r="E212" s="258"/>
      <c r="F212" s="251" t="s">
        <v>461</v>
      </c>
      <c r="G212" s="237"/>
      <c r="H212" s="354" t="s">
        <v>623</v>
      </c>
      <c r="I212" s="354"/>
      <c r="J212" s="354"/>
      <c r="K212" s="291"/>
    </row>
    <row r="213" spans="2:11" ht="15" customHeight="1">
      <c r="B213" s="290"/>
      <c r="C213" s="258"/>
      <c r="D213" s="258"/>
      <c r="E213" s="258"/>
      <c r="F213" s="292"/>
      <c r="G213" s="237"/>
      <c r="H213" s="293"/>
      <c r="I213" s="293"/>
      <c r="J213" s="293"/>
      <c r="K213" s="291"/>
    </row>
    <row r="214" spans="2:11" ht="15" customHeight="1">
      <c r="B214" s="290"/>
      <c r="C214" s="231" t="s">
        <v>585</v>
      </c>
      <c r="D214" s="258"/>
      <c r="E214" s="258"/>
      <c r="F214" s="251">
        <v>1</v>
      </c>
      <c r="G214" s="237"/>
      <c r="H214" s="354" t="s">
        <v>624</v>
      </c>
      <c r="I214" s="354"/>
      <c r="J214" s="354"/>
      <c r="K214" s="291"/>
    </row>
    <row r="215" spans="2:11" ht="15" customHeight="1">
      <c r="B215" s="290"/>
      <c r="C215" s="258"/>
      <c r="D215" s="258"/>
      <c r="E215" s="258"/>
      <c r="F215" s="251">
        <v>2</v>
      </c>
      <c r="G215" s="237"/>
      <c r="H215" s="354" t="s">
        <v>625</v>
      </c>
      <c r="I215" s="354"/>
      <c r="J215" s="354"/>
      <c r="K215" s="291"/>
    </row>
    <row r="216" spans="2:11" ht="15" customHeight="1">
      <c r="B216" s="290"/>
      <c r="C216" s="258"/>
      <c r="D216" s="258"/>
      <c r="E216" s="258"/>
      <c r="F216" s="251">
        <v>3</v>
      </c>
      <c r="G216" s="237"/>
      <c r="H216" s="354" t="s">
        <v>626</v>
      </c>
      <c r="I216" s="354"/>
      <c r="J216" s="354"/>
      <c r="K216" s="291"/>
    </row>
    <row r="217" spans="2:11" ht="15" customHeight="1">
      <c r="B217" s="290"/>
      <c r="C217" s="258"/>
      <c r="D217" s="258"/>
      <c r="E217" s="258"/>
      <c r="F217" s="251">
        <v>4</v>
      </c>
      <c r="G217" s="237"/>
      <c r="H217" s="354" t="s">
        <v>627</v>
      </c>
      <c r="I217" s="354"/>
      <c r="J217" s="354"/>
      <c r="K217" s="291"/>
    </row>
    <row r="218" spans="2:11" ht="12.75" customHeight="1">
      <c r="B218" s="294"/>
      <c r="C218" s="295"/>
      <c r="D218" s="295"/>
      <c r="E218" s="295"/>
      <c r="F218" s="295"/>
      <c r="G218" s="295"/>
      <c r="H218" s="295"/>
      <c r="I218" s="295"/>
      <c r="J218" s="295"/>
      <c r="K218" s="296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0:J210"/>
    <mergeCell ref="H200:J200"/>
    <mergeCell ref="C199:J199"/>
    <mergeCell ref="H208:J208"/>
    <mergeCell ref="H206:J206"/>
    <mergeCell ref="H204:J204"/>
    <mergeCell ref="H202:J202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G42:J42"/>
    <mergeCell ref="G41:J41"/>
    <mergeCell ref="G43:J43"/>
    <mergeCell ref="G44:J44"/>
    <mergeCell ref="G45:J45"/>
    <mergeCell ref="C122:J122"/>
    <mergeCell ref="C102:J102"/>
    <mergeCell ref="C147:J147"/>
    <mergeCell ref="C165:J165"/>
    <mergeCell ref="C25:J25"/>
    <mergeCell ref="D27:J27"/>
    <mergeCell ref="D28:J28"/>
    <mergeCell ref="D30:J30"/>
    <mergeCell ref="D31:J31"/>
    <mergeCell ref="C26:J26"/>
    <mergeCell ref="D35:J35"/>
    <mergeCell ref="G36:J36"/>
    <mergeCell ref="G37:J37"/>
    <mergeCell ref="G38:J38"/>
    <mergeCell ref="G39:J39"/>
    <mergeCell ref="G40:J40"/>
    <mergeCell ref="C3:J3"/>
    <mergeCell ref="C9:J9"/>
    <mergeCell ref="D10:J10"/>
    <mergeCell ref="D15:J15"/>
    <mergeCell ref="C4:J4"/>
    <mergeCell ref="C6:J6"/>
    <mergeCell ref="C7:J7"/>
    <mergeCell ref="D11:J11"/>
    <mergeCell ref="D16:J16"/>
    <mergeCell ref="D17:J17"/>
    <mergeCell ref="F18:J18"/>
    <mergeCell ref="D33:J33"/>
    <mergeCell ref="D34:J34"/>
    <mergeCell ref="F20:J20"/>
    <mergeCell ref="F23:J23"/>
    <mergeCell ref="F21:J21"/>
    <mergeCell ref="F22:J22"/>
    <mergeCell ref="F19:J19"/>
    <mergeCell ref="D47:J47"/>
    <mergeCell ref="E48:J48"/>
    <mergeCell ref="E49:J49"/>
    <mergeCell ref="D51:J51"/>
    <mergeCell ref="E50:J50"/>
    <mergeCell ref="C52:J52"/>
    <mergeCell ref="C54:J54"/>
    <mergeCell ref="C55:J55"/>
    <mergeCell ref="D61:J61"/>
    <mergeCell ref="C57:J57"/>
    <mergeCell ref="D58:J58"/>
    <mergeCell ref="D59:J59"/>
    <mergeCell ref="D60:J60"/>
    <mergeCell ref="D69:J69"/>
    <mergeCell ref="D70:J70"/>
    <mergeCell ref="C75:J75"/>
    <mergeCell ref="D62:J62"/>
    <mergeCell ref="D65:J65"/>
    <mergeCell ref="D66:J66"/>
    <mergeCell ref="D68:J68"/>
    <mergeCell ref="D63:J63"/>
    <mergeCell ref="D67:J6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1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04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AT2" s="15" t="s">
        <v>82</v>
      </c>
    </row>
    <row r="3" spans="2:46" ht="6.95" customHeight="1">
      <c r="B3" s="105"/>
      <c r="C3" s="106"/>
      <c r="D3" s="106"/>
      <c r="E3" s="106"/>
      <c r="F3" s="106"/>
      <c r="G3" s="106"/>
      <c r="H3" s="106"/>
      <c r="I3" s="107"/>
      <c r="J3" s="106"/>
      <c r="K3" s="106"/>
      <c r="L3" s="18"/>
      <c r="AT3" s="15" t="s">
        <v>77</v>
      </c>
    </row>
    <row r="4" spans="2:46" ht="24.95" customHeight="1">
      <c r="B4" s="18"/>
      <c r="D4" s="108" t="s">
        <v>110</v>
      </c>
      <c r="L4" s="18"/>
      <c r="M4" s="22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09" t="s">
        <v>16</v>
      </c>
      <c r="L6" s="18"/>
    </row>
    <row r="7" spans="2:12" ht="16.5" customHeight="1">
      <c r="B7" s="18"/>
      <c r="E7" s="342" t="str">
        <f>'Rekapitulace stavby'!K6</f>
        <v>Výrovka, Vrbová Lhota oprava koryta a údržba porostů, ř. km 8,500 - 10,000</v>
      </c>
      <c r="F7" s="343"/>
      <c r="G7" s="343"/>
      <c r="H7" s="343"/>
      <c r="L7" s="18"/>
    </row>
    <row r="8" spans="2:12" ht="12" customHeight="1">
      <c r="B8" s="18"/>
      <c r="D8" s="109" t="s">
        <v>111</v>
      </c>
      <c r="L8" s="18"/>
    </row>
    <row r="9" spans="2:12" s="1" customFormat="1" ht="16.5" customHeight="1">
      <c r="B9" s="36"/>
      <c r="E9" s="342" t="s">
        <v>112</v>
      </c>
      <c r="F9" s="344"/>
      <c r="G9" s="344"/>
      <c r="H9" s="344"/>
      <c r="I9" s="110"/>
      <c r="L9" s="36"/>
    </row>
    <row r="10" spans="2:12" s="1" customFormat="1" ht="12" customHeight="1">
      <c r="B10" s="36"/>
      <c r="D10" s="109" t="s">
        <v>113</v>
      </c>
      <c r="I10" s="110"/>
      <c r="L10" s="36"/>
    </row>
    <row r="11" spans="2:12" s="1" customFormat="1" ht="36.95" customHeight="1">
      <c r="B11" s="36"/>
      <c r="E11" s="345" t="s">
        <v>114</v>
      </c>
      <c r="F11" s="344"/>
      <c r="G11" s="344"/>
      <c r="H11" s="344"/>
      <c r="I11" s="110"/>
      <c r="L11" s="36"/>
    </row>
    <row r="12" spans="2:12" s="1" customFormat="1" ht="12">
      <c r="B12" s="36"/>
      <c r="I12" s="110"/>
      <c r="L12" s="36"/>
    </row>
    <row r="13" spans="2:12" s="1" customFormat="1" ht="12" customHeight="1">
      <c r="B13" s="36"/>
      <c r="D13" s="109" t="s">
        <v>18</v>
      </c>
      <c r="F13" s="15" t="s">
        <v>19</v>
      </c>
      <c r="I13" s="111" t="s">
        <v>20</v>
      </c>
      <c r="J13" s="15" t="s">
        <v>19</v>
      </c>
      <c r="L13" s="36"/>
    </row>
    <row r="14" spans="2:12" s="1" customFormat="1" ht="12" customHeight="1">
      <c r="B14" s="36"/>
      <c r="D14" s="109" t="s">
        <v>21</v>
      </c>
      <c r="F14" s="15" t="s">
        <v>22</v>
      </c>
      <c r="I14" s="111" t="s">
        <v>23</v>
      </c>
      <c r="J14" s="112" t="str">
        <f>'Rekapitulace stavby'!AN8</f>
        <v>11. 12. 2018</v>
      </c>
      <c r="L14" s="36"/>
    </row>
    <row r="15" spans="2:12" s="1" customFormat="1" ht="10.9" customHeight="1">
      <c r="B15" s="36"/>
      <c r="I15" s="110"/>
      <c r="L15" s="36"/>
    </row>
    <row r="16" spans="2:12" s="1" customFormat="1" ht="12" customHeight="1">
      <c r="B16" s="36"/>
      <c r="D16" s="109" t="s">
        <v>25</v>
      </c>
      <c r="I16" s="111" t="s">
        <v>26</v>
      </c>
      <c r="J16" s="15" t="s">
        <v>19</v>
      </c>
      <c r="L16" s="36"/>
    </row>
    <row r="17" spans="2:12" s="1" customFormat="1" ht="18" customHeight="1">
      <c r="B17" s="36"/>
      <c r="E17" s="15" t="s">
        <v>22</v>
      </c>
      <c r="I17" s="111" t="s">
        <v>27</v>
      </c>
      <c r="J17" s="15" t="s">
        <v>19</v>
      </c>
      <c r="L17" s="36"/>
    </row>
    <row r="18" spans="2:12" s="1" customFormat="1" ht="6.95" customHeight="1">
      <c r="B18" s="36"/>
      <c r="I18" s="110"/>
      <c r="L18" s="36"/>
    </row>
    <row r="19" spans="2:12" s="1" customFormat="1" ht="12" customHeight="1">
      <c r="B19" s="36"/>
      <c r="D19" s="109" t="s">
        <v>28</v>
      </c>
      <c r="I19" s="111" t="s">
        <v>26</v>
      </c>
      <c r="J19" s="28" t="str">
        <f>'Rekapitulace stavby'!AN13</f>
        <v>Vyplň údaj</v>
      </c>
      <c r="L19" s="36"/>
    </row>
    <row r="20" spans="2:12" s="1" customFormat="1" ht="18" customHeight="1">
      <c r="B20" s="36"/>
      <c r="E20" s="346" t="str">
        <f>'Rekapitulace stavby'!E14</f>
        <v>Vyplň údaj</v>
      </c>
      <c r="F20" s="347"/>
      <c r="G20" s="347"/>
      <c r="H20" s="347"/>
      <c r="I20" s="111" t="s">
        <v>27</v>
      </c>
      <c r="J20" s="28" t="str">
        <f>'Rekapitulace stavby'!AN14</f>
        <v>Vyplň údaj</v>
      </c>
      <c r="L20" s="36"/>
    </row>
    <row r="21" spans="2:12" s="1" customFormat="1" ht="6.95" customHeight="1">
      <c r="B21" s="36"/>
      <c r="I21" s="110"/>
      <c r="L21" s="36"/>
    </row>
    <row r="22" spans="2:12" s="1" customFormat="1" ht="12" customHeight="1">
      <c r="B22" s="36"/>
      <c r="D22" s="109" t="s">
        <v>30</v>
      </c>
      <c r="I22" s="111" t="s">
        <v>26</v>
      </c>
      <c r="J22" s="15" t="s">
        <v>19</v>
      </c>
      <c r="L22" s="36"/>
    </row>
    <row r="23" spans="2:12" s="1" customFormat="1" ht="18" customHeight="1">
      <c r="B23" s="36"/>
      <c r="E23" s="15" t="s">
        <v>22</v>
      </c>
      <c r="I23" s="111" t="s">
        <v>27</v>
      </c>
      <c r="J23" s="15" t="s">
        <v>19</v>
      </c>
      <c r="L23" s="36"/>
    </row>
    <row r="24" spans="2:12" s="1" customFormat="1" ht="6.95" customHeight="1">
      <c r="B24" s="36"/>
      <c r="I24" s="110"/>
      <c r="L24" s="36"/>
    </row>
    <row r="25" spans="2:12" s="1" customFormat="1" ht="12" customHeight="1">
      <c r="B25" s="36"/>
      <c r="D25" s="109" t="s">
        <v>32</v>
      </c>
      <c r="I25" s="111" t="s">
        <v>26</v>
      </c>
      <c r="J25" s="15" t="str">
        <f>IF('Rekapitulace stavby'!AN19="","",'Rekapitulace stavby'!AN19)</f>
        <v/>
      </c>
      <c r="L25" s="36"/>
    </row>
    <row r="26" spans="2:12" s="1" customFormat="1" ht="18" customHeight="1">
      <c r="B26" s="36"/>
      <c r="E26" s="15" t="str">
        <f>IF('Rekapitulace stavby'!E20="","",'Rekapitulace stavby'!E20)</f>
        <v xml:space="preserve"> </v>
      </c>
      <c r="I26" s="111" t="s">
        <v>27</v>
      </c>
      <c r="J26" s="15" t="str">
        <f>IF('Rekapitulace stavby'!AN20="","",'Rekapitulace stavby'!AN20)</f>
        <v/>
      </c>
      <c r="L26" s="36"/>
    </row>
    <row r="27" spans="2:12" s="1" customFormat="1" ht="6.95" customHeight="1">
      <c r="B27" s="36"/>
      <c r="I27" s="110"/>
      <c r="L27" s="36"/>
    </row>
    <row r="28" spans="2:12" s="1" customFormat="1" ht="12" customHeight="1">
      <c r="B28" s="36"/>
      <c r="D28" s="109" t="s">
        <v>33</v>
      </c>
      <c r="I28" s="110"/>
      <c r="L28" s="36"/>
    </row>
    <row r="29" spans="2:12" s="7" customFormat="1" ht="16.5" customHeight="1">
      <c r="B29" s="113"/>
      <c r="E29" s="348" t="s">
        <v>19</v>
      </c>
      <c r="F29" s="348"/>
      <c r="G29" s="348"/>
      <c r="H29" s="348"/>
      <c r="I29" s="114"/>
      <c r="L29" s="113"/>
    </row>
    <row r="30" spans="2:12" s="1" customFormat="1" ht="6.95" customHeight="1">
      <c r="B30" s="36"/>
      <c r="I30" s="110"/>
      <c r="L30" s="36"/>
    </row>
    <row r="31" spans="2:12" s="1" customFormat="1" ht="6.95" customHeight="1">
      <c r="B31" s="36"/>
      <c r="D31" s="54"/>
      <c r="E31" s="54"/>
      <c r="F31" s="54"/>
      <c r="G31" s="54"/>
      <c r="H31" s="54"/>
      <c r="I31" s="115"/>
      <c r="J31" s="54"/>
      <c r="K31" s="54"/>
      <c r="L31" s="36"/>
    </row>
    <row r="32" spans="2:12" s="1" customFormat="1" ht="25.35" customHeight="1">
      <c r="B32" s="36"/>
      <c r="D32" s="116" t="s">
        <v>34</v>
      </c>
      <c r="I32" s="110"/>
      <c r="J32" s="117">
        <f>ROUND(J89,2)</f>
        <v>0</v>
      </c>
      <c r="L32" s="36"/>
    </row>
    <row r="33" spans="2:12" s="1" customFormat="1" ht="6.95" customHeight="1">
      <c r="B33" s="36"/>
      <c r="D33" s="54"/>
      <c r="E33" s="54"/>
      <c r="F33" s="54"/>
      <c r="G33" s="54"/>
      <c r="H33" s="54"/>
      <c r="I33" s="115"/>
      <c r="J33" s="54"/>
      <c r="K33" s="54"/>
      <c r="L33" s="36"/>
    </row>
    <row r="34" spans="2:12" s="1" customFormat="1" ht="14.45" customHeight="1">
      <c r="B34" s="36"/>
      <c r="F34" s="118" t="s">
        <v>36</v>
      </c>
      <c r="I34" s="119" t="s">
        <v>35</v>
      </c>
      <c r="J34" s="118" t="s">
        <v>37</v>
      </c>
      <c r="L34" s="36"/>
    </row>
    <row r="35" spans="2:12" s="1" customFormat="1" ht="14.45" customHeight="1">
      <c r="B35" s="36"/>
      <c r="D35" s="109" t="s">
        <v>38</v>
      </c>
      <c r="E35" s="109" t="s">
        <v>39</v>
      </c>
      <c r="F35" s="120">
        <f>ROUND((SUM(BE89:BE112)),2)</f>
        <v>0</v>
      </c>
      <c r="I35" s="121">
        <v>0.21</v>
      </c>
      <c r="J35" s="120">
        <f>ROUND(((SUM(BE89:BE112))*I35),2)</f>
        <v>0</v>
      </c>
      <c r="L35" s="36"/>
    </row>
    <row r="36" spans="2:12" s="1" customFormat="1" ht="14.45" customHeight="1">
      <c r="B36" s="36"/>
      <c r="E36" s="109" t="s">
        <v>40</v>
      </c>
      <c r="F36" s="120">
        <f>ROUND((SUM(BF89:BF112)),2)</f>
        <v>0</v>
      </c>
      <c r="I36" s="121">
        <v>0.15</v>
      </c>
      <c r="J36" s="120">
        <f>ROUND(((SUM(BF89:BF112))*I36),2)</f>
        <v>0</v>
      </c>
      <c r="L36" s="36"/>
    </row>
    <row r="37" spans="2:12" s="1" customFormat="1" ht="14.45" customHeight="1" hidden="1">
      <c r="B37" s="36"/>
      <c r="E37" s="109" t="s">
        <v>41</v>
      </c>
      <c r="F37" s="120">
        <f>ROUND((SUM(BG89:BG112)),2)</f>
        <v>0</v>
      </c>
      <c r="I37" s="121">
        <v>0.21</v>
      </c>
      <c r="J37" s="120">
        <f>0</f>
        <v>0</v>
      </c>
      <c r="L37" s="36"/>
    </row>
    <row r="38" spans="2:12" s="1" customFormat="1" ht="14.45" customHeight="1" hidden="1">
      <c r="B38" s="36"/>
      <c r="E38" s="109" t="s">
        <v>42</v>
      </c>
      <c r="F38" s="120">
        <f>ROUND((SUM(BH89:BH112)),2)</f>
        <v>0</v>
      </c>
      <c r="I38" s="121">
        <v>0.15</v>
      </c>
      <c r="J38" s="120">
        <f>0</f>
        <v>0</v>
      </c>
      <c r="L38" s="36"/>
    </row>
    <row r="39" spans="2:12" s="1" customFormat="1" ht="14.45" customHeight="1" hidden="1">
      <c r="B39" s="36"/>
      <c r="E39" s="109" t="s">
        <v>43</v>
      </c>
      <c r="F39" s="120">
        <f>ROUND((SUM(BI89:BI112)),2)</f>
        <v>0</v>
      </c>
      <c r="I39" s="121">
        <v>0</v>
      </c>
      <c r="J39" s="120">
        <f>0</f>
        <v>0</v>
      </c>
      <c r="L39" s="36"/>
    </row>
    <row r="40" spans="2:12" s="1" customFormat="1" ht="6.95" customHeight="1">
      <c r="B40" s="36"/>
      <c r="I40" s="110"/>
      <c r="L40" s="36"/>
    </row>
    <row r="41" spans="2:12" s="1" customFormat="1" ht="25.35" customHeight="1">
      <c r="B41" s="36"/>
      <c r="C41" s="122"/>
      <c r="D41" s="123" t="s">
        <v>44</v>
      </c>
      <c r="E41" s="124"/>
      <c r="F41" s="124"/>
      <c r="G41" s="125" t="s">
        <v>45</v>
      </c>
      <c r="H41" s="126" t="s">
        <v>46</v>
      </c>
      <c r="I41" s="127"/>
      <c r="J41" s="128">
        <f>SUM(J32:J39)</f>
        <v>0</v>
      </c>
      <c r="K41" s="129"/>
      <c r="L41" s="36"/>
    </row>
    <row r="42" spans="2:12" s="1" customFormat="1" ht="14.45" customHeight="1">
      <c r="B42" s="130"/>
      <c r="C42" s="131"/>
      <c r="D42" s="131"/>
      <c r="E42" s="131"/>
      <c r="F42" s="131"/>
      <c r="G42" s="131"/>
      <c r="H42" s="131"/>
      <c r="I42" s="132"/>
      <c r="J42" s="131"/>
      <c r="K42" s="131"/>
      <c r="L42" s="36"/>
    </row>
    <row r="46" spans="2:12" s="1" customFormat="1" ht="6.95" customHeight="1">
      <c r="B46" s="133"/>
      <c r="C46" s="134"/>
      <c r="D46" s="134"/>
      <c r="E46" s="134"/>
      <c r="F46" s="134"/>
      <c r="G46" s="134"/>
      <c r="H46" s="134"/>
      <c r="I46" s="135"/>
      <c r="J46" s="134"/>
      <c r="K46" s="134"/>
      <c r="L46" s="36"/>
    </row>
    <row r="47" spans="2:12" s="1" customFormat="1" ht="24.95" customHeight="1">
      <c r="B47" s="32"/>
      <c r="C47" s="21" t="s">
        <v>115</v>
      </c>
      <c r="D47" s="33"/>
      <c r="E47" s="33"/>
      <c r="F47" s="33"/>
      <c r="G47" s="33"/>
      <c r="H47" s="33"/>
      <c r="I47" s="110"/>
      <c r="J47" s="33"/>
      <c r="K47" s="33"/>
      <c r="L47" s="36"/>
    </row>
    <row r="48" spans="2:12" s="1" customFormat="1" ht="6.95" customHeight="1">
      <c r="B48" s="32"/>
      <c r="C48" s="33"/>
      <c r="D48" s="33"/>
      <c r="E48" s="33"/>
      <c r="F48" s="33"/>
      <c r="G48" s="33"/>
      <c r="H48" s="33"/>
      <c r="I48" s="110"/>
      <c r="J48" s="33"/>
      <c r="K48" s="33"/>
      <c r="L48" s="36"/>
    </row>
    <row r="49" spans="2:12" s="1" customFormat="1" ht="12" customHeight="1">
      <c r="B49" s="32"/>
      <c r="C49" s="27" t="s">
        <v>16</v>
      </c>
      <c r="D49" s="33"/>
      <c r="E49" s="33"/>
      <c r="F49" s="33"/>
      <c r="G49" s="33"/>
      <c r="H49" s="33"/>
      <c r="I49" s="110"/>
      <c r="J49" s="33"/>
      <c r="K49" s="33"/>
      <c r="L49" s="36"/>
    </row>
    <row r="50" spans="2:12" s="1" customFormat="1" ht="16.5" customHeight="1">
      <c r="B50" s="32"/>
      <c r="C50" s="33"/>
      <c r="D50" s="33"/>
      <c r="E50" s="340" t="str">
        <f>E7</f>
        <v>Výrovka, Vrbová Lhota oprava koryta a údržba porostů, ř. km 8,500 - 10,000</v>
      </c>
      <c r="F50" s="341"/>
      <c r="G50" s="341"/>
      <c r="H50" s="341"/>
      <c r="I50" s="110"/>
      <c r="J50" s="33"/>
      <c r="K50" s="33"/>
      <c r="L50" s="36"/>
    </row>
    <row r="51" spans="2:12" ht="12" customHeight="1">
      <c r="B51" s="19"/>
      <c r="C51" s="27" t="s">
        <v>111</v>
      </c>
      <c r="D51" s="20"/>
      <c r="E51" s="20"/>
      <c r="F51" s="20"/>
      <c r="G51" s="20"/>
      <c r="H51" s="20"/>
      <c r="J51" s="20"/>
      <c r="K51" s="20"/>
      <c r="L51" s="18"/>
    </row>
    <row r="52" spans="2:12" s="1" customFormat="1" ht="16.5" customHeight="1">
      <c r="B52" s="32"/>
      <c r="C52" s="33"/>
      <c r="D52" s="33"/>
      <c r="E52" s="340" t="s">
        <v>112</v>
      </c>
      <c r="F52" s="319"/>
      <c r="G52" s="319"/>
      <c r="H52" s="319"/>
      <c r="I52" s="110"/>
      <c r="J52" s="33"/>
      <c r="K52" s="33"/>
      <c r="L52" s="36"/>
    </row>
    <row r="53" spans="2:12" s="1" customFormat="1" ht="12" customHeight="1">
      <c r="B53" s="32"/>
      <c r="C53" s="27" t="s">
        <v>113</v>
      </c>
      <c r="D53" s="33"/>
      <c r="E53" s="33"/>
      <c r="F53" s="33"/>
      <c r="G53" s="33"/>
      <c r="H53" s="33"/>
      <c r="I53" s="110"/>
      <c r="J53" s="33"/>
      <c r="K53" s="33"/>
      <c r="L53" s="36"/>
    </row>
    <row r="54" spans="2:12" s="1" customFormat="1" ht="16.5" customHeight="1">
      <c r="B54" s="32"/>
      <c r="C54" s="33"/>
      <c r="D54" s="33"/>
      <c r="E54" s="320" t="str">
        <f>E11</f>
        <v>SO 01.01 - Nátrž 19</v>
      </c>
      <c r="F54" s="319"/>
      <c r="G54" s="319"/>
      <c r="H54" s="319"/>
      <c r="I54" s="110"/>
      <c r="J54" s="33"/>
      <c r="K54" s="33"/>
      <c r="L54" s="36"/>
    </row>
    <row r="55" spans="2:12" s="1" customFormat="1" ht="6.95" customHeight="1">
      <c r="B55" s="32"/>
      <c r="C55" s="33"/>
      <c r="D55" s="33"/>
      <c r="E55" s="33"/>
      <c r="F55" s="33"/>
      <c r="G55" s="33"/>
      <c r="H55" s="33"/>
      <c r="I55" s="110"/>
      <c r="J55" s="33"/>
      <c r="K55" s="33"/>
      <c r="L55" s="36"/>
    </row>
    <row r="56" spans="2:12" s="1" customFormat="1" ht="12" customHeight="1">
      <c r="B56" s="32"/>
      <c r="C56" s="27" t="s">
        <v>21</v>
      </c>
      <c r="D56" s="33"/>
      <c r="E56" s="33"/>
      <c r="F56" s="25" t="str">
        <f>F14</f>
        <v xml:space="preserve"> </v>
      </c>
      <c r="G56" s="33"/>
      <c r="H56" s="33"/>
      <c r="I56" s="111" t="s">
        <v>23</v>
      </c>
      <c r="J56" s="53" t="str">
        <f>IF(J14="","",J14)</f>
        <v>11. 12. 2018</v>
      </c>
      <c r="K56" s="33"/>
      <c r="L56" s="36"/>
    </row>
    <row r="57" spans="2:12" s="1" customFormat="1" ht="6.95" customHeight="1">
      <c r="B57" s="32"/>
      <c r="C57" s="33"/>
      <c r="D57" s="33"/>
      <c r="E57" s="33"/>
      <c r="F57" s="33"/>
      <c r="G57" s="33"/>
      <c r="H57" s="33"/>
      <c r="I57" s="110"/>
      <c r="J57" s="33"/>
      <c r="K57" s="33"/>
      <c r="L57" s="36"/>
    </row>
    <row r="58" spans="2:12" s="1" customFormat="1" ht="13.7" customHeight="1">
      <c r="B58" s="32"/>
      <c r="C58" s="27" t="s">
        <v>25</v>
      </c>
      <c r="D58" s="33"/>
      <c r="E58" s="33"/>
      <c r="F58" s="25" t="str">
        <f>E17</f>
        <v xml:space="preserve"> </v>
      </c>
      <c r="G58" s="33"/>
      <c r="H58" s="33"/>
      <c r="I58" s="111" t="s">
        <v>30</v>
      </c>
      <c r="J58" s="30" t="str">
        <f>E23</f>
        <v xml:space="preserve"> </v>
      </c>
      <c r="K58" s="33"/>
      <c r="L58" s="36"/>
    </row>
    <row r="59" spans="2:12" s="1" customFormat="1" ht="13.7" customHeight="1">
      <c r="B59" s="32"/>
      <c r="C59" s="27" t="s">
        <v>28</v>
      </c>
      <c r="D59" s="33"/>
      <c r="E59" s="33"/>
      <c r="F59" s="25" t="str">
        <f>IF(E20="","",E20)</f>
        <v>Vyplň údaj</v>
      </c>
      <c r="G59" s="33"/>
      <c r="H59" s="33"/>
      <c r="I59" s="111" t="s">
        <v>32</v>
      </c>
      <c r="J59" s="30" t="str">
        <f>E26</f>
        <v xml:space="preserve"> </v>
      </c>
      <c r="K59" s="33"/>
      <c r="L59" s="36"/>
    </row>
    <row r="60" spans="2:12" s="1" customFormat="1" ht="10.35" customHeight="1">
      <c r="B60" s="32"/>
      <c r="C60" s="33"/>
      <c r="D60" s="33"/>
      <c r="E60" s="33"/>
      <c r="F60" s="33"/>
      <c r="G60" s="33"/>
      <c r="H60" s="33"/>
      <c r="I60" s="110"/>
      <c r="J60" s="33"/>
      <c r="K60" s="33"/>
      <c r="L60" s="36"/>
    </row>
    <row r="61" spans="2:12" s="1" customFormat="1" ht="29.25" customHeight="1">
      <c r="B61" s="32"/>
      <c r="C61" s="136" t="s">
        <v>116</v>
      </c>
      <c r="D61" s="137"/>
      <c r="E61" s="137"/>
      <c r="F61" s="137"/>
      <c r="G61" s="137"/>
      <c r="H61" s="137"/>
      <c r="I61" s="138"/>
      <c r="J61" s="139" t="s">
        <v>117</v>
      </c>
      <c r="K61" s="137"/>
      <c r="L61" s="36"/>
    </row>
    <row r="62" spans="2:12" s="1" customFormat="1" ht="10.35" customHeight="1">
      <c r="B62" s="32"/>
      <c r="C62" s="33"/>
      <c r="D62" s="33"/>
      <c r="E62" s="33"/>
      <c r="F62" s="33"/>
      <c r="G62" s="33"/>
      <c r="H62" s="33"/>
      <c r="I62" s="110"/>
      <c r="J62" s="33"/>
      <c r="K62" s="33"/>
      <c r="L62" s="36"/>
    </row>
    <row r="63" spans="2:47" s="1" customFormat="1" ht="22.9" customHeight="1">
      <c r="B63" s="32"/>
      <c r="C63" s="140" t="s">
        <v>66</v>
      </c>
      <c r="D63" s="33"/>
      <c r="E63" s="33"/>
      <c r="F63" s="33"/>
      <c r="G63" s="33"/>
      <c r="H63" s="33"/>
      <c r="I63" s="110"/>
      <c r="J63" s="71">
        <f>J89</f>
        <v>0</v>
      </c>
      <c r="K63" s="33"/>
      <c r="L63" s="36"/>
      <c r="AU63" s="15" t="s">
        <v>118</v>
      </c>
    </row>
    <row r="64" spans="2:12" s="8" customFormat="1" ht="24.95" customHeight="1">
      <c r="B64" s="141"/>
      <c r="C64" s="142"/>
      <c r="D64" s="143" t="s">
        <v>119</v>
      </c>
      <c r="E64" s="144"/>
      <c r="F64" s="144"/>
      <c r="G64" s="144"/>
      <c r="H64" s="144"/>
      <c r="I64" s="145"/>
      <c r="J64" s="146">
        <f>J90</f>
        <v>0</v>
      </c>
      <c r="K64" s="142"/>
      <c r="L64" s="147"/>
    </row>
    <row r="65" spans="2:12" s="9" customFormat="1" ht="19.9" customHeight="1">
      <c r="B65" s="148"/>
      <c r="C65" s="92"/>
      <c r="D65" s="149" t="s">
        <v>120</v>
      </c>
      <c r="E65" s="150"/>
      <c r="F65" s="150"/>
      <c r="G65" s="150"/>
      <c r="H65" s="150"/>
      <c r="I65" s="151"/>
      <c r="J65" s="152">
        <f>J91</f>
        <v>0</v>
      </c>
      <c r="K65" s="92"/>
      <c r="L65" s="153"/>
    </row>
    <row r="66" spans="2:12" s="9" customFormat="1" ht="19.9" customHeight="1">
      <c r="B66" s="148"/>
      <c r="C66" s="92"/>
      <c r="D66" s="149" t="s">
        <v>121</v>
      </c>
      <c r="E66" s="150"/>
      <c r="F66" s="150"/>
      <c r="G66" s="150"/>
      <c r="H66" s="150"/>
      <c r="I66" s="151"/>
      <c r="J66" s="152">
        <f>J106</f>
        <v>0</v>
      </c>
      <c r="K66" s="92"/>
      <c r="L66" s="153"/>
    </row>
    <row r="67" spans="2:12" s="9" customFormat="1" ht="19.9" customHeight="1">
      <c r="B67" s="148"/>
      <c r="C67" s="92"/>
      <c r="D67" s="149" t="s">
        <v>122</v>
      </c>
      <c r="E67" s="150"/>
      <c r="F67" s="150"/>
      <c r="G67" s="150"/>
      <c r="H67" s="150"/>
      <c r="I67" s="151"/>
      <c r="J67" s="152">
        <f>J111</f>
        <v>0</v>
      </c>
      <c r="K67" s="92"/>
      <c r="L67" s="153"/>
    </row>
    <row r="68" spans="2:12" s="1" customFormat="1" ht="21.75" customHeight="1">
      <c r="B68" s="32"/>
      <c r="C68" s="33"/>
      <c r="D68" s="33"/>
      <c r="E68" s="33"/>
      <c r="F68" s="33"/>
      <c r="G68" s="33"/>
      <c r="H68" s="33"/>
      <c r="I68" s="110"/>
      <c r="J68" s="33"/>
      <c r="K68" s="33"/>
      <c r="L68" s="36"/>
    </row>
    <row r="69" spans="2:12" s="1" customFormat="1" ht="6.95" customHeight="1">
      <c r="B69" s="44"/>
      <c r="C69" s="45"/>
      <c r="D69" s="45"/>
      <c r="E69" s="45"/>
      <c r="F69" s="45"/>
      <c r="G69" s="45"/>
      <c r="H69" s="45"/>
      <c r="I69" s="132"/>
      <c r="J69" s="45"/>
      <c r="K69" s="45"/>
      <c r="L69" s="36"/>
    </row>
    <row r="73" spans="2:12" s="1" customFormat="1" ht="6.95" customHeight="1">
      <c r="B73" s="46"/>
      <c r="C73" s="47"/>
      <c r="D73" s="47"/>
      <c r="E73" s="47"/>
      <c r="F73" s="47"/>
      <c r="G73" s="47"/>
      <c r="H73" s="47"/>
      <c r="I73" s="135"/>
      <c r="J73" s="47"/>
      <c r="K73" s="47"/>
      <c r="L73" s="36"/>
    </row>
    <row r="74" spans="2:12" s="1" customFormat="1" ht="24.95" customHeight="1">
      <c r="B74" s="32"/>
      <c r="C74" s="21" t="s">
        <v>123</v>
      </c>
      <c r="D74" s="33"/>
      <c r="E74" s="33"/>
      <c r="F74" s="33"/>
      <c r="G74" s="33"/>
      <c r="H74" s="33"/>
      <c r="I74" s="110"/>
      <c r="J74" s="33"/>
      <c r="K74" s="33"/>
      <c r="L74" s="36"/>
    </row>
    <row r="75" spans="2:12" s="1" customFormat="1" ht="6.95" customHeight="1">
      <c r="B75" s="32"/>
      <c r="C75" s="33"/>
      <c r="D75" s="33"/>
      <c r="E75" s="33"/>
      <c r="F75" s="33"/>
      <c r="G75" s="33"/>
      <c r="H75" s="33"/>
      <c r="I75" s="110"/>
      <c r="J75" s="33"/>
      <c r="K75" s="33"/>
      <c r="L75" s="36"/>
    </row>
    <row r="76" spans="2:12" s="1" customFormat="1" ht="12" customHeight="1">
      <c r="B76" s="32"/>
      <c r="C76" s="27" t="s">
        <v>16</v>
      </c>
      <c r="D76" s="33"/>
      <c r="E76" s="33"/>
      <c r="F76" s="33"/>
      <c r="G76" s="33"/>
      <c r="H76" s="33"/>
      <c r="I76" s="110"/>
      <c r="J76" s="33"/>
      <c r="K76" s="33"/>
      <c r="L76" s="36"/>
    </row>
    <row r="77" spans="2:12" s="1" customFormat="1" ht="16.5" customHeight="1">
      <c r="B77" s="32"/>
      <c r="C77" s="33"/>
      <c r="D77" s="33"/>
      <c r="E77" s="340" t="str">
        <f>E7</f>
        <v>Výrovka, Vrbová Lhota oprava koryta a údržba porostů, ř. km 8,500 - 10,000</v>
      </c>
      <c r="F77" s="341"/>
      <c r="G77" s="341"/>
      <c r="H77" s="341"/>
      <c r="I77" s="110"/>
      <c r="J77" s="33"/>
      <c r="K77" s="33"/>
      <c r="L77" s="36"/>
    </row>
    <row r="78" spans="2:12" ht="12" customHeight="1">
      <c r="B78" s="19"/>
      <c r="C78" s="27" t="s">
        <v>111</v>
      </c>
      <c r="D78" s="20"/>
      <c r="E78" s="20"/>
      <c r="F78" s="20"/>
      <c r="G78" s="20"/>
      <c r="H78" s="20"/>
      <c r="J78" s="20"/>
      <c r="K78" s="20"/>
      <c r="L78" s="18"/>
    </row>
    <row r="79" spans="2:12" s="1" customFormat="1" ht="16.5" customHeight="1">
      <c r="B79" s="32"/>
      <c r="C79" s="33"/>
      <c r="D79" s="33"/>
      <c r="E79" s="340" t="s">
        <v>112</v>
      </c>
      <c r="F79" s="319"/>
      <c r="G79" s="319"/>
      <c r="H79" s="319"/>
      <c r="I79" s="110"/>
      <c r="J79" s="33"/>
      <c r="K79" s="33"/>
      <c r="L79" s="36"/>
    </row>
    <row r="80" spans="2:12" s="1" customFormat="1" ht="12" customHeight="1">
      <c r="B80" s="32"/>
      <c r="C80" s="27" t="s">
        <v>113</v>
      </c>
      <c r="D80" s="33"/>
      <c r="E80" s="33"/>
      <c r="F80" s="33"/>
      <c r="G80" s="33"/>
      <c r="H80" s="33"/>
      <c r="I80" s="110"/>
      <c r="J80" s="33"/>
      <c r="K80" s="33"/>
      <c r="L80" s="36"/>
    </row>
    <row r="81" spans="2:12" s="1" customFormat="1" ht="16.5" customHeight="1">
      <c r="B81" s="32"/>
      <c r="C81" s="33"/>
      <c r="D81" s="33"/>
      <c r="E81" s="320" t="str">
        <f>E11</f>
        <v>SO 01.01 - Nátrž 19</v>
      </c>
      <c r="F81" s="319"/>
      <c r="G81" s="319"/>
      <c r="H81" s="319"/>
      <c r="I81" s="110"/>
      <c r="J81" s="33"/>
      <c r="K81" s="33"/>
      <c r="L81" s="36"/>
    </row>
    <row r="82" spans="2:12" s="1" customFormat="1" ht="6.95" customHeight="1">
      <c r="B82" s="32"/>
      <c r="C82" s="33"/>
      <c r="D82" s="33"/>
      <c r="E82" s="33"/>
      <c r="F82" s="33"/>
      <c r="G82" s="33"/>
      <c r="H82" s="33"/>
      <c r="I82" s="110"/>
      <c r="J82" s="33"/>
      <c r="K82" s="33"/>
      <c r="L82" s="36"/>
    </row>
    <row r="83" spans="2:12" s="1" customFormat="1" ht="12" customHeight="1">
      <c r="B83" s="32"/>
      <c r="C83" s="27" t="s">
        <v>21</v>
      </c>
      <c r="D83" s="33"/>
      <c r="E83" s="33"/>
      <c r="F83" s="25" t="str">
        <f>F14</f>
        <v xml:space="preserve"> </v>
      </c>
      <c r="G83" s="33"/>
      <c r="H83" s="33"/>
      <c r="I83" s="111" t="s">
        <v>23</v>
      </c>
      <c r="J83" s="53" t="str">
        <f>IF(J14="","",J14)</f>
        <v>11. 12. 2018</v>
      </c>
      <c r="K83" s="33"/>
      <c r="L83" s="36"/>
    </row>
    <row r="84" spans="2:12" s="1" customFormat="1" ht="6.95" customHeight="1">
      <c r="B84" s="32"/>
      <c r="C84" s="33"/>
      <c r="D84" s="33"/>
      <c r="E84" s="33"/>
      <c r="F84" s="33"/>
      <c r="G84" s="33"/>
      <c r="H84" s="33"/>
      <c r="I84" s="110"/>
      <c r="J84" s="33"/>
      <c r="K84" s="33"/>
      <c r="L84" s="36"/>
    </row>
    <row r="85" spans="2:12" s="1" customFormat="1" ht="13.7" customHeight="1">
      <c r="B85" s="32"/>
      <c r="C85" s="27" t="s">
        <v>25</v>
      </c>
      <c r="D85" s="33"/>
      <c r="E85" s="33"/>
      <c r="F85" s="25" t="str">
        <f>E17</f>
        <v xml:space="preserve"> </v>
      </c>
      <c r="G85" s="33"/>
      <c r="H85" s="33"/>
      <c r="I85" s="111" t="s">
        <v>30</v>
      </c>
      <c r="J85" s="30" t="str">
        <f>E23</f>
        <v xml:space="preserve"> </v>
      </c>
      <c r="K85" s="33"/>
      <c r="L85" s="36"/>
    </row>
    <row r="86" spans="2:12" s="1" customFormat="1" ht="13.7" customHeight="1">
      <c r="B86" s="32"/>
      <c r="C86" s="27" t="s">
        <v>28</v>
      </c>
      <c r="D86" s="33"/>
      <c r="E86" s="33"/>
      <c r="F86" s="25" t="str">
        <f>IF(E20="","",E20)</f>
        <v>Vyplň údaj</v>
      </c>
      <c r="G86" s="33"/>
      <c r="H86" s="33"/>
      <c r="I86" s="111" t="s">
        <v>32</v>
      </c>
      <c r="J86" s="30" t="str">
        <f>E26</f>
        <v xml:space="preserve"> </v>
      </c>
      <c r="K86" s="33"/>
      <c r="L86" s="36"/>
    </row>
    <row r="87" spans="2:12" s="1" customFormat="1" ht="10.35" customHeight="1">
      <c r="B87" s="32"/>
      <c r="C87" s="33"/>
      <c r="D87" s="33"/>
      <c r="E87" s="33"/>
      <c r="F87" s="33"/>
      <c r="G87" s="33"/>
      <c r="H87" s="33"/>
      <c r="I87" s="110"/>
      <c r="J87" s="33"/>
      <c r="K87" s="33"/>
      <c r="L87" s="36"/>
    </row>
    <row r="88" spans="2:20" s="10" customFormat="1" ht="29.25" customHeight="1">
      <c r="B88" s="154"/>
      <c r="C88" s="155" t="s">
        <v>124</v>
      </c>
      <c r="D88" s="156" t="s">
        <v>53</v>
      </c>
      <c r="E88" s="156" t="s">
        <v>49</v>
      </c>
      <c r="F88" s="156" t="s">
        <v>50</v>
      </c>
      <c r="G88" s="156" t="s">
        <v>125</v>
      </c>
      <c r="H88" s="156" t="s">
        <v>126</v>
      </c>
      <c r="I88" s="157" t="s">
        <v>127</v>
      </c>
      <c r="J88" s="156" t="s">
        <v>117</v>
      </c>
      <c r="K88" s="158" t="s">
        <v>128</v>
      </c>
      <c r="L88" s="159"/>
      <c r="M88" s="62" t="s">
        <v>19</v>
      </c>
      <c r="N88" s="63" t="s">
        <v>38</v>
      </c>
      <c r="O88" s="63" t="s">
        <v>129</v>
      </c>
      <c r="P88" s="63" t="s">
        <v>130</v>
      </c>
      <c r="Q88" s="63" t="s">
        <v>131</v>
      </c>
      <c r="R88" s="63" t="s">
        <v>132</v>
      </c>
      <c r="S88" s="63" t="s">
        <v>133</v>
      </c>
      <c r="T88" s="64" t="s">
        <v>134</v>
      </c>
    </row>
    <row r="89" spans="2:63" s="1" customFormat="1" ht="22.9" customHeight="1">
      <c r="B89" s="32"/>
      <c r="C89" s="69" t="s">
        <v>135</v>
      </c>
      <c r="D89" s="33"/>
      <c r="E89" s="33"/>
      <c r="F89" s="33"/>
      <c r="G89" s="33"/>
      <c r="H89" s="33"/>
      <c r="I89" s="110"/>
      <c r="J89" s="160">
        <f>BK89</f>
        <v>0</v>
      </c>
      <c r="K89" s="33"/>
      <c r="L89" s="36"/>
      <c r="M89" s="65"/>
      <c r="N89" s="66"/>
      <c r="O89" s="66"/>
      <c r="P89" s="161">
        <f>P90</f>
        <v>0</v>
      </c>
      <c r="Q89" s="66"/>
      <c r="R89" s="161">
        <f>R90</f>
        <v>189.5652368</v>
      </c>
      <c r="S89" s="66"/>
      <c r="T89" s="162">
        <f>T90</f>
        <v>0</v>
      </c>
      <c r="AT89" s="15" t="s">
        <v>67</v>
      </c>
      <c r="AU89" s="15" t="s">
        <v>118</v>
      </c>
      <c r="BK89" s="163">
        <f>BK90</f>
        <v>0</v>
      </c>
    </row>
    <row r="90" spans="2:63" s="11" customFormat="1" ht="25.9" customHeight="1">
      <c r="B90" s="164"/>
      <c r="C90" s="165"/>
      <c r="D90" s="166" t="s">
        <v>67</v>
      </c>
      <c r="E90" s="167" t="s">
        <v>136</v>
      </c>
      <c r="F90" s="167" t="s">
        <v>137</v>
      </c>
      <c r="G90" s="165"/>
      <c r="H90" s="165"/>
      <c r="I90" s="168"/>
      <c r="J90" s="169">
        <f>BK90</f>
        <v>0</v>
      </c>
      <c r="K90" s="165"/>
      <c r="L90" s="170"/>
      <c r="M90" s="171"/>
      <c r="N90" s="172"/>
      <c r="O90" s="172"/>
      <c r="P90" s="173">
        <f>P91+P106+P111</f>
        <v>0</v>
      </c>
      <c r="Q90" s="172"/>
      <c r="R90" s="173">
        <f>R91+R106+R111</f>
        <v>189.5652368</v>
      </c>
      <c r="S90" s="172"/>
      <c r="T90" s="174">
        <f>T91+T106+T111</f>
        <v>0</v>
      </c>
      <c r="AR90" s="175" t="s">
        <v>75</v>
      </c>
      <c r="AT90" s="176" t="s">
        <v>67</v>
      </c>
      <c r="AU90" s="176" t="s">
        <v>68</v>
      </c>
      <c r="AY90" s="175" t="s">
        <v>138</v>
      </c>
      <c r="BK90" s="177">
        <f>BK91+BK106+BK111</f>
        <v>0</v>
      </c>
    </row>
    <row r="91" spans="2:63" s="11" customFormat="1" ht="22.9" customHeight="1">
      <c r="B91" s="164"/>
      <c r="C91" s="165"/>
      <c r="D91" s="166" t="s">
        <v>67</v>
      </c>
      <c r="E91" s="178" t="s">
        <v>75</v>
      </c>
      <c r="F91" s="178" t="s">
        <v>139</v>
      </c>
      <c r="G91" s="165"/>
      <c r="H91" s="165"/>
      <c r="I91" s="168"/>
      <c r="J91" s="179">
        <f>BK91</f>
        <v>0</v>
      </c>
      <c r="K91" s="165"/>
      <c r="L91" s="170"/>
      <c r="M91" s="171"/>
      <c r="N91" s="172"/>
      <c r="O91" s="172"/>
      <c r="P91" s="173">
        <f>SUM(P92:P105)</f>
        <v>0</v>
      </c>
      <c r="Q91" s="172"/>
      <c r="R91" s="173">
        <f>SUM(R92:R105)</f>
        <v>0.002024</v>
      </c>
      <c r="S91" s="172"/>
      <c r="T91" s="174">
        <f>SUM(T92:T105)</f>
        <v>0</v>
      </c>
      <c r="AR91" s="175" t="s">
        <v>75</v>
      </c>
      <c r="AT91" s="176" t="s">
        <v>67</v>
      </c>
      <c r="AU91" s="176" t="s">
        <v>75</v>
      </c>
      <c r="AY91" s="175" t="s">
        <v>138</v>
      </c>
      <c r="BK91" s="177">
        <f>SUM(BK92:BK105)</f>
        <v>0</v>
      </c>
    </row>
    <row r="92" spans="2:65" s="1" customFormat="1" ht="16.5" customHeight="1">
      <c r="B92" s="32"/>
      <c r="C92" s="180" t="s">
        <v>75</v>
      </c>
      <c r="D92" s="180" t="s">
        <v>140</v>
      </c>
      <c r="E92" s="181" t="s">
        <v>141</v>
      </c>
      <c r="F92" s="182" t="s">
        <v>142</v>
      </c>
      <c r="G92" s="183" t="s">
        <v>143</v>
      </c>
      <c r="H92" s="184">
        <v>0.008</v>
      </c>
      <c r="I92" s="185"/>
      <c r="J92" s="186">
        <f>ROUND(I92*H92,2)</f>
        <v>0</v>
      </c>
      <c r="K92" s="182" t="s">
        <v>144</v>
      </c>
      <c r="L92" s="36"/>
      <c r="M92" s="187" t="s">
        <v>19</v>
      </c>
      <c r="N92" s="188" t="s">
        <v>39</v>
      </c>
      <c r="O92" s="58"/>
      <c r="P92" s="189">
        <f>O92*H92</f>
        <v>0</v>
      </c>
      <c r="Q92" s="189">
        <v>0</v>
      </c>
      <c r="R92" s="189">
        <f>Q92*H92</f>
        <v>0</v>
      </c>
      <c r="S92" s="189">
        <v>0</v>
      </c>
      <c r="T92" s="190">
        <f>S92*H92</f>
        <v>0</v>
      </c>
      <c r="AR92" s="15" t="s">
        <v>145</v>
      </c>
      <c r="AT92" s="15" t="s">
        <v>140</v>
      </c>
      <c r="AU92" s="15" t="s">
        <v>77</v>
      </c>
      <c r="AY92" s="15" t="s">
        <v>138</v>
      </c>
      <c r="BE92" s="191">
        <f>IF(N92="základní",J92,0)</f>
        <v>0</v>
      </c>
      <c r="BF92" s="191">
        <f>IF(N92="snížená",J92,0)</f>
        <v>0</v>
      </c>
      <c r="BG92" s="191">
        <f>IF(N92="zákl. přenesená",J92,0)</f>
        <v>0</v>
      </c>
      <c r="BH92" s="191">
        <f>IF(N92="sníž. přenesená",J92,0)</f>
        <v>0</v>
      </c>
      <c r="BI92" s="191">
        <f>IF(N92="nulová",J92,0)</f>
        <v>0</v>
      </c>
      <c r="BJ92" s="15" t="s">
        <v>75</v>
      </c>
      <c r="BK92" s="191">
        <f>ROUND(I92*H92,2)</f>
        <v>0</v>
      </c>
      <c r="BL92" s="15" t="s">
        <v>145</v>
      </c>
      <c r="BM92" s="15" t="s">
        <v>146</v>
      </c>
    </row>
    <row r="93" spans="2:65" s="1" customFormat="1" ht="22.5" customHeight="1">
      <c r="B93" s="32"/>
      <c r="C93" s="180" t="s">
        <v>77</v>
      </c>
      <c r="D93" s="180" t="s">
        <v>140</v>
      </c>
      <c r="E93" s="181" t="s">
        <v>147</v>
      </c>
      <c r="F93" s="182" t="s">
        <v>148</v>
      </c>
      <c r="G93" s="183" t="s">
        <v>143</v>
      </c>
      <c r="H93" s="184">
        <v>0.008</v>
      </c>
      <c r="I93" s="185"/>
      <c r="J93" s="186">
        <f>ROUND(I93*H93,2)</f>
        <v>0</v>
      </c>
      <c r="K93" s="182" t="s">
        <v>144</v>
      </c>
      <c r="L93" s="36"/>
      <c r="M93" s="187" t="s">
        <v>19</v>
      </c>
      <c r="N93" s="188" t="s">
        <v>39</v>
      </c>
      <c r="O93" s="58"/>
      <c r="P93" s="189">
        <f>O93*H93</f>
        <v>0</v>
      </c>
      <c r="Q93" s="189">
        <v>0</v>
      </c>
      <c r="R93" s="189">
        <f>Q93*H93</f>
        <v>0</v>
      </c>
      <c r="S93" s="189">
        <v>0</v>
      </c>
      <c r="T93" s="190">
        <f>S93*H93</f>
        <v>0</v>
      </c>
      <c r="AR93" s="15" t="s">
        <v>145</v>
      </c>
      <c r="AT93" s="15" t="s">
        <v>140</v>
      </c>
      <c r="AU93" s="15" t="s">
        <v>77</v>
      </c>
      <c r="AY93" s="15" t="s">
        <v>138</v>
      </c>
      <c r="BE93" s="191">
        <f>IF(N93="základní",J93,0)</f>
        <v>0</v>
      </c>
      <c r="BF93" s="191">
        <f>IF(N93="snížená",J93,0)</f>
        <v>0</v>
      </c>
      <c r="BG93" s="191">
        <f>IF(N93="zákl. přenesená",J93,0)</f>
        <v>0</v>
      </c>
      <c r="BH93" s="191">
        <f>IF(N93="sníž. přenesená",J93,0)</f>
        <v>0</v>
      </c>
      <c r="BI93" s="191">
        <f>IF(N93="nulová",J93,0)</f>
        <v>0</v>
      </c>
      <c r="BJ93" s="15" t="s">
        <v>75</v>
      </c>
      <c r="BK93" s="191">
        <f>ROUND(I93*H93,2)</f>
        <v>0</v>
      </c>
      <c r="BL93" s="15" t="s">
        <v>145</v>
      </c>
      <c r="BM93" s="15" t="s">
        <v>149</v>
      </c>
    </row>
    <row r="94" spans="2:65" s="1" customFormat="1" ht="22.5" customHeight="1">
      <c r="B94" s="32"/>
      <c r="C94" s="180" t="s">
        <v>150</v>
      </c>
      <c r="D94" s="180" t="s">
        <v>140</v>
      </c>
      <c r="E94" s="181" t="s">
        <v>151</v>
      </c>
      <c r="F94" s="182" t="s">
        <v>152</v>
      </c>
      <c r="G94" s="183" t="s">
        <v>153</v>
      </c>
      <c r="H94" s="184">
        <v>15.58</v>
      </c>
      <c r="I94" s="185"/>
      <c r="J94" s="186">
        <f>ROUND(I94*H94,2)</f>
        <v>0</v>
      </c>
      <c r="K94" s="182" t="s">
        <v>144</v>
      </c>
      <c r="L94" s="36"/>
      <c r="M94" s="187" t="s">
        <v>19</v>
      </c>
      <c r="N94" s="188" t="s">
        <v>39</v>
      </c>
      <c r="O94" s="58"/>
      <c r="P94" s="189">
        <f>O94*H94</f>
        <v>0</v>
      </c>
      <c r="Q94" s="189">
        <v>0</v>
      </c>
      <c r="R94" s="189">
        <f>Q94*H94</f>
        <v>0</v>
      </c>
      <c r="S94" s="189">
        <v>0</v>
      </c>
      <c r="T94" s="190">
        <f>S94*H94</f>
        <v>0</v>
      </c>
      <c r="AR94" s="15" t="s">
        <v>145</v>
      </c>
      <c r="AT94" s="15" t="s">
        <v>140</v>
      </c>
      <c r="AU94" s="15" t="s">
        <v>77</v>
      </c>
      <c r="AY94" s="15" t="s">
        <v>138</v>
      </c>
      <c r="BE94" s="191">
        <f>IF(N94="základní",J94,0)</f>
        <v>0</v>
      </c>
      <c r="BF94" s="191">
        <f>IF(N94="snížená",J94,0)</f>
        <v>0</v>
      </c>
      <c r="BG94" s="191">
        <f>IF(N94="zákl. přenesená",J94,0)</f>
        <v>0</v>
      </c>
      <c r="BH94" s="191">
        <f>IF(N94="sníž. přenesená",J94,0)</f>
        <v>0</v>
      </c>
      <c r="BI94" s="191">
        <f>IF(N94="nulová",J94,0)</f>
        <v>0</v>
      </c>
      <c r="BJ94" s="15" t="s">
        <v>75</v>
      </c>
      <c r="BK94" s="191">
        <f>ROUND(I94*H94,2)</f>
        <v>0</v>
      </c>
      <c r="BL94" s="15" t="s">
        <v>145</v>
      </c>
      <c r="BM94" s="15" t="s">
        <v>154</v>
      </c>
    </row>
    <row r="95" spans="2:65" s="1" customFormat="1" ht="22.5" customHeight="1">
      <c r="B95" s="32"/>
      <c r="C95" s="180" t="s">
        <v>145</v>
      </c>
      <c r="D95" s="180" t="s">
        <v>140</v>
      </c>
      <c r="E95" s="181" t="s">
        <v>155</v>
      </c>
      <c r="F95" s="182" t="s">
        <v>156</v>
      </c>
      <c r="G95" s="183" t="s">
        <v>153</v>
      </c>
      <c r="H95" s="184">
        <v>4.674</v>
      </c>
      <c r="I95" s="185"/>
      <c r="J95" s="186">
        <f>ROUND(I95*H95,2)</f>
        <v>0</v>
      </c>
      <c r="K95" s="182" t="s">
        <v>144</v>
      </c>
      <c r="L95" s="36"/>
      <c r="M95" s="187" t="s">
        <v>19</v>
      </c>
      <c r="N95" s="188" t="s">
        <v>39</v>
      </c>
      <c r="O95" s="58"/>
      <c r="P95" s="189">
        <f>O95*H95</f>
        <v>0</v>
      </c>
      <c r="Q95" s="189">
        <v>0</v>
      </c>
      <c r="R95" s="189">
        <f>Q95*H95</f>
        <v>0</v>
      </c>
      <c r="S95" s="189">
        <v>0</v>
      </c>
      <c r="T95" s="190">
        <f>S95*H95</f>
        <v>0</v>
      </c>
      <c r="AR95" s="15" t="s">
        <v>145</v>
      </c>
      <c r="AT95" s="15" t="s">
        <v>140</v>
      </c>
      <c r="AU95" s="15" t="s">
        <v>77</v>
      </c>
      <c r="AY95" s="15" t="s">
        <v>138</v>
      </c>
      <c r="BE95" s="191">
        <f>IF(N95="základní",J95,0)</f>
        <v>0</v>
      </c>
      <c r="BF95" s="191">
        <f>IF(N95="snížená",J95,0)</f>
        <v>0</v>
      </c>
      <c r="BG95" s="191">
        <f>IF(N95="zákl. přenesená",J95,0)</f>
        <v>0</v>
      </c>
      <c r="BH95" s="191">
        <f>IF(N95="sníž. přenesená",J95,0)</f>
        <v>0</v>
      </c>
      <c r="BI95" s="191">
        <f>IF(N95="nulová",J95,0)</f>
        <v>0</v>
      </c>
      <c r="BJ95" s="15" t="s">
        <v>75</v>
      </c>
      <c r="BK95" s="191">
        <f>ROUND(I95*H95,2)</f>
        <v>0</v>
      </c>
      <c r="BL95" s="15" t="s">
        <v>145</v>
      </c>
      <c r="BM95" s="15" t="s">
        <v>157</v>
      </c>
    </row>
    <row r="96" spans="2:51" s="12" customFormat="1" ht="12">
      <c r="B96" s="192"/>
      <c r="C96" s="193"/>
      <c r="D96" s="194" t="s">
        <v>158</v>
      </c>
      <c r="E96" s="195" t="s">
        <v>19</v>
      </c>
      <c r="F96" s="196" t="s">
        <v>159</v>
      </c>
      <c r="G96" s="193"/>
      <c r="H96" s="197">
        <v>4.674</v>
      </c>
      <c r="I96" s="198"/>
      <c r="J96" s="193"/>
      <c r="K96" s="193"/>
      <c r="L96" s="199"/>
      <c r="M96" s="200"/>
      <c r="N96" s="201"/>
      <c r="O96" s="201"/>
      <c r="P96" s="201"/>
      <c r="Q96" s="201"/>
      <c r="R96" s="201"/>
      <c r="S96" s="201"/>
      <c r="T96" s="202"/>
      <c r="AT96" s="203" t="s">
        <v>158</v>
      </c>
      <c r="AU96" s="203" t="s">
        <v>77</v>
      </c>
      <c r="AV96" s="12" t="s">
        <v>77</v>
      </c>
      <c r="AW96" s="12" t="s">
        <v>31</v>
      </c>
      <c r="AX96" s="12" t="s">
        <v>75</v>
      </c>
      <c r="AY96" s="203" t="s">
        <v>138</v>
      </c>
    </row>
    <row r="97" spans="2:65" s="1" customFormat="1" ht="22.5" customHeight="1">
      <c r="B97" s="32"/>
      <c r="C97" s="180" t="s">
        <v>160</v>
      </c>
      <c r="D97" s="180" t="s">
        <v>140</v>
      </c>
      <c r="E97" s="181" t="s">
        <v>161</v>
      </c>
      <c r="F97" s="182" t="s">
        <v>162</v>
      </c>
      <c r="G97" s="183" t="s">
        <v>153</v>
      </c>
      <c r="H97" s="184">
        <v>58.78</v>
      </c>
      <c r="I97" s="185"/>
      <c r="J97" s="186">
        <f aca="true" t="shared" si="0" ref="J97:J104">ROUND(I97*H97,2)</f>
        <v>0</v>
      </c>
      <c r="K97" s="182" t="s">
        <v>144</v>
      </c>
      <c r="L97" s="36"/>
      <c r="M97" s="187" t="s">
        <v>19</v>
      </c>
      <c r="N97" s="188" t="s">
        <v>39</v>
      </c>
      <c r="O97" s="58"/>
      <c r="P97" s="189">
        <f aca="true" t="shared" si="1" ref="P97:P104">O97*H97</f>
        <v>0</v>
      </c>
      <c r="Q97" s="189">
        <v>0</v>
      </c>
      <c r="R97" s="189">
        <f aca="true" t="shared" si="2" ref="R97:R104">Q97*H97</f>
        <v>0</v>
      </c>
      <c r="S97" s="189">
        <v>0</v>
      </c>
      <c r="T97" s="190">
        <f aca="true" t="shared" si="3" ref="T97:T104">S97*H97</f>
        <v>0</v>
      </c>
      <c r="AR97" s="15" t="s">
        <v>145</v>
      </c>
      <c r="AT97" s="15" t="s">
        <v>140</v>
      </c>
      <c r="AU97" s="15" t="s">
        <v>77</v>
      </c>
      <c r="AY97" s="15" t="s">
        <v>138</v>
      </c>
      <c r="BE97" s="191">
        <f aca="true" t="shared" si="4" ref="BE97:BE104">IF(N97="základní",J97,0)</f>
        <v>0</v>
      </c>
      <c r="BF97" s="191">
        <f aca="true" t="shared" si="5" ref="BF97:BF104">IF(N97="snížená",J97,0)</f>
        <v>0</v>
      </c>
      <c r="BG97" s="191">
        <f aca="true" t="shared" si="6" ref="BG97:BG104">IF(N97="zákl. přenesená",J97,0)</f>
        <v>0</v>
      </c>
      <c r="BH97" s="191">
        <f aca="true" t="shared" si="7" ref="BH97:BH104">IF(N97="sníž. přenesená",J97,0)</f>
        <v>0</v>
      </c>
      <c r="BI97" s="191">
        <f aca="true" t="shared" si="8" ref="BI97:BI104">IF(N97="nulová",J97,0)</f>
        <v>0</v>
      </c>
      <c r="BJ97" s="15" t="s">
        <v>75</v>
      </c>
      <c r="BK97" s="191">
        <f aca="true" t="shared" si="9" ref="BK97:BK104">ROUND(I97*H97,2)</f>
        <v>0</v>
      </c>
      <c r="BL97" s="15" t="s">
        <v>145</v>
      </c>
      <c r="BM97" s="15" t="s">
        <v>163</v>
      </c>
    </row>
    <row r="98" spans="2:65" s="1" customFormat="1" ht="22.5" customHeight="1">
      <c r="B98" s="32"/>
      <c r="C98" s="180" t="s">
        <v>164</v>
      </c>
      <c r="D98" s="180" t="s">
        <v>140</v>
      </c>
      <c r="E98" s="181" t="s">
        <v>165</v>
      </c>
      <c r="F98" s="182" t="s">
        <v>166</v>
      </c>
      <c r="G98" s="183" t="s">
        <v>153</v>
      </c>
      <c r="H98" s="184">
        <v>58.78</v>
      </c>
      <c r="I98" s="185"/>
      <c r="J98" s="186">
        <f t="shared" si="0"/>
        <v>0</v>
      </c>
      <c r="K98" s="182" t="s">
        <v>144</v>
      </c>
      <c r="L98" s="36"/>
      <c r="M98" s="187" t="s">
        <v>19</v>
      </c>
      <c r="N98" s="188" t="s">
        <v>39</v>
      </c>
      <c r="O98" s="58"/>
      <c r="P98" s="189">
        <f t="shared" si="1"/>
        <v>0</v>
      </c>
      <c r="Q98" s="189">
        <v>0</v>
      </c>
      <c r="R98" s="189">
        <f t="shared" si="2"/>
        <v>0</v>
      </c>
      <c r="S98" s="189">
        <v>0</v>
      </c>
      <c r="T98" s="190">
        <f t="shared" si="3"/>
        <v>0</v>
      </c>
      <c r="AR98" s="15" t="s">
        <v>145</v>
      </c>
      <c r="AT98" s="15" t="s">
        <v>140</v>
      </c>
      <c r="AU98" s="15" t="s">
        <v>77</v>
      </c>
      <c r="AY98" s="15" t="s">
        <v>138</v>
      </c>
      <c r="BE98" s="191">
        <f t="shared" si="4"/>
        <v>0</v>
      </c>
      <c r="BF98" s="191">
        <f t="shared" si="5"/>
        <v>0</v>
      </c>
      <c r="BG98" s="191">
        <f t="shared" si="6"/>
        <v>0</v>
      </c>
      <c r="BH98" s="191">
        <f t="shared" si="7"/>
        <v>0</v>
      </c>
      <c r="BI98" s="191">
        <f t="shared" si="8"/>
        <v>0</v>
      </c>
      <c r="BJ98" s="15" t="s">
        <v>75</v>
      </c>
      <c r="BK98" s="191">
        <f t="shared" si="9"/>
        <v>0</v>
      </c>
      <c r="BL98" s="15" t="s">
        <v>145</v>
      </c>
      <c r="BM98" s="15" t="s">
        <v>167</v>
      </c>
    </row>
    <row r="99" spans="2:65" s="1" customFormat="1" ht="22.5" customHeight="1">
      <c r="B99" s="32"/>
      <c r="C99" s="180" t="s">
        <v>168</v>
      </c>
      <c r="D99" s="180" t="s">
        <v>140</v>
      </c>
      <c r="E99" s="181" t="s">
        <v>169</v>
      </c>
      <c r="F99" s="182" t="s">
        <v>170</v>
      </c>
      <c r="G99" s="183" t="s">
        <v>171</v>
      </c>
      <c r="H99" s="184">
        <v>93.38</v>
      </c>
      <c r="I99" s="185"/>
      <c r="J99" s="186">
        <f t="shared" si="0"/>
        <v>0</v>
      </c>
      <c r="K99" s="182" t="s">
        <v>144</v>
      </c>
      <c r="L99" s="36"/>
      <c r="M99" s="187" t="s">
        <v>19</v>
      </c>
      <c r="N99" s="188" t="s">
        <v>39</v>
      </c>
      <c r="O99" s="58"/>
      <c r="P99" s="189">
        <f t="shared" si="1"/>
        <v>0</v>
      </c>
      <c r="Q99" s="189">
        <v>0</v>
      </c>
      <c r="R99" s="189">
        <f t="shared" si="2"/>
        <v>0</v>
      </c>
      <c r="S99" s="189">
        <v>0</v>
      </c>
      <c r="T99" s="190">
        <f t="shared" si="3"/>
        <v>0</v>
      </c>
      <c r="AR99" s="15" t="s">
        <v>145</v>
      </c>
      <c r="AT99" s="15" t="s">
        <v>140</v>
      </c>
      <c r="AU99" s="15" t="s">
        <v>77</v>
      </c>
      <c r="AY99" s="15" t="s">
        <v>138</v>
      </c>
      <c r="BE99" s="191">
        <f t="shared" si="4"/>
        <v>0</v>
      </c>
      <c r="BF99" s="191">
        <f t="shared" si="5"/>
        <v>0</v>
      </c>
      <c r="BG99" s="191">
        <f t="shared" si="6"/>
        <v>0</v>
      </c>
      <c r="BH99" s="191">
        <f t="shared" si="7"/>
        <v>0</v>
      </c>
      <c r="BI99" s="191">
        <f t="shared" si="8"/>
        <v>0</v>
      </c>
      <c r="BJ99" s="15" t="s">
        <v>75</v>
      </c>
      <c r="BK99" s="191">
        <f t="shared" si="9"/>
        <v>0</v>
      </c>
      <c r="BL99" s="15" t="s">
        <v>145</v>
      </c>
      <c r="BM99" s="15" t="s">
        <v>172</v>
      </c>
    </row>
    <row r="100" spans="2:65" s="1" customFormat="1" ht="22.5" customHeight="1">
      <c r="B100" s="32"/>
      <c r="C100" s="180" t="s">
        <v>173</v>
      </c>
      <c r="D100" s="180" t="s">
        <v>140</v>
      </c>
      <c r="E100" s="181" t="s">
        <v>174</v>
      </c>
      <c r="F100" s="182" t="s">
        <v>175</v>
      </c>
      <c r="G100" s="183" t="s">
        <v>153</v>
      </c>
      <c r="H100" s="184">
        <v>52.05</v>
      </c>
      <c r="I100" s="185"/>
      <c r="J100" s="186">
        <f t="shared" si="0"/>
        <v>0</v>
      </c>
      <c r="K100" s="182" t="s">
        <v>144</v>
      </c>
      <c r="L100" s="36"/>
      <c r="M100" s="187" t="s">
        <v>19</v>
      </c>
      <c r="N100" s="188" t="s">
        <v>39</v>
      </c>
      <c r="O100" s="58"/>
      <c r="P100" s="189">
        <f t="shared" si="1"/>
        <v>0</v>
      </c>
      <c r="Q100" s="189">
        <v>0</v>
      </c>
      <c r="R100" s="189">
        <f t="shared" si="2"/>
        <v>0</v>
      </c>
      <c r="S100" s="189">
        <v>0</v>
      </c>
      <c r="T100" s="190">
        <f t="shared" si="3"/>
        <v>0</v>
      </c>
      <c r="AR100" s="15" t="s">
        <v>145</v>
      </c>
      <c r="AT100" s="15" t="s">
        <v>140</v>
      </c>
      <c r="AU100" s="15" t="s">
        <v>77</v>
      </c>
      <c r="AY100" s="15" t="s">
        <v>138</v>
      </c>
      <c r="BE100" s="191">
        <f t="shared" si="4"/>
        <v>0</v>
      </c>
      <c r="BF100" s="191">
        <f t="shared" si="5"/>
        <v>0</v>
      </c>
      <c r="BG100" s="191">
        <f t="shared" si="6"/>
        <v>0</v>
      </c>
      <c r="BH100" s="191">
        <f t="shared" si="7"/>
        <v>0</v>
      </c>
      <c r="BI100" s="191">
        <f t="shared" si="8"/>
        <v>0</v>
      </c>
      <c r="BJ100" s="15" t="s">
        <v>75</v>
      </c>
      <c r="BK100" s="191">
        <f t="shared" si="9"/>
        <v>0</v>
      </c>
      <c r="BL100" s="15" t="s">
        <v>145</v>
      </c>
      <c r="BM100" s="15" t="s">
        <v>176</v>
      </c>
    </row>
    <row r="101" spans="2:65" s="1" customFormat="1" ht="16.5" customHeight="1">
      <c r="B101" s="32"/>
      <c r="C101" s="180" t="s">
        <v>177</v>
      </c>
      <c r="D101" s="180" t="s">
        <v>140</v>
      </c>
      <c r="E101" s="181" t="s">
        <v>178</v>
      </c>
      <c r="F101" s="182" t="s">
        <v>179</v>
      </c>
      <c r="G101" s="183" t="s">
        <v>153</v>
      </c>
      <c r="H101" s="184">
        <v>22.31</v>
      </c>
      <c r="I101" s="185"/>
      <c r="J101" s="186">
        <f t="shared" si="0"/>
        <v>0</v>
      </c>
      <c r="K101" s="182" t="s">
        <v>144</v>
      </c>
      <c r="L101" s="36"/>
      <c r="M101" s="187" t="s">
        <v>19</v>
      </c>
      <c r="N101" s="188" t="s">
        <v>39</v>
      </c>
      <c r="O101" s="58"/>
      <c r="P101" s="189">
        <f t="shared" si="1"/>
        <v>0</v>
      </c>
      <c r="Q101" s="189">
        <v>0</v>
      </c>
      <c r="R101" s="189">
        <f t="shared" si="2"/>
        <v>0</v>
      </c>
      <c r="S101" s="189">
        <v>0</v>
      </c>
      <c r="T101" s="190">
        <f t="shared" si="3"/>
        <v>0</v>
      </c>
      <c r="AR101" s="15" t="s">
        <v>145</v>
      </c>
      <c r="AT101" s="15" t="s">
        <v>140</v>
      </c>
      <c r="AU101" s="15" t="s">
        <v>77</v>
      </c>
      <c r="AY101" s="15" t="s">
        <v>138</v>
      </c>
      <c r="BE101" s="191">
        <f t="shared" si="4"/>
        <v>0</v>
      </c>
      <c r="BF101" s="191">
        <f t="shared" si="5"/>
        <v>0</v>
      </c>
      <c r="BG101" s="191">
        <f t="shared" si="6"/>
        <v>0</v>
      </c>
      <c r="BH101" s="191">
        <f t="shared" si="7"/>
        <v>0</v>
      </c>
      <c r="BI101" s="191">
        <f t="shared" si="8"/>
        <v>0</v>
      </c>
      <c r="BJ101" s="15" t="s">
        <v>75</v>
      </c>
      <c r="BK101" s="191">
        <f t="shared" si="9"/>
        <v>0</v>
      </c>
      <c r="BL101" s="15" t="s">
        <v>145</v>
      </c>
      <c r="BM101" s="15" t="s">
        <v>180</v>
      </c>
    </row>
    <row r="102" spans="2:65" s="1" customFormat="1" ht="22.5" customHeight="1">
      <c r="B102" s="32"/>
      <c r="C102" s="180" t="s">
        <v>181</v>
      </c>
      <c r="D102" s="180" t="s">
        <v>140</v>
      </c>
      <c r="E102" s="181" t="s">
        <v>182</v>
      </c>
      <c r="F102" s="182" t="s">
        <v>183</v>
      </c>
      <c r="G102" s="183" t="s">
        <v>171</v>
      </c>
      <c r="H102" s="184">
        <v>134.92</v>
      </c>
      <c r="I102" s="185"/>
      <c r="J102" s="186">
        <f t="shared" si="0"/>
        <v>0</v>
      </c>
      <c r="K102" s="182" t="s">
        <v>144</v>
      </c>
      <c r="L102" s="36"/>
      <c r="M102" s="187" t="s">
        <v>19</v>
      </c>
      <c r="N102" s="188" t="s">
        <v>39</v>
      </c>
      <c r="O102" s="58"/>
      <c r="P102" s="189">
        <f t="shared" si="1"/>
        <v>0</v>
      </c>
      <c r="Q102" s="189">
        <v>0</v>
      </c>
      <c r="R102" s="189">
        <f t="shared" si="2"/>
        <v>0</v>
      </c>
      <c r="S102" s="189">
        <v>0</v>
      </c>
      <c r="T102" s="190">
        <f t="shared" si="3"/>
        <v>0</v>
      </c>
      <c r="AR102" s="15" t="s">
        <v>145</v>
      </c>
      <c r="AT102" s="15" t="s">
        <v>140</v>
      </c>
      <c r="AU102" s="15" t="s">
        <v>77</v>
      </c>
      <c r="AY102" s="15" t="s">
        <v>138</v>
      </c>
      <c r="BE102" s="191">
        <f t="shared" si="4"/>
        <v>0</v>
      </c>
      <c r="BF102" s="191">
        <f t="shared" si="5"/>
        <v>0</v>
      </c>
      <c r="BG102" s="191">
        <f t="shared" si="6"/>
        <v>0</v>
      </c>
      <c r="BH102" s="191">
        <f t="shared" si="7"/>
        <v>0</v>
      </c>
      <c r="BI102" s="191">
        <f t="shared" si="8"/>
        <v>0</v>
      </c>
      <c r="BJ102" s="15" t="s">
        <v>75</v>
      </c>
      <c r="BK102" s="191">
        <f t="shared" si="9"/>
        <v>0</v>
      </c>
      <c r="BL102" s="15" t="s">
        <v>145</v>
      </c>
      <c r="BM102" s="15" t="s">
        <v>184</v>
      </c>
    </row>
    <row r="103" spans="2:65" s="1" customFormat="1" ht="22.5" customHeight="1">
      <c r="B103" s="32"/>
      <c r="C103" s="180" t="s">
        <v>185</v>
      </c>
      <c r="D103" s="180" t="s">
        <v>140</v>
      </c>
      <c r="E103" s="181" t="s">
        <v>186</v>
      </c>
      <c r="F103" s="182" t="s">
        <v>187</v>
      </c>
      <c r="G103" s="183" t="s">
        <v>171</v>
      </c>
      <c r="H103" s="184">
        <v>134.92</v>
      </c>
      <c r="I103" s="185"/>
      <c r="J103" s="186">
        <f t="shared" si="0"/>
        <v>0</v>
      </c>
      <c r="K103" s="182" t="s">
        <v>144</v>
      </c>
      <c r="L103" s="36"/>
      <c r="M103" s="187" t="s">
        <v>19</v>
      </c>
      <c r="N103" s="188" t="s">
        <v>39</v>
      </c>
      <c r="O103" s="58"/>
      <c r="P103" s="189">
        <f t="shared" si="1"/>
        <v>0</v>
      </c>
      <c r="Q103" s="189">
        <v>0</v>
      </c>
      <c r="R103" s="189">
        <f t="shared" si="2"/>
        <v>0</v>
      </c>
      <c r="S103" s="189">
        <v>0</v>
      </c>
      <c r="T103" s="190">
        <f t="shared" si="3"/>
        <v>0</v>
      </c>
      <c r="AR103" s="15" t="s">
        <v>145</v>
      </c>
      <c r="AT103" s="15" t="s">
        <v>140</v>
      </c>
      <c r="AU103" s="15" t="s">
        <v>77</v>
      </c>
      <c r="AY103" s="15" t="s">
        <v>138</v>
      </c>
      <c r="BE103" s="191">
        <f t="shared" si="4"/>
        <v>0</v>
      </c>
      <c r="BF103" s="191">
        <f t="shared" si="5"/>
        <v>0</v>
      </c>
      <c r="BG103" s="191">
        <f t="shared" si="6"/>
        <v>0</v>
      </c>
      <c r="BH103" s="191">
        <f t="shared" si="7"/>
        <v>0</v>
      </c>
      <c r="BI103" s="191">
        <f t="shared" si="8"/>
        <v>0</v>
      </c>
      <c r="BJ103" s="15" t="s">
        <v>75</v>
      </c>
      <c r="BK103" s="191">
        <f t="shared" si="9"/>
        <v>0</v>
      </c>
      <c r="BL103" s="15" t="s">
        <v>145</v>
      </c>
      <c r="BM103" s="15" t="s">
        <v>188</v>
      </c>
    </row>
    <row r="104" spans="2:65" s="1" customFormat="1" ht="16.5" customHeight="1">
      <c r="B104" s="32"/>
      <c r="C104" s="204" t="s">
        <v>189</v>
      </c>
      <c r="D104" s="204" t="s">
        <v>190</v>
      </c>
      <c r="E104" s="205" t="s">
        <v>191</v>
      </c>
      <c r="F104" s="206" t="s">
        <v>192</v>
      </c>
      <c r="G104" s="207" t="s">
        <v>193</v>
      </c>
      <c r="H104" s="208">
        <v>2.024</v>
      </c>
      <c r="I104" s="209"/>
      <c r="J104" s="210">
        <f t="shared" si="0"/>
        <v>0</v>
      </c>
      <c r="K104" s="206" t="s">
        <v>144</v>
      </c>
      <c r="L104" s="211"/>
      <c r="M104" s="212" t="s">
        <v>19</v>
      </c>
      <c r="N104" s="213" t="s">
        <v>39</v>
      </c>
      <c r="O104" s="58"/>
      <c r="P104" s="189">
        <f t="shared" si="1"/>
        <v>0</v>
      </c>
      <c r="Q104" s="189">
        <v>0.001</v>
      </c>
      <c r="R104" s="189">
        <f t="shared" si="2"/>
        <v>0.002024</v>
      </c>
      <c r="S104" s="189">
        <v>0</v>
      </c>
      <c r="T104" s="190">
        <f t="shared" si="3"/>
        <v>0</v>
      </c>
      <c r="AR104" s="15" t="s">
        <v>173</v>
      </c>
      <c r="AT104" s="15" t="s">
        <v>190</v>
      </c>
      <c r="AU104" s="15" t="s">
        <v>77</v>
      </c>
      <c r="AY104" s="15" t="s">
        <v>138</v>
      </c>
      <c r="BE104" s="191">
        <f t="shared" si="4"/>
        <v>0</v>
      </c>
      <c r="BF104" s="191">
        <f t="shared" si="5"/>
        <v>0</v>
      </c>
      <c r="BG104" s="191">
        <f t="shared" si="6"/>
        <v>0</v>
      </c>
      <c r="BH104" s="191">
        <f t="shared" si="7"/>
        <v>0</v>
      </c>
      <c r="BI104" s="191">
        <f t="shared" si="8"/>
        <v>0</v>
      </c>
      <c r="BJ104" s="15" t="s">
        <v>75</v>
      </c>
      <c r="BK104" s="191">
        <f t="shared" si="9"/>
        <v>0</v>
      </c>
      <c r="BL104" s="15" t="s">
        <v>145</v>
      </c>
      <c r="BM104" s="15" t="s">
        <v>194</v>
      </c>
    </row>
    <row r="105" spans="2:51" s="12" customFormat="1" ht="12">
      <c r="B105" s="192"/>
      <c r="C105" s="193"/>
      <c r="D105" s="194" t="s">
        <v>158</v>
      </c>
      <c r="E105" s="195" t="s">
        <v>19</v>
      </c>
      <c r="F105" s="196" t="s">
        <v>195</v>
      </c>
      <c r="G105" s="193"/>
      <c r="H105" s="197">
        <v>2.024</v>
      </c>
      <c r="I105" s="198"/>
      <c r="J105" s="193"/>
      <c r="K105" s="193"/>
      <c r="L105" s="199"/>
      <c r="M105" s="200"/>
      <c r="N105" s="201"/>
      <c r="O105" s="201"/>
      <c r="P105" s="201"/>
      <c r="Q105" s="201"/>
      <c r="R105" s="201"/>
      <c r="S105" s="201"/>
      <c r="T105" s="202"/>
      <c r="AT105" s="203" t="s">
        <v>158</v>
      </c>
      <c r="AU105" s="203" t="s">
        <v>77</v>
      </c>
      <c r="AV105" s="12" t="s">
        <v>77</v>
      </c>
      <c r="AW105" s="12" t="s">
        <v>31</v>
      </c>
      <c r="AX105" s="12" t="s">
        <v>75</v>
      </c>
      <c r="AY105" s="203" t="s">
        <v>138</v>
      </c>
    </row>
    <row r="106" spans="2:63" s="11" customFormat="1" ht="22.9" customHeight="1">
      <c r="B106" s="164"/>
      <c r="C106" s="165"/>
      <c r="D106" s="166" t="s">
        <v>67</v>
      </c>
      <c r="E106" s="178" t="s">
        <v>145</v>
      </c>
      <c r="F106" s="178" t="s">
        <v>196</v>
      </c>
      <c r="G106" s="165"/>
      <c r="H106" s="165"/>
      <c r="I106" s="168"/>
      <c r="J106" s="179">
        <f>BK106</f>
        <v>0</v>
      </c>
      <c r="K106" s="165"/>
      <c r="L106" s="170"/>
      <c r="M106" s="171"/>
      <c r="N106" s="172"/>
      <c r="O106" s="172"/>
      <c r="P106" s="173">
        <f>SUM(P107:P110)</f>
        <v>0</v>
      </c>
      <c r="Q106" s="172"/>
      <c r="R106" s="173">
        <f>SUM(R107:R110)</f>
        <v>189.5632128</v>
      </c>
      <c r="S106" s="172"/>
      <c r="T106" s="174">
        <f>SUM(T107:T110)</f>
        <v>0</v>
      </c>
      <c r="AR106" s="175" t="s">
        <v>75</v>
      </c>
      <c r="AT106" s="176" t="s">
        <v>67</v>
      </c>
      <c r="AU106" s="176" t="s">
        <v>75</v>
      </c>
      <c r="AY106" s="175" t="s">
        <v>138</v>
      </c>
      <c r="BK106" s="177">
        <f>SUM(BK107:BK110)</f>
        <v>0</v>
      </c>
    </row>
    <row r="107" spans="2:65" s="1" customFormat="1" ht="22.5" customHeight="1">
      <c r="B107" s="32"/>
      <c r="C107" s="180" t="s">
        <v>197</v>
      </c>
      <c r="D107" s="180" t="s">
        <v>140</v>
      </c>
      <c r="E107" s="181" t="s">
        <v>198</v>
      </c>
      <c r="F107" s="182" t="s">
        <v>199</v>
      </c>
      <c r="G107" s="183" t="s">
        <v>153</v>
      </c>
      <c r="H107" s="184">
        <v>55.02</v>
      </c>
      <c r="I107" s="185"/>
      <c r="J107" s="186">
        <f>ROUND(I107*H107,2)</f>
        <v>0</v>
      </c>
      <c r="K107" s="182" t="s">
        <v>144</v>
      </c>
      <c r="L107" s="36"/>
      <c r="M107" s="187" t="s">
        <v>19</v>
      </c>
      <c r="N107" s="188" t="s">
        <v>39</v>
      </c>
      <c r="O107" s="58"/>
      <c r="P107" s="189">
        <f>O107*H107</f>
        <v>0</v>
      </c>
      <c r="Q107" s="189">
        <v>2.13408</v>
      </c>
      <c r="R107" s="189">
        <f>Q107*H107</f>
        <v>117.4170816</v>
      </c>
      <c r="S107" s="189">
        <v>0</v>
      </c>
      <c r="T107" s="190">
        <f>S107*H107</f>
        <v>0</v>
      </c>
      <c r="AR107" s="15" t="s">
        <v>145</v>
      </c>
      <c r="AT107" s="15" t="s">
        <v>140</v>
      </c>
      <c r="AU107" s="15" t="s">
        <v>77</v>
      </c>
      <c r="AY107" s="15" t="s">
        <v>138</v>
      </c>
      <c r="BE107" s="191">
        <f>IF(N107="základní",J107,0)</f>
        <v>0</v>
      </c>
      <c r="BF107" s="191">
        <f>IF(N107="snížená",J107,0)</f>
        <v>0</v>
      </c>
      <c r="BG107" s="191">
        <f>IF(N107="zákl. přenesená",J107,0)</f>
        <v>0</v>
      </c>
      <c r="BH107" s="191">
        <f>IF(N107="sníž. přenesená",J107,0)</f>
        <v>0</v>
      </c>
      <c r="BI107" s="191">
        <f>IF(N107="nulová",J107,0)</f>
        <v>0</v>
      </c>
      <c r="BJ107" s="15" t="s">
        <v>75</v>
      </c>
      <c r="BK107" s="191">
        <f>ROUND(I107*H107,2)</f>
        <v>0</v>
      </c>
      <c r="BL107" s="15" t="s">
        <v>145</v>
      </c>
      <c r="BM107" s="15" t="s">
        <v>200</v>
      </c>
    </row>
    <row r="108" spans="2:65" s="1" customFormat="1" ht="22.5" customHeight="1">
      <c r="B108" s="32"/>
      <c r="C108" s="180" t="s">
        <v>201</v>
      </c>
      <c r="D108" s="180" t="s">
        <v>140</v>
      </c>
      <c r="E108" s="181" t="s">
        <v>202</v>
      </c>
      <c r="F108" s="182" t="s">
        <v>203</v>
      </c>
      <c r="G108" s="183" t="s">
        <v>171</v>
      </c>
      <c r="H108" s="184">
        <v>78.06</v>
      </c>
      <c r="I108" s="185"/>
      <c r="J108" s="186">
        <f>ROUND(I108*H108,2)</f>
        <v>0</v>
      </c>
      <c r="K108" s="182" t="s">
        <v>144</v>
      </c>
      <c r="L108" s="36"/>
      <c r="M108" s="187" t="s">
        <v>19</v>
      </c>
      <c r="N108" s="188" t="s">
        <v>39</v>
      </c>
      <c r="O108" s="58"/>
      <c r="P108" s="189">
        <f>O108*H108</f>
        <v>0</v>
      </c>
      <c r="Q108" s="189">
        <v>0</v>
      </c>
      <c r="R108" s="189">
        <f>Q108*H108</f>
        <v>0</v>
      </c>
      <c r="S108" s="189">
        <v>0</v>
      </c>
      <c r="T108" s="190">
        <f>S108*H108</f>
        <v>0</v>
      </c>
      <c r="AR108" s="15" t="s">
        <v>145</v>
      </c>
      <c r="AT108" s="15" t="s">
        <v>140</v>
      </c>
      <c r="AU108" s="15" t="s">
        <v>77</v>
      </c>
      <c r="AY108" s="15" t="s">
        <v>138</v>
      </c>
      <c r="BE108" s="191">
        <f>IF(N108="základní",J108,0)</f>
        <v>0</v>
      </c>
      <c r="BF108" s="191">
        <f>IF(N108="snížená",J108,0)</f>
        <v>0</v>
      </c>
      <c r="BG108" s="191">
        <f>IF(N108="zákl. přenesená",J108,0)</f>
        <v>0</v>
      </c>
      <c r="BH108" s="191">
        <f>IF(N108="sníž. přenesená",J108,0)</f>
        <v>0</v>
      </c>
      <c r="BI108" s="191">
        <f>IF(N108="nulová",J108,0)</f>
        <v>0</v>
      </c>
      <c r="BJ108" s="15" t="s">
        <v>75</v>
      </c>
      <c r="BK108" s="191">
        <f>ROUND(I108*H108,2)</f>
        <v>0</v>
      </c>
      <c r="BL108" s="15" t="s">
        <v>145</v>
      </c>
      <c r="BM108" s="15" t="s">
        <v>204</v>
      </c>
    </row>
    <row r="109" spans="2:65" s="1" customFormat="1" ht="16.5" customHeight="1">
      <c r="B109" s="32"/>
      <c r="C109" s="180" t="s">
        <v>8</v>
      </c>
      <c r="D109" s="180" t="s">
        <v>140</v>
      </c>
      <c r="E109" s="181" t="s">
        <v>205</v>
      </c>
      <c r="F109" s="182" t="s">
        <v>206</v>
      </c>
      <c r="G109" s="183" t="s">
        <v>153</v>
      </c>
      <c r="H109" s="184">
        <v>29.64</v>
      </c>
      <c r="I109" s="185"/>
      <c r="J109" s="186">
        <f>ROUND(I109*H109,2)</f>
        <v>0</v>
      </c>
      <c r="K109" s="182" t="s">
        <v>144</v>
      </c>
      <c r="L109" s="36"/>
      <c r="M109" s="187" t="s">
        <v>19</v>
      </c>
      <c r="N109" s="188" t="s">
        <v>39</v>
      </c>
      <c r="O109" s="58"/>
      <c r="P109" s="189">
        <f>O109*H109</f>
        <v>0</v>
      </c>
      <c r="Q109" s="189">
        <v>2.43408</v>
      </c>
      <c r="R109" s="189">
        <f>Q109*H109</f>
        <v>72.1461312</v>
      </c>
      <c r="S109" s="189">
        <v>0</v>
      </c>
      <c r="T109" s="190">
        <f>S109*H109</f>
        <v>0</v>
      </c>
      <c r="AR109" s="15" t="s">
        <v>145</v>
      </c>
      <c r="AT109" s="15" t="s">
        <v>140</v>
      </c>
      <c r="AU109" s="15" t="s">
        <v>77</v>
      </c>
      <c r="AY109" s="15" t="s">
        <v>138</v>
      </c>
      <c r="BE109" s="191">
        <f>IF(N109="základní",J109,0)</f>
        <v>0</v>
      </c>
      <c r="BF109" s="191">
        <f>IF(N109="snížená",J109,0)</f>
        <v>0</v>
      </c>
      <c r="BG109" s="191">
        <f>IF(N109="zákl. přenesená",J109,0)</f>
        <v>0</v>
      </c>
      <c r="BH109" s="191">
        <f>IF(N109="sníž. přenesená",J109,0)</f>
        <v>0</v>
      </c>
      <c r="BI109" s="191">
        <f>IF(N109="nulová",J109,0)</f>
        <v>0</v>
      </c>
      <c r="BJ109" s="15" t="s">
        <v>75</v>
      </c>
      <c r="BK109" s="191">
        <f>ROUND(I109*H109,2)</f>
        <v>0</v>
      </c>
      <c r="BL109" s="15" t="s">
        <v>145</v>
      </c>
      <c r="BM109" s="15" t="s">
        <v>207</v>
      </c>
    </row>
    <row r="110" spans="2:65" s="1" customFormat="1" ht="22.5" customHeight="1">
      <c r="B110" s="32"/>
      <c r="C110" s="180" t="s">
        <v>208</v>
      </c>
      <c r="D110" s="180" t="s">
        <v>140</v>
      </c>
      <c r="E110" s="181" t="s">
        <v>209</v>
      </c>
      <c r="F110" s="182" t="s">
        <v>210</v>
      </c>
      <c r="G110" s="183" t="s">
        <v>171</v>
      </c>
      <c r="H110" s="184">
        <v>98.28</v>
      </c>
      <c r="I110" s="185"/>
      <c r="J110" s="186">
        <f>ROUND(I110*H110,2)</f>
        <v>0</v>
      </c>
      <c r="K110" s="182" t="s">
        <v>144</v>
      </c>
      <c r="L110" s="36"/>
      <c r="M110" s="187" t="s">
        <v>19</v>
      </c>
      <c r="N110" s="188" t="s">
        <v>39</v>
      </c>
      <c r="O110" s="58"/>
      <c r="P110" s="189">
        <f>O110*H110</f>
        <v>0</v>
      </c>
      <c r="Q110" s="189">
        <v>0</v>
      </c>
      <c r="R110" s="189">
        <f>Q110*H110</f>
        <v>0</v>
      </c>
      <c r="S110" s="189">
        <v>0</v>
      </c>
      <c r="T110" s="190">
        <f>S110*H110</f>
        <v>0</v>
      </c>
      <c r="AR110" s="15" t="s">
        <v>145</v>
      </c>
      <c r="AT110" s="15" t="s">
        <v>140</v>
      </c>
      <c r="AU110" s="15" t="s">
        <v>77</v>
      </c>
      <c r="AY110" s="15" t="s">
        <v>138</v>
      </c>
      <c r="BE110" s="191">
        <f>IF(N110="základní",J110,0)</f>
        <v>0</v>
      </c>
      <c r="BF110" s="191">
        <f>IF(N110="snížená",J110,0)</f>
        <v>0</v>
      </c>
      <c r="BG110" s="191">
        <f>IF(N110="zákl. přenesená",J110,0)</f>
        <v>0</v>
      </c>
      <c r="BH110" s="191">
        <f>IF(N110="sníž. přenesená",J110,0)</f>
        <v>0</v>
      </c>
      <c r="BI110" s="191">
        <f>IF(N110="nulová",J110,0)</f>
        <v>0</v>
      </c>
      <c r="BJ110" s="15" t="s">
        <v>75</v>
      </c>
      <c r="BK110" s="191">
        <f>ROUND(I110*H110,2)</f>
        <v>0</v>
      </c>
      <c r="BL110" s="15" t="s">
        <v>145</v>
      </c>
      <c r="BM110" s="15" t="s">
        <v>211</v>
      </c>
    </row>
    <row r="111" spans="2:63" s="11" customFormat="1" ht="22.9" customHeight="1">
      <c r="B111" s="164"/>
      <c r="C111" s="165"/>
      <c r="D111" s="166" t="s">
        <v>67</v>
      </c>
      <c r="E111" s="178" t="s">
        <v>212</v>
      </c>
      <c r="F111" s="178" t="s">
        <v>213</v>
      </c>
      <c r="G111" s="165"/>
      <c r="H111" s="165"/>
      <c r="I111" s="168"/>
      <c r="J111" s="179">
        <f>BK111</f>
        <v>0</v>
      </c>
      <c r="K111" s="165"/>
      <c r="L111" s="170"/>
      <c r="M111" s="171"/>
      <c r="N111" s="172"/>
      <c r="O111" s="172"/>
      <c r="P111" s="173">
        <f>P112</f>
        <v>0</v>
      </c>
      <c r="Q111" s="172"/>
      <c r="R111" s="173">
        <f>R112</f>
        <v>0</v>
      </c>
      <c r="S111" s="172"/>
      <c r="T111" s="174">
        <f>T112</f>
        <v>0</v>
      </c>
      <c r="AR111" s="175" t="s">
        <v>75</v>
      </c>
      <c r="AT111" s="176" t="s">
        <v>67</v>
      </c>
      <c r="AU111" s="176" t="s">
        <v>75</v>
      </c>
      <c r="AY111" s="175" t="s">
        <v>138</v>
      </c>
      <c r="BK111" s="177">
        <f>BK112</f>
        <v>0</v>
      </c>
    </row>
    <row r="112" spans="2:65" s="1" customFormat="1" ht="16.5" customHeight="1">
      <c r="B112" s="32"/>
      <c r="C112" s="180" t="s">
        <v>214</v>
      </c>
      <c r="D112" s="180" t="s">
        <v>140</v>
      </c>
      <c r="E112" s="181" t="s">
        <v>215</v>
      </c>
      <c r="F112" s="182" t="s">
        <v>216</v>
      </c>
      <c r="G112" s="183" t="s">
        <v>217</v>
      </c>
      <c r="H112" s="184">
        <v>189.565</v>
      </c>
      <c r="I112" s="185"/>
      <c r="J112" s="186">
        <f>ROUND(I112*H112,2)</f>
        <v>0</v>
      </c>
      <c r="K112" s="182" t="s">
        <v>144</v>
      </c>
      <c r="L112" s="36"/>
      <c r="M112" s="214" t="s">
        <v>19</v>
      </c>
      <c r="N112" s="215" t="s">
        <v>39</v>
      </c>
      <c r="O112" s="216"/>
      <c r="P112" s="217">
        <f>O112*H112</f>
        <v>0</v>
      </c>
      <c r="Q112" s="217">
        <v>0</v>
      </c>
      <c r="R112" s="217">
        <f>Q112*H112</f>
        <v>0</v>
      </c>
      <c r="S112" s="217">
        <v>0</v>
      </c>
      <c r="T112" s="218">
        <f>S112*H112</f>
        <v>0</v>
      </c>
      <c r="AR112" s="15" t="s">
        <v>145</v>
      </c>
      <c r="AT112" s="15" t="s">
        <v>140</v>
      </c>
      <c r="AU112" s="15" t="s">
        <v>77</v>
      </c>
      <c r="AY112" s="15" t="s">
        <v>138</v>
      </c>
      <c r="BE112" s="191">
        <f>IF(N112="základní",J112,0)</f>
        <v>0</v>
      </c>
      <c r="BF112" s="191">
        <f>IF(N112="snížená",J112,0)</f>
        <v>0</v>
      </c>
      <c r="BG112" s="191">
        <f>IF(N112="zákl. přenesená",J112,0)</f>
        <v>0</v>
      </c>
      <c r="BH112" s="191">
        <f>IF(N112="sníž. přenesená",J112,0)</f>
        <v>0</v>
      </c>
      <c r="BI112" s="191">
        <f>IF(N112="nulová",J112,0)</f>
        <v>0</v>
      </c>
      <c r="BJ112" s="15" t="s">
        <v>75</v>
      </c>
      <c r="BK112" s="191">
        <f>ROUND(I112*H112,2)</f>
        <v>0</v>
      </c>
      <c r="BL112" s="15" t="s">
        <v>145</v>
      </c>
      <c r="BM112" s="15" t="s">
        <v>218</v>
      </c>
    </row>
    <row r="113" spans="2:12" s="1" customFormat="1" ht="6.95" customHeight="1">
      <c r="B113" s="44"/>
      <c r="C113" s="45"/>
      <c r="D113" s="45"/>
      <c r="E113" s="45"/>
      <c r="F113" s="45"/>
      <c r="G113" s="45"/>
      <c r="H113" s="45"/>
      <c r="I113" s="132"/>
      <c r="J113" s="45"/>
      <c r="K113" s="45"/>
      <c r="L113" s="36"/>
    </row>
  </sheetData>
  <sheetProtection algorithmName="SHA-512" hashValue="7SJYl69PvwE83ALppMNSPP7y7PIwcvet1DGT4Yiw4Uy1keRRit9MDpoGOSAQWrmH1MsflxRATU90UtKH1kFPcA==" saltValue="JfvHGjhVzAWVrJ95b4QiA2jEFMG7asouqgXhmFjO4k6TNsXjA6RK+xzzLsRb7hAzuQR8X9ZF3PgC8SrJvp5OBg==" spinCount="100000" sheet="1" objects="1" scenarios="1" formatColumns="0" formatRows="0" autoFilter="0"/>
  <autoFilter ref="C88:K112"/>
  <mergeCells count="12">
    <mergeCell ref="E81:H81"/>
    <mergeCell ref="L2:V2"/>
    <mergeCell ref="E50:H50"/>
    <mergeCell ref="E52:H52"/>
    <mergeCell ref="E54:H54"/>
    <mergeCell ref="E77:H77"/>
    <mergeCell ref="E79:H79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1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04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AT2" s="15" t="s">
        <v>85</v>
      </c>
    </row>
    <row r="3" spans="2:46" ht="6.95" customHeight="1">
      <c r="B3" s="105"/>
      <c r="C3" s="106"/>
      <c r="D3" s="106"/>
      <c r="E3" s="106"/>
      <c r="F3" s="106"/>
      <c r="G3" s="106"/>
      <c r="H3" s="106"/>
      <c r="I3" s="107"/>
      <c r="J3" s="106"/>
      <c r="K3" s="106"/>
      <c r="L3" s="18"/>
      <c r="AT3" s="15" t="s">
        <v>77</v>
      </c>
    </row>
    <row r="4" spans="2:46" ht="24.95" customHeight="1">
      <c r="B4" s="18"/>
      <c r="D4" s="108" t="s">
        <v>110</v>
      </c>
      <c r="L4" s="18"/>
      <c r="M4" s="22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09" t="s">
        <v>16</v>
      </c>
      <c r="L6" s="18"/>
    </row>
    <row r="7" spans="2:12" ht="16.5" customHeight="1">
      <c r="B7" s="18"/>
      <c r="E7" s="342" t="str">
        <f>'Rekapitulace stavby'!K6</f>
        <v>Výrovka, Vrbová Lhota oprava koryta a údržba porostů, ř. km 8,500 - 10,000</v>
      </c>
      <c r="F7" s="343"/>
      <c r="G7" s="343"/>
      <c r="H7" s="343"/>
      <c r="L7" s="18"/>
    </row>
    <row r="8" spans="2:12" ht="12" customHeight="1">
      <c r="B8" s="18"/>
      <c r="D8" s="109" t="s">
        <v>111</v>
      </c>
      <c r="L8" s="18"/>
    </row>
    <row r="9" spans="2:12" s="1" customFormat="1" ht="16.5" customHeight="1">
      <c r="B9" s="36"/>
      <c r="E9" s="342" t="s">
        <v>112</v>
      </c>
      <c r="F9" s="344"/>
      <c r="G9" s="344"/>
      <c r="H9" s="344"/>
      <c r="I9" s="110"/>
      <c r="L9" s="36"/>
    </row>
    <row r="10" spans="2:12" s="1" customFormat="1" ht="12" customHeight="1">
      <c r="B10" s="36"/>
      <c r="D10" s="109" t="s">
        <v>113</v>
      </c>
      <c r="I10" s="110"/>
      <c r="L10" s="36"/>
    </row>
    <row r="11" spans="2:12" s="1" customFormat="1" ht="36.95" customHeight="1">
      <c r="B11" s="36"/>
      <c r="E11" s="345" t="s">
        <v>219</v>
      </c>
      <c r="F11" s="344"/>
      <c r="G11" s="344"/>
      <c r="H11" s="344"/>
      <c r="I11" s="110"/>
      <c r="L11" s="36"/>
    </row>
    <row r="12" spans="2:12" s="1" customFormat="1" ht="12">
      <c r="B12" s="36"/>
      <c r="I12" s="110"/>
      <c r="L12" s="36"/>
    </row>
    <row r="13" spans="2:12" s="1" customFormat="1" ht="12" customHeight="1">
      <c r="B13" s="36"/>
      <c r="D13" s="109" t="s">
        <v>18</v>
      </c>
      <c r="F13" s="15" t="s">
        <v>19</v>
      </c>
      <c r="I13" s="111" t="s">
        <v>20</v>
      </c>
      <c r="J13" s="15" t="s">
        <v>19</v>
      </c>
      <c r="L13" s="36"/>
    </row>
    <row r="14" spans="2:12" s="1" customFormat="1" ht="12" customHeight="1">
      <c r="B14" s="36"/>
      <c r="D14" s="109" t="s">
        <v>21</v>
      </c>
      <c r="F14" s="15" t="s">
        <v>22</v>
      </c>
      <c r="I14" s="111" t="s">
        <v>23</v>
      </c>
      <c r="J14" s="112" t="str">
        <f>'Rekapitulace stavby'!AN8</f>
        <v>11. 12. 2018</v>
      </c>
      <c r="L14" s="36"/>
    </row>
    <row r="15" spans="2:12" s="1" customFormat="1" ht="10.9" customHeight="1">
      <c r="B15" s="36"/>
      <c r="I15" s="110"/>
      <c r="L15" s="36"/>
    </row>
    <row r="16" spans="2:12" s="1" customFormat="1" ht="12" customHeight="1">
      <c r="B16" s="36"/>
      <c r="D16" s="109" t="s">
        <v>25</v>
      </c>
      <c r="I16" s="111" t="s">
        <v>26</v>
      </c>
      <c r="J16" s="15" t="s">
        <v>19</v>
      </c>
      <c r="L16" s="36"/>
    </row>
    <row r="17" spans="2:12" s="1" customFormat="1" ht="18" customHeight="1">
      <c r="B17" s="36"/>
      <c r="E17" s="15" t="s">
        <v>22</v>
      </c>
      <c r="I17" s="111" t="s">
        <v>27</v>
      </c>
      <c r="J17" s="15" t="s">
        <v>19</v>
      </c>
      <c r="L17" s="36"/>
    </row>
    <row r="18" spans="2:12" s="1" customFormat="1" ht="6.95" customHeight="1">
      <c r="B18" s="36"/>
      <c r="I18" s="110"/>
      <c r="L18" s="36"/>
    </row>
    <row r="19" spans="2:12" s="1" customFormat="1" ht="12" customHeight="1">
      <c r="B19" s="36"/>
      <c r="D19" s="109" t="s">
        <v>28</v>
      </c>
      <c r="I19" s="111" t="s">
        <v>26</v>
      </c>
      <c r="J19" s="28" t="str">
        <f>'Rekapitulace stavby'!AN13</f>
        <v>Vyplň údaj</v>
      </c>
      <c r="L19" s="36"/>
    </row>
    <row r="20" spans="2:12" s="1" customFormat="1" ht="18" customHeight="1">
      <c r="B20" s="36"/>
      <c r="E20" s="346" t="str">
        <f>'Rekapitulace stavby'!E14</f>
        <v>Vyplň údaj</v>
      </c>
      <c r="F20" s="347"/>
      <c r="G20" s="347"/>
      <c r="H20" s="347"/>
      <c r="I20" s="111" t="s">
        <v>27</v>
      </c>
      <c r="J20" s="28" t="str">
        <f>'Rekapitulace stavby'!AN14</f>
        <v>Vyplň údaj</v>
      </c>
      <c r="L20" s="36"/>
    </row>
    <row r="21" spans="2:12" s="1" customFormat="1" ht="6.95" customHeight="1">
      <c r="B21" s="36"/>
      <c r="I21" s="110"/>
      <c r="L21" s="36"/>
    </row>
    <row r="22" spans="2:12" s="1" customFormat="1" ht="12" customHeight="1">
      <c r="B22" s="36"/>
      <c r="D22" s="109" t="s">
        <v>30</v>
      </c>
      <c r="I22" s="111" t="s">
        <v>26</v>
      </c>
      <c r="J22" s="15" t="s">
        <v>19</v>
      </c>
      <c r="L22" s="36"/>
    </row>
    <row r="23" spans="2:12" s="1" customFormat="1" ht="18" customHeight="1">
      <c r="B23" s="36"/>
      <c r="E23" s="15" t="s">
        <v>22</v>
      </c>
      <c r="I23" s="111" t="s">
        <v>27</v>
      </c>
      <c r="J23" s="15" t="s">
        <v>19</v>
      </c>
      <c r="L23" s="36"/>
    </row>
    <row r="24" spans="2:12" s="1" customFormat="1" ht="6.95" customHeight="1">
      <c r="B24" s="36"/>
      <c r="I24" s="110"/>
      <c r="L24" s="36"/>
    </row>
    <row r="25" spans="2:12" s="1" customFormat="1" ht="12" customHeight="1">
      <c r="B25" s="36"/>
      <c r="D25" s="109" t="s">
        <v>32</v>
      </c>
      <c r="I25" s="111" t="s">
        <v>26</v>
      </c>
      <c r="J25" s="15" t="str">
        <f>IF('Rekapitulace stavby'!AN19="","",'Rekapitulace stavby'!AN19)</f>
        <v/>
      </c>
      <c r="L25" s="36"/>
    </row>
    <row r="26" spans="2:12" s="1" customFormat="1" ht="18" customHeight="1">
      <c r="B26" s="36"/>
      <c r="E26" s="15" t="str">
        <f>IF('Rekapitulace stavby'!E20="","",'Rekapitulace stavby'!E20)</f>
        <v xml:space="preserve"> </v>
      </c>
      <c r="I26" s="111" t="s">
        <v>27</v>
      </c>
      <c r="J26" s="15" t="str">
        <f>IF('Rekapitulace stavby'!AN20="","",'Rekapitulace stavby'!AN20)</f>
        <v/>
      </c>
      <c r="L26" s="36"/>
    </row>
    <row r="27" spans="2:12" s="1" customFormat="1" ht="6.95" customHeight="1">
      <c r="B27" s="36"/>
      <c r="I27" s="110"/>
      <c r="L27" s="36"/>
    </row>
    <row r="28" spans="2:12" s="1" customFormat="1" ht="12" customHeight="1">
      <c r="B28" s="36"/>
      <c r="D28" s="109" t="s">
        <v>33</v>
      </c>
      <c r="I28" s="110"/>
      <c r="L28" s="36"/>
    </row>
    <row r="29" spans="2:12" s="7" customFormat="1" ht="16.5" customHeight="1">
      <c r="B29" s="113"/>
      <c r="E29" s="348" t="s">
        <v>19</v>
      </c>
      <c r="F29" s="348"/>
      <c r="G29" s="348"/>
      <c r="H29" s="348"/>
      <c r="I29" s="114"/>
      <c r="L29" s="113"/>
    </row>
    <row r="30" spans="2:12" s="1" customFormat="1" ht="6.95" customHeight="1">
      <c r="B30" s="36"/>
      <c r="I30" s="110"/>
      <c r="L30" s="36"/>
    </row>
    <row r="31" spans="2:12" s="1" customFormat="1" ht="6.95" customHeight="1">
      <c r="B31" s="36"/>
      <c r="D31" s="54"/>
      <c r="E31" s="54"/>
      <c r="F31" s="54"/>
      <c r="G31" s="54"/>
      <c r="H31" s="54"/>
      <c r="I31" s="115"/>
      <c r="J31" s="54"/>
      <c r="K31" s="54"/>
      <c r="L31" s="36"/>
    </row>
    <row r="32" spans="2:12" s="1" customFormat="1" ht="25.35" customHeight="1">
      <c r="B32" s="36"/>
      <c r="D32" s="116" t="s">
        <v>34</v>
      </c>
      <c r="I32" s="110"/>
      <c r="J32" s="117">
        <f>ROUND(J89,2)</f>
        <v>0</v>
      </c>
      <c r="L32" s="36"/>
    </row>
    <row r="33" spans="2:12" s="1" customFormat="1" ht="6.95" customHeight="1">
      <c r="B33" s="36"/>
      <c r="D33" s="54"/>
      <c r="E33" s="54"/>
      <c r="F33" s="54"/>
      <c r="G33" s="54"/>
      <c r="H33" s="54"/>
      <c r="I33" s="115"/>
      <c r="J33" s="54"/>
      <c r="K33" s="54"/>
      <c r="L33" s="36"/>
    </row>
    <row r="34" spans="2:12" s="1" customFormat="1" ht="14.45" customHeight="1">
      <c r="B34" s="36"/>
      <c r="F34" s="118" t="s">
        <v>36</v>
      </c>
      <c r="I34" s="119" t="s">
        <v>35</v>
      </c>
      <c r="J34" s="118" t="s">
        <v>37</v>
      </c>
      <c r="L34" s="36"/>
    </row>
    <row r="35" spans="2:12" s="1" customFormat="1" ht="14.45" customHeight="1">
      <c r="B35" s="36"/>
      <c r="D35" s="109" t="s">
        <v>38</v>
      </c>
      <c r="E35" s="109" t="s">
        <v>39</v>
      </c>
      <c r="F35" s="120">
        <f>ROUND((SUM(BE89:BE111)),2)</f>
        <v>0</v>
      </c>
      <c r="I35" s="121">
        <v>0.21</v>
      </c>
      <c r="J35" s="120">
        <f>ROUND(((SUM(BE89:BE111))*I35),2)</f>
        <v>0</v>
      </c>
      <c r="L35" s="36"/>
    </row>
    <row r="36" spans="2:12" s="1" customFormat="1" ht="14.45" customHeight="1">
      <c r="B36" s="36"/>
      <c r="E36" s="109" t="s">
        <v>40</v>
      </c>
      <c r="F36" s="120">
        <f>ROUND((SUM(BF89:BF111)),2)</f>
        <v>0</v>
      </c>
      <c r="I36" s="121">
        <v>0.15</v>
      </c>
      <c r="J36" s="120">
        <f>ROUND(((SUM(BF89:BF111))*I36),2)</f>
        <v>0</v>
      </c>
      <c r="L36" s="36"/>
    </row>
    <row r="37" spans="2:12" s="1" customFormat="1" ht="14.45" customHeight="1" hidden="1">
      <c r="B37" s="36"/>
      <c r="E37" s="109" t="s">
        <v>41</v>
      </c>
      <c r="F37" s="120">
        <f>ROUND((SUM(BG89:BG111)),2)</f>
        <v>0</v>
      </c>
      <c r="I37" s="121">
        <v>0.21</v>
      </c>
      <c r="J37" s="120">
        <f>0</f>
        <v>0</v>
      </c>
      <c r="L37" s="36"/>
    </row>
    <row r="38" spans="2:12" s="1" customFormat="1" ht="14.45" customHeight="1" hidden="1">
      <c r="B38" s="36"/>
      <c r="E38" s="109" t="s">
        <v>42</v>
      </c>
      <c r="F38" s="120">
        <f>ROUND((SUM(BH89:BH111)),2)</f>
        <v>0</v>
      </c>
      <c r="I38" s="121">
        <v>0.15</v>
      </c>
      <c r="J38" s="120">
        <f>0</f>
        <v>0</v>
      </c>
      <c r="L38" s="36"/>
    </row>
    <row r="39" spans="2:12" s="1" customFormat="1" ht="14.45" customHeight="1" hidden="1">
      <c r="B39" s="36"/>
      <c r="E39" s="109" t="s">
        <v>43</v>
      </c>
      <c r="F39" s="120">
        <f>ROUND((SUM(BI89:BI111)),2)</f>
        <v>0</v>
      </c>
      <c r="I39" s="121">
        <v>0</v>
      </c>
      <c r="J39" s="120">
        <f>0</f>
        <v>0</v>
      </c>
      <c r="L39" s="36"/>
    </row>
    <row r="40" spans="2:12" s="1" customFormat="1" ht="6.95" customHeight="1">
      <c r="B40" s="36"/>
      <c r="I40" s="110"/>
      <c r="L40" s="36"/>
    </row>
    <row r="41" spans="2:12" s="1" customFormat="1" ht="25.35" customHeight="1">
      <c r="B41" s="36"/>
      <c r="C41" s="122"/>
      <c r="D41" s="123" t="s">
        <v>44</v>
      </c>
      <c r="E41" s="124"/>
      <c r="F41" s="124"/>
      <c r="G41" s="125" t="s">
        <v>45</v>
      </c>
      <c r="H41" s="126" t="s">
        <v>46</v>
      </c>
      <c r="I41" s="127"/>
      <c r="J41" s="128">
        <f>SUM(J32:J39)</f>
        <v>0</v>
      </c>
      <c r="K41" s="129"/>
      <c r="L41" s="36"/>
    </row>
    <row r="42" spans="2:12" s="1" customFormat="1" ht="14.45" customHeight="1">
      <c r="B42" s="130"/>
      <c r="C42" s="131"/>
      <c r="D42" s="131"/>
      <c r="E42" s="131"/>
      <c r="F42" s="131"/>
      <c r="G42" s="131"/>
      <c r="H42" s="131"/>
      <c r="I42" s="132"/>
      <c r="J42" s="131"/>
      <c r="K42" s="131"/>
      <c r="L42" s="36"/>
    </row>
    <row r="46" spans="2:12" s="1" customFormat="1" ht="6.95" customHeight="1">
      <c r="B46" s="133"/>
      <c r="C46" s="134"/>
      <c r="D46" s="134"/>
      <c r="E46" s="134"/>
      <c r="F46" s="134"/>
      <c r="G46" s="134"/>
      <c r="H46" s="134"/>
      <c r="I46" s="135"/>
      <c r="J46" s="134"/>
      <c r="K46" s="134"/>
      <c r="L46" s="36"/>
    </row>
    <row r="47" spans="2:12" s="1" customFormat="1" ht="24.95" customHeight="1">
      <c r="B47" s="32"/>
      <c r="C47" s="21" t="s">
        <v>115</v>
      </c>
      <c r="D47" s="33"/>
      <c r="E47" s="33"/>
      <c r="F47" s="33"/>
      <c r="G47" s="33"/>
      <c r="H47" s="33"/>
      <c r="I47" s="110"/>
      <c r="J47" s="33"/>
      <c r="K47" s="33"/>
      <c r="L47" s="36"/>
    </row>
    <row r="48" spans="2:12" s="1" customFormat="1" ht="6.95" customHeight="1">
      <c r="B48" s="32"/>
      <c r="C48" s="33"/>
      <c r="D48" s="33"/>
      <c r="E48" s="33"/>
      <c r="F48" s="33"/>
      <c r="G48" s="33"/>
      <c r="H48" s="33"/>
      <c r="I48" s="110"/>
      <c r="J48" s="33"/>
      <c r="K48" s="33"/>
      <c r="L48" s="36"/>
    </row>
    <row r="49" spans="2:12" s="1" customFormat="1" ht="12" customHeight="1">
      <c r="B49" s="32"/>
      <c r="C49" s="27" t="s">
        <v>16</v>
      </c>
      <c r="D49" s="33"/>
      <c r="E49" s="33"/>
      <c r="F49" s="33"/>
      <c r="G49" s="33"/>
      <c r="H49" s="33"/>
      <c r="I49" s="110"/>
      <c r="J49" s="33"/>
      <c r="K49" s="33"/>
      <c r="L49" s="36"/>
    </row>
    <row r="50" spans="2:12" s="1" customFormat="1" ht="16.5" customHeight="1">
      <c r="B50" s="32"/>
      <c r="C50" s="33"/>
      <c r="D50" s="33"/>
      <c r="E50" s="340" t="str">
        <f>E7</f>
        <v>Výrovka, Vrbová Lhota oprava koryta a údržba porostů, ř. km 8,500 - 10,000</v>
      </c>
      <c r="F50" s="341"/>
      <c r="G50" s="341"/>
      <c r="H50" s="341"/>
      <c r="I50" s="110"/>
      <c r="J50" s="33"/>
      <c r="K50" s="33"/>
      <c r="L50" s="36"/>
    </row>
    <row r="51" spans="2:12" ht="12" customHeight="1">
      <c r="B51" s="19"/>
      <c r="C51" s="27" t="s">
        <v>111</v>
      </c>
      <c r="D51" s="20"/>
      <c r="E51" s="20"/>
      <c r="F51" s="20"/>
      <c r="G51" s="20"/>
      <c r="H51" s="20"/>
      <c r="J51" s="20"/>
      <c r="K51" s="20"/>
      <c r="L51" s="18"/>
    </row>
    <row r="52" spans="2:12" s="1" customFormat="1" ht="16.5" customHeight="1">
      <c r="B52" s="32"/>
      <c r="C52" s="33"/>
      <c r="D52" s="33"/>
      <c r="E52" s="340" t="s">
        <v>112</v>
      </c>
      <c r="F52" s="319"/>
      <c r="G52" s="319"/>
      <c r="H52" s="319"/>
      <c r="I52" s="110"/>
      <c r="J52" s="33"/>
      <c r="K52" s="33"/>
      <c r="L52" s="36"/>
    </row>
    <row r="53" spans="2:12" s="1" customFormat="1" ht="12" customHeight="1">
      <c r="B53" s="32"/>
      <c r="C53" s="27" t="s">
        <v>113</v>
      </c>
      <c r="D53" s="33"/>
      <c r="E53" s="33"/>
      <c r="F53" s="33"/>
      <c r="G53" s="33"/>
      <c r="H53" s="33"/>
      <c r="I53" s="110"/>
      <c r="J53" s="33"/>
      <c r="K53" s="33"/>
      <c r="L53" s="36"/>
    </row>
    <row r="54" spans="2:12" s="1" customFormat="1" ht="16.5" customHeight="1">
      <c r="B54" s="32"/>
      <c r="C54" s="33"/>
      <c r="D54" s="33"/>
      <c r="E54" s="320" t="str">
        <f>E11</f>
        <v>SO 01.11 - Nátrž 6</v>
      </c>
      <c r="F54" s="319"/>
      <c r="G54" s="319"/>
      <c r="H54" s="319"/>
      <c r="I54" s="110"/>
      <c r="J54" s="33"/>
      <c r="K54" s="33"/>
      <c r="L54" s="36"/>
    </row>
    <row r="55" spans="2:12" s="1" customFormat="1" ht="6.95" customHeight="1">
      <c r="B55" s="32"/>
      <c r="C55" s="33"/>
      <c r="D55" s="33"/>
      <c r="E55" s="33"/>
      <c r="F55" s="33"/>
      <c r="G55" s="33"/>
      <c r="H55" s="33"/>
      <c r="I55" s="110"/>
      <c r="J55" s="33"/>
      <c r="K55" s="33"/>
      <c r="L55" s="36"/>
    </row>
    <row r="56" spans="2:12" s="1" customFormat="1" ht="12" customHeight="1">
      <c r="B56" s="32"/>
      <c r="C56" s="27" t="s">
        <v>21</v>
      </c>
      <c r="D56" s="33"/>
      <c r="E56" s="33"/>
      <c r="F56" s="25" t="str">
        <f>F14</f>
        <v xml:space="preserve"> </v>
      </c>
      <c r="G56" s="33"/>
      <c r="H56" s="33"/>
      <c r="I56" s="111" t="s">
        <v>23</v>
      </c>
      <c r="J56" s="53" t="str">
        <f>IF(J14="","",J14)</f>
        <v>11. 12. 2018</v>
      </c>
      <c r="K56" s="33"/>
      <c r="L56" s="36"/>
    </row>
    <row r="57" spans="2:12" s="1" customFormat="1" ht="6.95" customHeight="1">
      <c r="B57" s="32"/>
      <c r="C57" s="33"/>
      <c r="D57" s="33"/>
      <c r="E57" s="33"/>
      <c r="F57" s="33"/>
      <c r="G57" s="33"/>
      <c r="H57" s="33"/>
      <c r="I57" s="110"/>
      <c r="J57" s="33"/>
      <c r="K57" s="33"/>
      <c r="L57" s="36"/>
    </row>
    <row r="58" spans="2:12" s="1" customFormat="1" ht="13.7" customHeight="1">
      <c r="B58" s="32"/>
      <c r="C58" s="27" t="s">
        <v>25</v>
      </c>
      <c r="D58" s="33"/>
      <c r="E58" s="33"/>
      <c r="F58" s="25" t="str">
        <f>E17</f>
        <v xml:space="preserve"> </v>
      </c>
      <c r="G58" s="33"/>
      <c r="H58" s="33"/>
      <c r="I58" s="111" t="s">
        <v>30</v>
      </c>
      <c r="J58" s="30" t="str">
        <f>E23</f>
        <v xml:space="preserve"> </v>
      </c>
      <c r="K58" s="33"/>
      <c r="L58" s="36"/>
    </row>
    <row r="59" spans="2:12" s="1" customFormat="1" ht="13.7" customHeight="1">
      <c r="B59" s="32"/>
      <c r="C59" s="27" t="s">
        <v>28</v>
      </c>
      <c r="D59" s="33"/>
      <c r="E59" s="33"/>
      <c r="F59" s="25" t="str">
        <f>IF(E20="","",E20)</f>
        <v>Vyplň údaj</v>
      </c>
      <c r="G59" s="33"/>
      <c r="H59" s="33"/>
      <c r="I59" s="111" t="s">
        <v>32</v>
      </c>
      <c r="J59" s="30" t="str">
        <f>E26</f>
        <v xml:space="preserve"> </v>
      </c>
      <c r="K59" s="33"/>
      <c r="L59" s="36"/>
    </row>
    <row r="60" spans="2:12" s="1" customFormat="1" ht="10.35" customHeight="1">
      <c r="B60" s="32"/>
      <c r="C60" s="33"/>
      <c r="D60" s="33"/>
      <c r="E60" s="33"/>
      <c r="F60" s="33"/>
      <c r="G60" s="33"/>
      <c r="H60" s="33"/>
      <c r="I60" s="110"/>
      <c r="J60" s="33"/>
      <c r="K60" s="33"/>
      <c r="L60" s="36"/>
    </row>
    <row r="61" spans="2:12" s="1" customFormat="1" ht="29.25" customHeight="1">
      <c r="B61" s="32"/>
      <c r="C61" s="136" t="s">
        <v>116</v>
      </c>
      <c r="D61" s="137"/>
      <c r="E61" s="137"/>
      <c r="F61" s="137"/>
      <c r="G61" s="137"/>
      <c r="H61" s="137"/>
      <c r="I61" s="138"/>
      <c r="J61" s="139" t="s">
        <v>117</v>
      </c>
      <c r="K61" s="137"/>
      <c r="L61" s="36"/>
    </row>
    <row r="62" spans="2:12" s="1" customFormat="1" ht="10.35" customHeight="1">
      <c r="B62" s="32"/>
      <c r="C62" s="33"/>
      <c r="D62" s="33"/>
      <c r="E62" s="33"/>
      <c r="F62" s="33"/>
      <c r="G62" s="33"/>
      <c r="H62" s="33"/>
      <c r="I62" s="110"/>
      <c r="J62" s="33"/>
      <c r="K62" s="33"/>
      <c r="L62" s="36"/>
    </row>
    <row r="63" spans="2:47" s="1" customFormat="1" ht="22.9" customHeight="1">
      <c r="B63" s="32"/>
      <c r="C63" s="140" t="s">
        <v>66</v>
      </c>
      <c r="D63" s="33"/>
      <c r="E63" s="33"/>
      <c r="F63" s="33"/>
      <c r="G63" s="33"/>
      <c r="H63" s="33"/>
      <c r="I63" s="110"/>
      <c r="J63" s="71">
        <f>J89</f>
        <v>0</v>
      </c>
      <c r="K63" s="33"/>
      <c r="L63" s="36"/>
      <c r="AU63" s="15" t="s">
        <v>118</v>
      </c>
    </row>
    <row r="64" spans="2:12" s="8" customFormat="1" ht="24.95" customHeight="1">
      <c r="B64" s="141"/>
      <c r="C64" s="142"/>
      <c r="D64" s="143" t="s">
        <v>119</v>
      </c>
      <c r="E64" s="144"/>
      <c r="F64" s="144"/>
      <c r="G64" s="144"/>
      <c r="H64" s="144"/>
      <c r="I64" s="145"/>
      <c r="J64" s="146">
        <f>J90</f>
        <v>0</v>
      </c>
      <c r="K64" s="142"/>
      <c r="L64" s="147"/>
    </row>
    <row r="65" spans="2:12" s="9" customFormat="1" ht="19.9" customHeight="1">
      <c r="B65" s="148"/>
      <c r="C65" s="92"/>
      <c r="D65" s="149" t="s">
        <v>120</v>
      </c>
      <c r="E65" s="150"/>
      <c r="F65" s="150"/>
      <c r="G65" s="150"/>
      <c r="H65" s="150"/>
      <c r="I65" s="151"/>
      <c r="J65" s="152">
        <f>J91</f>
        <v>0</v>
      </c>
      <c r="K65" s="92"/>
      <c r="L65" s="153"/>
    </row>
    <row r="66" spans="2:12" s="9" customFormat="1" ht="19.9" customHeight="1">
      <c r="B66" s="148"/>
      <c r="C66" s="92"/>
      <c r="D66" s="149" t="s">
        <v>121</v>
      </c>
      <c r="E66" s="150"/>
      <c r="F66" s="150"/>
      <c r="G66" s="150"/>
      <c r="H66" s="150"/>
      <c r="I66" s="151"/>
      <c r="J66" s="152">
        <f>J105</f>
        <v>0</v>
      </c>
      <c r="K66" s="92"/>
      <c r="L66" s="153"/>
    </row>
    <row r="67" spans="2:12" s="9" customFormat="1" ht="19.9" customHeight="1">
      <c r="B67" s="148"/>
      <c r="C67" s="92"/>
      <c r="D67" s="149" t="s">
        <v>122</v>
      </c>
      <c r="E67" s="150"/>
      <c r="F67" s="150"/>
      <c r="G67" s="150"/>
      <c r="H67" s="150"/>
      <c r="I67" s="151"/>
      <c r="J67" s="152">
        <f>J110</f>
        <v>0</v>
      </c>
      <c r="K67" s="92"/>
      <c r="L67" s="153"/>
    </row>
    <row r="68" spans="2:12" s="1" customFormat="1" ht="21.75" customHeight="1">
      <c r="B68" s="32"/>
      <c r="C68" s="33"/>
      <c r="D68" s="33"/>
      <c r="E68" s="33"/>
      <c r="F68" s="33"/>
      <c r="G68" s="33"/>
      <c r="H68" s="33"/>
      <c r="I68" s="110"/>
      <c r="J68" s="33"/>
      <c r="K68" s="33"/>
      <c r="L68" s="36"/>
    </row>
    <row r="69" spans="2:12" s="1" customFormat="1" ht="6.95" customHeight="1">
      <c r="B69" s="44"/>
      <c r="C69" s="45"/>
      <c r="D69" s="45"/>
      <c r="E69" s="45"/>
      <c r="F69" s="45"/>
      <c r="G69" s="45"/>
      <c r="H69" s="45"/>
      <c r="I69" s="132"/>
      <c r="J69" s="45"/>
      <c r="K69" s="45"/>
      <c r="L69" s="36"/>
    </row>
    <row r="73" spans="2:12" s="1" customFormat="1" ht="6.95" customHeight="1">
      <c r="B73" s="46"/>
      <c r="C73" s="47"/>
      <c r="D73" s="47"/>
      <c r="E73" s="47"/>
      <c r="F73" s="47"/>
      <c r="G73" s="47"/>
      <c r="H73" s="47"/>
      <c r="I73" s="135"/>
      <c r="J73" s="47"/>
      <c r="K73" s="47"/>
      <c r="L73" s="36"/>
    </row>
    <row r="74" spans="2:12" s="1" customFormat="1" ht="24.95" customHeight="1">
      <c r="B74" s="32"/>
      <c r="C74" s="21" t="s">
        <v>123</v>
      </c>
      <c r="D74" s="33"/>
      <c r="E74" s="33"/>
      <c r="F74" s="33"/>
      <c r="G74" s="33"/>
      <c r="H74" s="33"/>
      <c r="I74" s="110"/>
      <c r="J74" s="33"/>
      <c r="K74" s="33"/>
      <c r="L74" s="36"/>
    </row>
    <row r="75" spans="2:12" s="1" customFormat="1" ht="6.95" customHeight="1">
      <c r="B75" s="32"/>
      <c r="C75" s="33"/>
      <c r="D75" s="33"/>
      <c r="E75" s="33"/>
      <c r="F75" s="33"/>
      <c r="G75" s="33"/>
      <c r="H75" s="33"/>
      <c r="I75" s="110"/>
      <c r="J75" s="33"/>
      <c r="K75" s="33"/>
      <c r="L75" s="36"/>
    </row>
    <row r="76" spans="2:12" s="1" customFormat="1" ht="12" customHeight="1">
      <c r="B76" s="32"/>
      <c r="C76" s="27" t="s">
        <v>16</v>
      </c>
      <c r="D76" s="33"/>
      <c r="E76" s="33"/>
      <c r="F76" s="33"/>
      <c r="G76" s="33"/>
      <c r="H76" s="33"/>
      <c r="I76" s="110"/>
      <c r="J76" s="33"/>
      <c r="K76" s="33"/>
      <c r="L76" s="36"/>
    </row>
    <row r="77" spans="2:12" s="1" customFormat="1" ht="16.5" customHeight="1">
      <c r="B77" s="32"/>
      <c r="C77" s="33"/>
      <c r="D77" s="33"/>
      <c r="E77" s="340" t="str">
        <f>E7</f>
        <v>Výrovka, Vrbová Lhota oprava koryta a údržba porostů, ř. km 8,500 - 10,000</v>
      </c>
      <c r="F77" s="341"/>
      <c r="G77" s="341"/>
      <c r="H77" s="341"/>
      <c r="I77" s="110"/>
      <c r="J77" s="33"/>
      <c r="K77" s="33"/>
      <c r="L77" s="36"/>
    </row>
    <row r="78" spans="2:12" ht="12" customHeight="1">
      <c r="B78" s="19"/>
      <c r="C78" s="27" t="s">
        <v>111</v>
      </c>
      <c r="D78" s="20"/>
      <c r="E78" s="20"/>
      <c r="F78" s="20"/>
      <c r="G78" s="20"/>
      <c r="H78" s="20"/>
      <c r="J78" s="20"/>
      <c r="K78" s="20"/>
      <c r="L78" s="18"/>
    </row>
    <row r="79" spans="2:12" s="1" customFormat="1" ht="16.5" customHeight="1">
      <c r="B79" s="32"/>
      <c r="C79" s="33"/>
      <c r="D79" s="33"/>
      <c r="E79" s="340" t="s">
        <v>112</v>
      </c>
      <c r="F79" s="319"/>
      <c r="G79" s="319"/>
      <c r="H79" s="319"/>
      <c r="I79" s="110"/>
      <c r="J79" s="33"/>
      <c r="K79" s="33"/>
      <c r="L79" s="36"/>
    </row>
    <row r="80" spans="2:12" s="1" customFormat="1" ht="12" customHeight="1">
      <c r="B80" s="32"/>
      <c r="C80" s="27" t="s">
        <v>113</v>
      </c>
      <c r="D80" s="33"/>
      <c r="E80" s="33"/>
      <c r="F80" s="33"/>
      <c r="G80" s="33"/>
      <c r="H80" s="33"/>
      <c r="I80" s="110"/>
      <c r="J80" s="33"/>
      <c r="K80" s="33"/>
      <c r="L80" s="36"/>
    </row>
    <row r="81" spans="2:12" s="1" customFormat="1" ht="16.5" customHeight="1">
      <c r="B81" s="32"/>
      <c r="C81" s="33"/>
      <c r="D81" s="33"/>
      <c r="E81" s="320" t="str">
        <f>E11</f>
        <v>SO 01.11 - Nátrž 6</v>
      </c>
      <c r="F81" s="319"/>
      <c r="G81" s="319"/>
      <c r="H81" s="319"/>
      <c r="I81" s="110"/>
      <c r="J81" s="33"/>
      <c r="K81" s="33"/>
      <c r="L81" s="36"/>
    </row>
    <row r="82" spans="2:12" s="1" customFormat="1" ht="6.95" customHeight="1">
      <c r="B82" s="32"/>
      <c r="C82" s="33"/>
      <c r="D82" s="33"/>
      <c r="E82" s="33"/>
      <c r="F82" s="33"/>
      <c r="G82" s="33"/>
      <c r="H82" s="33"/>
      <c r="I82" s="110"/>
      <c r="J82" s="33"/>
      <c r="K82" s="33"/>
      <c r="L82" s="36"/>
    </row>
    <row r="83" spans="2:12" s="1" customFormat="1" ht="12" customHeight="1">
      <c r="B83" s="32"/>
      <c r="C83" s="27" t="s">
        <v>21</v>
      </c>
      <c r="D83" s="33"/>
      <c r="E83" s="33"/>
      <c r="F83" s="25" t="str">
        <f>F14</f>
        <v xml:space="preserve"> </v>
      </c>
      <c r="G83" s="33"/>
      <c r="H83" s="33"/>
      <c r="I83" s="111" t="s">
        <v>23</v>
      </c>
      <c r="J83" s="53" t="str">
        <f>IF(J14="","",J14)</f>
        <v>11. 12. 2018</v>
      </c>
      <c r="K83" s="33"/>
      <c r="L83" s="36"/>
    </row>
    <row r="84" spans="2:12" s="1" customFormat="1" ht="6.95" customHeight="1">
      <c r="B84" s="32"/>
      <c r="C84" s="33"/>
      <c r="D84" s="33"/>
      <c r="E84" s="33"/>
      <c r="F84" s="33"/>
      <c r="G84" s="33"/>
      <c r="H84" s="33"/>
      <c r="I84" s="110"/>
      <c r="J84" s="33"/>
      <c r="K84" s="33"/>
      <c r="L84" s="36"/>
    </row>
    <row r="85" spans="2:12" s="1" customFormat="1" ht="13.7" customHeight="1">
      <c r="B85" s="32"/>
      <c r="C85" s="27" t="s">
        <v>25</v>
      </c>
      <c r="D85" s="33"/>
      <c r="E85" s="33"/>
      <c r="F85" s="25" t="str">
        <f>E17</f>
        <v xml:space="preserve"> </v>
      </c>
      <c r="G85" s="33"/>
      <c r="H85" s="33"/>
      <c r="I85" s="111" t="s">
        <v>30</v>
      </c>
      <c r="J85" s="30" t="str">
        <f>E23</f>
        <v xml:space="preserve"> </v>
      </c>
      <c r="K85" s="33"/>
      <c r="L85" s="36"/>
    </row>
    <row r="86" spans="2:12" s="1" customFormat="1" ht="13.7" customHeight="1">
      <c r="B86" s="32"/>
      <c r="C86" s="27" t="s">
        <v>28</v>
      </c>
      <c r="D86" s="33"/>
      <c r="E86" s="33"/>
      <c r="F86" s="25" t="str">
        <f>IF(E20="","",E20)</f>
        <v>Vyplň údaj</v>
      </c>
      <c r="G86" s="33"/>
      <c r="H86" s="33"/>
      <c r="I86" s="111" t="s">
        <v>32</v>
      </c>
      <c r="J86" s="30" t="str">
        <f>E26</f>
        <v xml:space="preserve"> </v>
      </c>
      <c r="K86" s="33"/>
      <c r="L86" s="36"/>
    </row>
    <row r="87" spans="2:12" s="1" customFormat="1" ht="10.35" customHeight="1">
      <c r="B87" s="32"/>
      <c r="C87" s="33"/>
      <c r="D87" s="33"/>
      <c r="E87" s="33"/>
      <c r="F87" s="33"/>
      <c r="G87" s="33"/>
      <c r="H87" s="33"/>
      <c r="I87" s="110"/>
      <c r="J87" s="33"/>
      <c r="K87" s="33"/>
      <c r="L87" s="36"/>
    </row>
    <row r="88" spans="2:20" s="10" customFormat="1" ht="29.25" customHeight="1">
      <c r="B88" s="154"/>
      <c r="C88" s="155" t="s">
        <v>124</v>
      </c>
      <c r="D88" s="156" t="s">
        <v>53</v>
      </c>
      <c r="E88" s="156" t="s">
        <v>49</v>
      </c>
      <c r="F88" s="156" t="s">
        <v>50</v>
      </c>
      <c r="G88" s="156" t="s">
        <v>125</v>
      </c>
      <c r="H88" s="156" t="s">
        <v>126</v>
      </c>
      <c r="I88" s="157" t="s">
        <v>127</v>
      </c>
      <c r="J88" s="156" t="s">
        <v>117</v>
      </c>
      <c r="K88" s="158" t="s">
        <v>128</v>
      </c>
      <c r="L88" s="159"/>
      <c r="M88" s="62" t="s">
        <v>19</v>
      </c>
      <c r="N88" s="63" t="s">
        <v>38</v>
      </c>
      <c r="O88" s="63" t="s">
        <v>129</v>
      </c>
      <c r="P88" s="63" t="s">
        <v>130</v>
      </c>
      <c r="Q88" s="63" t="s">
        <v>131</v>
      </c>
      <c r="R88" s="63" t="s">
        <v>132</v>
      </c>
      <c r="S88" s="63" t="s">
        <v>133</v>
      </c>
      <c r="T88" s="64" t="s">
        <v>134</v>
      </c>
    </row>
    <row r="89" spans="2:63" s="1" customFormat="1" ht="22.9" customHeight="1">
      <c r="B89" s="32"/>
      <c r="C89" s="69" t="s">
        <v>135</v>
      </c>
      <c r="D89" s="33"/>
      <c r="E89" s="33"/>
      <c r="F89" s="33"/>
      <c r="G89" s="33"/>
      <c r="H89" s="33"/>
      <c r="I89" s="110"/>
      <c r="J89" s="160">
        <f>BK89</f>
        <v>0</v>
      </c>
      <c r="K89" s="33"/>
      <c r="L89" s="36"/>
      <c r="M89" s="65"/>
      <c r="N89" s="66"/>
      <c r="O89" s="66"/>
      <c r="P89" s="161">
        <f>P90</f>
        <v>0</v>
      </c>
      <c r="Q89" s="66"/>
      <c r="R89" s="161">
        <f>R90</f>
        <v>176.23680499999998</v>
      </c>
      <c r="S89" s="66"/>
      <c r="T89" s="162">
        <f>T90</f>
        <v>0</v>
      </c>
      <c r="AT89" s="15" t="s">
        <v>67</v>
      </c>
      <c r="AU89" s="15" t="s">
        <v>118</v>
      </c>
      <c r="BK89" s="163">
        <f>BK90</f>
        <v>0</v>
      </c>
    </row>
    <row r="90" spans="2:63" s="11" customFormat="1" ht="25.9" customHeight="1">
      <c r="B90" s="164"/>
      <c r="C90" s="165"/>
      <c r="D90" s="166" t="s">
        <v>67</v>
      </c>
      <c r="E90" s="167" t="s">
        <v>136</v>
      </c>
      <c r="F90" s="167" t="s">
        <v>137</v>
      </c>
      <c r="G90" s="165"/>
      <c r="H90" s="165"/>
      <c r="I90" s="168"/>
      <c r="J90" s="169">
        <f>BK90</f>
        <v>0</v>
      </c>
      <c r="K90" s="165"/>
      <c r="L90" s="170"/>
      <c r="M90" s="171"/>
      <c r="N90" s="172"/>
      <c r="O90" s="172"/>
      <c r="P90" s="173">
        <f>P91+P105+P110</f>
        <v>0</v>
      </c>
      <c r="Q90" s="172"/>
      <c r="R90" s="173">
        <f>R91+R105+R110</f>
        <v>176.23680499999998</v>
      </c>
      <c r="S90" s="172"/>
      <c r="T90" s="174">
        <f>T91+T105+T110</f>
        <v>0</v>
      </c>
      <c r="AR90" s="175" t="s">
        <v>75</v>
      </c>
      <c r="AT90" s="176" t="s">
        <v>67</v>
      </c>
      <c r="AU90" s="176" t="s">
        <v>68</v>
      </c>
      <c r="AY90" s="175" t="s">
        <v>138</v>
      </c>
      <c r="BK90" s="177">
        <f>BK91+BK105+BK110</f>
        <v>0</v>
      </c>
    </row>
    <row r="91" spans="2:63" s="11" customFormat="1" ht="22.9" customHeight="1">
      <c r="B91" s="164"/>
      <c r="C91" s="165"/>
      <c r="D91" s="166" t="s">
        <v>67</v>
      </c>
      <c r="E91" s="178" t="s">
        <v>75</v>
      </c>
      <c r="F91" s="178" t="s">
        <v>139</v>
      </c>
      <c r="G91" s="165"/>
      <c r="H91" s="165"/>
      <c r="I91" s="168"/>
      <c r="J91" s="179">
        <f>BK91</f>
        <v>0</v>
      </c>
      <c r="K91" s="165"/>
      <c r="L91" s="170"/>
      <c r="M91" s="171"/>
      <c r="N91" s="172"/>
      <c r="O91" s="172"/>
      <c r="P91" s="173">
        <f>SUM(P92:P104)</f>
        <v>0</v>
      </c>
      <c r="Q91" s="172"/>
      <c r="R91" s="173">
        <f>SUM(R92:R104)</f>
        <v>0.001565</v>
      </c>
      <c r="S91" s="172"/>
      <c r="T91" s="174">
        <f>SUM(T92:T104)</f>
        <v>0</v>
      </c>
      <c r="AR91" s="175" t="s">
        <v>75</v>
      </c>
      <c r="AT91" s="176" t="s">
        <v>67</v>
      </c>
      <c r="AU91" s="176" t="s">
        <v>75</v>
      </c>
      <c r="AY91" s="175" t="s">
        <v>138</v>
      </c>
      <c r="BK91" s="177">
        <f>SUM(BK92:BK104)</f>
        <v>0</v>
      </c>
    </row>
    <row r="92" spans="2:65" s="1" customFormat="1" ht="16.5" customHeight="1">
      <c r="B92" s="32"/>
      <c r="C92" s="180" t="s">
        <v>75</v>
      </c>
      <c r="D92" s="180" t="s">
        <v>140</v>
      </c>
      <c r="E92" s="181" t="s">
        <v>141</v>
      </c>
      <c r="F92" s="182" t="s">
        <v>142</v>
      </c>
      <c r="G92" s="183" t="s">
        <v>143</v>
      </c>
      <c r="H92" s="184">
        <v>0.011</v>
      </c>
      <c r="I92" s="185"/>
      <c r="J92" s="186">
        <f>ROUND(I92*H92,2)</f>
        <v>0</v>
      </c>
      <c r="K92" s="182" t="s">
        <v>144</v>
      </c>
      <c r="L92" s="36"/>
      <c r="M92" s="187" t="s">
        <v>19</v>
      </c>
      <c r="N92" s="188" t="s">
        <v>39</v>
      </c>
      <c r="O92" s="58"/>
      <c r="P92" s="189">
        <f>O92*H92</f>
        <v>0</v>
      </c>
      <c r="Q92" s="189">
        <v>0</v>
      </c>
      <c r="R92" s="189">
        <f>Q92*H92</f>
        <v>0</v>
      </c>
      <c r="S92" s="189">
        <v>0</v>
      </c>
      <c r="T92" s="190">
        <f>S92*H92</f>
        <v>0</v>
      </c>
      <c r="AR92" s="15" t="s">
        <v>145</v>
      </c>
      <c r="AT92" s="15" t="s">
        <v>140</v>
      </c>
      <c r="AU92" s="15" t="s">
        <v>77</v>
      </c>
      <c r="AY92" s="15" t="s">
        <v>138</v>
      </c>
      <c r="BE92" s="191">
        <f>IF(N92="základní",J92,0)</f>
        <v>0</v>
      </c>
      <c r="BF92" s="191">
        <f>IF(N92="snížená",J92,0)</f>
        <v>0</v>
      </c>
      <c r="BG92" s="191">
        <f>IF(N92="zákl. přenesená",J92,0)</f>
        <v>0</v>
      </c>
      <c r="BH92" s="191">
        <f>IF(N92="sníž. přenesená",J92,0)</f>
        <v>0</v>
      </c>
      <c r="BI92" s="191">
        <f>IF(N92="nulová",J92,0)</f>
        <v>0</v>
      </c>
      <c r="BJ92" s="15" t="s">
        <v>75</v>
      </c>
      <c r="BK92" s="191">
        <f>ROUND(I92*H92,2)</f>
        <v>0</v>
      </c>
      <c r="BL92" s="15" t="s">
        <v>145</v>
      </c>
      <c r="BM92" s="15" t="s">
        <v>220</v>
      </c>
    </row>
    <row r="93" spans="2:65" s="1" customFormat="1" ht="22.5" customHeight="1">
      <c r="B93" s="32"/>
      <c r="C93" s="180" t="s">
        <v>77</v>
      </c>
      <c r="D93" s="180" t="s">
        <v>140</v>
      </c>
      <c r="E93" s="181" t="s">
        <v>147</v>
      </c>
      <c r="F93" s="182" t="s">
        <v>148</v>
      </c>
      <c r="G93" s="183" t="s">
        <v>143</v>
      </c>
      <c r="H93" s="184">
        <v>0.011</v>
      </c>
      <c r="I93" s="185"/>
      <c r="J93" s="186">
        <f>ROUND(I93*H93,2)</f>
        <v>0</v>
      </c>
      <c r="K93" s="182" t="s">
        <v>144</v>
      </c>
      <c r="L93" s="36"/>
      <c r="M93" s="187" t="s">
        <v>19</v>
      </c>
      <c r="N93" s="188" t="s">
        <v>39</v>
      </c>
      <c r="O93" s="58"/>
      <c r="P93" s="189">
        <f>O93*H93</f>
        <v>0</v>
      </c>
      <c r="Q93" s="189">
        <v>0</v>
      </c>
      <c r="R93" s="189">
        <f>Q93*H93</f>
        <v>0</v>
      </c>
      <c r="S93" s="189">
        <v>0</v>
      </c>
      <c r="T93" s="190">
        <f>S93*H93</f>
        <v>0</v>
      </c>
      <c r="AR93" s="15" t="s">
        <v>145</v>
      </c>
      <c r="AT93" s="15" t="s">
        <v>140</v>
      </c>
      <c r="AU93" s="15" t="s">
        <v>77</v>
      </c>
      <c r="AY93" s="15" t="s">
        <v>138</v>
      </c>
      <c r="BE93" s="191">
        <f>IF(N93="základní",J93,0)</f>
        <v>0</v>
      </c>
      <c r="BF93" s="191">
        <f>IF(N93="snížená",J93,0)</f>
        <v>0</v>
      </c>
      <c r="BG93" s="191">
        <f>IF(N93="zákl. přenesená",J93,0)</f>
        <v>0</v>
      </c>
      <c r="BH93" s="191">
        <f>IF(N93="sníž. přenesená",J93,0)</f>
        <v>0</v>
      </c>
      <c r="BI93" s="191">
        <f>IF(N93="nulová",J93,0)</f>
        <v>0</v>
      </c>
      <c r="BJ93" s="15" t="s">
        <v>75</v>
      </c>
      <c r="BK93" s="191">
        <f>ROUND(I93*H93,2)</f>
        <v>0</v>
      </c>
      <c r="BL93" s="15" t="s">
        <v>145</v>
      </c>
      <c r="BM93" s="15" t="s">
        <v>221</v>
      </c>
    </row>
    <row r="94" spans="2:65" s="1" customFormat="1" ht="22.5" customHeight="1">
      <c r="B94" s="32"/>
      <c r="C94" s="180" t="s">
        <v>150</v>
      </c>
      <c r="D94" s="180" t="s">
        <v>140</v>
      </c>
      <c r="E94" s="181" t="s">
        <v>151</v>
      </c>
      <c r="F94" s="182" t="s">
        <v>152</v>
      </c>
      <c r="G94" s="183" t="s">
        <v>153</v>
      </c>
      <c r="H94" s="184">
        <v>6</v>
      </c>
      <c r="I94" s="185"/>
      <c r="J94" s="186">
        <f>ROUND(I94*H94,2)</f>
        <v>0</v>
      </c>
      <c r="K94" s="182" t="s">
        <v>144</v>
      </c>
      <c r="L94" s="36"/>
      <c r="M94" s="187" t="s">
        <v>19</v>
      </c>
      <c r="N94" s="188" t="s">
        <v>39</v>
      </c>
      <c r="O94" s="58"/>
      <c r="P94" s="189">
        <f>O94*H94</f>
        <v>0</v>
      </c>
      <c r="Q94" s="189">
        <v>0</v>
      </c>
      <c r="R94" s="189">
        <f>Q94*H94</f>
        <v>0</v>
      </c>
      <c r="S94" s="189">
        <v>0</v>
      </c>
      <c r="T94" s="190">
        <f>S94*H94</f>
        <v>0</v>
      </c>
      <c r="AR94" s="15" t="s">
        <v>145</v>
      </c>
      <c r="AT94" s="15" t="s">
        <v>140</v>
      </c>
      <c r="AU94" s="15" t="s">
        <v>77</v>
      </c>
      <c r="AY94" s="15" t="s">
        <v>138</v>
      </c>
      <c r="BE94" s="191">
        <f>IF(N94="základní",J94,0)</f>
        <v>0</v>
      </c>
      <c r="BF94" s="191">
        <f>IF(N94="snížená",J94,0)</f>
        <v>0</v>
      </c>
      <c r="BG94" s="191">
        <f>IF(N94="zákl. přenesená",J94,0)</f>
        <v>0</v>
      </c>
      <c r="BH94" s="191">
        <f>IF(N94="sníž. přenesená",J94,0)</f>
        <v>0</v>
      </c>
      <c r="BI94" s="191">
        <f>IF(N94="nulová",J94,0)</f>
        <v>0</v>
      </c>
      <c r="BJ94" s="15" t="s">
        <v>75</v>
      </c>
      <c r="BK94" s="191">
        <f>ROUND(I94*H94,2)</f>
        <v>0</v>
      </c>
      <c r="BL94" s="15" t="s">
        <v>145</v>
      </c>
      <c r="BM94" s="15" t="s">
        <v>222</v>
      </c>
    </row>
    <row r="95" spans="2:65" s="1" customFormat="1" ht="22.5" customHeight="1">
      <c r="B95" s="32"/>
      <c r="C95" s="180" t="s">
        <v>145</v>
      </c>
      <c r="D95" s="180" t="s">
        <v>140</v>
      </c>
      <c r="E95" s="181" t="s">
        <v>155</v>
      </c>
      <c r="F95" s="182" t="s">
        <v>156</v>
      </c>
      <c r="G95" s="183" t="s">
        <v>153</v>
      </c>
      <c r="H95" s="184">
        <v>1.8</v>
      </c>
      <c r="I95" s="185"/>
      <c r="J95" s="186">
        <f>ROUND(I95*H95,2)</f>
        <v>0</v>
      </c>
      <c r="K95" s="182" t="s">
        <v>144</v>
      </c>
      <c r="L95" s="36"/>
      <c r="M95" s="187" t="s">
        <v>19</v>
      </c>
      <c r="N95" s="188" t="s">
        <v>39</v>
      </c>
      <c r="O95" s="58"/>
      <c r="P95" s="189">
        <f>O95*H95</f>
        <v>0</v>
      </c>
      <c r="Q95" s="189">
        <v>0</v>
      </c>
      <c r="R95" s="189">
        <f>Q95*H95</f>
        <v>0</v>
      </c>
      <c r="S95" s="189">
        <v>0</v>
      </c>
      <c r="T95" s="190">
        <f>S95*H95</f>
        <v>0</v>
      </c>
      <c r="AR95" s="15" t="s">
        <v>145</v>
      </c>
      <c r="AT95" s="15" t="s">
        <v>140</v>
      </c>
      <c r="AU95" s="15" t="s">
        <v>77</v>
      </c>
      <c r="AY95" s="15" t="s">
        <v>138</v>
      </c>
      <c r="BE95" s="191">
        <f>IF(N95="základní",J95,0)</f>
        <v>0</v>
      </c>
      <c r="BF95" s="191">
        <f>IF(N95="snížená",J95,0)</f>
        <v>0</v>
      </c>
      <c r="BG95" s="191">
        <f>IF(N95="zákl. přenesená",J95,0)</f>
        <v>0</v>
      </c>
      <c r="BH95" s="191">
        <f>IF(N95="sníž. přenesená",J95,0)</f>
        <v>0</v>
      </c>
      <c r="BI95" s="191">
        <f>IF(N95="nulová",J95,0)</f>
        <v>0</v>
      </c>
      <c r="BJ95" s="15" t="s">
        <v>75</v>
      </c>
      <c r="BK95" s="191">
        <f>ROUND(I95*H95,2)</f>
        <v>0</v>
      </c>
      <c r="BL95" s="15" t="s">
        <v>145</v>
      </c>
      <c r="BM95" s="15" t="s">
        <v>223</v>
      </c>
    </row>
    <row r="96" spans="2:51" s="12" customFormat="1" ht="12">
      <c r="B96" s="192"/>
      <c r="C96" s="193"/>
      <c r="D96" s="194" t="s">
        <v>158</v>
      </c>
      <c r="E96" s="195" t="s">
        <v>19</v>
      </c>
      <c r="F96" s="196" t="s">
        <v>224</v>
      </c>
      <c r="G96" s="193"/>
      <c r="H96" s="197">
        <v>1.8</v>
      </c>
      <c r="I96" s="198"/>
      <c r="J96" s="193"/>
      <c r="K96" s="193"/>
      <c r="L96" s="199"/>
      <c r="M96" s="200"/>
      <c r="N96" s="201"/>
      <c r="O96" s="201"/>
      <c r="P96" s="201"/>
      <c r="Q96" s="201"/>
      <c r="R96" s="201"/>
      <c r="S96" s="201"/>
      <c r="T96" s="202"/>
      <c r="AT96" s="203" t="s">
        <v>158</v>
      </c>
      <c r="AU96" s="203" t="s">
        <v>77</v>
      </c>
      <c r="AV96" s="12" t="s">
        <v>77</v>
      </c>
      <c r="AW96" s="12" t="s">
        <v>31</v>
      </c>
      <c r="AX96" s="12" t="s">
        <v>75</v>
      </c>
      <c r="AY96" s="203" t="s">
        <v>138</v>
      </c>
    </row>
    <row r="97" spans="2:65" s="1" customFormat="1" ht="22.5" customHeight="1">
      <c r="B97" s="32"/>
      <c r="C97" s="180" t="s">
        <v>160</v>
      </c>
      <c r="D97" s="180" t="s">
        <v>140</v>
      </c>
      <c r="E97" s="181" t="s">
        <v>161</v>
      </c>
      <c r="F97" s="182" t="s">
        <v>162</v>
      </c>
      <c r="G97" s="183" t="s">
        <v>153</v>
      </c>
      <c r="H97" s="184">
        <v>44.32</v>
      </c>
      <c r="I97" s="185"/>
      <c r="J97" s="186">
        <f aca="true" t="shared" si="0" ref="J97:J103">ROUND(I97*H97,2)</f>
        <v>0</v>
      </c>
      <c r="K97" s="182" t="s">
        <v>144</v>
      </c>
      <c r="L97" s="36"/>
      <c r="M97" s="187" t="s">
        <v>19</v>
      </c>
      <c r="N97" s="188" t="s">
        <v>39</v>
      </c>
      <c r="O97" s="58"/>
      <c r="P97" s="189">
        <f aca="true" t="shared" si="1" ref="P97:P103">O97*H97</f>
        <v>0</v>
      </c>
      <c r="Q97" s="189">
        <v>0</v>
      </c>
      <c r="R97" s="189">
        <f aca="true" t="shared" si="2" ref="R97:R103">Q97*H97</f>
        <v>0</v>
      </c>
      <c r="S97" s="189">
        <v>0</v>
      </c>
      <c r="T97" s="190">
        <f aca="true" t="shared" si="3" ref="T97:T103">S97*H97</f>
        <v>0</v>
      </c>
      <c r="AR97" s="15" t="s">
        <v>145</v>
      </c>
      <c r="AT97" s="15" t="s">
        <v>140</v>
      </c>
      <c r="AU97" s="15" t="s">
        <v>77</v>
      </c>
      <c r="AY97" s="15" t="s">
        <v>138</v>
      </c>
      <c r="BE97" s="191">
        <f aca="true" t="shared" si="4" ref="BE97:BE103">IF(N97="základní",J97,0)</f>
        <v>0</v>
      </c>
      <c r="BF97" s="191">
        <f aca="true" t="shared" si="5" ref="BF97:BF103">IF(N97="snížená",J97,0)</f>
        <v>0</v>
      </c>
      <c r="BG97" s="191">
        <f aca="true" t="shared" si="6" ref="BG97:BG103">IF(N97="zákl. přenesená",J97,0)</f>
        <v>0</v>
      </c>
      <c r="BH97" s="191">
        <f aca="true" t="shared" si="7" ref="BH97:BH103">IF(N97="sníž. přenesená",J97,0)</f>
        <v>0</v>
      </c>
      <c r="BI97" s="191">
        <f aca="true" t="shared" si="8" ref="BI97:BI103">IF(N97="nulová",J97,0)</f>
        <v>0</v>
      </c>
      <c r="BJ97" s="15" t="s">
        <v>75</v>
      </c>
      <c r="BK97" s="191">
        <f aca="true" t="shared" si="9" ref="BK97:BK103">ROUND(I97*H97,2)</f>
        <v>0</v>
      </c>
      <c r="BL97" s="15" t="s">
        <v>145</v>
      </c>
      <c r="BM97" s="15" t="s">
        <v>225</v>
      </c>
    </row>
    <row r="98" spans="2:65" s="1" customFormat="1" ht="22.5" customHeight="1">
      <c r="B98" s="32"/>
      <c r="C98" s="180" t="s">
        <v>164</v>
      </c>
      <c r="D98" s="180" t="s">
        <v>140</v>
      </c>
      <c r="E98" s="181" t="s">
        <v>165</v>
      </c>
      <c r="F98" s="182" t="s">
        <v>166</v>
      </c>
      <c r="G98" s="183" t="s">
        <v>153</v>
      </c>
      <c r="H98" s="184">
        <v>44.32</v>
      </c>
      <c r="I98" s="185"/>
      <c r="J98" s="186">
        <f t="shared" si="0"/>
        <v>0</v>
      </c>
      <c r="K98" s="182" t="s">
        <v>144</v>
      </c>
      <c r="L98" s="36"/>
      <c r="M98" s="187" t="s">
        <v>19</v>
      </c>
      <c r="N98" s="188" t="s">
        <v>39</v>
      </c>
      <c r="O98" s="58"/>
      <c r="P98" s="189">
        <f t="shared" si="1"/>
        <v>0</v>
      </c>
      <c r="Q98" s="189">
        <v>0</v>
      </c>
      <c r="R98" s="189">
        <f t="shared" si="2"/>
        <v>0</v>
      </c>
      <c r="S98" s="189">
        <v>0</v>
      </c>
      <c r="T98" s="190">
        <f t="shared" si="3"/>
        <v>0</v>
      </c>
      <c r="AR98" s="15" t="s">
        <v>145</v>
      </c>
      <c r="AT98" s="15" t="s">
        <v>140</v>
      </c>
      <c r="AU98" s="15" t="s">
        <v>77</v>
      </c>
      <c r="AY98" s="15" t="s">
        <v>138</v>
      </c>
      <c r="BE98" s="191">
        <f t="shared" si="4"/>
        <v>0</v>
      </c>
      <c r="BF98" s="191">
        <f t="shared" si="5"/>
        <v>0</v>
      </c>
      <c r="BG98" s="191">
        <f t="shared" si="6"/>
        <v>0</v>
      </c>
      <c r="BH98" s="191">
        <f t="shared" si="7"/>
        <v>0</v>
      </c>
      <c r="BI98" s="191">
        <f t="shared" si="8"/>
        <v>0</v>
      </c>
      <c r="BJ98" s="15" t="s">
        <v>75</v>
      </c>
      <c r="BK98" s="191">
        <f t="shared" si="9"/>
        <v>0</v>
      </c>
      <c r="BL98" s="15" t="s">
        <v>145</v>
      </c>
      <c r="BM98" s="15" t="s">
        <v>226</v>
      </c>
    </row>
    <row r="99" spans="2:65" s="1" customFormat="1" ht="22.5" customHeight="1">
      <c r="B99" s="32"/>
      <c r="C99" s="180" t="s">
        <v>168</v>
      </c>
      <c r="D99" s="180" t="s">
        <v>140</v>
      </c>
      <c r="E99" s="181" t="s">
        <v>169</v>
      </c>
      <c r="F99" s="182" t="s">
        <v>170</v>
      </c>
      <c r="G99" s="183" t="s">
        <v>171</v>
      </c>
      <c r="H99" s="184">
        <v>153.71</v>
      </c>
      <c r="I99" s="185"/>
      <c r="J99" s="186">
        <f t="shared" si="0"/>
        <v>0</v>
      </c>
      <c r="K99" s="182" t="s">
        <v>144</v>
      </c>
      <c r="L99" s="36"/>
      <c r="M99" s="187" t="s">
        <v>19</v>
      </c>
      <c r="N99" s="188" t="s">
        <v>39</v>
      </c>
      <c r="O99" s="58"/>
      <c r="P99" s="189">
        <f t="shared" si="1"/>
        <v>0</v>
      </c>
      <c r="Q99" s="189">
        <v>0</v>
      </c>
      <c r="R99" s="189">
        <f t="shared" si="2"/>
        <v>0</v>
      </c>
      <c r="S99" s="189">
        <v>0</v>
      </c>
      <c r="T99" s="190">
        <f t="shared" si="3"/>
        <v>0</v>
      </c>
      <c r="AR99" s="15" t="s">
        <v>145</v>
      </c>
      <c r="AT99" s="15" t="s">
        <v>140</v>
      </c>
      <c r="AU99" s="15" t="s">
        <v>77</v>
      </c>
      <c r="AY99" s="15" t="s">
        <v>138</v>
      </c>
      <c r="BE99" s="191">
        <f t="shared" si="4"/>
        <v>0</v>
      </c>
      <c r="BF99" s="191">
        <f t="shared" si="5"/>
        <v>0</v>
      </c>
      <c r="BG99" s="191">
        <f t="shared" si="6"/>
        <v>0</v>
      </c>
      <c r="BH99" s="191">
        <f t="shared" si="7"/>
        <v>0</v>
      </c>
      <c r="BI99" s="191">
        <f t="shared" si="8"/>
        <v>0</v>
      </c>
      <c r="BJ99" s="15" t="s">
        <v>75</v>
      </c>
      <c r="BK99" s="191">
        <f t="shared" si="9"/>
        <v>0</v>
      </c>
      <c r="BL99" s="15" t="s">
        <v>145</v>
      </c>
      <c r="BM99" s="15" t="s">
        <v>227</v>
      </c>
    </row>
    <row r="100" spans="2:65" s="1" customFormat="1" ht="22.5" customHeight="1">
      <c r="B100" s="32"/>
      <c r="C100" s="180" t="s">
        <v>173</v>
      </c>
      <c r="D100" s="180" t="s">
        <v>140</v>
      </c>
      <c r="E100" s="181" t="s">
        <v>174</v>
      </c>
      <c r="F100" s="182" t="s">
        <v>175</v>
      </c>
      <c r="G100" s="183" t="s">
        <v>153</v>
      </c>
      <c r="H100" s="184">
        <v>118.19</v>
      </c>
      <c r="I100" s="185"/>
      <c r="J100" s="186">
        <f t="shared" si="0"/>
        <v>0</v>
      </c>
      <c r="K100" s="182" t="s">
        <v>144</v>
      </c>
      <c r="L100" s="36"/>
      <c r="M100" s="187" t="s">
        <v>19</v>
      </c>
      <c r="N100" s="188" t="s">
        <v>39</v>
      </c>
      <c r="O100" s="58"/>
      <c r="P100" s="189">
        <f t="shared" si="1"/>
        <v>0</v>
      </c>
      <c r="Q100" s="189">
        <v>0</v>
      </c>
      <c r="R100" s="189">
        <f t="shared" si="2"/>
        <v>0</v>
      </c>
      <c r="S100" s="189">
        <v>0</v>
      </c>
      <c r="T100" s="190">
        <f t="shared" si="3"/>
        <v>0</v>
      </c>
      <c r="AR100" s="15" t="s">
        <v>145</v>
      </c>
      <c r="AT100" s="15" t="s">
        <v>140</v>
      </c>
      <c r="AU100" s="15" t="s">
        <v>77</v>
      </c>
      <c r="AY100" s="15" t="s">
        <v>138</v>
      </c>
      <c r="BE100" s="191">
        <f t="shared" si="4"/>
        <v>0</v>
      </c>
      <c r="BF100" s="191">
        <f t="shared" si="5"/>
        <v>0</v>
      </c>
      <c r="BG100" s="191">
        <f t="shared" si="6"/>
        <v>0</v>
      </c>
      <c r="BH100" s="191">
        <f t="shared" si="7"/>
        <v>0</v>
      </c>
      <c r="BI100" s="191">
        <f t="shared" si="8"/>
        <v>0</v>
      </c>
      <c r="BJ100" s="15" t="s">
        <v>75</v>
      </c>
      <c r="BK100" s="191">
        <f t="shared" si="9"/>
        <v>0</v>
      </c>
      <c r="BL100" s="15" t="s">
        <v>145</v>
      </c>
      <c r="BM100" s="15" t="s">
        <v>228</v>
      </c>
    </row>
    <row r="101" spans="2:65" s="1" customFormat="1" ht="22.5" customHeight="1">
      <c r="B101" s="32"/>
      <c r="C101" s="180" t="s">
        <v>177</v>
      </c>
      <c r="D101" s="180" t="s">
        <v>140</v>
      </c>
      <c r="E101" s="181" t="s">
        <v>182</v>
      </c>
      <c r="F101" s="182" t="s">
        <v>183</v>
      </c>
      <c r="G101" s="183" t="s">
        <v>171</v>
      </c>
      <c r="H101" s="184">
        <v>104.35</v>
      </c>
      <c r="I101" s="185"/>
      <c r="J101" s="186">
        <f t="shared" si="0"/>
        <v>0</v>
      </c>
      <c r="K101" s="182" t="s">
        <v>144</v>
      </c>
      <c r="L101" s="36"/>
      <c r="M101" s="187" t="s">
        <v>19</v>
      </c>
      <c r="N101" s="188" t="s">
        <v>39</v>
      </c>
      <c r="O101" s="58"/>
      <c r="P101" s="189">
        <f t="shared" si="1"/>
        <v>0</v>
      </c>
      <c r="Q101" s="189">
        <v>0</v>
      </c>
      <c r="R101" s="189">
        <f t="shared" si="2"/>
        <v>0</v>
      </c>
      <c r="S101" s="189">
        <v>0</v>
      </c>
      <c r="T101" s="190">
        <f t="shared" si="3"/>
        <v>0</v>
      </c>
      <c r="AR101" s="15" t="s">
        <v>145</v>
      </c>
      <c r="AT101" s="15" t="s">
        <v>140</v>
      </c>
      <c r="AU101" s="15" t="s">
        <v>77</v>
      </c>
      <c r="AY101" s="15" t="s">
        <v>138</v>
      </c>
      <c r="BE101" s="191">
        <f t="shared" si="4"/>
        <v>0</v>
      </c>
      <c r="BF101" s="191">
        <f t="shared" si="5"/>
        <v>0</v>
      </c>
      <c r="BG101" s="191">
        <f t="shared" si="6"/>
        <v>0</v>
      </c>
      <c r="BH101" s="191">
        <f t="shared" si="7"/>
        <v>0</v>
      </c>
      <c r="BI101" s="191">
        <f t="shared" si="8"/>
        <v>0</v>
      </c>
      <c r="BJ101" s="15" t="s">
        <v>75</v>
      </c>
      <c r="BK101" s="191">
        <f t="shared" si="9"/>
        <v>0</v>
      </c>
      <c r="BL101" s="15" t="s">
        <v>145</v>
      </c>
      <c r="BM101" s="15" t="s">
        <v>229</v>
      </c>
    </row>
    <row r="102" spans="2:65" s="1" customFormat="1" ht="22.5" customHeight="1">
      <c r="B102" s="32"/>
      <c r="C102" s="180" t="s">
        <v>181</v>
      </c>
      <c r="D102" s="180" t="s">
        <v>140</v>
      </c>
      <c r="E102" s="181" t="s">
        <v>186</v>
      </c>
      <c r="F102" s="182" t="s">
        <v>187</v>
      </c>
      <c r="G102" s="183" t="s">
        <v>171</v>
      </c>
      <c r="H102" s="184">
        <v>104.35</v>
      </c>
      <c r="I102" s="185"/>
      <c r="J102" s="186">
        <f t="shared" si="0"/>
        <v>0</v>
      </c>
      <c r="K102" s="182" t="s">
        <v>144</v>
      </c>
      <c r="L102" s="36"/>
      <c r="M102" s="187" t="s">
        <v>19</v>
      </c>
      <c r="N102" s="188" t="s">
        <v>39</v>
      </c>
      <c r="O102" s="58"/>
      <c r="P102" s="189">
        <f t="shared" si="1"/>
        <v>0</v>
      </c>
      <c r="Q102" s="189">
        <v>0</v>
      </c>
      <c r="R102" s="189">
        <f t="shared" si="2"/>
        <v>0</v>
      </c>
      <c r="S102" s="189">
        <v>0</v>
      </c>
      <c r="T102" s="190">
        <f t="shared" si="3"/>
        <v>0</v>
      </c>
      <c r="AR102" s="15" t="s">
        <v>145</v>
      </c>
      <c r="AT102" s="15" t="s">
        <v>140</v>
      </c>
      <c r="AU102" s="15" t="s">
        <v>77</v>
      </c>
      <c r="AY102" s="15" t="s">
        <v>138</v>
      </c>
      <c r="BE102" s="191">
        <f t="shared" si="4"/>
        <v>0</v>
      </c>
      <c r="BF102" s="191">
        <f t="shared" si="5"/>
        <v>0</v>
      </c>
      <c r="BG102" s="191">
        <f t="shared" si="6"/>
        <v>0</v>
      </c>
      <c r="BH102" s="191">
        <f t="shared" si="7"/>
        <v>0</v>
      </c>
      <c r="BI102" s="191">
        <f t="shared" si="8"/>
        <v>0</v>
      </c>
      <c r="BJ102" s="15" t="s">
        <v>75</v>
      </c>
      <c r="BK102" s="191">
        <f t="shared" si="9"/>
        <v>0</v>
      </c>
      <c r="BL102" s="15" t="s">
        <v>145</v>
      </c>
      <c r="BM102" s="15" t="s">
        <v>230</v>
      </c>
    </row>
    <row r="103" spans="2:65" s="1" customFormat="1" ht="16.5" customHeight="1">
      <c r="B103" s="32"/>
      <c r="C103" s="204" t="s">
        <v>185</v>
      </c>
      <c r="D103" s="204" t="s">
        <v>190</v>
      </c>
      <c r="E103" s="205" t="s">
        <v>191</v>
      </c>
      <c r="F103" s="206" t="s">
        <v>192</v>
      </c>
      <c r="G103" s="207" t="s">
        <v>193</v>
      </c>
      <c r="H103" s="208">
        <v>1.565</v>
      </c>
      <c r="I103" s="209"/>
      <c r="J103" s="210">
        <f t="shared" si="0"/>
        <v>0</v>
      </c>
      <c r="K103" s="206" t="s">
        <v>144</v>
      </c>
      <c r="L103" s="211"/>
      <c r="M103" s="212" t="s">
        <v>19</v>
      </c>
      <c r="N103" s="213" t="s">
        <v>39</v>
      </c>
      <c r="O103" s="58"/>
      <c r="P103" s="189">
        <f t="shared" si="1"/>
        <v>0</v>
      </c>
      <c r="Q103" s="189">
        <v>0.001</v>
      </c>
      <c r="R103" s="189">
        <f t="shared" si="2"/>
        <v>0.001565</v>
      </c>
      <c r="S103" s="189">
        <v>0</v>
      </c>
      <c r="T103" s="190">
        <f t="shared" si="3"/>
        <v>0</v>
      </c>
      <c r="AR103" s="15" t="s">
        <v>173</v>
      </c>
      <c r="AT103" s="15" t="s">
        <v>190</v>
      </c>
      <c r="AU103" s="15" t="s">
        <v>77</v>
      </c>
      <c r="AY103" s="15" t="s">
        <v>138</v>
      </c>
      <c r="BE103" s="191">
        <f t="shared" si="4"/>
        <v>0</v>
      </c>
      <c r="BF103" s="191">
        <f t="shared" si="5"/>
        <v>0</v>
      </c>
      <c r="BG103" s="191">
        <f t="shared" si="6"/>
        <v>0</v>
      </c>
      <c r="BH103" s="191">
        <f t="shared" si="7"/>
        <v>0</v>
      </c>
      <c r="BI103" s="191">
        <f t="shared" si="8"/>
        <v>0</v>
      </c>
      <c r="BJ103" s="15" t="s">
        <v>75</v>
      </c>
      <c r="BK103" s="191">
        <f t="shared" si="9"/>
        <v>0</v>
      </c>
      <c r="BL103" s="15" t="s">
        <v>145</v>
      </c>
      <c r="BM103" s="15" t="s">
        <v>231</v>
      </c>
    </row>
    <row r="104" spans="2:51" s="12" customFormat="1" ht="12">
      <c r="B104" s="192"/>
      <c r="C104" s="193"/>
      <c r="D104" s="194" t="s">
        <v>158</v>
      </c>
      <c r="E104" s="195" t="s">
        <v>19</v>
      </c>
      <c r="F104" s="196" t="s">
        <v>232</v>
      </c>
      <c r="G104" s="193"/>
      <c r="H104" s="197">
        <v>1.565</v>
      </c>
      <c r="I104" s="198"/>
      <c r="J104" s="193"/>
      <c r="K104" s="193"/>
      <c r="L104" s="199"/>
      <c r="M104" s="200"/>
      <c r="N104" s="201"/>
      <c r="O104" s="201"/>
      <c r="P104" s="201"/>
      <c r="Q104" s="201"/>
      <c r="R104" s="201"/>
      <c r="S104" s="201"/>
      <c r="T104" s="202"/>
      <c r="AT104" s="203" t="s">
        <v>158</v>
      </c>
      <c r="AU104" s="203" t="s">
        <v>77</v>
      </c>
      <c r="AV104" s="12" t="s">
        <v>77</v>
      </c>
      <c r="AW104" s="12" t="s">
        <v>31</v>
      </c>
      <c r="AX104" s="12" t="s">
        <v>75</v>
      </c>
      <c r="AY104" s="203" t="s">
        <v>138</v>
      </c>
    </row>
    <row r="105" spans="2:63" s="11" customFormat="1" ht="22.9" customHeight="1">
      <c r="B105" s="164"/>
      <c r="C105" s="165"/>
      <c r="D105" s="166" t="s">
        <v>67</v>
      </c>
      <c r="E105" s="178" t="s">
        <v>145</v>
      </c>
      <c r="F105" s="178" t="s">
        <v>196</v>
      </c>
      <c r="G105" s="165"/>
      <c r="H105" s="165"/>
      <c r="I105" s="168"/>
      <c r="J105" s="179">
        <f>BK105</f>
        <v>0</v>
      </c>
      <c r="K105" s="165"/>
      <c r="L105" s="170"/>
      <c r="M105" s="171"/>
      <c r="N105" s="172"/>
      <c r="O105" s="172"/>
      <c r="P105" s="173">
        <f>SUM(P106:P109)</f>
        <v>0</v>
      </c>
      <c r="Q105" s="172"/>
      <c r="R105" s="173">
        <f>SUM(R106:R109)</f>
        <v>176.23523999999998</v>
      </c>
      <c r="S105" s="172"/>
      <c r="T105" s="174">
        <f>SUM(T106:T109)</f>
        <v>0</v>
      </c>
      <c r="AR105" s="175" t="s">
        <v>75</v>
      </c>
      <c r="AT105" s="176" t="s">
        <v>67</v>
      </c>
      <c r="AU105" s="176" t="s">
        <v>75</v>
      </c>
      <c r="AY105" s="175" t="s">
        <v>138</v>
      </c>
      <c r="BK105" s="177">
        <f>SUM(BK106:BK109)</f>
        <v>0</v>
      </c>
    </row>
    <row r="106" spans="2:65" s="1" customFormat="1" ht="22.5" customHeight="1">
      <c r="B106" s="32"/>
      <c r="C106" s="180" t="s">
        <v>189</v>
      </c>
      <c r="D106" s="180" t="s">
        <v>140</v>
      </c>
      <c r="E106" s="181" t="s">
        <v>198</v>
      </c>
      <c r="F106" s="182" t="s">
        <v>199</v>
      </c>
      <c r="G106" s="183" t="s">
        <v>153</v>
      </c>
      <c r="H106" s="184">
        <v>45.41</v>
      </c>
      <c r="I106" s="185"/>
      <c r="J106" s="186">
        <f>ROUND(I106*H106,2)</f>
        <v>0</v>
      </c>
      <c r="K106" s="182" t="s">
        <v>144</v>
      </c>
      <c r="L106" s="36"/>
      <c r="M106" s="187" t="s">
        <v>19</v>
      </c>
      <c r="N106" s="188" t="s">
        <v>39</v>
      </c>
      <c r="O106" s="58"/>
      <c r="P106" s="189">
        <f>O106*H106</f>
        <v>0</v>
      </c>
      <c r="Q106" s="189">
        <v>2.13408</v>
      </c>
      <c r="R106" s="189">
        <f>Q106*H106</f>
        <v>96.90857279999999</v>
      </c>
      <c r="S106" s="189">
        <v>0</v>
      </c>
      <c r="T106" s="190">
        <f>S106*H106</f>
        <v>0</v>
      </c>
      <c r="AR106" s="15" t="s">
        <v>145</v>
      </c>
      <c r="AT106" s="15" t="s">
        <v>140</v>
      </c>
      <c r="AU106" s="15" t="s">
        <v>77</v>
      </c>
      <c r="AY106" s="15" t="s">
        <v>138</v>
      </c>
      <c r="BE106" s="191">
        <f>IF(N106="základní",J106,0)</f>
        <v>0</v>
      </c>
      <c r="BF106" s="191">
        <f>IF(N106="snížená",J106,0)</f>
        <v>0</v>
      </c>
      <c r="BG106" s="191">
        <f>IF(N106="zákl. přenesená",J106,0)</f>
        <v>0</v>
      </c>
      <c r="BH106" s="191">
        <f>IF(N106="sníž. přenesená",J106,0)</f>
        <v>0</v>
      </c>
      <c r="BI106" s="191">
        <f>IF(N106="nulová",J106,0)</f>
        <v>0</v>
      </c>
      <c r="BJ106" s="15" t="s">
        <v>75</v>
      </c>
      <c r="BK106" s="191">
        <f>ROUND(I106*H106,2)</f>
        <v>0</v>
      </c>
      <c r="BL106" s="15" t="s">
        <v>145</v>
      </c>
      <c r="BM106" s="15" t="s">
        <v>233</v>
      </c>
    </row>
    <row r="107" spans="2:65" s="1" customFormat="1" ht="22.5" customHeight="1">
      <c r="B107" s="32"/>
      <c r="C107" s="180" t="s">
        <v>197</v>
      </c>
      <c r="D107" s="180" t="s">
        <v>140</v>
      </c>
      <c r="E107" s="181" t="s">
        <v>202</v>
      </c>
      <c r="F107" s="182" t="s">
        <v>203</v>
      </c>
      <c r="G107" s="183" t="s">
        <v>171</v>
      </c>
      <c r="H107" s="184">
        <v>60.44</v>
      </c>
      <c r="I107" s="185"/>
      <c r="J107" s="186">
        <f>ROUND(I107*H107,2)</f>
        <v>0</v>
      </c>
      <c r="K107" s="182" t="s">
        <v>144</v>
      </c>
      <c r="L107" s="36"/>
      <c r="M107" s="187" t="s">
        <v>19</v>
      </c>
      <c r="N107" s="188" t="s">
        <v>39</v>
      </c>
      <c r="O107" s="58"/>
      <c r="P107" s="189">
        <f>O107*H107</f>
        <v>0</v>
      </c>
      <c r="Q107" s="189">
        <v>0</v>
      </c>
      <c r="R107" s="189">
        <f>Q107*H107</f>
        <v>0</v>
      </c>
      <c r="S107" s="189">
        <v>0</v>
      </c>
      <c r="T107" s="190">
        <f>S107*H107</f>
        <v>0</v>
      </c>
      <c r="AR107" s="15" t="s">
        <v>145</v>
      </c>
      <c r="AT107" s="15" t="s">
        <v>140</v>
      </c>
      <c r="AU107" s="15" t="s">
        <v>77</v>
      </c>
      <c r="AY107" s="15" t="s">
        <v>138</v>
      </c>
      <c r="BE107" s="191">
        <f>IF(N107="základní",J107,0)</f>
        <v>0</v>
      </c>
      <c r="BF107" s="191">
        <f>IF(N107="snížená",J107,0)</f>
        <v>0</v>
      </c>
      <c r="BG107" s="191">
        <f>IF(N107="zákl. přenesená",J107,0)</f>
        <v>0</v>
      </c>
      <c r="BH107" s="191">
        <f>IF(N107="sníž. přenesená",J107,0)</f>
        <v>0</v>
      </c>
      <c r="BI107" s="191">
        <f>IF(N107="nulová",J107,0)</f>
        <v>0</v>
      </c>
      <c r="BJ107" s="15" t="s">
        <v>75</v>
      </c>
      <c r="BK107" s="191">
        <f>ROUND(I107*H107,2)</f>
        <v>0</v>
      </c>
      <c r="BL107" s="15" t="s">
        <v>145</v>
      </c>
      <c r="BM107" s="15" t="s">
        <v>234</v>
      </c>
    </row>
    <row r="108" spans="2:65" s="1" customFormat="1" ht="16.5" customHeight="1">
      <c r="B108" s="32"/>
      <c r="C108" s="180" t="s">
        <v>201</v>
      </c>
      <c r="D108" s="180" t="s">
        <v>140</v>
      </c>
      <c r="E108" s="181" t="s">
        <v>205</v>
      </c>
      <c r="F108" s="182" t="s">
        <v>206</v>
      </c>
      <c r="G108" s="183" t="s">
        <v>153</v>
      </c>
      <c r="H108" s="184">
        <v>32.59</v>
      </c>
      <c r="I108" s="185"/>
      <c r="J108" s="186">
        <f>ROUND(I108*H108,2)</f>
        <v>0</v>
      </c>
      <c r="K108" s="182" t="s">
        <v>144</v>
      </c>
      <c r="L108" s="36"/>
      <c r="M108" s="187" t="s">
        <v>19</v>
      </c>
      <c r="N108" s="188" t="s">
        <v>39</v>
      </c>
      <c r="O108" s="58"/>
      <c r="P108" s="189">
        <f>O108*H108</f>
        <v>0</v>
      </c>
      <c r="Q108" s="189">
        <v>2.43408</v>
      </c>
      <c r="R108" s="189">
        <f>Q108*H108</f>
        <v>79.3266672</v>
      </c>
      <c r="S108" s="189">
        <v>0</v>
      </c>
      <c r="T108" s="190">
        <f>S108*H108</f>
        <v>0</v>
      </c>
      <c r="AR108" s="15" t="s">
        <v>145</v>
      </c>
      <c r="AT108" s="15" t="s">
        <v>140</v>
      </c>
      <c r="AU108" s="15" t="s">
        <v>77</v>
      </c>
      <c r="AY108" s="15" t="s">
        <v>138</v>
      </c>
      <c r="BE108" s="191">
        <f>IF(N108="základní",J108,0)</f>
        <v>0</v>
      </c>
      <c r="BF108" s="191">
        <f>IF(N108="snížená",J108,0)</f>
        <v>0</v>
      </c>
      <c r="BG108" s="191">
        <f>IF(N108="zákl. přenesená",J108,0)</f>
        <v>0</v>
      </c>
      <c r="BH108" s="191">
        <f>IF(N108="sníž. přenesená",J108,0)</f>
        <v>0</v>
      </c>
      <c r="BI108" s="191">
        <f>IF(N108="nulová",J108,0)</f>
        <v>0</v>
      </c>
      <c r="BJ108" s="15" t="s">
        <v>75</v>
      </c>
      <c r="BK108" s="191">
        <f>ROUND(I108*H108,2)</f>
        <v>0</v>
      </c>
      <c r="BL108" s="15" t="s">
        <v>145</v>
      </c>
      <c r="BM108" s="15" t="s">
        <v>235</v>
      </c>
    </row>
    <row r="109" spans="2:65" s="1" customFormat="1" ht="22.5" customHeight="1">
      <c r="B109" s="32"/>
      <c r="C109" s="180" t="s">
        <v>8</v>
      </c>
      <c r="D109" s="180" t="s">
        <v>140</v>
      </c>
      <c r="E109" s="181" t="s">
        <v>209</v>
      </c>
      <c r="F109" s="182" t="s">
        <v>210</v>
      </c>
      <c r="G109" s="183" t="s">
        <v>171</v>
      </c>
      <c r="H109" s="184">
        <v>108.47</v>
      </c>
      <c r="I109" s="185"/>
      <c r="J109" s="186">
        <f>ROUND(I109*H109,2)</f>
        <v>0</v>
      </c>
      <c r="K109" s="182" t="s">
        <v>144</v>
      </c>
      <c r="L109" s="36"/>
      <c r="M109" s="187" t="s">
        <v>19</v>
      </c>
      <c r="N109" s="188" t="s">
        <v>39</v>
      </c>
      <c r="O109" s="58"/>
      <c r="P109" s="189">
        <f>O109*H109</f>
        <v>0</v>
      </c>
      <c r="Q109" s="189">
        <v>0</v>
      </c>
      <c r="R109" s="189">
        <f>Q109*H109</f>
        <v>0</v>
      </c>
      <c r="S109" s="189">
        <v>0</v>
      </c>
      <c r="T109" s="190">
        <f>S109*H109</f>
        <v>0</v>
      </c>
      <c r="AR109" s="15" t="s">
        <v>145</v>
      </c>
      <c r="AT109" s="15" t="s">
        <v>140</v>
      </c>
      <c r="AU109" s="15" t="s">
        <v>77</v>
      </c>
      <c r="AY109" s="15" t="s">
        <v>138</v>
      </c>
      <c r="BE109" s="191">
        <f>IF(N109="základní",J109,0)</f>
        <v>0</v>
      </c>
      <c r="BF109" s="191">
        <f>IF(N109="snížená",J109,0)</f>
        <v>0</v>
      </c>
      <c r="BG109" s="191">
        <f>IF(N109="zákl. přenesená",J109,0)</f>
        <v>0</v>
      </c>
      <c r="BH109" s="191">
        <f>IF(N109="sníž. přenesená",J109,0)</f>
        <v>0</v>
      </c>
      <c r="BI109" s="191">
        <f>IF(N109="nulová",J109,0)</f>
        <v>0</v>
      </c>
      <c r="BJ109" s="15" t="s">
        <v>75</v>
      </c>
      <c r="BK109" s="191">
        <f>ROUND(I109*H109,2)</f>
        <v>0</v>
      </c>
      <c r="BL109" s="15" t="s">
        <v>145</v>
      </c>
      <c r="BM109" s="15" t="s">
        <v>236</v>
      </c>
    </row>
    <row r="110" spans="2:63" s="11" customFormat="1" ht="22.9" customHeight="1">
      <c r="B110" s="164"/>
      <c r="C110" s="165"/>
      <c r="D110" s="166" t="s">
        <v>67</v>
      </c>
      <c r="E110" s="178" t="s">
        <v>212</v>
      </c>
      <c r="F110" s="178" t="s">
        <v>213</v>
      </c>
      <c r="G110" s="165"/>
      <c r="H110" s="165"/>
      <c r="I110" s="168"/>
      <c r="J110" s="179">
        <f>BK110</f>
        <v>0</v>
      </c>
      <c r="K110" s="165"/>
      <c r="L110" s="170"/>
      <c r="M110" s="171"/>
      <c r="N110" s="172"/>
      <c r="O110" s="172"/>
      <c r="P110" s="173">
        <f>P111</f>
        <v>0</v>
      </c>
      <c r="Q110" s="172"/>
      <c r="R110" s="173">
        <f>R111</f>
        <v>0</v>
      </c>
      <c r="S110" s="172"/>
      <c r="T110" s="174">
        <f>T111</f>
        <v>0</v>
      </c>
      <c r="AR110" s="175" t="s">
        <v>75</v>
      </c>
      <c r="AT110" s="176" t="s">
        <v>67</v>
      </c>
      <c r="AU110" s="176" t="s">
        <v>75</v>
      </c>
      <c r="AY110" s="175" t="s">
        <v>138</v>
      </c>
      <c r="BK110" s="177">
        <f>BK111</f>
        <v>0</v>
      </c>
    </row>
    <row r="111" spans="2:65" s="1" customFormat="1" ht="16.5" customHeight="1">
      <c r="B111" s="32"/>
      <c r="C111" s="180" t="s">
        <v>208</v>
      </c>
      <c r="D111" s="180" t="s">
        <v>140</v>
      </c>
      <c r="E111" s="181" t="s">
        <v>215</v>
      </c>
      <c r="F111" s="182" t="s">
        <v>216</v>
      </c>
      <c r="G111" s="183" t="s">
        <v>217</v>
      </c>
      <c r="H111" s="184">
        <v>176.237</v>
      </c>
      <c r="I111" s="185"/>
      <c r="J111" s="186">
        <f>ROUND(I111*H111,2)</f>
        <v>0</v>
      </c>
      <c r="K111" s="182" t="s">
        <v>144</v>
      </c>
      <c r="L111" s="36"/>
      <c r="M111" s="214" t="s">
        <v>19</v>
      </c>
      <c r="N111" s="215" t="s">
        <v>39</v>
      </c>
      <c r="O111" s="216"/>
      <c r="P111" s="217">
        <f>O111*H111</f>
        <v>0</v>
      </c>
      <c r="Q111" s="217">
        <v>0</v>
      </c>
      <c r="R111" s="217">
        <f>Q111*H111</f>
        <v>0</v>
      </c>
      <c r="S111" s="217">
        <v>0</v>
      </c>
      <c r="T111" s="218">
        <f>S111*H111</f>
        <v>0</v>
      </c>
      <c r="AR111" s="15" t="s">
        <v>145</v>
      </c>
      <c r="AT111" s="15" t="s">
        <v>140</v>
      </c>
      <c r="AU111" s="15" t="s">
        <v>77</v>
      </c>
      <c r="AY111" s="15" t="s">
        <v>138</v>
      </c>
      <c r="BE111" s="191">
        <f>IF(N111="základní",J111,0)</f>
        <v>0</v>
      </c>
      <c r="BF111" s="191">
        <f>IF(N111="snížená",J111,0)</f>
        <v>0</v>
      </c>
      <c r="BG111" s="191">
        <f>IF(N111="zákl. přenesená",J111,0)</f>
        <v>0</v>
      </c>
      <c r="BH111" s="191">
        <f>IF(N111="sníž. přenesená",J111,0)</f>
        <v>0</v>
      </c>
      <c r="BI111" s="191">
        <f>IF(N111="nulová",J111,0)</f>
        <v>0</v>
      </c>
      <c r="BJ111" s="15" t="s">
        <v>75</v>
      </c>
      <c r="BK111" s="191">
        <f>ROUND(I111*H111,2)</f>
        <v>0</v>
      </c>
      <c r="BL111" s="15" t="s">
        <v>145</v>
      </c>
      <c r="BM111" s="15" t="s">
        <v>237</v>
      </c>
    </row>
    <row r="112" spans="2:12" s="1" customFormat="1" ht="6.95" customHeight="1">
      <c r="B112" s="44"/>
      <c r="C112" s="45"/>
      <c r="D112" s="45"/>
      <c r="E112" s="45"/>
      <c r="F112" s="45"/>
      <c r="G112" s="45"/>
      <c r="H112" s="45"/>
      <c r="I112" s="132"/>
      <c r="J112" s="45"/>
      <c r="K112" s="45"/>
      <c r="L112" s="36"/>
    </row>
  </sheetData>
  <sheetProtection algorithmName="SHA-512" hashValue="Ju7Tyn1TsDJEfI6nHjYd+PeEKpC/S45ZTaj8tseMoc4qSafCPhQwgQuJzsw9mzjvB5O+1P7bZ+LqYjlzF5ccPA==" saltValue="W0UG2g7Nls+Ng/mvKF1a1D3UkwT5FbDAlImlnODfM1WRXiG9HruwIxVOMycxHnplLMAVuuH6Wh44kxsHz4Pksw==" spinCount="100000" sheet="1" objects="1" scenarios="1" formatColumns="0" formatRows="0" autoFilter="0"/>
  <autoFilter ref="C88:K111"/>
  <mergeCells count="12">
    <mergeCell ref="E81:H81"/>
    <mergeCell ref="L2:V2"/>
    <mergeCell ref="E50:H50"/>
    <mergeCell ref="E52:H52"/>
    <mergeCell ref="E54:H54"/>
    <mergeCell ref="E77:H77"/>
    <mergeCell ref="E79:H79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1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04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AT2" s="15" t="s">
        <v>88</v>
      </c>
    </row>
    <row r="3" spans="2:46" ht="6.95" customHeight="1">
      <c r="B3" s="105"/>
      <c r="C3" s="106"/>
      <c r="D3" s="106"/>
      <c r="E3" s="106"/>
      <c r="F3" s="106"/>
      <c r="G3" s="106"/>
      <c r="H3" s="106"/>
      <c r="I3" s="107"/>
      <c r="J3" s="106"/>
      <c r="K3" s="106"/>
      <c r="L3" s="18"/>
      <c r="AT3" s="15" t="s">
        <v>77</v>
      </c>
    </row>
    <row r="4" spans="2:46" ht="24.95" customHeight="1">
      <c r="B4" s="18"/>
      <c r="D4" s="108" t="s">
        <v>110</v>
      </c>
      <c r="L4" s="18"/>
      <c r="M4" s="22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09" t="s">
        <v>16</v>
      </c>
      <c r="L6" s="18"/>
    </row>
    <row r="7" spans="2:12" ht="16.5" customHeight="1">
      <c r="B7" s="18"/>
      <c r="E7" s="342" t="str">
        <f>'Rekapitulace stavby'!K6</f>
        <v>Výrovka, Vrbová Lhota oprava koryta a údržba porostů, ř. km 8,500 - 10,000</v>
      </c>
      <c r="F7" s="343"/>
      <c r="G7" s="343"/>
      <c r="H7" s="343"/>
      <c r="L7" s="18"/>
    </row>
    <row r="8" spans="2:12" ht="12" customHeight="1">
      <c r="B8" s="18"/>
      <c r="D8" s="109" t="s">
        <v>111</v>
      </c>
      <c r="L8" s="18"/>
    </row>
    <row r="9" spans="2:12" s="1" customFormat="1" ht="16.5" customHeight="1">
      <c r="B9" s="36"/>
      <c r="E9" s="342" t="s">
        <v>112</v>
      </c>
      <c r="F9" s="344"/>
      <c r="G9" s="344"/>
      <c r="H9" s="344"/>
      <c r="I9" s="110"/>
      <c r="L9" s="36"/>
    </row>
    <row r="10" spans="2:12" s="1" customFormat="1" ht="12" customHeight="1">
      <c r="B10" s="36"/>
      <c r="D10" s="109" t="s">
        <v>113</v>
      </c>
      <c r="I10" s="110"/>
      <c r="L10" s="36"/>
    </row>
    <row r="11" spans="2:12" s="1" customFormat="1" ht="36.95" customHeight="1">
      <c r="B11" s="36"/>
      <c r="E11" s="345" t="s">
        <v>238</v>
      </c>
      <c r="F11" s="344"/>
      <c r="G11" s="344"/>
      <c r="H11" s="344"/>
      <c r="I11" s="110"/>
      <c r="L11" s="36"/>
    </row>
    <row r="12" spans="2:12" s="1" customFormat="1" ht="12">
      <c r="B12" s="36"/>
      <c r="I12" s="110"/>
      <c r="L12" s="36"/>
    </row>
    <row r="13" spans="2:12" s="1" customFormat="1" ht="12" customHeight="1">
      <c r="B13" s="36"/>
      <c r="D13" s="109" t="s">
        <v>18</v>
      </c>
      <c r="F13" s="15" t="s">
        <v>19</v>
      </c>
      <c r="I13" s="111" t="s">
        <v>20</v>
      </c>
      <c r="J13" s="15" t="s">
        <v>19</v>
      </c>
      <c r="L13" s="36"/>
    </row>
    <row r="14" spans="2:12" s="1" customFormat="1" ht="12" customHeight="1">
      <c r="B14" s="36"/>
      <c r="D14" s="109" t="s">
        <v>21</v>
      </c>
      <c r="F14" s="15" t="s">
        <v>22</v>
      </c>
      <c r="I14" s="111" t="s">
        <v>23</v>
      </c>
      <c r="J14" s="112" t="str">
        <f>'Rekapitulace stavby'!AN8</f>
        <v>11. 12. 2018</v>
      </c>
      <c r="L14" s="36"/>
    </row>
    <row r="15" spans="2:12" s="1" customFormat="1" ht="10.9" customHeight="1">
      <c r="B15" s="36"/>
      <c r="I15" s="110"/>
      <c r="L15" s="36"/>
    </row>
    <row r="16" spans="2:12" s="1" customFormat="1" ht="12" customHeight="1">
      <c r="B16" s="36"/>
      <c r="D16" s="109" t="s">
        <v>25</v>
      </c>
      <c r="I16" s="111" t="s">
        <v>26</v>
      </c>
      <c r="J16" s="15" t="s">
        <v>19</v>
      </c>
      <c r="L16" s="36"/>
    </row>
    <row r="17" spans="2:12" s="1" customFormat="1" ht="18" customHeight="1">
      <c r="B17" s="36"/>
      <c r="E17" s="15" t="s">
        <v>22</v>
      </c>
      <c r="I17" s="111" t="s">
        <v>27</v>
      </c>
      <c r="J17" s="15" t="s">
        <v>19</v>
      </c>
      <c r="L17" s="36"/>
    </row>
    <row r="18" spans="2:12" s="1" customFormat="1" ht="6.95" customHeight="1">
      <c r="B18" s="36"/>
      <c r="I18" s="110"/>
      <c r="L18" s="36"/>
    </row>
    <row r="19" spans="2:12" s="1" customFormat="1" ht="12" customHeight="1">
      <c r="B19" s="36"/>
      <c r="D19" s="109" t="s">
        <v>28</v>
      </c>
      <c r="I19" s="111" t="s">
        <v>26</v>
      </c>
      <c r="J19" s="28" t="str">
        <f>'Rekapitulace stavby'!AN13</f>
        <v>Vyplň údaj</v>
      </c>
      <c r="L19" s="36"/>
    </row>
    <row r="20" spans="2:12" s="1" customFormat="1" ht="18" customHeight="1">
      <c r="B20" s="36"/>
      <c r="E20" s="346" t="str">
        <f>'Rekapitulace stavby'!E14</f>
        <v>Vyplň údaj</v>
      </c>
      <c r="F20" s="347"/>
      <c r="G20" s="347"/>
      <c r="H20" s="347"/>
      <c r="I20" s="111" t="s">
        <v>27</v>
      </c>
      <c r="J20" s="28" t="str">
        <f>'Rekapitulace stavby'!AN14</f>
        <v>Vyplň údaj</v>
      </c>
      <c r="L20" s="36"/>
    </row>
    <row r="21" spans="2:12" s="1" customFormat="1" ht="6.95" customHeight="1">
      <c r="B21" s="36"/>
      <c r="I21" s="110"/>
      <c r="L21" s="36"/>
    </row>
    <row r="22" spans="2:12" s="1" customFormat="1" ht="12" customHeight="1">
      <c r="B22" s="36"/>
      <c r="D22" s="109" t="s">
        <v>30</v>
      </c>
      <c r="I22" s="111" t="s">
        <v>26</v>
      </c>
      <c r="J22" s="15" t="s">
        <v>19</v>
      </c>
      <c r="L22" s="36"/>
    </row>
    <row r="23" spans="2:12" s="1" customFormat="1" ht="18" customHeight="1">
      <c r="B23" s="36"/>
      <c r="E23" s="15" t="s">
        <v>22</v>
      </c>
      <c r="I23" s="111" t="s">
        <v>27</v>
      </c>
      <c r="J23" s="15" t="s">
        <v>19</v>
      </c>
      <c r="L23" s="36"/>
    </row>
    <row r="24" spans="2:12" s="1" customFormat="1" ht="6.95" customHeight="1">
      <c r="B24" s="36"/>
      <c r="I24" s="110"/>
      <c r="L24" s="36"/>
    </row>
    <row r="25" spans="2:12" s="1" customFormat="1" ht="12" customHeight="1">
      <c r="B25" s="36"/>
      <c r="D25" s="109" t="s">
        <v>32</v>
      </c>
      <c r="I25" s="111" t="s">
        <v>26</v>
      </c>
      <c r="J25" s="15" t="str">
        <f>IF('Rekapitulace stavby'!AN19="","",'Rekapitulace stavby'!AN19)</f>
        <v/>
      </c>
      <c r="L25" s="36"/>
    </row>
    <row r="26" spans="2:12" s="1" customFormat="1" ht="18" customHeight="1">
      <c r="B26" s="36"/>
      <c r="E26" s="15" t="str">
        <f>IF('Rekapitulace stavby'!E20="","",'Rekapitulace stavby'!E20)</f>
        <v xml:space="preserve"> </v>
      </c>
      <c r="I26" s="111" t="s">
        <v>27</v>
      </c>
      <c r="J26" s="15" t="str">
        <f>IF('Rekapitulace stavby'!AN20="","",'Rekapitulace stavby'!AN20)</f>
        <v/>
      </c>
      <c r="L26" s="36"/>
    </row>
    <row r="27" spans="2:12" s="1" customFormat="1" ht="6.95" customHeight="1">
      <c r="B27" s="36"/>
      <c r="I27" s="110"/>
      <c r="L27" s="36"/>
    </row>
    <row r="28" spans="2:12" s="1" customFormat="1" ht="12" customHeight="1">
      <c r="B28" s="36"/>
      <c r="D28" s="109" t="s">
        <v>33</v>
      </c>
      <c r="I28" s="110"/>
      <c r="L28" s="36"/>
    </row>
    <row r="29" spans="2:12" s="7" customFormat="1" ht="16.5" customHeight="1">
      <c r="B29" s="113"/>
      <c r="E29" s="348" t="s">
        <v>19</v>
      </c>
      <c r="F29" s="348"/>
      <c r="G29" s="348"/>
      <c r="H29" s="348"/>
      <c r="I29" s="114"/>
      <c r="L29" s="113"/>
    </row>
    <row r="30" spans="2:12" s="1" customFormat="1" ht="6.95" customHeight="1">
      <c r="B30" s="36"/>
      <c r="I30" s="110"/>
      <c r="L30" s="36"/>
    </row>
    <row r="31" spans="2:12" s="1" customFormat="1" ht="6.95" customHeight="1">
      <c r="B31" s="36"/>
      <c r="D31" s="54"/>
      <c r="E31" s="54"/>
      <c r="F31" s="54"/>
      <c r="G31" s="54"/>
      <c r="H31" s="54"/>
      <c r="I31" s="115"/>
      <c r="J31" s="54"/>
      <c r="K31" s="54"/>
      <c r="L31" s="36"/>
    </row>
    <row r="32" spans="2:12" s="1" customFormat="1" ht="25.35" customHeight="1">
      <c r="B32" s="36"/>
      <c r="D32" s="116" t="s">
        <v>34</v>
      </c>
      <c r="I32" s="110"/>
      <c r="J32" s="117">
        <f>ROUND(J89,2)</f>
        <v>0</v>
      </c>
      <c r="L32" s="36"/>
    </row>
    <row r="33" spans="2:12" s="1" customFormat="1" ht="6.95" customHeight="1">
      <c r="B33" s="36"/>
      <c r="D33" s="54"/>
      <c r="E33" s="54"/>
      <c r="F33" s="54"/>
      <c r="G33" s="54"/>
      <c r="H33" s="54"/>
      <c r="I33" s="115"/>
      <c r="J33" s="54"/>
      <c r="K33" s="54"/>
      <c r="L33" s="36"/>
    </row>
    <row r="34" spans="2:12" s="1" customFormat="1" ht="14.45" customHeight="1">
      <c r="B34" s="36"/>
      <c r="F34" s="118" t="s">
        <v>36</v>
      </c>
      <c r="I34" s="119" t="s">
        <v>35</v>
      </c>
      <c r="J34" s="118" t="s">
        <v>37</v>
      </c>
      <c r="L34" s="36"/>
    </row>
    <row r="35" spans="2:12" s="1" customFormat="1" ht="14.45" customHeight="1">
      <c r="B35" s="36"/>
      <c r="D35" s="109" t="s">
        <v>38</v>
      </c>
      <c r="E35" s="109" t="s">
        <v>39</v>
      </c>
      <c r="F35" s="120">
        <f>ROUND((SUM(BE89:BE111)),2)</f>
        <v>0</v>
      </c>
      <c r="I35" s="121">
        <v>0.21</v>
      </c>
      <c r="J35" s="120">
        <f>ROUND(((SUM(BE89:BE111))*I35),2)</f>
        <v>0</v>
      </c>
      <c r="L35" s="36"/>
    </row>
    <row r="36" spans="2:12" s="1" customFormat="1" ht="14.45" customHeight="1">
      <c r="B36" s="36"/>
      <c r="E36" s="109" t="s">
        <v>40</v>
      </c>
      <c r="F36" s="120">
        <f>ROUND((SUM(BF89:BF111)),2)</f>
        <v>0</v>
      </c>
      <c r="I36" s="121">
        <v>0.15</v>
      </c>
      <c r="J36" s="120">
        <f>ROUND(((SUM(BF89:BF111))*I36),2)</f>
        <v>0</v>
      </c>
      <c r="L36" s="36"/>
    </row>
    <row r="37" spans="2:12" s="1" customFormat="1" ht="14.45" customHeight="1" hidden="1">
      <c r="B37" s="36"/>
      <c r="E37" s="109" t="s">
        <v>41</v>
      </c>
      <c r="F37" s="120">
        <f>ROUND((SUM(BG89:BG111)),2)</f>
        <v>0</v>
      </c>
      <c r="I37" s="121">
        <v>0.21</v>
      </c>
      <c r="J37" s="120">
        <f>0</f>
        <v>0</v>
      </c>
      <c r="L37" s="36"/>
    </row>
    <row r="38" spans="2:12" s="1" customFormat="1" ht="14.45" customHeight="1" hidden="1">
      <c r="B38" s="36"/>
      <c r="E38" s="109" t="s">
        <v>42</v>
      </c>
      <c r="F38" s="120">
        <f>ROUND((SUM(BH89:BH111)),2)</f>
        <v>0</v>
      </c>
      <c r="I38" s="121">
        <v>0.15</v>
      </c>
      <c r="J38" s="120">
        <f>0</f>
        <v>0</v>
      </c>
      <c r="L38" s="36"/>
    </row>
    <row r="39" spans="2:12" s="1" customFormat="1" ht="14.45" customHeight="1" hidden="1">
      <c r="B39" s="36"/>
      <c r="E39" s="109" t="s">
        <v>43</v>
      </c>
      <c r="F39" s="120">
        <f>ROUND((SUM(BI89:BI111)),2)</f>
        <v>0</v>
      </c>
      <c r="I39" s="121">
        <v>0</v>
      </c>
      <c r="J39" s="120">
        <f>0</f>
        <v>0</v>
      </c>
      <c r="L39" s="36"/>
    </row>
    <row r="40" spans="2:12" s="1" customFormat="1" ht="6.95" customHeight="1">
      <c r="B40" s="36"/>
      <c r="I40" s="110"/>
      <c r="L40" s="36"/>
    </row>
    <row r="41" spans="2:12" s="1" customFormat="1" ht="25.35" customHeight="1">
      <c r="B41" s="36"/>
      <c r="C41" s="122"/>
      <c r="D41" s="123" t="s">
        <v>44</v>
      </c>
      <c r="E41" s="124"/>
      <c r="F41" s="124"/>
      <c r="G41" s="125" t="s">
        <v>45</v>
      </c>
      <c r="H41" s="126" t="s">
        <v>46</v>
      </c>
      <c r="I41" s="127"/>
      <c r="J41" s="128">
        <f>SUM(J32:J39)</f>
        <v>0</v>
      </c>
      <c r="K41" s="129"/>
      <c r="L41" s="36"/>
    </row>
    <row r="42" spans="2:12" s="1" customFormat="1" ht="14.45" customHeight="1">
      <c r="B42" s="130"/>
      <c r="C42" s="131"/>
      <c r="D42" s="131"/>
      <c r="E42" s="131"/>
      <c r="F42" s="131"/>
      <c r="G42" s="131"/>
      <c r="H42" s="131"/>
      <c r="I42" s="132"/>
      <c r="J42" s="131"/>
      <c r="K42" s="131"/>
      <c r="L42" s="36"/>
    </row>
    <row r="46" spans="2:12" s="1" customFormat="1" ht="6.95" customHeight="1">
      <c r="B46" s="133"/>
      <c r="C46" s="134"/>
      <c r="D46" s="134"/>
      <c r="E46" s="134"/>
      <c r="F46" s="134"/>
      <c r="G46" s="134"/>
      <c r="H46" s="134"/>
      <c r="I46" s="135"/>
      <c r="J46" s="134"/>
      <c r="K46" s="134"/>
      <c r="L46" s="36"/>
    </row>
    <row r="47" spans="2:12" s="1" customFormat="1" ht="24.95" customHeight="1">
      <c r="B47" s="32"/>
      <c r="C47" s="21" t="s">
        <v>115</v>
      </c>
      <c r="D47" s="33"/>
      <c r="E47" s="33"/>
      <c r="F47" s="33"/>
      <c r="G47" s="33"/>
      <c r="H47" s="33"/>
      <c r="I47" s="110"/>
      <c r="J47" s="33"/>
      <c r="K47" s="33"/>
      <c r="L47" s="36"/>
    </row>
    <row r="48" spans="2:12" s="1" customFormat="1" ht="6.95" customHeight="1">
      <c r="B48" s="32"/>
      <c r="C48" s="33"/>
      <c r="D48" s="33"/>
      <c r="E48" s="33"/>
      <c r="F48" s="33"/>
      <c r="G48" s="33"/>
      <c r="H48" s="33"/>
      <c r="I48" s="110"/>
      <c r="J48" s="33"/>
      <c r="K48" s="33"/>
      <c r="L48" s="36"/>
    </row>
    <row r="49" spans="2:12" s="1" customFormat="1" ht="12" customHeight="1">
      <c r="B49" s="32"/>
      <c r="C49" s="27" t="s">
        <v>16</v>
      </c>
      <c r="D49" s="33"/>
      <c r="E49" s="33"/>
      <c r="F49" s="33"/>
      <c r="G49" s="33"/>
      <c r="H49" s="33"/>
      <c r="I49" s="110"/>
      <c r="J49" s="33"/>
      <c r="K49" s="33"/>
      <c r="L49" s="36"/>
    </row>
    <row r="50" spans="2:12" s="1" customFormat="1" ht="16.5" customHeight="1">
      <c r="B50" s="32"/>
      <c r="C50" s="33"/>
      <c r="D50" s="33"/>
      <c r="E50" s="340" t="str">
        <f>E7</f>
        <v>Výrovka, Vrbová Lhota oprava koryta a údržba porostů, ř. km 8,500 - 10,000</v>
      </c>
      <c r="F50" s="341"/>
      <c r="G50" s="341"/>
      <c r="H50" s="341"/>
      <c r="I50" s="110"/>
      <c r="J50" s="33"/>
      <c r="K50" s="33"/>
      <c r="L50" s="36"/>
    </row>
    <row r="51" spans="2:12" ht="12" customHeight="1">
      <c r="B51" s="19"/>
      <c r="C51" s="27" t="s">
        <v>111</v>
      </c>
      <c r="D51" s="20"/>
      <c r="E51" s="20"/>
      <c r="F51" s="20"/>
      <c r="G51" s="20"/>
      <c r="H51" s="20"/>
      <c r="J51" s="20"/>
      <c r="K51" s="20"/>
      <c r="L51" s="18"/>
    </row>
    <row r="52" spans="2:12" s="1" customFormat="1" ht="16.5" customHeight="1">
      <c r="B52" s="32"/>
      <c r="C52" s="33"/>
      <c r="D52" s="33"/>
      <c r="E52" s="340" t="s">
        <v>112</v>
      </c>
      <c r="F52" s="319"/>
      <c r="G52" s="319"/>
      <c r="H52" s="319"/>
      <c r="I52" s="110"/>
      <c r="J52" s="33"/>
      <c r="K52" s="33"/>
      <c r="L52" s="36"/>
    </row>
    <row r="53" spans="2:12" s="1" customFormat="1" ht="12" customHeight="1">
      <c r="B53" s="32"/>
      <c r="C53" s="27" t="s">
        <v>113</v>
      </c>
      <c r="D53" s="33"/>
      <c r="E53" s="33"/>
      <c r="F53" s="33"/>
      <c r="G53" s="33"/>
      <c r="H53" s="33"/>
      <c r="I53" s="110"/>
      <c r="J53" s="33"/>
      <c r="K53" s="33"/>
      <c r="L53" s="36"/>
    </row>
    <row r="54" spans="2:12" s="1" customFormat="1" ht="16.5" customHeight="1">
      <c r="B54" s="32"/>
      <c r="C54" s="33"/>
      <c r="D54" s="33"/>
      <c r="E54" s="320" t="str">
        <f>E11</f>
        <v>SO 01.12 - Nátrž 5</v>
      </c>
      <c r="F54" s="319"/>
      <c r="G54" s="319"/>
      <c r="H54" s="319"/>
      <c r="I54" s="110"/>
      <c r="J54" s="33"/>
      <c r="K54" s="33"/>
      <c r="L54" s="36"/>
    </row>
    <row r="55" spans="2:12" s="1" customFormat="1" ht="6.95" customHeight="1">
      <c r="B55" s="32"/>
      <c r="C55" s="33"/>
      <c r="D55" s="33"/>
      <c r="E55" s="33"/>
      <c r="F55" s="33"/>
      <c r="G55" s="33"/>
      <c r="H55" s="33"/>
      <c r="I55" s="110"/>
      <c r="J55" s="33"/>
      <c r="K55" s="33"/>
      <c r="L55" s="36"/>
    </row>
    <row r="56" spans="2:12" s="1" customFormat="1" ht="12" customHeight="1">
      <c r="B56" s="32"/>
      <c r="C56" s="27" t="s">
        <v>21</v>
      </c>
      <c r="D56" s="33"/>
      <c r="E56" s="33"/>
      <c r="F56" s="25" t="str">
        <f>F14</f>
        <v xml:space="preserve"> </v>
      </c>
      <c r="G56" s="33"/>
      <c r="H56" s="33"/>
      <c r="I56" s="111" t="s">
        <v>23</v>
      </c>
      <c r="J56" s="53" t="str">
        <f>IF(J14="","",J14)</f>
        <v>11. 12. 2018</v>
      </c>
      <c r="K56" s="33"/>
      <c r="L56" s="36"/>
    </row>
    <row r="57" spans="2:12" s="1" customFormat="1" ht="6.95" customHeight="1">
      <c r="B57" s="32"/>
      <c r="C57" s="33"/>
      <c r="D57" s="33"/>
      <c r="E57" s="33"/>
      <c r="F57" s="33"/>
      <c r="G57" s="33"/>
      <c r="H57" s="33"/>
      <c r="I57" s="110"/>
      <c r="J57" s="33"/>
      <c r="K57" s="33"/>
      <c r="L57" s="36"/>
    </row>
    <row r="58" spans="2:12" s="1" customFormat="1" ht="13.7" customHeight="1">
      <c r="B58" s="32"/>
      <c r="C58" s="27" t="s">
        <v>25</v>
      </c>
      <c r="D58" s="33"/>
      <c r="E58" s="33"/>
      <c r="F58" s="25" t="str">
        <f>E17</f>
        <v xml:space="preserve"> </v>
      </c>
      <c r="G58" s="33"/>
      <c r="H58" s="33"/>
      <c r="I58" s="111" t="s">
        <v>30</v>
      </c>
      <c r="J58" s="30" t="str">
        <f>E23</f>
        <v xml:space="preserve"> </v>
      </c>
      <c r="K58" s="33"/>
      <c r="L58" s="36"/>
    </row>
    <row r="59" spans="2:12" s="1" customFormat="1" ht="13.7" customHeight="1">
      <c r="B59" s="32"/>
      <c r="C59" s="27" t="s">
        <v>28</v>
      </c>
      <c r="D59" s="33"/>
      <c r="E59" s="33"/>
      <c r="F59" s="25" t="str">
        <f>IF(E20="","",E20)</f>
        <v>Vyplň údaj</v>
      </c>
      <c r="G59" s="33"/>
      <c r="H59" s="33"/>
      <c r="I59" s="111" t="s">
        <v>32</v>
      </c>
      <c r="J59" s="30" t="str">
        <f>E26</f>
        <v xml:space="preserve"> </v>
      </c>
      <c r="K59" s="33"/>
      <c r="L59" s="36"/>
    </row>
    <row r="60" spans="2:12" s="1" customFormat="1" ht="10.35" customHeight="1">
      <c r="B60" s="32"/>
      <c r="C60" s="33"/>
      <c r="D60" s="33"/>
      <c r="E60" s="33"/>
      <c r="F60" s="33"/>
      <c r="G60" s="33"/>
      <c r="H60" s="33"/>
      <c r="I60" s="110"/>
      <c r="J60" s="33"/>
      <c r="K60" s="33"/>
      <c r="L60" s="36"/>
    </row>
    <row r="61" spans="2:12" s="1" customFormat="1" ht="29.25" customHeight="1">
      <c r="B61" s="32"/>
      <c r="C61" s="136" t="s">
        <v>116</v>
      </c>
      <c r="D61" s="137"/>
      <c r="E61" s="137"/>
      <c r="F61" s="137"/>
      <c r="G61" s="137"/>
      <c r="H61" s="137"/>
      <c r="I61" s="138"/>
      <c r="J61" s="139" t="s">
        <v>117</v>
      </c>
      <c r="K61" s="137"/>
      <c r="L61" s="36"/>
    </row>
    <row r="62" spans="2:12" s="1" customFormat="1" ht="10.35" customHeight="1">
      <c r="B62" s="32"/>
      <c r="C62" s="33"/>
      <c r="D62" s="33"/>
      <c r="E62" s="33"/>
      <c r="F62" s="33"/>
      <c r="G62" s="33"/>
      <c r="H62" s="33"/>
      <c r="I62" s="110"/>
      <c r="J62" s="33"/>
      <c r="K62" s="33"/>
      <c r="L62" s="36"/>
    </row>
    <row r="63" spans="2:47" s="1" customFormat="1" ht="22.9" customHeight="1">
      <c r="B63" s="32"/>
      <c r="C63" s="140" t="s">
        <v>66</v>
      </c>
      <c r="D63" s="33"/>
      <c r="E63" s="33"/>
      <c r="F63" s="33"/>
      <c r="G63" s="33"/>
      <c r="H63" s="33"/>
      <c r="I63" s="110"/>
      <c r="J63" s="71">
        <f>J89</f>
        <v>0</v>
      </c>
      <c r="K63" s="33"/>
      <c r="L63" s="36"/>
      <c r="AU63" s="15" t="s">
        <v>118</v>
      </c>
    </row>
    <row r="64" spans="2:12" s="8" customFormat="1" ht="24.95" customHeight="1">
      <c r="B64" s="141"/>
      <c r="C64" s="142"/>
      <c r="D64" s="143" t="s">
        <v>119</v>
      </c>
      <c r="E64" s="144"/>
      <c r="F64" s="144"/>
      <c r="G64" s="144"/>
      <c r="H64" s="144"/>
      <c r="I64" s="145"/>
      <c r="J64" s="146">
        <f>J90</f>
        <v>0</v>
      </c>
      <c r="K64" s="142"/>
      <c r="L64" s="147"/>
    </row>
    <row r="65" spans="2:12" s="9" customFormat="1" ht="19.9" customHeight="1">
      <c r="B65" s="148"/>
      <c r="C65" s="92"/>
      <c r="D65" s="149" t="s">
        <v>120</v>
      </c>
      <c r="E65" s="150"/>
      <c r="F65" s="150"/>
      <c r="G65" s="150"/>
      <c r="H65" s="150"/>
      <c r="I65" s="151"/>
      <c r="J65" s="152">
        <f>J91</f>
        <v>0</v>
      </c>
      <c r="K65" s="92"/>
      <c r="L65" s="153"/>
    </row>
    <row r="66" spans="2:12" s="9" customFormat="1" ht="19.9" customHeight="1">
      <c r="B66" s="148"/>
      <c r="C66" s="92"/>
      <c r="D66" s="149" t="s">
        <v>121</v>
      </c>
      <c r="E66" s="150"/>
      <c r="F66" s="150"/>
      <c r="G66" s="150"/>
      <c r="H66" s="150"/>
      <c r="I66" s="151"/>
      <c r="J66" s="152">
        <f>J105</f>
        <v>0</v>
      </c>
      <c r="K66" s="92"/>
      <c r="L66" s="153"/>
    </row>
    <row r="67" spans="2:12" s="9" customFormat="1" ht="19.9" customHeight="1">
      <c r="B67" s="148"/>
      <c r="C67" s="92"/>
      <c r="D67" s="149" t="s">
        <v>122</v>
      </c>
      <c r="E67" s="150"/>
      <c r="F67" s="150"/>
      <c r="G67" s="150"/>
      <c r="H67" s="150"/>
      <c r="I67" s="151"/>
      <c r="J67" s="152">
        <f>J110</f>
        <v>0</v>
      </c>
      <c r="K67" s="92"/>
      <c r="L67" s="153"/>
    </row>
    <row r="68" spans="2:12" s="1" customFormat="1" ht="21.75" customHeight="1">
      <c r="B68" s="32"/>
      <c r="C68" s="33"/>
      <c r="D68" s="33"/>
      <c r="E68" s="33"/>
      <c r="F68" s="33"/>
      <c r="G68" s="33"/>
      <c r="H68" s="33"/>
      <c r="I68" s="110"/>
      <c r="J68" s="33"/>
      <c r="K68" s="33"/>
      <c r="L68" s="36"/>
    </row>
    <row r="69" spans="2:12" s="1" customFormat="1" ht="6.95" customHeight="1">
      <c r="B69" s="44"/>
      <c r="C69" s="45"/>
      <c r="D69" s="45"/>
      <c r="E69" s="45"/>
      <c r="F69" s="45"/>
      <c r="G69" s="45"/>
      <c r="H69" s="45"/>
      <c r="I69" s="132"/>
      <c r="J69" s="45"/>
      <c r="K69" s="45"/>
      <c r="L69" s="36"/>
    </row>
    <row r="73" spans="2:12" s="1" customFormat="1" ht="6.95" customHeight="1">
      <c r="B73" s="46"/>
      <c r="C73" s="47"/>
      <c r="D73" s="47"/>
      <c r="E73" s="47"/>
      <c r="F73" s="47"/>
      <c r="G73" s="47"/>
      <c r="H73" s="47"/>
      <c r="I73" s="135"/>
      <c r="J73" s="47"/>
      <c r="K73" s="47"/>
      <c r="L73" s="36"/>
    </row>
    <row r="74" spans="2:12" s="1" customFormat="1" ht="24.95" customHeight="1">
      <c r="B74" s="32"/>
      <c r="C74" s="21" t="s">
        <v>123</v>
      </c>
      <c r="D74" s="33"/>
      <c r="E74" s="33"/>
      <c r="F74" s="33"/>
      <c r="G74" s="33"/>
      <c r="H74" s="33"/>
      <c r="I74" s="110"/>
      <c r="J74" s="33"/>
      <c r="K74" s="33"/>
      <c r="L74" s="36"/>
    </row>
    <row r="75" spans="2:12" s="1" customFormat="1" ht="6.95" customHeight="1">
      <c r="B75" s="32"/>
      <c r="C75" s="33"/>
      <c r="D75" s="33"/>
      <c r="E75" s="33"/>
      <c r="F75" s="33"/>
      <c r="G75" s="33"/>
      <c r="H75" s="33"/>
      <c r="I75" s="110"/>
      <c r="J75" s="33"/>
      <c r="K75" s="33"/>
      <c r="L75" s="36"/>
    </row>
    <row r="76" spans="2:12" s="1" customFormat="1" ht="12" customHeight="1">
      <c r="B76" s="32"/>
      <c r="C76" s="27" t="s">
        <v>16</v>
      </c>
      <c r="D76" s="33"/>
      <c r="E76" s="33"/>
      <c r="F76" s="33"/>
      <c r="G76" s="33"/>
      <c r="H76" s="33"/>
      <c r="I76" s="110"/>
      <c r="J76" s="33"/>
      <c r="K76" s="33"/>
      <c r="L76" s="36"/>
    </row>
    <row r="77" spans="2:12" s="1" customFormat="1" ht="16.5" customHeight="1">
      <c r="B77" s="32"/>
      <c r="C77" s="33"/>
      <c r="D77" s="33"/>
      <c r="E77" s="340" t="str">
        <f>E7</f>
        <v>Výrovka, Vrbová Lhota oprava koryta a údržba porostů, ř. km 8,500 - 10,000</v>
      </c>
      <c r="F77" s="341"/>
      <c r="G77" s="341"/>
      <c r="H77" s="341"/>
      <c r="I77" s="110"/>
      <c r="J77" s="33"/>
      <c r="K77" s="33"/>
      <c r="L77" s="36"/>
    </row>
    <row r="78" spans="2:12" ht="12" customHeight="1">
      <c r="B78" s="19"/>
      <c r="C78" s="27" t="s">
        <v>111</v>
      </c>
      <c r="D78" s="20"/>
      <c r="E78" s="20"/>
      <c r="F78" s="20"/>
      <c r="G78" s="20"/>
      <c r="H78" s="20"/>
      <c r="J78" s="20"/>
      <c r="K78" s="20"/>
      <c r="L78" s="18"/>
    </row>
    <row r="79" spans="2:12" s="1" customFormat="1" ht="16.5" customHeight="1">
      <c r="B79" s="32"/>
      <c r="C79" s="33"/>
      <c r="D79" s="33"/>
      <c r="E79" s="340" t="s">
        <v>112</v>
      </c>
      <c r="F79" s="319"/>
      <c r="G79" s="319"/>
      <c r="H79" s="319"/>
      <c r="I79" s="110"/>
      <c r="J79" s="33"/>
      <c r="K79" s="33"/>
      <c r="L79" s="36"/>
    </row>
    <row r="80" spans="2:12" s="1" customFormat="1" ht="12" customHeight="1">
      <c r="B80" s="32"/>
      <c r="C80" s="27" t="s">
        <v>113</v>
      </c>
      <c r="D80" s="33"/>
      <c r="E80" s="33"/>
      <c r="F80" s="33"/>
      <c r="G80" s="33"/>
      <c r="H80" s="33"/>
      <c r="I80" s="110"/>
      <c r="J80" s="33"/>
      <c r="K80" s="33"/>
      <c r="L80" s="36"/>
    </row>
    <row r="81" spans="2:12" s="1" customFormat="1" ht="16.5" customHeight="1">
      <c r="B81" s="32"/>
      <c r="C81" s="33"/>
      <c r="D81" s="33"/>
      <c r="E81" s="320" t="str">
        <f>E11</f>
        <v>SO 01.12 - Nátrž 5</v>
      </c>
      <c r="F81" s="319"/>
      <c r="G81" s="319"/>
      <c r="H81" s="319"/>
      <c r="I81" s="110"/>
      <c r="J81" s="33"/>
      <c r="K81" s="33"/>
      <c r="L81" s="36"/>
    </row>
    <row r="82" spans="2:12" s="1" customFormat="1" ht="6.95" customHeight="1">
      <c r="B82" s="32"/>
      <c r="C82" s="33"/>
      <c r="D82" s="33"/>
      <c r="E82" s="33"/>
      <c r="F82" s="33"/>
      <c r="G82" s="33"/>
      <c r="H82" s="33"/>
      <c r="I82" s="110"/>
      <c r="J82" s="33"/>
      <c r="K82" s="33"/>
      <c r="L82" s="36"/>
    </row>
    <row r="83" spans="2:12" s="1" customFormat="1" ht="12" customHeight="1">
      <c r="B83" s="32"/>
      <c r="C83" s="27" t="s">
        <v>21</v>
      </c>
      <c r="D83" s="33"/>
      <c r="E83" s="33"/>
      <c r="F83" s="25" t="str">
        <f>F14</f>
        <v xml:space="preserve"> </v>
      </c>
      <c r="G83" s="33"/>
      <c r="H83" s="33"/>
      <c r="I83" s="111" t="s">
        <v>23</v>
      </c>
      <c r="J83" s="53" t="str">
        <f>IF(J14="","",J14)</f>
        <v>11. 12. 2018</v>
      </c>
      <c r="K83" s="33"/>
      <c r="L83" s="36"/>
    </row>
    <row r="84" spans="2:12" s="1" customFormat="1" ht="6.95" customHeight="1">
      <c r="B84" s="32"/>
      <c r="C84" s="33"/>
      <c r="D84" s="33"/>
      <c r="E84" s="33"/>
      <c r="F84" s="33"/>
      <c r="G84" s="33"/>
      <c r="H84" s="33"/>
      <c r="I84" s="110"/>
      <c r="J84" s="33"/>
      <c r="K84" s="33"/>
      <c r="L84" s="36"/>
    </row>
    <row r="85" spans="2:12" s="1" customFormat="1" ht="13.7" customHeight="1">
      <c r="B85" s="32"/>
      <c r="C85" s="27" t="s">
        <v>25</v>
      </c>
      <c r="D85" s="33"/>
      <c r="E85" s="33"/>
      <c r="F85" s="25" t="str">
        <f>E17</f>
        <v xml:space="preserve"> </v>
      </c>
      <c r="G85" s="33"/>
      <c r="H85" s="33"/>
      <c r="I85" s="111" t="s">
        <v>30</v>
      </c>
      <c r="J85" s="30" t="str">
        <f>E23</f>
        <v xml:space="preserve"> </v>
      </c>
      <c r="K85" s="33"/>
      <c r="L85" s="36"/>
    </row>
    <row r="86" spans="2:12" s="1" customFormat="1" ht="13.7" customHeight="1">
      <c r="B86" s="32"/>
      <c r="C86" s="27" t="s">
        <v>28</v>
      </c>
      <c r="D86" s="33"/>
      <c r="E86" s="33"/>
      <c r="F86" s="25" t="str">
        <f>IF(E20="","",E20)</f>
        <v>Vyplň údaj</v>
      </c>
      <c r="G86" s="33"/>
      <c r="H86" s="33"/>
      <c r="I86" s="111" t="s">
        <v>32</v>
      </c>
      <c r="J86" s="30" t="str">
        <f>E26</f>
        <v xml:space="preserve"> </v>
      </c>
      <c r="K86" s="33"/>
      <c r="L86" s="36"/>
    </row>
    <row r="87" spans="2:12" s="1" customFormat="1" ht="10.35" customHeight="1">
      <c r="B87" s="32"/>
      <c r="C87" s="33"/>
      <c r="D87" s="33"/>
      <c r="E87" s="33"/>
      <c r="F87" s="33"/>
      <c r="G87" s="33"/>
      <c r="H87" s="33"/>
      <c r="I87" s="110"/>
      <c r="J87" s="33"/>
      <c r="K87" s="33"/>
      <c r="L87" s="36"/>
    </row>
    <row r="88" spans="2:20" s="10" customFormat="1" ht="29.25" customHeight="1">
      <c r="B88" s="154"/>
      <c r="C88" s="155" t="s">
        <v>124</v>
      </c>
      <c r="D88" s="156" t="s">
        <v>53</v>
      </c>
      <c r="E88" s="156" t="s">
        <v>49</v>
      </c>
      <c r="F88" s="156" t="s">
        <v>50</v>
      </c>
      <c r="G88" s="156" t="s">
        <v>125</v>
      </c>
      <c r="H88" s="156" t="s">
        <v>126</v>
      </c>
      <c r="I88" s="157" t="s">
        <v>127</v>
      </c>
      <c r="J88" s="156" t="s">
        <v>117</v>
      </c>
      <c r="K88" s="158" t="s">
        <v>128</v>
      </c>
      <c r="L88" s="159"/>
      <c r="M88" s="62" t="s">
        <v>19</v>
      </c>
      <c r="N88" s="63" t="s">
        <v>38</v>
      </c>
      <c r="O88" s="63" t="s">
        <v>129</v>
      </c>
      <c r="P88" s="63" t="s">
        <v>130</v>
      </c>
      <c r="Q88" s="63" t="s">
        <v>131</v>
      </c>
      <c r="R88" s="63" t="s">
        <v>132</v>
      </c>
      <c r="S88" s="63" t="s">
        <v>133</v>
      </c>
      <c r="T88" s="64" t="s">
        <v>134</v>
      </c>
    </row>
    <row r="89" spans="2:63" s="1" customFormat="1" ht="22.9" customHeight="1">
      <c r="B89" s="32"/>
      <c r="C89" s="69" t="s">
        <v>135</v>
      </c>
      <c r="D89" s="33"/>
      <c r="E89" s="33"/>
      <c r="F89" s="33"/>
      <c r="G89" s="33"/>
      <c r="H89" s="33"/>
      <c r="I89" s="110"/>
      <c r="J89" s="160">
        <f>BK89</f>
        <v>0</v>
      </c>
      <c r="K89" s="33"/>
      <c r="L89" s="36"/>
      <c r="M89" s="65"/>
      <c r="N89" s="66"/>
      <c r="O89" s="66"/>
      <c r="P89" s="161">
        <f>P90</f>
        <v>0</v>
      </c>
      <c r="Q89" s="66"/>
      <c r="R89" s="161">
        <f>R90</f>
        <v>332.0636482</v>
      </c>
      <c r="S89" s="66"/>
      <c r="T89" s="162">
        <f>T90</f>
        <v>0</v>
      </c>
      <c r="AT89" s="15" t="s">
        <v>67</v>
      </c>
      <c r="AU89" s="15" t="s">
        <v>118</v>
      </c>
      <c r="BK89" s="163">
        <f>BK90</f>
        <v>0</v>
      </c>
    </row>
    <row r="90" spans="2:63" s="11" customFormat="1" ht="25.9" customHeight="1">
      <c r="B90" s="164"/>
      <c r="C90" s="165"/>
      <c r="D90" s="166" t="s">
        <v>67</v>
      </c>
      <c r="E90" s="167" t="s">
        <v>136</v>
      </c>
      <c r="F90" s="167" t="s">
        <v>137</v>
      </c>
      <c r="G90" s="165"/>
      <c r="H90" s="165"/>
      <c r="I90" s="168"/>
      <c r="J90" s="169">
        <f>BK90</f>
        <v>0</v>
      </c>
      <c r="K90" s="165"/>
      <c r="L90" s="170"/>
      <c r="M90" s="171"/>
      <c r="N90" s="172"/>
      <c r="O90" s="172"/>
      <c r="P90" s="173">
        <f>P91+P105+P110</f>
        <v>0</v>
      </c>
      <c r="Q90" s="172"/>
      <c r="R90" s="173">
        <f>R91+R105+R110</f>
        <v>332.0636482</v>
      </c>
      <c r="S90" s="172"/>
      <c r="T90" s="174">
        <f>T91+T105+T110</f>
        <v>0</v>
      </c>
      <c r="AR90" s="175" t="s">
        <v>75</v>
      </c>
      <c r="AT90" s="176" t="s">
        <v>67</v>
      </c>
      <c r="AU90" s="176" t="s">
        <v>68</v>
      </c>
      <c r="AY90" s="175" t="s">
        <v>138</v>
      </c>
      <c r="BK90" s="177">
        <f>BK91+BK105+BK110</f>
        <v>0</v>
      </c>
    </row>
    <row r="91" spans="2:63" s="11" customFormat="1" ht="22.9" customHeight="1">
      <c r="B91" s="164"/>
      <c r="C91" s="165"/>
      <c r="D91" s="166" t="s">
        <v>67</v>
      </c>
      <c r="E91" s="178" t="s">
        <v>75</v>
      </c>
      <c r="F91" s="178" t="s">
        <v>139</v>
      </c>
      <c r="G91" s="165"/>
      <c r="H91" s="165"/>
      <c r="I91" s="168"/>
      <c r="J91" s="179">
        <f>BK91</f>
        <v>0</v>
      </c>
      <c r="K91" s="165"/>
      <c r="L91" s="170"/>
      <c r="M91" s="171"/>
      <c r="N91" s="172"/>
      <c r="O91" s="172"/>
      <c r="P91" s="173">
        <f>SUM(P92:P104)</f>
        <v>0</v>
      </c>
      <c r="Q91" s="172"/>
      <c r="R91" s="173">
        <f>SUM(R92:R104)</f>
        <v>0.005077</v>
      </c>
      <c r="S91" s="172"/>
      <c r="T91" s="174">
        <f>SUM(T92:T104)</f>
        <v>0</v>
      </c>
      <c r="AR91" s="175" t="s">
        <v>75</v>
      </c>
      <c r="AT91" s="176" t="s">
        <v>67</v>
      </c>
      <c r="AU91" s="176" t="s">
        <v>75</v>
      </c>
      <c r="AY91" s="175" t="s">
        <v>138</v>
      </c>
      <c r="BK91" s="177">
        <f>SUM(BK92:BK104)</f>
        <v>0</v>
      </c>
    </row>
    <row r="92" spans="2:65" s="1" customFormat="1" ht="16.5" customHeight="1">
      <c r="B92" s="32"/>
      <c r="C92" s="180" t="s">
        <v>75</v>
      </c>
      <c r="D92" s="180" t="s">
        <v>140</v>
      </c>
      <c r="E92" s="181" t="s">
        <v>141</v>
      </c>
      <c r="F92" s="182" t="s">
        <v>142</v>
      </c>
      <c r="G92" s="183" t="s">
        <v>143</v>
      </c>
      <c r="H92" s="184">
        <v>0.02</v>
      </c>
      <c r="I92" s="185"/>
      <c r="J92" s="186">
        <f>ROUND(I92*H92,2)</f>
        <v>0</v>
      </c>
      <c r="K92" s="182" t="s">
        <v>144</v>
      </c>
      <c r="L92" s="36"/>
      <c r="M92" s="187" t="s">
        <v>19</v>
      </c>
      <c r="N92" s="188" t="s">
        <v>39</v>
      </c>
      <c r="O92" s="58"/>
      <c r="P92" s="189">
        <f>O92*H92</f>
        <v>0</v>
      </c>
      <c r="Q92" s="189">
        <v>0</v>
      </c>
      <c r="R92" s="189">
        <f>Q92*H92</f>
        <v>0</v>
      </c>
      <c r="S92" s="189">
        <v>0</v>
      </c>
      <c r="T92" s="190">
        <f>S92*H92</f>
        <v>0</v>
      </c>
      <c r="AR92" s="15" t="s">
        <v>145</v>
      </c>
      <c r="AT92" s="15" t="s">
        <v>140</v>
      </c>
      <c r="AU92" s="15" t="s">
        <v>77</v>
      </c>
      <c r="AY92" s="15" t="s">
        <v>138</v>
      </c>
      <c r="BE92" s="191">
        <f>IF(N92="základní",J92,0)</f>
        <v>0</v>
      </c>
      <c r="BF92" s="191">
        <f>IF(N92="snížená",J92,0)</f>
        <v>0</v>
      </c>
      <c r="BG92" s="191">
        <f>IF(N92="zákl. přenesená",J92,0)</f>
        <v>0</v>
      </c>
      <c r="BH92" s="191">
        <f>IF(N92="sníž. přenesená",J92,0)</f>
        <v>0</v>
      </c>
      <c r="BI92" s="191">
        <f>IF(N92="nulová",J92,0)</f>
        <v>0</v>
      </c>
      <c r="BJ92" s="15" t="s">
        <v>75</v>
      </c>
      <c r="BK92" s="191">
        <f>ROUND(I92*H92,2)</f>
        <v>0</v>
      </c>
      <c r="BL92" s="15" t="s">
        <v>145</v>
      </c>
      <c r="BM92" s="15" t="s">
        <v>239</v>
      </c>
    </row>
    <row r="93" spans="2:65" s="1" customFormat="1" ht="22.5" customHeight="1">
      <c r="B93" s="32"/>
      <c r="C93" s="180" t="s">
        <v>77</v>
      </c>
      <c r="D93" s="180" t="s">
        <v>140</v>
      </c>
      <c r="E93" s="181" t="s">
        <v>147</v>
      </c>
      <c r="F93" s="182" t="s">
        <v>148</v>
      </c>
      <c r="G93" s="183" t="s">
        <v>143</v>
      </c>
      <c r="H93" s="184">
        <v>0.02</v>
      </c>
      <c r="I93" s="185"/>
      <c r="J93" s="186">
        <f>ROUND(I93*H93,2)</f>
        <v>0</v>
      </c>
      <c r="K93" s="182" t="s">
        <v>144</v>
      </c>
      <c r="L93" s="36"/>
      <c r="M93" s="187" t="s">
        <v>19</v>
      </c>
      <c r="N93" s="188" t="s">
        <v>39</v>
      </c>
      <c r="O93" s="58"/>
      <c r="P93" s="189">
        <f>O93*H93</f>
        <v>0</v>
      </c>
      <c r="Q93" s="189">
        <v>0</v>
      </c>
      <c r="R93" s="189">
        <f>Q93*H93</f>
        <v>0</v>
      </c>
      <c r="S93" s="189">
        <v>0</v>
      </c>
      <c r="T93" s="190">
        <f>S93*H93</f>
        <v>0</v>
      </c>
      <c r="AR93" s="15" t="s">
        <v>145</v>
      </c>
      <c r="AT93" s="15" t="s">
        <v>140</v>
      </c>
      <c r="AU93" s="15" t="s">
        <v>77</v>
      </c>
      <c r="AY93" s="15" t="s">
        <v>138</v>
      </c>
      <c r="BE93" s="191">
        <f>IF(N93="základní",J93,0)</f>
        <v>0</v>
      </c>
      <c r="BF93" s="191">
        <f>IF(N93="snížená",J93,0)</f>
        <v>0</v>
      </c>
      <c r="BG93" s="191">
        <f>IF(N93="zákl. přenesená",J93,0)</f>
        <v>0</v>
      </c>
      <c r="BH93" s="191">
        <f>IF(N93="sníž. přenesená",J93,0)</f>
        <v>0</v>
      </c>
      <c r="BI93" s="191">
        <f>IF(N93="nulová",J93,0)</f>
        <v>0</v>
      </c>
      <c r="BJ93" s="15" t="s">
        <v>75</v>
      </c>
      <c r="BK93" s="191">
        <f>ROUND(I93*H93,2)</f>
        <v>0</v>
      </c>
      <c r="BL93" s="15" t="s">
        <v>145</v>
      </c>
      <c r="BM93" s="15" t="s">
        <v>240</v>
      </c>
    </row>
    <row r="94" spans="2:65" s="1" customFormat="1" ht="22.5" customHeight="1">
      <c r="B94" s="32"/>
      <c r="C94" s="180" t="s">
        <v>150</v>
      </c>
      <c r="D94" s="180" t="s">
        <v>140</v>
      </c>
      <c r="E94" s="181" t="s">
        <v>151</v>
      </c>
      <c r="F94" s="182" t="s">
        <v>152</v>
      </c>
      <c r="G94" s="183" t="s">
        <v>153</v>
      </c>
      <c r="H94" s="184">
        <v>3.74</v>
      </c>
      <c r="I94" s="185"/>
      <c r="J94" s="186">
        <f>ROUND(I94*H94,2)</f>
        <v>0</v>
      </c>
      <c r="K94" s="182" t="s">
        <v>144</v>
      </c>
      <c r="L94" s="36"/>
      <c r="M94" s="187" t="s">
        <v>19</v>
      </c>
      <c r="N94" s="188" t="s">
        <v>39</v>
      </c>
      <c r="O94" s="58"/>
      <c r="P94" s="189">
        <f>O94*H94</f>
        <v>0</v>
      </c>
      <c r="Q94" s="189">
        <v>0</v>
      </c>
      <c r="R94" s="189">
        <f>Q94*H94</f>
        <v>0</v>
      </c>
      <c r="S94" s="189">
        <v>0</v>
      </c>
      <c r="T94" s="190">
        <f>S94*H94</f>
        <v>0</v>
      </c>
      <c r="AR94" s="15" t="s">
        <v>145</v>
      </c>
      <c r="AT94" s="15" t="s">
        <v>140</v>
      </c>
      <c r="AU94" s="15" t="s">
        <v>77</v>
      </c>
      <c r="AY94" s="15" t="s">
        <v>138</v>
      </c>
      <c r="BE94" s="191">
        <f>IF(N94="základní",J94,0)</f>
        <v>0</v>
      </c>
      <c r="BF94" s="191">
        <f>IF(N94="snížená",J94,0)</f>
        <v>0</v>
      </c>
      <c r="BG94" s="191">
        <f>IF(N94="zákl. přenesená",J94,0)</f>
        <v>0</v>
      </c>
      <c r="BH94" s="191">
        <f>IF(N94="sníž. přenesená",J94,0)</f>
        <v>0</v>
      </c>
      <c r="BI94" s="191">
        <f>IF(N94="nulová",J94,0)</f>
        <v>0</v>
      </c>
      <c r="BJ94" s="15" t="s">
        <v>75</v>
      </c>
      <c r="BK94" s="191">
        <f>ROUND(I94*H94,2)</f>
        <v>0</v>
      </c>
      <c r="BL94" s="15" t="s">
        <v>145</v>
      </c>
      <c r="BM94" s="15" t="s">
        <v>241</v>
      </c>
    </row>
    <row r="95" spans="2:65" s="1" customFormat="1" ht="22.5" customHeight="1">
      <c r="B95" s="32"/>
      <c r="C95" s="180" t="s">
        <v>145</v>
      </c>
      <c r="D95" s="180" t="s">
        <v>140</v>
      </c>
      <c r="E95" s="181" t="s">
        <v>155</v>
      </c>
      <c r="F95" s="182" t="s">
        <v>156</v>
      </c>
      <c r="G95" s="183" t="s">
        <v>153</v>
      </c>
      <c r="H95" s="184">
        <v>1.122</v>
      </c>
      <c r="I95" s="185"/>
      <c r="J95" s="186">
        <f>ROUND(I95*H95,2)</f>
        <v>0</v>
      </c>
      <c r="K95" s="182" t="s">
        <v>144</v>
      </c>
      <c r="L95" s="36"/>
      <c r="M95" s="187" t="s">
        <v>19</v>
      </c>
      <c r="N95" s="188" t="s">
        <v>39</v>
      </c>
      <c r="O95" s="58"/>
      <c r="P95" s="189">
        <f>O95*H95</f>
        <v>0</v>
      </c>
      <c r="Q95" s="189">
        <v>0</v>
      </c>
      <c r="R95" s="189">
        <f>Q95*H95</f>
        <v>0</v>
      </c>
      <c r="S95" s="189">
        <v>0</v>
      </c>
      <c r="T95" s="190">
        <f>S95*H95</f>
        <v>0</v>
      </c>
      <c r="AR95" s="15" t="s">
        <v>145</v>
      </c>
      <c r="AT95" s="15" t="s">
        <v>140</v>
      </c>
      <c r="AU95" s="15" t="s">
        <v>77</v>
      </c>
      <c r="AY95" s="15" t="s">
        <v>138</v>
      </c>
      <c r="BE95" s="191">
        <f>IF(N95="základní",J95,0)</f>
        <v>0</v>
      </c>
      <c r="BF95" s="191">
        <f>IF(N95="snížená",J95,0)</f>
        <v>0</v>
      </c>
      <c r="BG95" s="191">
        <f>IF(N95="zákl. přenesená",J95,0)</f>
        <v>0</v>
      </c>
      <c r="BH95" s="191">
        <f>IF(N95="sníž. přenesená",J95,0)</f>
        <v>0</v>
      </c>
      <c r="BI95" s="191">
        <f>IF(N95="nulová",J95,0)</f>
        <v>0</v>
      </c>
      <c r="BJ95" s="15" t="s">
        <v>75</v>
      </c>
      <c r="BK95" s="191">
        <f>ROUND(I95*H95,2)</f>
        <v>0</v>
      </c>
      <c r="BL95" s="15" t="s">
        <v>145</v>
      </c>
      <c r="BM95" s="15" t="s">
        <v>242</v>
      </c>
    </row>
    <row r="96" spans="2:51" s="12" customFormat="1" ht="12">
      <c r="B96" s="192"/>
      <c r="C96" s="193"/>
      <c r="D96" s="194" t="s">
        <v>158</v>
      </c>
      <c r="E96" s="195" t="s">
        <v>19</v>
      </c>
      <c r="F96" s="196" t="s">
        <v>243</v>
      </c>
      <c r="G96" s="193"/>
      <c r="H96" s="197">
        <v>1.122</v>
      </c>
      <c r="I96" s="198"/>
      <c r="J96" s="193"/>
      <c r="K96" s="193"/>
      <c r="L96" s="199"/>
      <c r="M96" s="200"/>
      <c r="N96" s="201"/>
      <c r="O96" s="201"/>
      <c r="P96" s="201"/>
      <c r="Q96" s="201"/>
      <c r="R96" s="201"/>
      <c r="S96" s="201"/>
      <c r="T96" s="202"/>
      <c r="AT96" s="203" t="s">
        <v>158</v>
      </c>
      <c r="AU96" s="203" t="s">
        <v>77</v>
      </c>
      <c r="AV96" s="12" t="s">
        <v>77</v>
      </c>
      <c r="AW96" s="12" t="s">
        <v>31</v>
      </c>
      <c r="AX96" s="12" t="s">
        <v>75</v>
      </c>
      <c r="AY96" s="203" t="s">
        <v>138</v>
      </c>
    </row>
    <row r="97" spans="2:65" s="1" customFormat="1" ht="22.5" customHeight="1">
      <c r="B97" s="32"/>
      <c r="C97" s="180" t="s">
        <v>160</v>
      </c>
      <c r="D97" s="180" t="s">
        <v>140</v>
      </c>
      <c r="E97" s="181" t="s">
        <v>161</v>
      </c>
      <c r="F97" s="182" t="s">
        <v>162</v>
      </c>
      <c r="G97" s="183" t="s">
        <v>153</v>
      </c>
      <c r="H97" s="184">
        <v>82.64</v>
      </c>
      <c r="I97" s="185"/>
      <c r="J97" s="186">
        <f aca="true" t="shared" si="0" ref="J97:J103">ROUND(I97*H97,2)</f>
        <v>0</v>
      </c>
      <c r="K97" s="182" t="s">
        <v>144</v>
      </c>
      <c r="L97" s="36"/>
      <c r="M97" s="187" t="s">
        <v>19</v>
      </c>
      <c r="N97" s="188" t="s">
        <v>39</v>
      </c>
      <c r="O97" s="58"/>
      <c r="P97" s="189">
        <f aca="true" t="shared" si="1" ref="P97:P103">O97*H97</f>
        <v>0</v>
      </c>
      <c r="Q97" s="189">
        <v>0</v>
      </c>
      <c r="R97" s="189">
        <f aca="true" t="shared" si="2" ref="R97:R103">Q97*H97</f>
        <v>0</v>
      </c>
      <c r="S97" s="189">
        <v>0</v>
      </c>
      <c r="T97" s="190">
        <f aca="true" t="shared" si="3" ref="T97:T103">S97*H97</f>
        <v>0</v>
      </c>
      <c r="AR97" s="15" t="s">
        <v>145</v>
      </c>
      <c r="AT97" s="15" t="s">
        <v>140</v>
      </c>
      <c r="AU97" s="15" t="s">
        <v>77</v>
      </c>
      <c r="AY97" s="15" t="s">
        <v>138</v>
      </c>
      <c r="BE97" s="191">
        <f aca="true" t="shared" si="4" ref="BE97:BE103">IF(N97="základní",J97,0)</f>
        <v>0</v>
      </c>
      <c r="BF97" s="191">
        <f aca="true" t="shared" si="5" ref="BF97:BF103">IF(N97="snížená",J97,0)</f>
        <v>0</v>
      </c>
      <c r="BG97" s="191">
        <f aca="true" t="shared" si="6" ref="BG97:BG103">IF(N97="zákl. přenesená",J97,0)</f>
        <v>0</v>
      </c>
      <c r="BH97" s="191">
        <f aca="true" t="shared" si="7" ref="BH97:BH103">IF(N97="sníž. přenesená",J97,0)</f>
        <v>0</v>
      </c>
      <c r="BI97" s="191">
        <f aca="true" t="shared" si="8" ref="BI97:BI103">IF(N97="nulová",J97,0)</f>
        <v>0</v>
      </c>
      <c r="BJ97" s="15" t="s">
        <v>75</v>
      </c>
      <c r="BK97" s="191">
        <f aca="true" t="shared" si="9" ref="BK97:BK103">ROUND(I97*H97,2)</f>
        <v>0</v>
      </c>
      <c r="BL97" s="15" t="s">
        <v>145</v>
      </c>
      <c r="BM97" s="15" t="s">
        <v>244</v>
      </c>
    </row>
    <row r="98" spans="2:65" s="1" customFormat="1" ht="22.5" customHeight="1">
      <c r="B98" s="32"/>
      <c r="C98" s="180" t="s">
        <v>164</v>
      </c>
      <c r="D98" s="180" t="s">
        <v>140</v>
      </c>
      <c r="E98" s="181" t="s">
        <v>165</v>
      </c>
      <c r="F98" s="182" t="s">
        <v>166</v>
      </c>
      <c r="G98" s="183" t="s">
        <v>153</v>
      </c>
      <c r="H98" s="184">
        <v>82.64</v>
      </c>
      <c r="I98" s="185"/>
      <c r="J98" s="186">
        <f t="shared" si="0"/>
        <v>0</v>
      </c>
      <c r="K98" s="182" t="s">
        <v>144</v>
      </c>
      <c r="L98" s="36"/>
      <c r="M98" s="187" t="s">
        <v>19</v>
      </c>
      <c r="N98" s="188" t="s">
        <v>39</v>
      </c>
      <c r="O98" s="58"/>
      <c r="P98" s="189">
        <f t="shared" si="1"/>
        <v>0</v>
      </c>
      <c r="Q98" s="189">
        <v>0</v>
      </c>
      <c r="R98" s="189">
        <f t="shared" si="2"/>
        <v>0</v>
      </c>
      <c r="S98" s="189">
        <v>0</v>
      </c>
      <c r="T98" s="190">
        <f t="shared" si="3"/>
        <v>0</v>
      </c>
      <c r="AR98" s="15" t="s">
        <v>145</v>
      </c>
      <c r="AT98" s="15" t="s">
        <v>140</v>
      </c>
      <c r="AU98" s="15" t="s">
        <v>77</v>
      </c>
      <c r="AY98" s="15" t="s">
        <v>138</v>
      </c>
      <c r="BE98" s="191">
        <f t="shared" si="4"/>
        <v>0</v>
      </c>
      <c r="BF98" s="191">
        <f t="shared" si="5"/>
        <v>0</v>
      </c>
      <c r="BG98" s="191">
        <f t="shared" si="6"/>
        <v>0</v>
      </c>
      <c r="BH98" s="191">
        <f t="shared" si="7"/>
        <v>0</v>
      </c>
      <c r="BI98" s="191">
        <f t="shared" si="8"/>
        <v>0</v>
      </c>
      <c r="BJ98" s="15" t="s">
        <v>75</v>
      </c>
      <c r="BK98" s="191">
        <f t="shared" si="9"/>
        <v>0</v>
      </c>
      <c r="BL98" s="15" t="s">
        <v>145</v>
      </c>
      <c r="BM98" s="15" t="s">
        <v>245</v>
      </c>
    </row>
    <row r="99" spans="2:65" s="1" customFormat="1" ht="22.5" customHeight="1">
      <c r="B99" s="32"/>
      <c r="C99" s="180" t="s">
        <v>168</v>
      </c>
      <c r="D99" s="180" t="s">
        <v>140</v>
      </c>
      <c r="E99" s="181" t="s">
        <v>169</v>
      </c>
      <c r="F99" s="182" t="s">
        <v>170</v>
      </c>
      <c r="G99" s="183" t="s">
        <v>171</v>
      </c>
      <c r="H99" s="184">
        <v>192.93</v>
      </c>
      <c r="I99" s="185"/>
      <c r="J99" s="186">
        <f t="shared" si="0"/>
        <v>0</v>
      </c>
      <c r="K99" s="182" t="s">
        <v>144</v>
      </c>
      <c r="L99" s="36"/>
      <c r="M99" s="187" t="s">
        <v>19</v>
      </c>
      <c r="N99" s="188" t="s">
        <v>39</v>
      </c>
      <c r="O99" s="58"/>
      <c r="P99" s="189">
        <f t="shared" si="1"/>
        <v>0</v>
      </c>
      <c r="Q99" s="189">
        <v>0</v>
      </c>
      <c r="R99" s="189">
        <f t="shared" si="2"/>
        <v>0</v>
      </c>
      <c r="S99" s="189">
        <v>0</v>
      </c>
      <c r="T99" s="190">
        <f t="shared" si="3"/>
        <v>0</v>
      </c>
      <c r="AR99" s="15" t="s">
        <v>145</v>
      </c>
      <c r="AT99" s="15" t="s">
        <v>140</v>
      </c>
      <c r="AU99" s="15" t="s">
        <v>77</v>
      </c>
      <c r="AY99" s="15" t="s">
        <v>138</v>
      </c>
      <c r="BE99" s="191">
        <f t="shared" si="4"/>
        <v>0</v>
      </c>
      <c r="BF99" s="191">
        <f t="shared" si="5"/>
        <v>0</v>
      </c>
      <c r="BG99" s="191">
        <f t="shared" si="6"/>
        <v>0</v>
      </c>
      <c r="BH99" s="191">
        <f t="shared" si="7"/>
        <v>0</v>
      </c>
      <c r="BI99" s="191">
        <f t="shared" si="8"/>
        <v>0</v>
      </c>
      <c r="BJ99" s="15" t="s">
        <v>75</v>
      </c>
      <c r="BK99" s="191">
        <f t="shared" si="9"/>
        <v>0</v>
      </c>
      <c r="BL99" s="15" t="s">
        <v>145</v>
      </c>
      <c r="BM99" s="15" t="s">
        <v>246</v>
      </c>
    </row>
    <row r="100" spans="2:65" s="1" customFormat="1" ht="22.5" customHeight="1">
      <c r="B100" s="32"/>
      <c r="C100" s="180" t="s">
        <v>173</v>
      </c>
      <c r="D100" s="180" t="s">
        <v>140</v>
      </c>
      <c r="E100" s="181" t="s">
        <v>174</v>
      </c>
      <c r="F100" s="182" t="s">
        <v>175</v>
      </c>
      <c r="G100" s="183" t="s">
        <v>153</v>
      </c>
      <c r="H100" s="184">
        <v>121.18</v>
      </c>
      <c r="I100" s="185"/>
      <c r="J100" s="186">
        <f t="shared" si="0"/>
        <v>0</v>
      </c>
      <c r="K100" s="182" t="s">
        <v>144</v>
      </c>
      <c r="L100" s="36"/>
      <c r="M100" s="187" t="s">
        <v>19</v>
      </c>
      <c r="N100" s="188" t="s">
        <v>39</v>
      </c>
      <c r="O100" s="58"/>
      <c r="P100" s="189">
        <f t="shared" si="1"/>
        <v>0</v>
      </c>
      <c r="Q100" s="189">
        <v>0</v>
      </c>
      <c r="R100" s="189">
        <f t="shared" si="2"/>
        <v>0</v>
      </c>
      <c r="S100" s="189">
        <v>0</v>
      </c>
      <c r="T100" s="190">
        <f t="shared" si="3"/>
        <v>0</v>
      </c>
      <c r="AR100" s="15" t="s">
        <v>145</v>
      </c>
      <c r="AT100" s="15" t="s">
        <v>140</v>
      </c>
      <c r="AU100" s="15" t="s">
        <v>77</v>
      </c>
      <c r="AY100" s="15" t="s">
        <v>138</v>
      </c>
      <c r="BE100" s="191">
        <f t="shared" si="4"/>
        <v>0</v>
      </c>
      <c r="BF100" s="191">
        <f t="shared" si="5"/>
        <v>0</v>
      </c>
      <c r="BG100" s="191">
        <f t="shared" si="6"/>
        <v>0</v>
      </c>
      <c r="BH100" s="191">
        <f t="shared" si="7"/>
        <v>0</v>
      </c>
      <c r="BI100" s="191">
        <f t="shared" si="8"/>
        <v>0</v>
      </c>
      <c r="BJ100" s="15" t="s">
        <v>75</v>
      </c>
      <c r="BK100" s="191">
        <f t="shared" si="9"/>
        <v>0</v>
      </c>
      <c r="BL100" s="15" t="s">
        <v>145</v>
      </c>
      <c r="BM100" s="15" t="s">
        <v>247</v>
      </c>
    </row>
    <row r="101" spans="2:65" s="1" customFormat="1" ht="22.5" customHeight="1">
      <c r="B101" s="32"/>
      <c r="C101" s="180" t="s">
        <v>177</v>
      </c>
      <c r="D101" s="180" t="s">
        <v>140</v>
      </c>
      <c r="E101" s="181" t="s">
        <v>182</v>
      </c>
      <c r="F101" s="182" t="s">
        <v>183</v>
      </c>
      <c r="G101" s="183" t="s">
        <v>171</v>
      </c>
      <c r="H101" s="184">
        <v>338.45</v>
      </c>
      <c r="I101" s="185"/>
      <c r="J101" s="186">
        <f t="shared" si="0"/>
        <v>0</v>
      </c>
      <c r="K101" s="182" t="s">
        <v>144</v>
      </c>
      <c r="L101" s="36"/>
      <c r="M101" s="187" t="s">
        <v>19</v>
      </c>
      <c r="N101" s="188" t="s">
        <v>39</v>
      </c>
      <c r="O101" s="58"/>
      <c r="P101" s="189">
        <f t="shared" si="1"/>
        <v>0</v>
      </c>
      <c r="Q101" s="189">
        <v>0</v>
      </c>
      <c r="R101" s="189">
        <f t="shared" si="2"/>
        <v>0</v>
      </c>
      <c r="S101" s="189">
        <v>0</v>
      </c>
      <c r="T101" s="190">
        <f t="shared" si="3"/>
        <v>0</v>
      </c>
      <c r="AR101" s="15" t="s">
        <v>145</v>
      </c>
      <c r="AT101" s="15" t="s">
        <v>140</v>
      </c>
      <c r="AU101" s="15" t="s">
        <v>77</v>
      </c>
      <c r="AY101" s="15" t="s">
        <v>138</v>
      </c>
      <c r="BE101" s="191">
        <f t="shared" si="4"/>
        <v>0</v>
      </c>
      <c r="BF101" s="191">
        <f t="shared" si="5"/>
        <v>0</v>
      </c>
      <c r="BG101" s="191">
        <f t="shared" si="6"/>
        <v>0</v>
      </c>
      <c r="BH101" s="191">
        <f t="shared" si="7"/>
        <v>0</v>
      </c>
      <c r="BI101" s="191">
        <f t="shared" si="8"/>
        <v>0</v>
      </c>
      <c r="BJ101" s="15" t="s">
        <v>75</v>
      </c>
      <c r="BK101" s="191">
        <f t="shared" si="9"/>
        <v>0</v>
      </c>
      <c r="BL101" s="15" t="s">
        <v>145</v>
      </c>
      <c r="BM101" s="15" t="s">
        <v>248</v>
      </c>
    </row>
    <row r="102" spans="2:65" s="1" customFormat="1" ht="22.5" customHeight="1">
      <c r="B102" s="32"/>
      <c r="C102" s="180" t="s">
        <v>181</v>
      </c>
      <c r="D102" s="180" t="s">
        <v>140</v>
      </c>
      <c r="E102" s="181" t="s">
        <v>186</v>
      </c>
      <c r="F102" s="182" t="s">
        <v>187</v>
      </c>
      <c r="G102" s="183" t="s">
        <v>171</v>
      </c>
      <c r="H102" s="184">
        <v>338.45</v>
      </c>
      <c r="I102" s="185"/>
      <c r="J102" s="186">
        <f t="shared" si="0"/>
        <v>0</v>
      </c>
      <c r="K102" s="182" t="s">
        <v>144</v>
      </c>
      <c r="L102" s="36"/>
      <c r="M102" s="187" t="s">
        <v>19</v>
      </c>
      <c r="N102" s="188" t="s">
        <v>39</v>
      </c>
      <c r="O102" s="58"/>
      <c r="P102" s="189">
        <f t="shared" si="1"/>
        <v>0</v>
      </c>
      <c r="Q102" s="189">
        <v>0</v>
      </c>
      <c r="R102" s="189">
        <f t="shared" si="2"/>
        <v>0</v>
      </c>
      <c r="S102" s="189">
        <v>0</v>
      </c>
      <c r="T102" s="190">
        <f t="shared" si="3"/>
        <v>0</v>
      </c>
      <c r="AR102" s="15" t="s">
        <v>145</v>
      </c>
      <c r="AT102" s="15" t="s">
        <v>140</v>
      </c>
      <c r="AU102" s="15" t="s">
        <v>77</v>
      </c>
      <c r="AY102" s="15" t="s">
        <v>138</v>
      </c>
      <c r="BE102" s="191">
        <f t="shared" si="4"/>
        <v>0</v>
      </c>
      <c r="BF102" s="191">
        <f t="shared" si="5"/>
        <v>0</v>
      </c>
      <c r="BG102" s="191">
        <f t="shared" si="6"/>
        <v>0</v>
      </c>
      <c r="BH102" s="191">
        <f t="shared" si="7"/>
        <v>0</v>
      </c>
      <c r="BI102" s="191">
        <f t="shared" si="8"/>
        <v>0</v>
      </c>
      <c r="BJ102" s="15" t="s">
        <v>75</v>
      </c>
      <c r="BK102" s="191">
        <f t="shared" si="9"/>
        <v>0</v>
      </c>
      <c r="BL102" s="15" t="s">
        <v>145</v>
      </c>
      <c r="BM102" s="15" t="s">
        <v>249</v>
      </c>
    </row>
    <row r="103" spans="2:65" s="1" customFormat="1" ht="16.5" customHeight="1">
      <c r="B103" s="32"/>
      <c r="C103" s="204" t="s">
        <v>185</v>
      </c>
      <c r="D103" s="204" t="s">
        <v>190</v>
      </c>
      <c r="E103" s="205" t="s">
        <v>191</v>
      </c>
      <c r="F103" s="206" t="s">
        <v>192</v>
      </c>
      <c r="G103" s="207" t="s">
        <v>193</v>
      </c>
      <c r="H103" s="208">
        <v>5.077</v>
      </c>
      <c r="I103" s="209"/>
      <c r="J103" s="210">
        <f t="shared" si="0"/>
        <v>0</v>
      </c>
      <c r="K103" s="206" t="s">
        <v>144</v>
      </c>
      <c r="L103" s="211"/>
      <c r="M103" s="212" t="s">
        <v>19</v>
      </c>
      <c r="N103" s="213" t="s">
        <v>39</v>
      </c>
      <c r="O103" s="58"/>
      <c r="P103" s="189">
        <f t="shared" si="1"/>
        <v>0</v>
      </c>
      <c r="Q103" s="189">
        <v>0.001</v>
      </c>
      <c r="R103" s="189">
        <f t="shared" si="2"/>
        <v>0.005077</v>
      </c>
      <c r="S103" s="189">
        <v>0</v>
      </c>
      <c r="T103" s="190">
        <f t="shared" si="3"/>
        <v>0</v>
      </c>
      <c r="AR103" s="15" t="s">
        <v>173</v>
      </c>
      <c r="AT103" s="15" t="s">
        <v>190</v>
      </c>
      <c r="AU103" s="15" t="s">
        <v>77</v>
      </c>
      <c r="AY103" s="15" t="s">
        <v>138</v>
      </c>
      <c r="BE103" s="191">
        <f t="shared" si="4"/>
        <v>0</v>
      </c>
      <c r="BF103" s="191">
        <f t="shared" si="5"/>
        <v>0</v>
      </c>
      <c r="BG103" s="191">
        <f t="shared" si="6"/>
        <v>0</v>
      </c>
      <c r="BH103" s="191">
        <f t="shared" si="7"/>
        <v>0</v>
      </c>
      <c r="BI103" s="191">
        <f t="shared" si="8"/>
        <v>0</v>
      </c>
      <c r="BJ103" s="15" t="s">
        <v>75</v>
      </c>
      <c r="BK103" s="191">
        <f t="shared" si="9"/>
        <v>0</v>
      </c>
      <c r="BL103" s="15" t="s">
        <v>145</v>
      </c>
      <c r="BM103" s="15" t="s">
        <v>250</v>
      </c>
    </row>
    <row r="104" spans="2:51" s="12" customFormat="1" ht="12">
      <c r="B104" s="192"/>
      <c r="C104" s="193"/>
      <c r="D104" s="194" t="s">
        <v>158</v>
      </c>
      <c r="E104" s="195" t="s">
        <v>19</v>
      </c>
      <c r="F104" s="196" t="s">
        <v>251</v>
      </c>
      <c r="G104" s="193"/>
      <c r="H104" s="197">
        <v>5.077</v>
      </c>
      <c r="I104" s="198"/>
      <c r="J104" s="193"/>
      <c r="K104" s="193"/>
      <c r="L104" s="199"/>
      <c r="M104" s="200"/>
      <c r="N104" s="201"/>
      <c r="O104" s="201"/>
      <c r="P104" s="201"/>
      <c r="Q104" s="201"/>
      <c r="R104" s="201"/>
      <c r="S104" s="201"/>
      <c r="T104" s="202"/>
      <c r="AT104" s="203" t="s">
        <v>158</v>
      </c>
      <c r="AU104" s="203" t="s">
        <v>77</v>
      </c>
      <c r="AV104" s="12" t="s">
        <v>77</v>
      </c>
      <c r="AW104" s="12" t="s">
        <v>31</v>
      </c>
      <c r="AX104" s="12" t="s">
        <v>75</v>
      </c>
      <c r="AY104" s="203" t="s">
        <v>138</v>
      </c>
    </row>
    <row r="105" spans="2:63" s="11" customFormat="1" ht="22.9" customHeight="1">
      <c r="B105" s="164"/>
      <c r="C105" s="165"/>
      <c r="D105" s="166" t="s">
        <v>67</v>
      </c>
      <c r="E105" s="178" t="s">
        <v>145</v>
      </c>
      <c r="F105" s="178" t="s">
        <v>196</v>
      </c>
      <c r="G105" s="165"/>
      <c r="H105" s="165"/>
      <c r="I105" s="168"/>
      <c r="J105" s="179">
        <f>BK105</f>
        <v>0</v>
      </c>
      <c r="K105" s="165"/>
      <c r="L105" s="170"/>
      <c r="M105" s="171"/>
      <c r="N105" s="172"/>
      <c r="O105" s="172"/>
      <c r="P105" s="173">
        <f>SUM(P106:P109)</f>
        <v>0</v>
      </c>
      <c r="Q105" s="172"/>
      <c r="R105" s="173">
        <f>SUM(R106:R109)</f>
        <v>332.05857119999996</v>
      </c>
      <c r="S105" s="172"/>
      <c r="T105" s="174">
        <f>SUM(T106:T109)</f>
        <v>0</v>
      </c>
      <c r="AR105" s="175" t="s">
        <v>75</v>
      </c>
      <c r="AT105" s="176" t="s">
        <v>67</v>
      </c>
      <c r="AU105" s="176" t="s">
        <v>75</v>
      </c>
      <c r="AY105" s="175" t="s">
        <v>138</v>
      </c>
      <c r="BK105" s="177">
        <f>SUM(BK106:BK109)</f>
        <v>0</v>
      </c>
    </row>
    <row r="106" spans="2:65" s="1" customFormat="1" ht="22.5" customHeight="1">
      <c r="B106" s="32"/>
      <c r="C106" s="180" t="s">
        <v>189</v>
      </c>
      <c r="D106" s="180" t="s">
        <v>140</v>
      </c>
      <c r="E106" s="181" t="s">
        <v>198</v>
      </c>
      <c r="F106" s="182" t="s">
        <v>199</v>
      </c>
      <c r="G106" s="183" t="s">
        <v>153</v>
      </c>
      <c r="H106" s="184">
        <v>91.03</v>
      </c>
      <c r="I106" s="185"/>
      <c r="J106" s="186">
        <f>ROUND(I106*H106,2)</f>
        <v>0</v>
      </c>
      <c r="K106" s="182" t="s">
        <v>144</v>
      </c>
      <c r="L106" s="36"/>
      <c r="M106" s="187" t="s">
        <v>19</v>
      </c>
      <c r="N106" s="188" t="s">
        <v>39</v>
      </c>
      <c r="O106" s="58"/>
      <c r="P106" s="189">
        <f>O106*H106</f>
        <v>0</v>
      </c>
      <c r="Q106" s="189">
        <v>2.13408</v>
      </c>
      <c r="R106" s="189">
        <f>Q106*H106</f>
        <v>194.2653024</v>
      </c>
      <c r="S106" s="189">
        <v>0</v>
      </c>
      <c r="T106" s="190">
        <f>S106*H106</f>
        <v>0</v>
      </c>
      <c r="AR106" s="15" t="s">
        <v>145</v>
      </c>
      <c r="AT106" s="15" t="s">
        <v>140</v>
      </c>
      <c r="AU106" s="15" t="s">
        <v>77</v>
      </c>
      <c r="AY106" s="15" t="s">
        <v>138</v>
      </c>
      <c r="BE106" s="191">
        <f>IF(N106="základní",J106,0)</f>
        <v>0</v>
      </c>
      <c r="BF106" s="191">
        <f>IF(N106="snížená",J106,0)</f>
        <v>0</v>
      </c>
      <c r="BG106" s="191">
        <f>IF(N106="zákl. přenesená",J106,0)</f>
        <v>0</v>
      </c>
      <c r="BH106" s="191">
        <f>IF(N106="sníž. přenesená",J106,0)</f>
        <v>0</v>
      </c>
      <c r="BI106" s="191">
        <f>IF(N106="nulová",J106,0)</f>
        <v>0</v>
      </c>
      <c r="BJ106" s="15" t="s">
        <v>75</v>
      </c>
      <c r="BK106" s="191">
        <f>ROUND(I106*H106,2)</f>
        <v>0</v>
      </c>
      <c r="BL106" s="15" t="s">
        <v>145</v>
      </c>
      <c r="BM106" s="15" t="s">
        <v>252</v>
      </c>
    </row>
    <row r="107" spans="2:65" s="1" customFormat="1" ht="22.5" customHeight="1">
      <c r="B107" s="32"/>
      <c r="C107" s="180" t="s">
        <v>197</v>
      </c>
      <c r="D107" s="180" t="s">
        <v>140</v>
      </c>
      <c r="E107" s="181" t="s">
        <v>202</v>
      </c>
      <c r="F107" s="182" t="s">
        <v>203</v>
      </c>
      <c r="G107" s="183" t="s">
        <v>171</v>
      </c>
      <c r="H107" s="184">
        <v>122.2</v>
      </c>
      <c r="I107" s="185"/>
      <c r="J107" s="186">
        <f>ROUND(I107*H107,2)</f>
        <v>0</v>
      </c>
      <c r="K107" s="182" t="s">
        <v>144</v>
      </c>
      <c r="L107" s="36"/>
      <c r="M107" s="187" t="s">
        <v>19</v>
      </c>
      <c r="N107" s="188" t="s">
        <v>39</v>
      </c>
      <c r="O107" s="58"/>
      <c r="P107" s="189">
        <f>O107*H107</f>
        <v>0</v>
      </c>
      <c r="Q107" s="189">
        <v>0</v>
      </c>
      <c r="R107" s="189">
        <f>Q107*H107</f>
        <v>0</v>
      </c>
      <c r="S107" s="189">
        <v>0</v>
      </c>
      <c r="T107" s="190">
        <f>S107*H107</f>
        <v>0</v>
      </c>
      <c r="AR107" s="15" t="s">
        <v>145</v>
      </c>
      <c r="AT107" s="15" t="s">
        <v>140</v>
      </c>
      <c r="AU107" s="15" t="s">
        <v>77</v>
      </c>
      <c r="AY107" s="15" t="s">
        <v>138</v>
      </c>
      <c r="BE107" s="191">
        <f>IF(N107="základní",J107,0)</f>
        <v>0</v>
      </c>
      <c r="BF107" s="191">
        <f>IF(N107="snížená",J107,0)</f>
        <v>0</v>
      </c>
      <c r="BG107" s="191">
        <f>IF(N107="zákl. přenesená",J107,0)</f>
        <v>0</v>
      </c>
      <c r="BH107" s="191">
        <f>IF(N107="sníž. přenesená",J107,0)</f>
        <v>0</v>
      </c>
      <c r="BI107" s="191">
        <f>IF(N107="nulová",J107,0)</f>
        <v>0</v>
      </c>
      <c r="BJ107" s="15" t="s">
        <v>75</v>
      </c>
      <c r="BK107" s="191">
        <f>ROUND(I107*H107,2)</f>
        <v>0</v>
      </c>
      <c r="BL107" s="15" t="s">
        <v>145</v>
      </c>
      <c r="BM107" s="15" t="s">
        <v>253</v>
      </c>
    </row>
    <row r="108" spans="2:65" s="1" customFormat="1" ht="16.5" customHeight="1">
      <c r="B108" s="32"/>
      <c r="C108" s="180" t="s">
        <v>201</v>
      </c>
      <c r="D108" s="180" t="s">
        <v>140</v>
      </c>
      <c r="E108" s="181" t="s">
        <v>205</v>
      </c>
      <c r="F108" s="182" t="s">
        <v>206</v>
      </c>
      <c r="G108" s="183" t="s">
        <v>153</v>
      </c>
      <c r="H108" s="184">
        <v>56.61</v>
      </c>
      <c r="I108" s="185"/>
      <c r="J108" s="186">
        <f>ROUND(I108*H108,2)</f>
        <v>0</v>
      </c>
      <c r="K108" s="182" t="s">
        <v>144</v>
      </c>
      <c r="L108" s="36"/>
      <c r="M108" s="187" t="s">
        <v>19</v>
      </c>
      <c r="N108" s="188" t="s">
        <v>39</v>
      </c>
      <c r="O108" s="58"/>
      <c r="P108" s="189">
        <f>O108*H108</f>
        <v>0</v>
      </c>
      <c r="Q108" s="189">
        <v>2.43408</v>
      </c>
      <c r="R108" s="189">
        <f>Q108*H108</f>
        <v>137.7932688</v>
      </c>
      <c r="S108" s="189">
        <v>0</v>
      </c>
      <c r="T108" s="190">
        <f>S108*H108</f>
        <v>0</v>
      </c>
      <c r="AR108" s="15" t="s">
        <v>145</v>
      </c>
      <c r="AT108" s="15" t="s">
        <v>140</v>
      </c>
      <c r="AU108" s="15" t="s">
        <v>77</v>
      </c>
      <c r="AY108" s="15" t="s">
        <v>138</v>
      </c>
      <c r="BE108" s="191">
        <f>IF(N108="základní",J108,0)</f>
        <v>0</v>
      </c>
      <c r="BF108" s="191">
        <f>IF(N108="snížená",J108,0)</f>
        <v>0</v>
      </c>
      <c r="BG108" s="191">
        <f>IF(N108="zákl. přenesená",J108,0)</f>
        <v>0</v>
      </c>
      <c r="BH108" s="191">
        <f>IF(N108="sníž. přenesená",J108,0)</f>
        <v>0</v>
      </c>
      <c r="BI108" s="191">
        <f>IF(N108="nulová",J108,0)</f>
        <v>0</v>
      </c>
      <c r="BJ108" s="15" t="s">
        <v>75</v>
      </c>
      <c r="BK108" s="191">
        <f>ROUND(I108*H108,2)</f>
        <v>0</v>
      </c>
      <c r="BL108" s="15" t="s">
        <v>145</v>
      </c>
      <c r="BM108" s="15" t="s">
        <v>254</v>
      </c>
    </row>
    <row r="109" spans="2:65" s="1" customFormat="1" ht="22.5" customHeight="1">
      <c r="B109" s="32"/>
      <c r="C109" s="180" t="s">
        <v>8</v>
      </c>
      <c r="D109" s="180" t="s">
        <v>140</v>
      </c>
      <c r="E109" s="181" t="s">
        <v>209</v>
      </c>
      <c r="F109" s="182" t="s">
        <v>210</v>
      </c>
      <c r="G109" s="183" t="s">
        <v>171</v>
      </c>
      <c r="H109" s="184">
        <v>188.69</v>
      </c>
      <c r="I109" s="185"/>
      <c r="J109" s="186">
        <f>ROUND(I109*H109,2)</f>
        <v>0</v>
      </c>
      <c r="K109" s="182" t="s">
        <v>144</v>
      </c>
      <c r="L109" s="36"/>
      <c r="M109" s="187" t="s">
        <v>19</v>
      </c>
      <c r="N109" s="188" t="s">
        <v>39</v>
      </c>
      <c r="O109" s="58"/>
      <c r="P109" s="189">
        <f>O109*H109</f>
        <v>0</v>
      </c>
      <c r="Q109" s="189">
        <v>0</v>
      </c>
      <c r="R109" s="189">
        <f>Q109*H109</f>
        <v>0</v>
      </c>
      <c r="S109" s="189">
        <v>0</v>
      </c>
      <c r="T109" s="190">
        <f>S109*H109</f>
        <v>0</v>
      </c>
      <c r="AR109" s="15" t="s">
        <v>145</v>
      </c>
      <c r="AT109" s="15" t="s">
        <v>140</v>
      </c>
      <c r="AU109" s="15" t="s">
        <v>77</v>
      </c>
      <c r="AY109" s="15" t="s">
        <v>138</v>
      </c>
      <c r="BE109" s="191">
        <f>IF(N109="základní",J109,0)</f>
        <v>0</v>
      </c>
      <c r="BF109" s="191">
        <f>IF(N109="snížená",J109,0)</f>
        <v>0</v>
      </c>
      <c r="BG109" s="191">
        <f>IF(N109="zákl. přenesená",J109,0)</f>
        <v>0</v>
      </c>
      <c r="BH109" s="191">
        <f>IF(N109="sníž. přenesená",J109,0)</f>
        <v>0</v>
      </c>
      <c r="BI109" s="191">
        <f>IF(N109="nulová",J109,0)</f>
        <v>0</v>
      </c>
      <c r="BJ109" s="15" t="s">
        <v>75</v>
      </c>
      <c r="BK109" s="191">
        <f>ROUND(I109*H109,2)</f>
        <v>0</v>
      </c>
      <c r="BL109" s="15" t="s">
        <v>145</v>
      </c>
      <c r="BM109" s="15" t="s">
        <v>255</v>
      </c>
    </row>
    <row r="110" spans="2:63" s="11" customFormat="1" ht="22.9" customHeight="1">
      <c r="B110" s="164"/>
      <c r="C110" s="165"/>
      <c r="D110" s="166" t="s">
        <v>67</v>
      </c>
      <c r="E110" s="178" t="s">
        <v>212</v>
      </c>
      <c r="F110" s="178" t="s">
        <v>213</v>
      </c>
      <c r="G110" s="165"/>
      <c r="H110" s="165"/>
      <c r="I110" s="168"/>
      <c r="J110" s="179">
        <f>BK110</f>
        <v>0</v>
      </c>
      <c r="K110" s="165"/>
      <c r="L110" s="170"/>
      <c r="M110" s="171"/>
      <c r="N110" s="172"/>
      <c r="O110" s="172"/>
      <c r="P110" s="173">
        <f>P111</f>
        <v>0</v>
      </c>
      <c r="Q110" s="172"/>
      <c r="R110" s="173">
        <f>R111</f>
        <v>0</v>
      </c>
      <c r="S110" s="172"/>
      <c r="T110" s="174">
        <f>T111</f>
        <v>0</v>
      </c>
      <c r="AR110" s="175" t="s">
        <v>75</v>
      </c>
      <c r="AT110" s="176" t="s">
        <v>67</v>
      </c>
      <c r="AU110" s="176" t="s">
        <v>75</v>
      </c>
      <c r="AY110" s="175" t="s">
        <v>138</v>
      </c>
      <c r="BK110" s="177">
        <f>BK111</f>
        <v>0</v>
      </c>
    </row>
    <row r="111" spans="2:65" s="1" customFormat="1" ht="16.5" customHeight="1">
      <c r="B111" s="32"/>
      <c r="C111" s="180" t="s">
        <v>208</v>
      </c>
      <c r="D111" s="180" t="s">
        <v>140</v>
      </c>
      <c r="E111" s="181" t="s">
        <v>215</v>
      </c>
      <c r="F111" s="182" t="s">
        <v>216</v>
      </c>
      <c r="G111" s="183" t="s">
        <v>217</v>
      </c>
      <c r="H111" s="184">
        <v>332.064</v>
      </c>
      <c r="I111" s="185"/>
      <c r="J111" s="186">
        <f>ROUND(I111*H111,2)</f>
        <v>0</v>
      </c>
      <c r="K111" s="182" t="s">
        <v>144</v>
      </c>
      <c r="L111" s="36"/>
      <c r="M111" s="214" t="s">
        <v>19</v>
      </c>
      <c r="N111" s="215" t="s">
        <v>39</v>
      </c>
      <c r="O111" s="216"/>
      <c r="P111" s="217">
        <f>O111*H111</f>
        <v>0</v>
      </c>
      <c r="Q111" s="217">
        <v>0</v>
      </c>
      <c r="R111" s="217">
        <f>Q111*H111</f>
        <v>0</v>
      </c>
      <c r="S111" s="217">
        <v>0</v>
      </c>
      <c r="T111" s="218">
        <f>S111*H111</f>
        <v>0</v>
      </c>
      <c r="AR111" s="15" t="s">
        <v>145</v>
      </c>
      <c r="AT111" s="15" t="s">
        <v>140</v>
      </c>
      <c r="AU111" s="15" t="s">
        <v>77</v>
      </c>
      <c r="AY111" s="15" t="s">
        <v>138</v>
      </c>
      <c r="BE111" s="191">
        <f>IF(N111="základní",J111,0)</f>
        <v>0</v>
      </c>
      <c r="BF111" s="191">
        <f>IF(N111="snížená",J111,0)</f>
        <v>0</v>
      </c>
      <c r="BG111" s="191">
        <f>IF(N111="zákl. přenesená",J111,0)</f>
        <v>0</v>
      </c>
      <c r="BH111" s="191">
        <f>IF(N111="sníž. přenesená",J111,0)</f>
        <v>0</v>
      </c>
      <c r="BI111" s="191">
        <f>IF(N111="nulová",J111,0)</f>
        <v>0</v>
      </c>
      <c r="BJ111" s="15" t="s">
        <v>75</v>
      </c>
      <c r="BK111" s="191">
        <f>ROUND(I111*H111,2)</f>
        <v>0</v>
      </c>
      <c r="BL111" s="15" t="s">
        <v>145</v>
      </c>
      <c r="BM111" s="15" t="s">
        <v>256</v>
      </c>
    </row>
    <row r="112" spans="2:12" s="1" customFormat="1" ht="6.95" customHeight="1">
      <c r="B112" s="44"/>
      <c r="C112" s="45"/>
      <c r="D112" s="45"/>
      <c r="E112" s="45"/>
      <c r="F112" s="45"/>
      <c r="G112" s="45"/>
      <c r="H112" s="45"/>
      <c r="I112" s="132"/>
      <c r="J112" s="45"/>
      <c r="K112" s="45"/>
      <c r="L112" s="36"/>
    </row>
  </sheetData>
  <sheetProtection algorithmName="SHA-512" hashValue="S0XyGuIjAAt8arHgGjhTMqkB6MQzoqS7otXeIuPeV14la3eoDhuILuaRb98fD+sUpdLaMx71v03Czb6MFFFDeg==" saltValue="S1u9EeAk4hRpiqnSCN5c9Kq13mi74F7FUBoByPvBu3zdtdpk3reFdvI+7+JiYr6zI19NJ6mzzDg54AYw3XVcXw==" spinCount="100000" sheet="1" objects="1" scenarios="1" formatColumns="0" formatRows="0" autoFilter="0"/>
  <autoFilter ref="C88:K111"/>
  <mergeCells count="12">
    <mergeCell ref="E81:H81"/>
    <mergeCell ref="L2:V2"/>
    <mergeCell ref="E50:H50"/>
    <mergeCell ref="E52:H52"/>
    <mergeCell ref="E54:H54"/>
    <mergeCell ref="E77:H77"/>
    <mergeCell ref="E79:H79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1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04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AT2" s="15" t="s">
        <v>91</v>
      </c>
    </row>
    <row r="3" spans="2:46" ht="6.95" customHeight="1">
      <c r="B3" s="105"/>
      <c r="C3" s="106"/>
      <c r="D3" s="106"/>
      <c r="E3" s="106"/>
      <c r="F3" s="106"/>
      <c r="G3" s="106"/>
      <c r="H3" s="106"/>
      <c r="I3" s="107"/>
      <c r="J3" s="106"/>
      <c r="K3" s="106"/>
      <c r="L3" s="18"/>
      <c r="AT3" s="15" t="s">
        <v>77</v>
      </c>
    </row>
    <row r="4" spans="2:46" ht="24.95" customHeight="1">
      <c r="B4" s="18"/>
      <c r="D4" s="108" t="s">
        <v>110</v>
      </c>
      <c r="L4" s="18"/>
      <c r="M4" s="22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09" t="s">
        <v>16</v>
      </c>
      <c r="L6" s="18"/>
    </row>
    <row r="7" spans="2:12" ht="16.5" customHeight="1">
      <c r="B7" s="18"/>
      <c r="E7" s="342" t="str">
        <f>'Rekapitulace stavby'!K6</f>
        <v>Výrovka, Vrbová Lhota oprava koryta a údržba porostů, ř. km 8,500 - 10,000</v>
      </c>
      <c r="F7" s="343"/>
      <c r="G7" s="343"/>
      <c r="H7" s="343"/>
      <c r="L7" s="18"/>
    </row>
    <row r="8" spans="2:12" ht="12" customHeight="1">
      <c r="B8" s="18"/>
      <c r="D8" s="109" t="s">
        <v>111</v>
      </c>
      <c r="L8" s="18"/>
    </row>
    <row r="9" spans="2:12" s="1" customFormat="1" ht="16.5" customHeight="1">
      <c r="B9" s="36"/>
      <c r="E9" s="342" t="s">
        <v>112</v>
      </c>
      <c r="F9" s="344"/>
      <c r="G9" s="344"/>
      <c r="H9" s="344"/>
      <c r="I9" s="110"/>
      <c r="L9" s="36"/>
    </row>
    <row r="10" spans="2:12" s="1" customFormat="1" ht="12" customHeight="1">
      <c r="B10" s="36"/>
      <c r="D10" s="109" t="s">
        <v>113</v>
      </c>
      <c r="I10" s="110"/>
      <c r="L10" s="36"/>
    </row>
    <row r="11" spans="2:12" s="1" customFormat="1" ht="36.95" customHeight="1">
      <c r="B11" s="36"/>
      <c r="E11" s="345" t="s">
        <v>257</v>
      </c>
      <c r="F11" s="344"/>
      <c r="G11" s="344"/>
      <c r="H11" s="344"/>
      <c r="I11" s="110"/>
      <c r="L11" s="36"/>
    </row>
    <row r="12" spans="2:12" s="1" customFormat="1" ht="12">
      <c r="B12" s="36"/>
      <c r="I12" s="110"/>
      <c r="L12" s="36"/>
    </row>
    <row r="13" spans="2:12" s="1" customFormat="1" ht="12" customHeight="1">
      <c r="B13" s="36"/>
      <c r="D13" s="109" t="s">
        <v>18</v>
      </c>
      <c r="F13" s="15" t="s">
        <v>19</v>
      </c>
      <c r="I13" s="111" t="s">
        <v>20</v>
      </c>
      <c r="J13" s="15" t="s">
        <v>19</v>
      </c>
      <c r="L13" s="36"/>
    </row>
    <row r="14" spans="2:12" s="1" customFormat="1" ht="12" customHeight="1">
      <c r="B14" s="36"/>
      <c r="D14" s="109" t="s">
        <v>21</v>
      </c>
      <c r="F14" s="15" t="s">
        <v>22</v>
      </c>
      <c r="I14" s="111" t="s">
        <v>23</v>
      </c>
      <c r="J14" s="112" t="str">
        <f>'Rekapitulace stavby'!AN8</f>
        <v>11. 12. 2018</v>
      </c>
      <c r="L14" s="36"/>
    </row>
    <row r="15" spans="2:12" s="1" customFormat="1" ht="10.9" customHeight="1">
      <c r="B15" s="36"/>
      <c r="I15" s="110"/>
      <c r="L15" s="36"/>
    </row>
    <row r="16" spans="2:12" s="1" customFormat="1" ht="12" customHeight="1">
      <c r="B16" s="36"/>
      <c r="D16" s="109" t="s">
        <v>25</v>
      </c>
      <c r="I16" s="111" t="s">
        <v>26</v>
      </c>
      <c r="J16" s="15" t="s">
        <v>19</v>
      </c>
      <c r="L16" s="36"/>
    </row>
    <row r="17" spans="2:12" s="1" customFormat="1" ht="18" customHeight="1">
      <c r="B17" s="36"/>
      <c r="E17" s="15" t="s">
        <v>22</v>
      </c>
      <c r="I17" s="111" t="s">
        <v>27</v>
      </c>
      <c r="J17" s="15" t="s">
        <v>19</v>
      </c>
      <c r="L17" s="36"/>
    </row>
    <row r="18" spans="2:12" s="1" customFormat="1" ht="6.95" customHeight="1">
      <c r="B18" s="36"/>
      <c r="I18" s="110"/>
      <c r="L18" s="36"/>
    </row>
    <row r="19" spans="2:12" s="1" customFormat="1" ht="12" customHeight="1">
      <c r="B19" s="36"/>
      <c r="D19" s="109" t="s">
        <v>28</v>
      </c>
      <c r="I19" s="111" t="s">
        <v>26</v>
      </c>
      <c r="J19" s="28" t="str">
        <f>'Rekapitulace stavby'!AN13</f>
        <v>Vyplň údaj</v>
      </c>
      <c r="L19" s="36"/>
    </row>
    <row r="20" spans="2:12" s="1" customFormat="1" ht="18" customHeight="1">
      <c r="B20" s="36"/>
      <c r="E20" s="346" t="str">
        <f>'Rekapitulace stavby'!E14</f>
        <v>Vyplň údaj</v>
      </c>
      <c r="F20" s="347"/>
      <c r="G20" s="347"/>
      <c r="H20" s="347"/>
      <c r="I20" s="111" t="s">
        <v>27</v>
      </c>
      <c r="J20" s="28" t="str">
        <f>'Rekapitulace stavby'!AN14</f>
        <v>Vyplň údaj</v>
      </c>
      <c r="L20" s="36"/>
    </row>
    <row r="21" spans="2:12" s="1" customFormat="1" ht="6.95" customHeight="1">
      <c r="B21" s="36"/>
      <c r="I21" s="110"/>
      <c r="L21" s="36"/>
    </row>
    <row r="22" spans="2:12" s="1" customFormat="1" ht="12" customHeight="1">
      <c r="B22" s="36"/>
      <c r="D22" s="109" t="s">
        <v>30</v>
      </c>
      <c r="I22" s="111" t="s">
        <v>26</v>
      </c>
      <c r="J22" s="15" t="s">
        <v>19</v>
      </c>
      <c r="L22" s="36"/>
    </row>
    <row r="23" spans="2:12" s="1" customFormat="1" ht="18" customHeight="1">
      <c r="B23" s="36"/>
      <c r="E23" s="15" t="s">
        <v>22</v>
      </c>
      <c r="I23" s="111" t="s">
        <v>27</v>
      </c>
      <c r="J23" s="15" t="s">
        <v>19</v>
      </c>
      <c r="L23" s="36"/>
    </row>
    <row r="24" spans="2:12" s="1" customFormat="1" ht="6.95" customHeight="1">
      <c r="B24" s="36"/>
      <c r="I24" s="110"/>
      <c r="L24" s="36"/>
    </row>
    <row r="25" spans="2:12" s="1" customFormat="1" ht="12" customHeight="1">
      <c r="B25" s="36"/>
      <c r="D25" s="109" t="s">
        <v>32</v>
      </c>
      <c r="I25" s="111" t="s">
        <v>26</v>
      </c>
      <c r="J25" s="15" t="str">
        <f>IF('Rekapitulace stavby'!AN19="","",'Rekapitulace stavby'!AN19)</f>
        <v/>
      </c>
      <c r="L25" s="36"/>
    </row>
    <row r="26" spans="2:12" s="1" customFormat="1" ht="18" customHeight="1">
      <c r="B26" s="36"/>
      <c r="E26" s="15" t="str">
        <f>IF('Rekapitulace stavby'!E20="","",'Rekapitulace stavby'!E20)</f>
        <v xml:space="preserve"> </v>
      </c>
      <c r="I26" s="111" t="s">
        <v>27</v>
      </c>
      <c r="J26" s="15" t="str">
        <f>IF('Rekapitulace stavby'!AN20="","",'Rekapitulace stavby'!AN20)</f>
        <v/>
      </c>
      <c r="L26" s="36"/>
    </row>
    <row r="27" spans="2:12" s="1" customFormat="1" ht="6.95" customHeight="1">
      <c r="B27" s="36"/>
      <c r="I27" s="110"/>
      <c r="L27" s="36"/>
    </row>
    <row r="28" spans="2:12" s="1" customFormat="1" ht="12" customHeight="1">
      <c r="B28" s="36"/>
      <c r="D28" s="109" t="s">
        <v>33</v>
      </c>
      <c r="I28" s="110"/>
      <c r="L28" s="36"/>
    </row>
    <row r="29" spans="2:12" s="7" customFormat="1" ht="16.5" customHeight="1">
      <c r="B29" s="113"/>
      <c r="E29" s="348" t="s">
        <v>19</v>
      </c>
      <c r="F29" s="348"/>
      <c r="G29" s="348"/>
      <c r="H29" s="348"/>
      <c r="I29" s="114"/>
      <c r="L29" s="113"/>
    </row>
    <row r="30" spans="2:12" s="1" customFormat="1" ht="6.95" customHeight="1">
      <c r="B30" s="36"/>
      <c r="I30" s="110"/>
      <c r="L30" s="36"/>
    </row>
    <row r="31" spans="2:12" s="1" customFormat="1" ht="6.95" customHeight="1">
      <c r="B31" s="36"/>
      <c r="D31" s="54"/>
      <c r="E31" s="54"/>
      <c r="F31" s="54"/>
      <c r="G31" s="54"/>
      <c r="H31" s="54"/>
      <c r="I31" s="115"/>
      <c r="J31" s="54"/>
      <c r="K31" s="54"/>
      <c r="L31" s="36"/>
    </row>
    <row r="32" spans="2:12" s="1" customFormat="1" ht="25.35" customHeight="1">
      <c r="B32" s="36"/>
      <c r="D32" s="116" t="s">
        <v>34</v>
      </c>
      <c r="I32" s="110"/>
      <c r="J32" s="117">
        <f>ROUND(J89,2)</f>
        <v>0</v>
      </c>
      <c r="L32" s="36"/>
    </row>
    <row r="33" spans="2:12" s="1" customFormat="1" ht="6.95" customHeight="1">
      <c r="B33" s="36"/>
      <c r="D33" s="54"/>
      <c r="E33" s="54"/>
      <c r="F33" s="54"/>
      <c r="G33" s="54"/>
      <c r="H33" s="54"/>
      <c r="I33" s="115"/>
      <c r="J33" s="54"/>
      <c r="K33" s="54"/>
      <c r="L33" s="36"/>
    </row>
    <row r="34" spans="2:12" s="1" customFormat="1" ht="14.45" customHeight="1">
      <c r="B34" s="36"/>
      <c r="F34" s="118" t="s">
        <v>36</v>
      </c>
      <c r="I34" s="119" t="s">
        <v>35</v>
      </c>
      <c r="J34" s="118" t="s">
        <v>37</v>
      </c>
      <c r="L34" s="36"/>
    </row>
    <row r="35" spans="2:12" s="1" customFormat="1" ht="14.45" customHeight="1">
      <c r="B35" s="36"/>
      <c r="D35" s="109" t="s">
        <v>38</v>
      </c>
      <c r="E35" s="109" t="s">
        <v>39</v>
      </c>
      <c r="F35" s="120">
        <f>ROUND((SUM(BE89:BE111)),2)</f>
        <v>0</v>
      </c>
      <c r="I35" s="121">
        <v>0.21</v>
      </c>
      <c r="J35" s="120">
        <f>ROUND(((SUM(BE89:BE111))*I35),2)</f>
        <v>0</v>
      </c>
      <c r="L35" s="36"/>
    </row>
    <row r="36" spans="2:12" s="1" customFormat="1" ht="14.45" customHeight="1">
      <c r="B36" s="36"/>
      <c r="E36" s="109" t="s">
        <v>40</v>
      </c>
      <c r="F36" s="120">
        <f>ROUND((SUM(BF89:BF111)),2)</f>
        <v>0</v>
      </c>
      <c r="I36" s="121">
        <v>0.15</v>
      </c>
      <c r="J36" s="120">
        <f>ROUND(((SUM(BF89:BF111))*I36),2)</f>
        <v>0</v>
      </c>
      <c r="L36" s="36"/>
    </row>
    <row r="37" spans="2:12" s="1" customFormat="1" ht="14.45" customHeight="1" hidden="1">
      <c r="B37" s="36"/>
      <c r="E37" s="109" t="s">
        <v>41</v>
      </c>
      <c r="F37" s="120">
        <f>ROUND((SUM(BG89:BG111)),2)</f>
        <v>0</v>
      </c>
      <c r="I37" s="121">
        <v>0.21</v>
      </c>
      <c r="J37" s="120">
        <f>0</f>
        <v>0</v>
      </c>
      <c r="L37" s="36"/>
    </row>
    <row r="38" spans="2:12" s="1" customFormat="1" ht="14.45" customHeight="1" hidden="1">
      <c r="B38" s="36"/>
      <c r="E38" s="109" t="s">
        <v>42</v>
      </c>
      <c r="F38" s="120">
        <f>ROUND((SUM(BH89:BH111)),2)</f>
        <v>0</v>
      </c>
      <c r="I38" s="121">
        <v>0.15</v>
      </c>
      <c r="J38" s="120">
        <f>0</f>
        <v>0</v>
      </c>
      <c r="L38" s="36"/>
    </row>
    <row r="39" spans="2:12" s="1" customFormat="1" ht="14.45" customHeight="1" hidden="1">
      <c r="B39" s="36"/>
      <c r="E39" s="109" t="s">
        <v>43</v>
      </c>
      <c r="F39" s="120">
        <f>ROUND((SUM(BI89:BI111)),2)</f>
        <v>0</v>
      </c>
      <c r="I39" s="121">
        <v>0</v>
      </c>
      <c r="J39" s="120">
        <f>0</f>
        <v>0</v>
      </c>
      <c r="L39" s="36"/>
    </row>
    <row r="40" spans="2:12" s="1" customFormat="1" ht="6.95" customHeight="1">
      <c r="B40" s="36"/>
      <c r="I40" s="110"/>
      <c r="L40" s="36"/>
    </row>
    <row r="41" spans="2:12" s="1" customFormat="1" ht="25.35" customHeight="1">
      <c r="B41" s="36"/>
      <c r="C41" s="122"/>
      <c r="D41" s="123" t="s">
        <v>44</v>
      </c>
      <c r="E41" s="124"/>
      <c r="F41" s="124"/>
      <c r="G41" s="125" t="s">
        <v>45</v>
      </c>
      <c r="H41" s="126" t="s">
        <v>46</v>
      </c>
      <c r="I41" s="127"/>
      <c r="J41" s="128">
        <f>SUM(J32:J39)</f>
        <v>0</v>
      </c>
      <c r="K41" s="129"/>
      <c r="L41" s="36"/>
    </row>
    <row r="42" spans="2:12" s="1" customFormat="1" ht="14.45" customHeight="1">
      <c r="B42" s="130"/>
      <c r="C42" s="131"/>
      <c r="D42" s="131"/>
      <c r="E42" s="131"/>
      <c r="F42" s="131"/>
      <c r="G42" s="131"/>
      <c r="H42" s="131"/>
      <c r="I42" s="132"/>
      <c r="J42" s="131"/>
      <c r="K42" s="131"/>
      <c r="L42" s="36"/>
    </row>
    <row r="46" spans="2:12" s="1" customFormat="1" ht="6.95" customHeight="1">
      <c r="B46" s="133"/>
      <c r="C46" s="134"/>
      <c r="D46" s="134"/>
      <c r="E46" s="134"/>
      <c r="F46" s="134"/>
      <c r="G46" s="134"/>
      <c r="H46" s="134"/>
      <c r="I46" s="135"/>
      <c r="J46" s="134"/>
      <c r="K46" s="134"/>
      <c r="L46" s="36"/>
    </row>
    <row r="47" spans="2:12" s="1" customFormat="1" ht="24.95" customHeight="1">
      <c r="B47" s="32"/>
      <c r="C47" s="21" t="s">
        <v>115</v>
      </c>
      <c r="D47" s="33"/>
      <c r="E47" s="33"/>
      <c r="F47" s="33"/>
      <c r="G47" s="33"/>
      <c r="H47" s="33"/>
      <c r="I47" s="110"/>
      <c r="J47" s="33"/>
      <c r="K47" s="33"/>
      <c r="L47" s="36"/>
    </row>
    <row r="48" spans="2:12" s="1" customFormat="1" ht="6.95" customHeight="1">
      <c r="B48" s="32"/>
      <c r="C48" s="33"/>
      <c r="D48" s="33"/>
      <c r="E48" s="33"/>
      <c r="F48" s="33"/>
      <c r="G48" s="33"/>
      <c r="H48" s="33"/>
      <c r="I48" s="110"/>
      <c r="J48" s="33"/>
      <c r="K48" s="33"/>
      <c r="L48" s="36"/>
    </row>
    <row r="49" spans="2:12" s="1" customFormat="1" ht="12" customHeight="1">
      <c r="B49" s="32"/>
      <c r="C49" s="27" t="s">
        <v>16</v>
      </c>
      <c r="D49" s="33"/>
      <c r="E49" s="33"/>
      <c r="F49" s="33"/>
      <c r="G49" s="33"/>
      <c r="H49" s="33"/>
      <c r="I49" s="110"/>
      <c r="J49" s="33"/>
      <c r="K49" s="33"/>
      <c r="L49" s="36"/>
    </row>
    <row r="50" spans="2:12" s="1" customFormat="1" ht="16.5" customHeight="1">
      <c r="B50" s="32"/>
      <c r="C50" s="33"/>
      <c r="D50" s="33"/>
      <c r="E50" s="340" t="str">
        <f>E7</f>
        <v>Výrovka, Vrbová Lhota oprava koryta a údržba porostů, ř. km 8,500 - 10,000</v>
      </c>
      <c r="F50" s="341"/>
      <c r="G50" s="341"/>
      <c r="H50" s="341"/>
      <c r="I50" s="110"/>
      <c r="J50" s="33"/>
      <c r="K50" s="33"/>
      <c r="L50" s="36"/>
    </row>
    <row r="51" spans="2:12" ht="12" customHeight="1">
      <c r="B51" s="19"/>
      <c r="C51" s="27" t="s">
        <v>111</v>
      </c>
      <c r="D51" s="20"/>
      <c r="E51" s="20"/>
      <c r="F51" s="20"/>
      <c r="G51" s="20"/>
      <c r="H51" s="20"/>
      <c r="J51" s="20"/>
      <c r="K51" s="20"/>
      <c r="L51" s="18"/>
    </row>
    <row r="52" spans="2:12" s="1" customFormat="1" ht="16.5" customHeight="1">
      <c r="B52" s="32"/>
      <c r="C52" s="33"/>
      <c r="D52" s="33"/>
      <c r="E52" s="340" t="s">
        <v>112</v>
      </c>
      <c r="F52" s="319"/>
      <c r="G52" s="319"/>
      <c r="H52" s="319"/>
      <c r="I52" s="110"/>
      <c r="J52" s="33"/>
      <c r="K52" s="33"/>
      <c r="L52" s="36"/>
    </row>
    <row r="53" spans="2:12" s="1" customFormat="1" ht="12" customHeight="1">
      <c r="B53" s="32"/>
      <c r="C53" s="27" t="s">
        <v>113</v>
      </c>
      <c r="D53" s="33"/>
      <c r="E53" s="33"/>
      <c r="F53" s="33"/>
      <c r="G53" s="33"/>
      <c r="H53" s="33"/>
      <c r="I53" s="110"/>
      <c r="J53" s="33"/>
      <c r="K53" s="33"/>
      <c r="L53" s="36"/>
    </row>
    <row r="54" spans="2:12" s="1" customFormat="1" ht="16.5" customHeight="1">
      <c r="B54" s="32"/>
      <c r="C54" s="33"/>
      <c r="D54" s="33"/>
      <c r="E54" s="320" t="str">
        <f>E11</f>
        <v>SO 01.13 - Nátrž 4</v>
      </c>
      <c r="F54" s="319"/>
      <c r="G54" s="319"/>
      <c r="H54" s="319"/>
      <c r="I54" s="110"/>
      <c r="J54" s="33"/>
      <c r="K54" s="33"/>
      <c r="L54" s="36"/>
    </row>
    <row r="55" spans="2:12" s="1" customFormat="1" ht="6.95" customHeight="1">
      <c r="B55" s="32"/>
      <c r="C55" s="33"/>
      <c r="D55" s="33"/>
      <c r="E55" s="33"/>
      <c r="F55" s="33"/>
      <c r="G55" s="33"/>
      <c r="H55" s="33"/>
      <c r="I55" s="110"/>
      <c r="J55" s="33"/>
      <c r="K55" s="33"/>
      <c r="L55" s="36"/>
    </row>
    <row r="56" spans="2:12" s="1" customFormat="1" ht="12" customHeight="1">
      <c r="B56" s="32"/>
      <c r="C56" s="27" t="s">
        <v>21</v>
      </c>
      <c r="D56" s="33"/>
      <c r="E56" s="33"/>
      <c r="F56" s="25" t="str">
        <f>F14</f>
        <v xml:space="preserve"> </v>
      </c>
      <c r="G56" s="33"/>
      <c r="H56" s="33"/>
      <c r="I56" s="111" t="s">
        <v>23</v>
      </c>
      <c r="J56" s="53" t="str">
        <f>IF(J14="","",J14)</f>
        <v>11. 12. 2018</v>
      </c>
      <c r="K56" s="33"/>
      <c r="L56" s="36"/>
    </row>
    <row r="57" spans="2:12" s="1" customFormat="1" ht="6.95" customHeight="1">
      <c r="B57" s="32"/>
      <c r="C57" s="33"/>
      <c r="D57" s="33"/>
      <c r="E57" s="33"/>
      <c r="F57" s="33"/>
      <c r="G57" s="33"/>
      <c r="H57" s="33"/>
      <c r="I57" s="110"/>
      <c r="J57" s="33"/>
      <c r="K57" s="33"/>
      <c r="L57" s="36"/>
    </row>
    <row r="58" spans="2:12" s="1" customFormat="1" ht="13.7" customHeight="1">
      <c r="B58" s="32"/>
      <c r="C58" s="27" t="s">
        <v>25</v>
      </c>
      <c r="D58" s="33"/>
      <c r="E58" s="33"/>
      <c r="F58" s="25" t="str">
        <f>E17</f>
        <v xml:space="preserve"> </v>
      </c>
      <c r="G58" s="33"/>
      <c r="H58" s="33"/>
      <c r="I58" s="111" t="s">
        <v>30</v>
      </c>
      <c r="J58" s="30" t="str">
        <f>E23</f>
        <v xml:space="preserve"> </v>
      </c>
      <c r="K58" s="33"/>
      <c r="L58" s="36"/>
    </row>
    <row r="59" spans="2:12" s="1" customFormat="1" ht="13.7" customHeight="1">
      <c r="B59" s="32"/>
      <c r="C59" s="27" t="s">
        <v>28</v>
      </c>
      <c r="D59" s="33"/>
      <c r="E59" s="33"/>
      <c r="F59" s="25" t="str">
        <f>IF(E20="","",E20)</f>
        <v>Vyplň údaj</v>
      </c>
      <c r="G59" s="33"/>
      <c r="H59" s="33"/>
      <c r="I59" s="111" t="s">
        <v>32</v>
      </c>
      <c r="J59" s="30" t="str">
        <f>E26</f>
        <v xml:space="preserve"> </v>
      </c>
      <c r="K59" s="33"/>
      <c r="L59" s="36"/>
    </row>
    <row r="60" spans="2:12" s="1" customFormat="1" ht="10.35" customHeight="1">
      <c r="B60" s="32"/>
      <c r="C60" s="33"/>
      <c r="D60" s="33"/>
      <c r="E60" s="33"/>
      <c r="F60" s="33"/>
      <c r="G60" s="33"/>
      <c r="H60" s="33"/>
      <c r="I60" s="110"/>
      <c r="J60" s="33"/>
      <c r="K60" s="33"/>
      <c r="L60" s="36"/>
    </row>
    <row r="61" spans="2:12" s="1" customFormat="1" ht="29.25" customHeight="1">
      <c r="B61" s="32"/>
      <c r="C61" s="136" t="s">
        <v>116</v>
      </c>
      <c r="D61" s="137"/>
      <c r="E61" s="137"/>
      <c r="F61" s="137"/>
      <c r="G61" s="137"/>
      <c r="H61" s="137"/>
      <c r="I61" s="138"/>
      <c r="J61" s="139" t="s">
        <v>117</v>
      </c>
      <c r="K61" s="137"/>
      <c r="L61" s="36"/>
    </row>
    <row r="62" spans="2:12" s="1" customFormat="1" ht="10.35" customHeight="1">
      <c r="B62" s="32"/>
      <c r="C62" s="33"/>
      <c r="D62" s="33"/>
      <c r="E62" s="33"/>
      <c r="F62" s="33"/>
      <c r="G62" s="33"/>
      <c r="H62" s="33"/>
      <c r="I62" s="110"/>
      <c r="J62" s="33"/>
      <c r="K62" s="33"/>
      <c r="L62" s="36"/>
    </row>
    <row r="63" spans="2:47" s="1" customFormat="1" ht="22.9" customHeight="1">
      <c r="B63" s="32"/>
      <c r="C63" s="140" t="s">
        <v>66</v>
      </c>
      <c r="D63" s="33"/>
      <c r="E63" s="33"/>
      <c r="F63" s="33"/>
      <c r="G63" s="33"/>
      <c r="H63" s="33"/>
      <c r="I63" s="110"/>
      <c r="J63" s="71">
        <f>J89</f>
        <v>0</v>
      </c>
      <c r="K63" s="33"/>
      <c r="L63" s="36"/>
      <c r="AU63" s="15" t="s">
        <v>118</v>
      </c>
    </row>
    <row r="64" spans="2:12" s="8" customFormat="1" ht="24.95" customHeight="1">
      <c r="B64" s="141"/>
      <c r="C64" s="142"/>
      <c r="D64" s="143" t="s">
        <v>119</v>
      </c>
      <c r="E64" s="144"/>
      <c r="F64" s="144"/>
      <c r="G64" s="144"/>
      <c r="H64" s="144"/>
      <c r="I64" s="145"/>
      <c r="J64" s="146">
        <f>J90</f>
        <v>0</v>
      </c>
      <c r="K64" s="142"/>
      <c r="L64" s="147"/>
    </row>
    <row r="65" spans="2:12" s="9" customFormat="1" ht="19.9" customHeight="1">
      <c r="B65" s="148"/>
      <c r="C65" s="92"/>
      <c r="D65" s="149" t="s">
        <v>120</v>
      </c>
      <c r="E65" s="150"/>
      <c r="F65" s="150"/>
      <c r="G65" s="150"/>
      <c r="H65" s="150"/>
      <c r="I65" s="151"/>
      <c r="J65" s="152">
        <f>J91</f>
        <v>0</v>
      </c>
      <c r="K65" s="92"/>
      <c r="L65" s="153"/>
    </row>
    <row r="66" spans="2:12" s="9" customFormat="1" ht="19.9" customHeight="1">
      <c r="B66" s="148"/>
      <c r="C66" s="92"/>
      <c r="D66" s="149" t="s">
        <v>121</v>
      </c>
      <c r="E66" s="150"/>
      <c r="F66" s="150"/>
      <c r="G66" s="150"/>
      <c r="H66" s="150"/>
      <c r="I66" s="151"/>
      <c r="J66" s="152">
        <f>J105</f>
        <v>0</v>
      </c>
      <c r="K66" s="92"/>
      <c r="L66" s="153"/>
    </row>
    <row r="67" spans="2:12" s="9" customFormat="1" ht="19.9" customHeight="1">
      <c r="B67" s="148"/>
      <c r="C67" s="92"/>
      <c r="D67" s="149" t="s">
        <v>122</v>
      </c>
      <c r="E67" s="150"/>
      <c r="F67" s="150"/>
      <c r="G67" s="150"/>
      <c r="H67" s="150"/>
      <c r="I67" s="151"/>
      <c r="J67" s="152">
        <f>J110</f>
        <v>0</v>
      </c>
      <c r="K67" s="92"/>
      <c r="L67" s="153"/>
    </row>
    <row r="68" spans="2:12" s="1" customFormat="1" ht="21.75" customHeight="1">
      <c r="B68" s="32"/>
      <c r="C68" s="33"/>
      <c r="D68" s="33"/>
      <c r="E68" s="33"/>
      <c r="F68" s="33"/>
      <c r="G68" s="33"/>
      <c r="H68" s="33"/>
      <c r="I68" s="110"/>
      <c r="J68" s="33"/>
      <c r="K68" s="33"/>
      <c r="L68" s="36"/>
    </row>
    <row r="69" spans="2:12" s="1" customFormat="1" ht="6.95" customHeight="1">
      <c r="B69" s="44"/>
      <c r="C69" s="45"/>
      <c r="D69" s="45"/>
      <c r="E69" s="45"/>
      <c r="F69" s="45"/>
      <c r="G69" s="45"/>
      <c r="H69" s="45"/>
      <c r="I69" s="132"/>
      <c r="J69" s="45"/>
      <c r="K69" s="45"/>
      <c r="L69" s="36"/>
    </row>
    <row r="73" spans="2:12" s="1" customFormat="1" ht="6.95" customHeight="1">
      <c r="B73" s="46"/>
      <c r="C73" s="47"/>
      <c r="D73" s="47"/>
      <c r="E73" s="47"/>
      <c r="F73" s="47"/>
      <c r="G73" s="47"/>
      <c r="H73" s="47"/>
      <c r="I73" s="135"/>
      <c r="J73" s="47"/>
      <c r="K73" s="47"/>
      <c r="L73" s="36"/>
    </row>
    <row r="74" spans="2:12" s="1" customFormat="1" ht="24.95" customHeight="1">
      <c r="B74" s="32"/>
      <c r="C74" s="21" t="s">
        <v>123</v>
      </c>
      <c r="D74" s="33"/>
      <c r="E74" s="33"/>
      <c r="F74" s="33"/>
      <c r="G74" s="33"/>
      <c r="H74" s="33"/>
      <c r="I74" s="110"/>
      <c r="J74" s="33"/>
      <c r="K74" s="33"/>
      <c r="L74" s="36"/>
    </row>
    <row r="75" spans="2:12" s="1" customFormat="1" ht="6.95" customHeight="1">
      <c r="B75" s="32"/>
      <c r="C75" s="33"/>
      <c r="D75" s="33"/>
      <c r="E75" s="33"/>
      <c r="F75" s="33"/>
      <c r="G75" s="33"/>
      <c r="H75" s="33"/>
      <c r="I75" s="110"/>
      <c r="J75" s="33"/>
      <c r="K75" s="33"/>
      <c r="L75" s="36"/>
    </row>
    <row r="76" spans="2:12" s="1" customFormat="1" ht="12" customHeight="1">
      <c r="B76" s="32"/>
      <c r="C76" s="27" t="s">
        <v>16</v>
      </c>
      <c r="D76" s="33"/>
      <c r="E76" s="33"/>
      <c r="F76" s="33"/>
      <c r="G76" s="33"/>
      <c r="H76" s="33"/>
      <c r="I76" s="110"/>
      <c r="J76" s="33"/>
      <c r="K76" s="33"/>
      <c r="L76" s="36"/>
    </row>
    <row r="77" spans="2:12" s="1" customFormat="1" ht="16.5" customHeight="1">
      <c r="B77" s="32"/>
      <c r="C77" s="33"/>
      <c r="D77" s="33"/>
      <c r="E77" s="340" t="str">
        <f>E7</f>
        <v>Výrovka, Vrbová Lhota oprava koryta a údržba porostů, ř. km 8,500 - 10,000</v>
      </c>
      <c r="F77" s="341"/>
      <c r="G77" s="341"/>
      <c r="H77" s="341"/>
      <c r="I77" s="110"/>
      <c r="J77" s="33"/>
      <c r="K77" s="33"/>
      <c r="L77" s="36"/>
    </row>
    <row r="78" spans="2:12" ht="12" customHeight="1">
      <c r="B78" s="19"/>
      <c r="C78" s="27" t="s">
        <v>111</v>
      </c>
      <c r="D78" s="20"/>
      <c r="E78" s="20"/>
      <c r="F78" s="20"/>
      <c r="G78" s="20"/>
      <c r="H78" s="20"/>
      <c r="J78" s="20"/>
      <c r="K78" s="20"/>
      <c r="L78" s="18"/>
    </row>
    <row r="79" spans="2:12" s="1" customFormat="1" ht="16.5" customHeight="1">
      <c r="B79" s="32"/>
      <c r="C79" s="33"/>
      <c r="D79" s="33"/>
      <c r="E79" s="340" t="s">
        <v>112</v>
      </c>
      <c r="F79" s="319"/>
      <c r="G79" s="319"/>
      <c r="H79" s="319"/>
      <c r="I79" s="110"/>
      <c r="J79" s="33"/>
      <c r="K79" s="33"/>
      <c r="L79" s="36"/>
    </row>
    <row r="80" spans="2:12" s="1" customFormat="1" ht="12" customHeight="1">
      <c r="B80" s="32"/>
      <c r="C80" s="27" t="s">
        <v>113</v>
      </c>
      <c r="D80" s="33"/>
      <c r="E80" s="33"/>
      <c r="F80" s="33"/>
      <c r="G80" s="33"/>
      <c r="H80" s="33"/>
      <c r="I80" s="110"/>
      <c r="J80" s="33"/>
      <c r="K80" s="33"/>
      <c r="L80" s="36"/>
    </row>
    <row r="81" spans="2:12" s="1" customFormat="1" ht="16.5" customHeight="1">
      <c r="B81" s="32"/>
      <c r="C81" s="33"/>
      <c r="D81" s="33"/>
      <c r="E81" s="320" t="str">
        <f>E11</f>
        <v>SO 01.13 - Nátrž 4</v>
      </c>
      <c r="F81" s="319"/>
      <c r="G81" s="319"/>
      <c r="H81" s="319"/>
      <c r="I81" s="110"/>
      <c r="J81" s="33"/>
      <c r="K81" s="33"/>
      <c r="L81" s="36"/>
    </row>
    <row r="82" spans="2:12" s="1" customFormat="1" ht="6.95" customHeight="1">
      <c r="B82" s="32"/>
      <c r="C82" s="33"/>
      <c r="D82" s="33"/>
      <c r="E82" s="33"/>
      <c r="F82" s="33"/>
      <c r="G82" s="33"/>
      <c r="H82" s="33"/>
      <c r="I82" s="110"/>
      <c r="J82" s="33"/>
      <c r="K82" s="33"/>
      <c r="L82" s="36"/>
    </row>
    <row r="83" spans="2:12" s="1" customFormat="1" ht="12" customHeight="1">
      <c r="B83" s="32"/>
      <c r="C83" s="27" t="s">
        <v>21</v>
      </c>
      <c r="D83" s="33"/>
      <c r="E83" s="33"/>
      <c r="F83" s="25" t="str">
        <f>F14</f>
        <v xml:space="preserve"> </v>
      </c>
      <c r="G83" s="33"/>
      <c r="H83" s="33"/>
      <c r="I83" s="111" t="s">
        <v>23</v>
      </c>
      <c r="J83" s="53" t="str">
        <f>IF(J14="","",J14)</f>
        <v>11. 12. 2018</v>
      </c>
      <c r="K83" s="33"/>
      <c r="L83" s="36"/>
    </row>
    <row r="84" spans="2:12" s="1" customFormat="1" ht="6.95" customHeight="1">
      <c r="B84" s="32"/>
      <c r="C84" s="33"/>
      <c r="D84" s="33"/>
      <c r="E84" s="33"/>
      <c r="F84" s="33"/>
      <c r="G84" s="33"/>
      <c r="H84" s="33"/>
      <c r="I84" s="110"/>
      <c r="J84" s="33"/>
      <c r="K84" s="33"/>
      <c r="L84" s="36"/>
    </row>
    <row r="85" spans="2:12" s="1" customFormat="1" ht="13.7" customHeight="1">
      <c r="B85" s="32"/>
      <c r="C85" s="27" t="s">
        <v>25</v>
      </c>
      <c r="D85" s="33"/>
      <c r="E85" s="33"/>
      <c r="F85" s="25" t="str">
        <f>E17</f>
        <v xml:space="preserve"> </v>
      </c>
      <c r="G85" s="33"/>
      <c r="H85" s="33"/>
      <c r="I85" s="111" t="s">
        <v>30</v>
      </c>
      <c r="J85" s="30" t="str">
        <f>E23</f>
        <v xml:space="preserve"> </v>
      </c>
      <c r="K85" s="33"/>
      <c r="L85" s="36"/>
    </row>
    <row r="86" spans="2:12" s="1" customFormat="1" ht="13.7" customHeight="1">
      <c r="B86" s="32"/>
      <c r="C86" s="27" t="s">
        <v>28</v>
      </c>
      <c r="D86" s="33"/>
      <c r="E86" s="33"/>
      <c r="F86" s="25" t="str">
        <f>IF(E20="","",E20)</f>
        <v>Vyplň údaj</v>
      </c>
      <c r="G86" s="33"/>
      <c r="H86" s="33"/>
      <c r="I86" s="111" t="s">
        <v>32</v>
      </c>
      <c r="J86" s="30" t="str">
        <f>E26</f>
        <v xml:space="preserve"> </v>
      </c>
      <c r="K86" s="33"/>
      <c r="L86" s="36"/>
    </row>
    <row r="87" spans="2:12" s="1" customFormat="1" ht="10.35" customHeight="1">
      <c r="B87" s="32"/>
      <c r="C87" s="33"/>
      <c r="D87" s="33"/>
      <c r="E87" s="33"/>
      <c r="F87" s="33"/>
      <c r="G87" s="33"/>
      <c r="H87" s="33"/>
      <c r="I87" s="110"/>
      <c r="J87" s="33"/>
      <c r="K87" s="33"/>
      <c r="L87" s="36"/>
    </row>
    <row r="88" spans="2:20" s="10" customFormat="1" ht="29.25" customHeight="1">
      <c r="B88" s="154"/>
      <c r="C88" s="155" t="s">
        <v>124</v>
      </c>
      <c r="D88" s="156" t="s">
        <v>53</v>
      </c>
      <c r="E88" s="156" t="s">
        <v>49</v>
      </c>
      <c r="F88" s="156" t="s">
        <v>50</v>
      </c>
      <c r="G88" s="156" t="s">
        <v>125</v>
      </c>
      <c r="H88" s="156" t="s">
        <v>126</v>
      </c>
      <c r="I88" s="157" t="s">
        <v>127</v>
      </c>
      <c r="J88" s="156" t="s">
        <v>117</v>
      </c>
      <c r="K88" s="158" t="s">
        <v>128</v>
      </c>
      <c r="L88" s="159"/>
      <c r="M88" s="62" t="s">
        <v>19</v>
      </c>
      <c r="N88" s="63" t="s">
        <v>38</v>
      </c>
      <c r="O88" s="63" t="s">
        <v>129</v>
      </c>
      <c r="P88" s="63" t="s">
        <v>130</v>
      </c>
      <c r="Q88" s="63" t="s">
        <v>131</v>
      </c>
      <c r="R88" s="63" t="s">
        <v>132</v>
      </c>
      <c r="S88" s="63" t="s">
        <v>133</v>
      </c>
      <c r="T88" s="64" t="s">
        <v>134</v>
      </c>
    </row>
    <row r="89" spans="2:63" s="1" customFormat="1" ht="22.9" customHeight="1">
      <c r="B89" s="32"/>
      <c r="C89" s="69" t="s">
        <v>135</v>
      </c>
      <c r="D89" s="33"/>
      <c r="E89" s="33"/>
      <c r="F89" s="33"/>
      <c r="G89" s="33"/>
      <c r="H89" s="33"/>
      <c r="I89" s="110"/>
      <c r="J89" s="160">
        <f>BK89</f>
        <v>0</v>
      </c>
      <c r="K89" s="33"/>
      <c r="L89" s="36"/>
      <c r="M89" s="65"/>
      <c r="N89" s="66"/>
      <c r="O89" s="66"/>
      <c r="P89" s="161">
        <f>P90</f>
        <v>0</v>
      </c>
      <c r="Q89" s="66"/>
      <c r="R89" s="161">
        <f>R90</f>
        <v>89.20039680000001</v>
      </c>
      <c r="S89" s="66"/>
      <c r="T89" s="162">
        <f>T90</f>
        <v>0</v>
      </c>
      <c r="AT89" s="15" t="s">
        <v>67</v>
      </c>
      <c r="AU89" s="15" t="s">
        <v>118</v>
      </c>
      <c r="BK89" s="163">
        <f>BK90</f>
        <v>0</v>
      </c>
    </row>
    <row r="90" spans="2:63" s="11" customFormat="1" ht="25.9" customHeight="1">
      <c r="B90" s="164"/>
      <c r="C90" s="165"/>
      <c r="D90" s="166" t="s">
        <v>67</v>
      </c>
      <c r="E90" s="167" t="s">
        <v>136</v>
      </c>
      <c r="F90" s="167" t="s">
        <v>137</v>
      </c>
      <c r="G90" s="165"/>
      <c r="H90" s="165"/>
      <c r="I90" s="168"/>
      <c r="J90" s="169">
        <f>BK90</f>
        <v>0</v>
      </c>
      <c r="K90" s="165"/>
      <c r="L90" s="170"/>
      <c r="M90" s="171"/>
      <c r="N90" s="172"/>
      <c r="O90" s="172"/>
      <c r="P90" s="173">
        <f>P91+P105+P110</f>
        <v>0</v>
      </c>
      <c r="Q90" s="172"/>
      <c r="R90" s="173">
        <f>R91+R105+R110</f>
        <v>89.20039680000001</v>
      </c>
      <c r="S90" s="172"/>
      <c r="T90" s="174">
        <f>T91+T105+T110</f>
        <v>0</v>
      </c>
      <c r="AR90" s="175" t="s">
        <v>75</v>
      </c>
      <c r="AT90" s="176" t="s">
        <v>67</v>
      </c>
      <c r="AU90" s="176" t="s">
        <v>68</v>
      </c>
      <c r="AY90" s="175" t="s">
        <v>138</v>
      </c>
      <c r="BK90" s="177">
        <f>BK91+BK105+BK110</f>
        <v>0</v>
      </c>
    </row>
    <row r="91" spans="2:63" s="11" customFormat="1" ht="22.9" customHeight="1">
      <c r="B91" s="164"/>
      <c r="C91" s="165"/>
      <c r="D91" s="166" t="s">
        <v>67</v>
      </c>
      <c r="E91" s="178" t="s">
        <v>75</v>
      </c>
      <c r="F91" s="178" t="s">
        <v>139</v>
      </c>
      <c r="G91" s="165"/>
      <c r="H91" s="165"/>
      <c r="I91" s="168"/>
      <c r="J91" s="179">
        <f>BK91</f>
        <v>0</v>
      </c>
      <c r="K91" s="165"/>
      <c r="L91" s="170"/>
      <c r="M91" s="171"/>
      <c r="N91" s="172"/>
      <c r="O91" s="172"/>
      <c r="P91" s="173">
        <f>SUM(P92:P104)</f>
        <v>0</v>
      </c>
      <c r="Q91" s="172"/>
      <c r="R91" s="173">
        <f>SUM(R92:R104)</f>
        <v>0.0006</v>
      </c>
      <c r="S91" s="172"/>
      <c r="T91" s="174">
        <f>SUM(T92:T104)</f>
        <v>0</v>
      </c>
      <c r="AR91" s="175" t="s">
        <v>75</v>
      </c>
      <c r="AT91" s="176" t="s">
        <v>67</v>
      </c>
      <c r="AU91" s="176" t="s">
        <v>75</v>
      </c>
      <c r="AY91" s="175" t="s">
        <v>138</v>
      </c>
      <c r="BK91" s="177">
        <f>SUM(BK92:BK104)</f>
        <v>0</v>
      </c>
    </row>
    <row r="92" spans="2:65" s="1" customFormat="1" ht="16.5" customHeight="1">
      <c r="B92" s="32"/>
      <c r="C92" s="180" t="s">
        <v>75</v>
      </c>
      <c r="D92" s="180" t="s">
        <v>140</v>
      </c>
      <c r="E92" s="181" t="s">
        <v>141</v>
      </c>
      <c r="F92" s="182" t="s">
        <v>142</v>
      </c>
      <c r="G92" s="183" t="s">
        <v>143</v>
      </c>
      <c r="H92" s="184">
        <v>0.006</v>
      </c>
      <c r="I92" s="185"/>
      <c r="J92" s="186">
        <f>ROUND(I92*H92,2)</f>
        <v>0</v>
      </c>
      <c r="K92" s="182" t="s">
        <v>144</v>
      </c>
      <c r="L92" s="36"/>
      <c r="M92" s="187" t="s">
        <v>19</v>
      </c>
      <c r="N92" s="188" t="s">
        <v>39</v>
      </c>
      <c r="O92" s="58"/>
      <c r="P92" s="189">
        <f>O92*H92</f>
        <v>0</v>
      </c>
      <c r="Q92" s="189">
        <v>0</v>
      </c>
      <c r="R92" s="189">
        <f>Q92*H92</f>
        <v>0</v>
      </c>
      <c r="S92" s="189">
        <v>0</v>
      </c>
      <c r="T92" s="190">
        <f>S92*H92</f>
        <v>0</v>
      </c>
      <c r="AR92" s="15" t="s">
        <v>145</v>
      </c>
      <c r="AT92" s="15" t="s">
        <v>140</v>
      </c>
      <c r="AU92" s="15" t="s">
        <v>77</v>
      </c>
      <c r="AY92" s="15" t="s">
        <v>138</v>
      </c>
      <c r="BE92" s="191">
        <f>IF(N92="základní",J92,0)</f>
        <v>0</v>
      </c>
      <c r="BF92" s="191">
        <f>IF(N92="snížená",J92,0)</f>
        <v>0</v>
      </c>
      <c r="BG92" s="191">
        <f>IF(N92="zákl. přenesená",J92,0)</f>
        <v>0</v>
      </c>
      <c r="BH92" s="191">
        <f>IF(N92="sníž. přenesená",J92,0)</f>
        <v>0</v>
      </c>
      <c r="BI92" s="191">
        <f>IF(N92="nulová",J92,0)</f>
        <v>0</v>
      </c>
      <c r="BJ92" s="15" t="s">
        <v>75</v>
      </c>
      <c r="BK92" s="191">
        <f>ROUND(I92*H92,2)</f>
        <v>0</v>
      </c>
      <c r="BL92" s="15" t="s">
        <v>145</v>
      </c>
      <c r="BM92" s="15" t="s">
        <v>258</v>
      </c>
    </row>
    <row r="93" spans="2:65" s="1" customFormat="1" ht="22.5" customHeight="1">
      <c r="B93" s="32"/>
      <c r="C93" s="180" t="s">
        <v>77</v>
      </c>
      <c r="D93" s="180" t="s">
        <v>140</v>
      </c>
      <c r="E93" s="181" t="s">
        <v>147</v>
      </c>
      <c r="F93" s="182" t="s">
        <v>148</v>
      </c>
      <c r="G93" s="183" t="s">
        <v>143</v>
      </c>
      <c r="H93" s="184">
        <v>0.006</v>
      </c>
      <c r="I93" s="185"/>
      <c r="J93" s="186">
        <f>ROUND(I93*H93,2)</f>
        <v>0</v>
      </c>
      <c r="K93" s="182" t="s">
        <v>144</v>
      </c>
      <c r="L93" s="36"/>
      <c r="M93" s="187" t="s">
        <v>19</v>
      </c>
      <c r="N93" s="188" t="s">
        <v>39</v>
      </c>
      <c r="O93" s="58"/>
      <c r="P93" s="189">
        <f>O93*H93</f>
        <v>0</v>
      </c>
      <c r="Q93" s="189">
        <v>0</v>
      </c>
      <c r="R93" s="189">
        <f>Q93*H93</f>
        <v>0</v>
      </c>
      <c r="S93" s="189">
        <v>0</v>
      </c>
      <c r="T93" s="190">
        <f>S93*H93</f>
        <v>0</v>
      </c>
      <c r="AR93" s="15" t="s">
        <v>145</v>
      </c>
      <c r="AT93" s="15" t="s">
        <v>140</v>
      </c>
      <c r="AU93" s="15" t="s">
        <v>77</v>
      </c>
      <c r="AY93" s="15" t="s">
        <v>138</v>
      </c>
      <c r="BE93" s="191">
        <f>IF(N93="základní",J93,0)</f>
        <v>0</v>
      </c>
      <c r="BF93" s="191">
        <f>IF(N93="snížená",J93,0)</f>
        <v>0</v>
      </c>
      <c r="BG93" s="191">
        <f>IF(N93="zákl. přenesená",J93,0)</f>
        <v>0</v>
      </c>
      <c r="BH93" s="191">
        <f>IF(N93="sníž. přenesená",J93,0)</f>
        <v>0</v>
      </c>
      <c r="BI93" s="191">
        <f>IF(N93="nulová",J93,0)</f>
        <v>0</v>
      </c>
      <c r="BJ93" s="15" t="s">
        <v>75</v>
      </c>
      <c r="BK93" s="191">
        <f>ROUND(I93*H93,2)</f>
        <v>0</v>
      </c>
      <c r="BL93" s="15" t="s">
        <v>145</v>
      </c>
      <c r="BM93" s="15" t="s">
        <v>259</v>
      </c>
    </row>
    <row r="94" spans="2:65" s="1" customFormat="1" ht="22.5" customHeight="1">
      <c r="B94" s="32"/>
      <c r="C94" s="180" t="s">
        <v>150</v>
      </c>
      <c r="D94" s="180" t="s">
        <v>140</v>
      </c>
      <c r="E94" s="181" t="s">
        <v>151</v>
      </c>
      <c r="F94" s="182" t="s">
        <v>152</v>
      </c>
      <c r="G94" s="183" t="s">
        <v>153</v>
      </c>
      <c r="H94" s="184">
        <v>16.45</v>
      </c>
      <c r="I94" s="185"/>
      <c r="J94" s="186">
        <f>ROUND(I94*H94,2)</f>
        <v>0</v>
      </c>
      <c r="K94" s="182" t="s">
        <v>144</v>
      </c>
      <c r="L94" s="36"/>
      <c r="M94" s="187" t="s">
        <v>19</v>
      </c>
      <c r="N94" s="188" t="s">
        <v>39</v>
      </c>
      <c r="O94" s="58"/>
      <c r="P94" s="189">
        <f>O94*H94</f>
        <v>0</v>
      </c>
      <c r="Q94" s="189">
        <v>0</v>
      </c>
      <c r="R94" s="189">
        <f>Q94*H94</f>
        <v>0</v>
      </c>
      <c r="S94" s="189">
        <v>0</v>
      </c>
      <c r="T94" s="190">
        <f>S94*H94</f>
        <v>0</v>
      </c>
      <c r="AR94" s="15" t="s">
        <v>145</v>
      </c>
      <c r="AT94" s="15" t="s">
        <v>140</v>
      </c>
      <c r="AU94" s="15" t="s">
        <v>77</v>
      </c>
      <c r="AY94" s="15" t="s">
        <v>138</v>
      </c>
      <c r="BE94" s="191">
        <f>IF(N94="základní",J94,0)</f>
        <v>0</v>
      </c>
      <c r="BF94" s="191">
        <f>IF(N94="snížená",J94,0)</f>
        <v>0</v>
      </c>
      <c r="BG94" s="191">
        <f>IF(N94="zákl. přenesená",J94,0)</f>
        <v>0</v>
      </c>
      <c r="BH94" s="191">
        <f>IF(N94="sníž. přenesená",J94,0)</f>
        <v>0</v>
      </c>
      <c r="BI94" s="191">
        <f>IF(N94="nulová",J94,0)</f>
        <v>0</v>
      </c>
      <c r="BJ94" s="15" t="s">
        <v>75</v>
      </c>
      <c r="BK94" s="191">
        <f>ROUND(I94*H94,2)</f>
        <v>0</v>
      </c>
      <c r="BL94" s="15" t="s">
        <v>145</v>
      </c>
      <c r="BM94" s="15" t="s">
        <v>260</v>
      </c>
    </row>
    <row r="95" spans="2:65" s="1" customFormat="1" ht="22.5" customHeight="1">
      <c r="B95" s="32"/>
      <c r="C95" s="180" t="s">
        <v>145</v>
      </c>
      <c r="D95" s="180" t="s">
        <v>140</v>
      </c>
      <c r="E95" s="181" t="s">
        <v>155</v>
      </c>
      <c r="F95" s="182" t="s">
        <v>156</v>
      </c>
      <c r="G95" s="183" t="s">
        <v>153</v>
      </c>
      <c r="H95" s="184">
        <v>4.935</v>
      </c>
      <c r="I95" s="185"/>
      <c r="J95" s="186">
        <f>ROUND(I95*H95,2)</f>
        <v>0</v>
      </c>
      <c r="K95" s="182" t="s">
        <v>144</v>
      </c>
      <c r="L95" s="36"/>
      <c r="M95" s="187" t="s">
        <v>19</v>
      </c>
      <c r="N95" s="188" t="s">
        <v>39</v>
      </c>
      <c r="O95" s="58"/>
      <c r="P95" s="189">
        <f>O95*H95</f>
        <v>0</v>
      </c>
      <c r="Q95" s="189">
        <v>0</v>
      </c>
      <c r="R95" s="189">
        <f>Q95*H95</f>
        <v>0</v>
      </c>
      <c r="S95" s="189">
        <v>0</v>
      </c>
      <c r="T95" s="190">
        <f>S95*H95</f>
        <v>0</v>
      </c>
      <c r="AR95" s="15" t="s">
        <v>145</v>
      </c>
      <c r="AT95" s="15" t="s">
        <v>140</v>
      </c>
      <c r="AU95" s="15" t="s">
        <v>77</v>
      </c>
      <c r="AY95" s="15" t="s">
        <v>138</v>
      </c>
      <c r="BE95" s="191">
        <f>IF(N95="základní",J95,0)</f>
        <v>0</v>
      </c>
      <c r="BF95" s="191">
        <f>IF(N95="snížená",J95,0)</f>
        <v>0</v>
      </c>
      <c r="BG95" s="191">
        <f>IF(N95="zákl. přenesená",J95,0)</f>
        <v>0</v>
      </c>
      <c r="BH95" s="191">
        <f>IF(N95="sníž. přenesená",J95,0)</f>
        <v>0</v>
      </c>
      <c r="BI95" s="191">
        <f>IF(N95="nulová",J95,0)</f>
        <v>0</v>
      </c>
      <c r="BJ95" s="15" t="s">
        <v>75</v>
      </c>
      <c r="BK95" s="191">
        <f>ROUND(I95*H95,2)</f>
        <v>0</v>
      </c>
      <c r="BL95" s="15" t="s">
        <v>145</v>
      </c>
      <c r="BM95" s="15" t="s">
        <v>261</v>
      </c>
    </row>
    <row r="96" spans="2:51" s="12" customFormat="1" ht="12">
      <c r="B96" s="192"/>
      <c r="C96" s="193"/>
      <c r="D96" s="194" t="s">
        <v>158</v>
      </c>
      <c r="E96" s="195" t="s">
        <v>19</v>
      </c>
      <c r="F96" s="196" t="s">
        <v>262</v>
      </c>
      <c r="G96" s="193"/>
      <c r="H96" s="197">
        <v>4.935</v>
      </c>
      <c r="I96" s="198"/>
      <c r="J96" s="193"/>
      <c r="K96" s="193"/>
      <c r="L96" s="199"/>
      <c r="M96" s="200"/>
      <c r="N96" s="201"/>
      <c r="O96" s="201"/>
      <c r="P96" s="201"/>
      <c r="Q96" s="201"/>
      <c r="R96" s="201"/>
      <c r="S96" s="201"/>
      <c r="T96" s="202"/>
      <c r="AT96" s="203" t="s">
        <v>158</v>
      </c>
      <c r="AU96" s="203" t="s">
        <v>77</v>
      </c>
      <c r="AV96" s="12" t="s">
        <v>77</v>
      </c>
      <c r="AW96" s="12" t="s">
        <v>31</v>
      </c>
      <c r="AX96" s="12" t="s">
        <v>75</v>
      </c>
      <c r="AY96" s="203" t="s">
        <v>138</v>
      </c>
    </row>
    <row r="97" spans="2:65" s="1" customFormat="1" ht="22.5" customHeight="1">
      <c r="B97" s="32"/>
      <c r="C97" s="180" t="s">
        <v>160</v>
      </c>
      <c r="D97" s="180" t="s">
        <v>140</v>
      </c>
      <c r="E97" s="181" t="s">
        <v>161</v>
      </c>
      <c r="F97" s="182" t="s">
        <v>162</v>
      </c>
      <c r="G97" s="183" t="s">
        <v>153</v>
      </c>
      <c r="H97" s="184">
        <v>22.27</v>
      </c>
      <c r="I97" s="185"/>
      <c r="J97" s="186">
        <f aca="true" t="shared" si="0" ref="J97:J103">ROUND(I97*H97,2)</f>
        <v>0</v>
      </c>
      <c r="K97" s="182" t="s">
        <v>144</v>
      </c>
      <c r="L97" s="36"/>
      <c r="M97" s="187" t="s">
        <v>19</v>
      </c>
      <c r="N97" s="188" t="s">
        <v>39</v>
      </c>
      <c r="O97" s="58"/>
      <c r="P97" s="189">
        <f aca="true" t="shared" si="1" ref="P97:P103">O97*H97</f>
        <v>0</v>
      </c>
      <c r="Q97" s="189">
        <v>0</v>
      </c>
      <c r="R97" s="189">
        <f aca="true" t="shared" si="2" ref="R97:R103">Q97*H97</f>
        <v>0</v>
      </c>
      <c r="S97" s="189">
        <v>0</v>
      </c>
      <c r="T97" s="190">
        <f aca="true" t="shared" si="3" ref="T97:T103">S97*H97</f>
        <v>0</v>
      </c>
      <c r="AR97" s="15" t="s">
        <v>145</v>
      </c>
      <c r="AT97" s="15" t="s">
        <v>140</v>
      </c>
      <c r="AU97" s="15" t="s">
        <v>77</v>
      </c>
      <c r="AY97" s="15" t="s">
        <v>138</v>
      </c>
      <c r="BE97" s="191">
        <f aca="true" t="shared" si="4" ref="BE97:BE103">IF(N97="základní",J97,0)</f>
        <v>0</v>
      </c>
      <c r="BF97" s="191">
        <f aca="true" t="shared" si="5" ref="BF97:BF103">IF(N97="snížená",J97,0)</f>
        <v>0</v>
      </c>
      <c r="BG97" s="191">
        <f aca="true" t="shared" si="6" ref="BG97:BG103">IF(N97="zákl. přenesená",J97,0)</f>
        <v>0</v>
      </c>
      <c r="BH97" s="191">
        <f aca="true" t="shared" si="7" ref="BH97:BH103">IF(N97="sníž. přenesená",J97,0)</f>
        <v>0</v>
      </c>
      <c r="BI97" s="191">
        <f aca="true" t="shared" si="8" ref="BI97:BI103">IF(N97="nulová",J97,0)</f>
        <v>0</v>
      </c>
      <c r="BJ97" s="15" t="s">
        <v>75</v>
      </c>
      <c r="BK97" s="191">
        <f aca="true" t="shared" si="9" ref="BK97:BK103">ROUND(I97*H97,2)</f>
        <v>0</v>
      </c>
      <c r="BL97" s="15" t="s">
        <v>145</v>
      </c>
      <c r="BM97" s="15" t="s">
        <v>263</v>
      </c>
    </row>
    <row r="98" spans="2:65" s="1" customFormat="1" ht="22.5" customHeight="1">
      <c r="B98" s="32"/>
      <c r="C98" s="180" t="s">
        <v>164</v>
      </c>
      <c r="D98" s="180" t="s">
        <v>140</v>
      </c>
      <c r="E98" s="181" t="s">
        <v>165</v>
      </c>
      <c r="F98" s="182" t="s">
        <v>166</v>
      </c>
      <c r="G98" s="183" t="s">
        <v>153</v>
      </c>
      <c r="H98" s="184">
        <v>22.27</v>
      </c>
      <c r="I98" s="185"/>
      <c r="J98" s="186">
        <f t="shared" si="0"/>
        <v>0</v>
      </c>
      <c r="K98" s="182" t="s">
        <v>144</v>
      </c>
      <c r="L98" s="36"/>
      <c r="M98" s="187" t="s">
        <v>19</v>
      </c>
      <c r="N98" s="188" t="s">
        <v>39</v>
      </c>
      <c r="O98" s="58"/>
      <c r="P98" s="189">
        <f t="shared" si="1"/>
        <v>0</v>
      </c>
      <c r="Q98" s="189">
        <v>0</v>
      </c>
      <c r="R98" s="189">
        <f t="shared" si="2"/>
        <v>0</v>
      </c>
      <c r="S98" s="189">
        <v>0</v>
      </c>
      <c r="T98" s="190">
        <f t="shared" si="3"/>
        <v>0</v>
      </c>
      <c r="AR98" s="15" t="s">
        <v>145</v>
      </c>
      <c r="AT98" s="15" t="s">
        <v>140</v>
      </c>
      <c r="AU98" s="15" t="s">
        <v>77</v>
      </c>
      <c r="AY98" s="15" t="s">
        <v>138</v>
      </c>
      <c r="BE98" s="191">
        <f t="shared" si="4"/>
        <v>0</v>
      </c>
      <c r="BF98" s="191">
        <f t="shared" si="5"/>
        <v>0</v>
      </c>
      <c r="BG98" s="191">
        <f t="shared" si="6"/>
        <v>0</v>
      </c>
      <c r="BH98" s="191">
        <f t="shared" si="7"/>
        <v>0</v>
      </c>
      <c r="BI98" s="191">
        <f t="shared" si="8"/>
        <v>0</v>
      </c>
      <c r="BJ98" s="15" t="s">
        <v>75</v>
      </c>
      <c r="BK98" s="191">
        <f t="shared" si="9"/>
        <v>0</v>
      </c>
      <c r="BL98" s="15" t="s">
        <v>145</v>
      </c>
      <c r="BM98" s="15" t="s">
        <v>264</v>
      </c>
    </row>
    <row r="99" spans="2:65" s="1" customFormat="1" ht="22.5" customHeight="1">
      <c r="B99" s="32"/>
      <c r="C99" s="180" t="s">
        <v>168</v>
      </c>
      <c r="D99" s="180" t="s">
        <v>140</v>
      </c>
      <c r="E99" s="181" t="s">
        <v>169</v>
      </c>
      <c r="F99" s="182" t="s">
        <v>170</v>
      </c>
      <c r="G99" s="183" t="s">
        <v>171</v>
      </c>
      <c r="H99" s="184">
        <v>56.1</v>
      </c>
      <c r="I99" s="185"/>
      <c r="J99" s="186">
        <f t="shared" si="0"/>
        <v>0</v>
      </c>
      <c r="K99" s="182" t="s">
        <v>144</v>
      </c>
      <c r="L99" s="36"/>
      <c r="M99" s="187" t="s">
        <v>19</v>
      </c>
      <c r="N99" s="188" t="s">
        <v>39</v>
      </c>
      <c r="O99" s="58"/>
      <c r="P99" s="189">
        <f t="shared" si="1"/>
        <v>0</v>
      </c>
      <c r="Q99" s="189">
        <v>0</v>
      </c>
      <c r="R99" s="189">
        <f t="shared" si="2"/>
        <v>0</v>
      </c>
      <c r="S99" s="189">
        <v>0</v>
      </c>
      <c r="T99" s="190">
        <f t="shared" si="3"/>
        <v>0</v>
      </c>
      <c r="AR99" s="15" t="s">
        <v>145</v>
      </c>
      <c r="AT99" s="15" t="s">
        <v>140</v>
      </c>
      <c r="AU99" s="15" t="s">
        <v>77</v>
      </c>
      <c r="AY99" s="15" t="s">
        <v>138</v>
      </c>
      <c r="BE99" s="191">
        <f t="shared" si="4"/>
        <v>0</v>
      </c>
      <c r="BF99" s="191">
        <f t="shared" si="5"/>
        <v>0</v>
      </c>
      <c r="BG99" s="191">
        <f t="shared" si="6"/>
        <v>0</v>
      </c>
      <c r="BH99" s="191">
        <f t="shared" si="7"/>
        <v>0</v>
      </c>
      <c r="BI99" s="191">
        <f t="shared" si="8"/>
        <v>0</v>
      </c>
      <c r="BJ99" s="15" t="s">
        <v>75</v>
      </c>
      <c r="BK99" s="191">
        <f t="shared" si="9"/>
        <v>0</v>
      </c>
      <c r="BL99" s="15" t="s">
        <v>145</v>
      </c>
      <c r="BM99" s="15" t="s">
        <v>265</v>
      </c>
    </row>
    <row r="100" spans="2:65" s="1" customFormat="1" ht="16.5" customHeight="1">
      <c r="B100" s="32"/>
      <c r="C100" s="180" t="s">
        <v>173</v>
      </c>
      <c r="D100" s="180" t="s">
        <v>140</v>
      </c>
      <c r="E100" s="181" t="s">
        <v>178</v>
      </c>
      <c r="F100" s="182" t="s">
        <v>179</v>
      </c>
      <c r="G100" s="183" t="s">
        <v>153</v>
      </c>
      <c r="H100" s="184">
        <v>27.1</v>
      </c>
      <c r="I100" s="185"/>
      <c r="J100" s="186">
        <f t="shared" si="0"/>
        <v>0</v>
      </c>
      <c r="K100" s="182" t="s">
        <v>144</v>
      </c>
      <c r="L100" s="36"/>
      <c r="M100" s="187" t="s">
        <v>19</v>
      </c>
      <c r="N100" s="188" t="s">
        <v>39</v>
      </c>
      <c r="O100" s="58"/>
      <c r="P100" s="189">
        <f t="shared" si="1"/>
        <v>0</v>
      </c>
      <c r="Q100" s="189">
        <v>0</v>
      </c>
      <c r="R100" s="189">
        <f t="shared" si="2"/>
        <v>0</v>
      </c>
      <c r="S100" s="189">
        <v>0</v>
      </c>
      <c r="T100" s="190">
        <f t="shared" si="3"/>
        <v>0</v>
      </c>
      <c r="AR100" s="15" t="s">
        <v>145</v>
      </c>
      <c r="AT100" s="15" t="s">
        <v>140</v>
      </c>
      <c r="AU100" s="15" t="s">
        <v>77</v>
      </c>
      <c r="AY100" s="15" t="s">
        <v>138</v>
      </c>
      <c r="BE100" s="191">
        <f t="shared" si="4"/>
        <v>0</v>
      </c>
      <c r="BF100" s="191">
        <f t="shared" si="5"/>
        <v>0</v>
      </c>
      <c r="BG100" s="191">
        <f t="shared" si="6"/>
        <v>0</v>
      </c>
      <c r="BH100" s="191">
        <f t="shared" si="7"/>
        <v>0</v>
      </c>
      <c r="BI100" s="191">
        <f t="shared" si="8"/>
        <v>0</v>
      </c>
      <c r="BJ100" s="15" t="s">
        <v>75</v>
      </c>
      <c r="BK100" s="191">
        <f t="shared" si="9"/>
        <v>0</v>
      </c>
      <c r="BL100" s="15" t="s">
        <v>145</v>
      </c>
      <c r="BM100" s="15" t="s">
        <v>266</v>
      </c>
    </row>
    <row r="101" spans="2:65" s="1" customFormat="1" ht="22.5" customHeight="1">
      <c r="B101" s="32"/>
      <c r="C101" s="180" t="s">
        <v>177</v>
      </c>
      <c r="D101" s="180" t="s">
        <v>140</v>
      </c>
      <c r="E101" s="181" t="s">
        <v>182</v>
      </c>
      <c r="F101" s="182" t="s">
        <v>183</v>
      </c>
      <c r="G101" s="183" t="s">
        <v>171</v>
      </c>
      <c r="H101" s="184">
        <v>40.02</v>
      </c>
      <c r="I101" s="185"/>
      <c r="J101" s="186">
        <f t="shared" si="0"/>
        <v>0</v>
      </c>
      <c r="K101" s="182" t="s">
        <v>144</v>
      </c>
      <c r="L101" s="36"/>
      <c r="M101" s="187" t="s">
        <v>19</v>
      </c>
      <c r="N101" s="188" t="s">
        <v>39</v>
      </c>
      <c r="O101" s="58"/>
      <c r="P101" s="189">
        <f t="shared" si="1"/>
        <v>0</v>
      </c>
      <c r="Q101" s="189">
        <v>0</v>
      </c>
      <c r="R101" s="189">
        <f t="shared" si="2"/>
        <v>0</v>
      </c>
      <c r="S101" s="189">
        <v>0</v>
      </c>
      <c r="T101" s="190">
        <f t="shared" si="3"/>
        <v>0</v>
      </c>
      <c r="AR101" s="15" t="s">
        <v>145</v>
      </c>
      <c r="AT101" s="15" t="s">
        <v>140</v>
      </c>
      <c r="AU101" s="15" t="s">
        <v>77</v>
      </c>
      <c r="AY101" s="15" t="s">
        <v>138</v>
      </c>
      <c r="BE101" s="191">
        <f t="shared" si="4"/>
        <v>0</v>
      </c>
      <c r="BF101" s="191">
        <f t="shared" si="5"/>
        <v>0</v>
      </c>
      <c r="BG101" s="191">
        <f t="shared" si="6"/>
        <v>0</v>
      </c>
      <c r="BH101" s="191">
        <f t="shared" si="7"/>
        <v>0</v>
      </c>
      <c r="BI101" s="191">
        <f t="shared" si="8"/>
        <v>0</v>
      </c>
      <c r="BJ101" s="15" t="s">
        <v>75</v>
      </c>
      <c r="BK101" s="191">
        <f t="shared" si="9"/>
        <v>0</v>
      </c>
      <c r="BL101" s="15" t="s">
        <v>145</v>
      </c>
      <c r="BM101" s="15" t="s">
        <v>267</v>
      </c>
    </row>
    <row r="102" spans="2:65" s="1" customFormat="1" ht="22.5" customHeight="1">
      <c r="B102" s="32"/>
      <c r="C102" s="180" t="s">
        <v>181</v>
      </c>
      <c r="D102" s="180" t="s">
        <v>140</v>
      </c>
      <c r="E102" s="181" t="s">
        <v>186</v>
      </c>
      <c r="F102" s="182" t="s">
        <v>187</v>
      </c>
      <c r="G102" s="183" t="s">
        <v>171</v>
      </c>
      <c r="H102" s="184">
        <v>40.02</v>
      </c>
      <c r="I102" s="185"/>
      <c r="J102" s="186">
        <f t="shared" si="0"/>
        <v>0</v>
      </c>
      <c r="K102" s="182" t="s">
        <v>144</v>
      </c>
      <c r="L102" s="36"/>
      <c r="M102" s="187" t="s">
        <v>19</v>
      </c>
      <c r="N102" s="188" t="s">
        <v>39</v>
      </c>
      <c r="O102" s="58"/>
      <c r="P102" s="189">
        <f t="shared" si="1"/>
        <v>0</v>
      </c>
      <c r="Q102" s="189">
        <v>0</v>
      </c>
      <c r="R102" s="189">
        <f t="shared" si="2"/>
        <v>0</v>
      </c>
      <c r="S102" s="189">
        <v>0</v>
      </c>
      <c r="T102" s="190">
        <f t="shared" si="3"/>
        <v>0</v>
      </c>
      <c r="AR102" s="15" t="s">
        <v>145</v>
      </c>
      <c r="AT102" s="15" t="s">
        <v>140</v>
      </c>
      <c r="AU102" s="15" t="s">
        <v>77</v>
      </c>
      <c r="AY102" s="15" t="s">
        <v>138</v>
      </c>
      <c r="BE102" s="191">
        <f t="shared" si="4"/>
        <v>0</v>
      </c>
      <c r="BF102" s="191">
        <f t="shared" si="5"/>
        <v>0</v>
      </c>
      <c r="BG102" s="191">
        <f t="shared" si="6"/>
        <v>0</v>
      </c>
      <c r="BH102" s="191">
        <f t="shared" si="7"/>
        <v>0</v>
      </c>
      <c r="BI102" s="191">
        <f t="shared" si="8"/>
        <v>0</v>
      </c>
      <c r="BJ102" s="15" t="s">
        <v>75</v>
      </c>
      <c r="BK102" s="191">
        <f t="shared" si="9"/>
        <v>0</v>
      </c>
      <c r="BL102" s="15" t="s">
        <v>145</v>
      </c>
      <c r="BM102" s="15" t="s">
        <v>268</v>
      </c>
    </row>
    <row r="103" spans="2:65" s="1" customFormat="1" ht="16.5" customHeight="1">
      <c r="B103" s="32"/>
      <c r="C103" s="204" t="s">
        <v>185</v>
      </c>
      <c r="D103" s="204" t="s">
        <v>190</v>
      </c>
      <c r="E103" s="205" t="s">
        <v>191</v>
      </c>
      <c r="F103" s="206" t="s">
        <v>192</v>
      </c>
      <c r="G103" s="207" t="s">
        <v>193</v>
      </c>
      <c r="H103" s="208">
        <v>0.6</v>
      </c>
      <c r="I103" s="209"/>
      <c r="J103" s="210">
        <f t="shared" si="0"/>
        <v>0</v>
      </c>
      <c r="K103" s="206" t="s">
        <v>144</v>
      </c>
      <c r="L103" s="211"/>
      <c r="M103" s="212" t="s">
        <v>19</v>
      </c>
      <c r="N103" s="213" t="s">
        <v>39</v>
      </c>
      <c r="O103" s="58"/>
      <c r="P103" s="189">
        <f t="shared" si="1"/>
        <v>0</v>
      </c>
      <c r="Q103" s="189">
        <v>0.001</v>
      </c>
      <c r="R103" s="189">
        <f t="shared" si="2"/>
        <v>0.0006</v>
      </c>
      <c r="S103" s="189">
        <v>0</v>
      </c>
      <c r="T103" s="190">
        <f t="shared" si="3"/>
        <v>0</v>
      </c>
      <c r="AR103" s="15" t="s">
        <v>173</v>
      </c>
      <c r="AT103" s="15" t="s">
        <v>190</v>
      </c>
      <c r="AU103" s="15" t="s">
        <v>77</v>
      </c>
      <c r="AY103" s="15" t="s">
        <v>138</v>
      </c>
      <c r="BE103" s="191">
        <f t="shared" si="4"/>
        <v>0</v>
      </c>
      <c r="BF103" s="191">
        <f t="shared" si="5"/>
        <v>0</v>
      </c>
      <c r="BG103" s="191">
        <f t="shared" si="6"/>
        <v>0</v>
      </c>
      <c r="BH103" s="191">
        <f t="shared" si="7"/>
        <v>0</v>
      </c>
      <c r="BI103" s="191">
        <f t="shared" si="8"/>
        <v>0</v>
      </c>
      <c r="BJ103" s="15" t="s">
        <v>75</v>
      </c>
      <c r="BK103" s="191">
        <f t="shared" si="9"/>
        <v>0</v>
      </c>
      <c r="BL103" s="15" t="s">
        <v>145</v>
      </c>
      <c r="BM103" s="15" t="s">
        <v>269</v>
      </c>
    </row>
    <row r="104" spans="2:51" s="12" customFormat="1" ht="12">
      <c r="B104" s="192"/>
      <c r="C104" s="193"/>
      <c r="D104" s="194" t="s">
        <v>158</v>
      </c>
      <c r="E104" s="195" t="s">
        <v>19</v>
      </c>
      <c r="F104" s="196" t="s">
        <v>270</v>
      </c>
      <c r="G104" s="193"/>
      <c r="H104" s="197">
        <v>0.6</v>
      </c>
      <c r="I104" s="198"/>
      <c r="J104" s="193"/>
      <c r="K104" s="193"/>
      <c r="L104" s="199"/>
      <c r="M104" s="200"/>
      <c r="N104" s="201"/>
      <c r="O104" s="201"/>
      <c r="P104" s="201"/>
      <c r="Q104" s="201"/>
      <c r="R104" s="201"/>
      <c r="S104" s="201"/>
      <c r="T104" s="202"/>
      <c r="AT104" s="203" t="s">
        <v>158</v>
      </c>
      <c r="AU104" s="203" t="s">
        <v>77</v>
      </c>
      <c r="AV104" s="12" t="s">
        <v>77</v>
      </c>
      <c r="AW104" s="12" t="s">
        <v>31</v>
      </c>
      <c r="AX104" s="12" t="s">
        <v>75</v>
      </c>
      <c r="AY104" s="203" t="s">
        <v>138</v>
      </c>
    </row>
    <row r="105" spans="2:63" s="11" customFormat="1" ht="22.9" customHeight="1">
      <c r="B105" s="164"/>
      <c r="C105" s="165"/>
      <c r="D105" s="166" t="s">
        <v>67</v>
      </c>
      <c r="E105" s="178" t="s">
        <v>145</v>
      </c>
      <c r="F105" s="178" t="s">
        <v>196</v>
      </c>
      <c r="G105" s="165"/>
      <c r="H105" s="165"/>
      <c r="I105" s="168"/>
      <c r="J105" s="179">
        <f>BK105</f>
        <v>0</v>
      </c>
      <c r="K105" s="165"/>
      <c r="L105" s="170"/>
      <c r="M105" s="171"/>
      <c r="N105" s="172"/>
      <c r="O105" s="172"/>
      <c r="P105" s="173">
        <f>SUM(P106:P109)</f>
        <v>0</v>
      </c>
      <c r="Q105" s="172"/>
      <c r="R105" s="173">
        <f>SUM(R106:R109)</f>
        <v>89.1997968</v>
      </c>
      <c r="S105" s="172"/>
      <c r="T105" s="174">
        <f>SUM(T106:T109)</f>
        <v>0</v>
      </c>
      <c r="AR105" s="175" t="s">
        <v>75</v>
      </c>
      <c r="AT105" s="176" t="s">
        <v>67</v>
      </c>
      <c r="AU105" s="176" t="s">
        <v>75</v>
      </c>
      <c r="AY105" s="175" t="s">
        <v>138</v>
      </c>
      <c r="BK105" s="177">
        <f>SUM(BK106:BK109)</f>
        <v>0</v>
      </c>
    </row>
    <row r="106" spans="2:65" s="1" customFormat="1" ht="22.5" customHeight="1">
      <c r="B106" s="32"/>
      <c r="C106" s="180" t="s">
        <v>189</v>
      </c>
      <c r="D106" s="180" t="s">
        <v>140</v>
      </c>
      <c r="E106" s="181" t="s">
        <v>198</v>
      </c>
      <c r="F106" s="182" t="s">
        <v>199</v>
      </c>
      <c r="G106" s="183" t="s">
        <v>153</v>
      </c>
      <c r="H106" s="184">
        <v>22.83</v>
      </c>
      <c r="I106" s="185"/>
      <c r="J106" s="186">
        <f>ROUND(I106*H106,2)</f>
        <v>0</v>
      </c>
      <c r="K106" s="182" t="s">
        <v>144</v>
      </c>
      <c r="L106" s="36"/>
      <c r="M106" s="187" t="s">
        <v>19</v>
      </c>
      <c r="N106" s="188" t="s">
        <v>39</v>
      </c>
      <c r="O106" s="58"/>
      <c r="P106" s="189">
        <f>O106*H106</f>
        <v>0</v>
      </c>
      <c r="Q106" s="189">
        <v>2.13408</v>
      </c>
      <c r="R106" s="189">
        <f>Q106*H106</f>
        <v>48.7210464</v>
      </c>
      <c r="S106" s="189">
        <v>0</v>
      </c>
      <c r="T106" s="190">
        <f>S106*H106</f>
        <v>0</v>
      </c>
      <c r="AR106" s="15" t="s">
        <v>145</v>
      </c>
      <c r="AT106" s="15" t="s">
        <v>140</v>
      </c>
      <c r="AU106" s="15" t="s">
        <v>77</v>
      </c>
      <c r="AY106" s="15" t="s">
        <v>138</v>
      </c>
      <c r="BE106" s="191">
        <f>IF(N106="základní",J106,0)</f>
        <v>0</v>
      </c>
      <c r="BF106" s="191">
        <f>IF(N106="snížená",J106,0)</f>
        <v>0</v>
      </c>
      <c r="BG106" s="191">
        <f>IF(N106="zákl. přenesená",J106,0)</f>
        <v>0</v>
      </c>
      <c r="BH106" s="191">
        <f>IF(N106="sníž. přenesená",J106,0)</f>
        <v>0</v>
      </c>
      <c r="BI106" s="191">
        <f>IF(N106="nulová",J106,0)</f>
        <v>0</v>
      </c>
      <c r="BJ106" s="15" t="s">
        <v>75</v>
      </c>
      <c r="BK106" s="191">
        <f>ROUND(I106*H106,2)</f>
        <v>0</v>
      </c>
      <c r="BL106" s="15" t="s">
        <v>145</v>
      </c>
      <c r="BM106" s="15" t="s">
        <v>271</v>
      </c>
    </row>
    <row r="107" spans="2:65" s="1" customFormat="1" ht="22.5" customHeight="1">
      <c r="B107" s="32"/>
      <c r="C107" s="180" t="s">
        <v>197</v>
      </c>
      <c r="D107" s="180" t="s">
        <v>140</v>
      </c>
      <c r="E107" s="181" t="s">
        <v>202</v>
      </c>
      <c r="F107" s="182" t="s">
        <v>203</v>
      </c>
      <c r="G107" s="183" t="s">
        <v>171</v>
      </c>
      <c r="H107" s="184">
        <v>30.71</v>
      </c>
      <c r="I107" s="185"/>
      <c r="J107" s="186">
        <f>ROUND(I107*H107,2)</f>
        <v>0</v>
      </c>
      <c r="K107" s="182" t="s">
        <v>144</v>
      </c>
      <c r="L107" s="36"/>
      <c r="M107" s="187" t="s">
        <v>19</v>
      </c>
      <c r="N107" s="188" t="s">
        <v>39</v>
      </c>
      <c r="O107" s="58"/>
      <c r="P107" s="189">
        <f>O107*H107</f>
        <v>0</v>
      </c>
      <c r="Q107" s="189">
        <v>0</v>
      </c>
      <c r="R107" s="189">
        <f>Q107*H107</f>
        <v>0</v>
      </c>
      <c r="S107" s="189">
        <v>0</v>
      </c>
      <c r="T107" s="190">
        <f>S107*H107</f>
        <v>0</v>
      </c>
      <c r="AR107" s="15" t="s">
        <v>145</v>
      </c>
      <c r="AT107" s="15" t="s">
        <v>140</v>
      </c>
      <c r="AU107" s="15" t="s">
        <v>77</v>
      </c>
      <c r="AY107" s="15" t="s">
        <v>138</v>
      </c>
      <c r="BE107" s="191">
        <f>IF(N107="základní",J107,0)</f>
        <v>0</v>
      </c>
      <c r="BF107" s="191">
        <f>IF(N107="snížená",J107,0)</f>
        <v>0</v>
      </c>
      <c r="BG107" s="191">
        <f>IF(N107="zákl. přenesená",J107,0)</f>
        <v>0</v>
      </c>
      <c r="BH107" s="191">
        <f>IF(N107="sníž. přenesená",J107,0)</f>
        <v>0</v>
      </c>
      <c r="BI107" s="191">
        <f>IF(N107="nulová",J107,0)</f>
        <v>0</v>
      </c>
      <c r="BJ107" s="15" t="s">
        <v>75</v>
      </c>
      <c r="BK107" s="191">
        <f>ROUND(I107*H107,2)</f>
        <v>0</v>
      </c>
      <c r="BL107" s="15" t="s">
        <v>145</v>
      </c>
      <c r="BM107" s="15" t="s">
        <v>272</v>
      </c>
    </row>
    <row r="108" spans="2:65" s="1" customFormat="1" ht="16.5" customHeight="1">
      <c r="B108" s="32"/>
      <c r="C108" s="180" t="s">
        <v>201</v>
      </c>
      <c r="D108" s="180" t="s">
        <v>140</v>
      </c>
      <c r="E108" s="181" t="s">
        <v>205</v>
      </c>
      <c r="F108" s="182" t="s">
        <v>206</v>
      </c>
      <c r="G108" s="183" t="s">
        <v>153</v>
      </c>
      <c r="H108" s="184">
        <v>16.63</v>
      </c>
      <c r="I108" s="185"/>
      <c r="J108" s="186">
        <f>ROUND(I108*H108,2)</f>
        <v>0</v>
      </c>
      <c r="K108" s="182" t="s">
        <v>144</v>
      </c>
      <c r="L108" s="36"/>
      <c r="M108" s="187" t="s">
        <v>19</v>
      </c>
      <c r="N108" s="188" t="s">
        <v>39</v>
      </c>
      <c r="O108" s="58"/>
      <c r="P108" s="189">
        <f>O108*H108</f>
        <v>0</v>
      </c>
      <c r="Q108" s="189">
        <v>2.43408</v>
      </c>
      <c r="R108" s="189">
        <f>Q108*H108</f>
        <v>40.478750399999996</v>
      </c>
      <c r="S108" s="189">
        <v>0</v>
      </c>
      <c r="T108" s="190">
        <f>S108*H108</f>
        <v>0</v>
      </c>
      <c r="AR108" s="15" t="s">
        <v>145</v>
      </c>
      <c r="AT108" s="15" t="s">
        <v>140</v>
      </c>
      <c r="AU108" s="15" t="s">
        <v>77</v>
      </c>
      <c r="AY108" s="15" t="s">
        <v>138</v>
      </c>
      <c r="BE108" s="191">
        <f>IF(N108="základní",J108,0)</f>
        <v>0</v>
      </c>
      <c r="BF108" s="191">
        <f>IF(N108="snížená",J108,0)</f>
        <v>0</v>
      </c>
      <c r="BG108" s="191">
        <f>IF(N108="zákl. přenesená",J108,0)</f>
        <v>0</v>
      </c>
      <c r="BH108" s="191">
        <f>IF(N108="sníž. přenesená",J108,0)</f>
        <v>0</v>
      </c>
      <c r="BI108" s="191">
        <f>IF(N108="nulová",J108,0)</f>
        <v>0</v>
      </c>
      <c r="BJ108" s="15" t="s">
        <v>75</v>
      </c>
      <c r="BK108" s="191">
        <f>ROUND(I108*H108,2)</f>
        <v>0</v>
      </c>
      <c r="BL108" s="15" t="s">
        <v>145</v>
      </c>
      <c r="BM108" s="15" t="s">
        <v>273</v>
      </c>
    </row>
    <row r="109" spans="2:65" s="1" customFormat="1" ht="22.5" customHeight="1">
      <c r="B109" s="32"/>
      <c r="C109" s="180" t="s">
        <v>8</v>
      </c>
      <c r="D109" s="180" t="s">
        <v>140</v>
      </c>
      <c r="E109" s="181" t="s">
        <v>209</v>
      </c>
      <c r="F109" s="182" t="s">
        <v>210</v>
      </c>
      <c r="G109" s="183" t="s">
        <v>171</v>
      </c>
      <c r="H109" s="184">
        <v>56.1</v>
      </c>
      <c r="I109" s="185"/>
      <c r="J109" s="186">
        <f>ROUND(I109*H109,2)</f>
        <v>0</v>
      </c>
      <c r="K109" s="182" t="s">
        <v>144</v>
      </c>
      <c r="L109" s="36"/>
      <c r="M109" s="187" t="s">
        <v>19</v>
      </c>
      <c r="N109" s="188" t="s">
        <v>39</v>
      </c>
      <c r="O109" s="58"/>
      <c r="P109" s="189">
        <f>O109*H109</f>
        <v>0</v>
      </c>
      <c r="Q109" s="189">
        <v>0</v>
      </c>
      <c r="R109" s="189">
        <f>Q109*H109</f>
        <v>0</v>
      </c>
      <c r="S109" s="189">
        <v>0</v>
      </c>
      <c r="T109" s="190">
        <f>S109*H109</f>
        <v>0</v>
      </c>
      <c r="AR109" s="15" t="s">
        <v>145</v>
      </c>
      <c r="AT109" s="15" t="s">
        <v>140</v>
      </c>
      <c r="AU109" s="15" t="s">
        <v>77</v>
      </c>
      <c r="AY109" s="15" t="s">
        <v>138</v>
      </c>
      <c r="BE109" s="191">
        <f>IF(N109="základní",J109,0)</f>
        <v>0</v>
      </c>
      <c r="BF109" s="191">
        <f>IF(N109="snížená",J109,0)</f>
        <v>0</v>
      </c>
      <c r="BG109" s="191">
        <f>IF(N109="zákl. přenesená",J109,0)</f>
        <v>0</v>
      </c>
      <c r="BH109" s="191">
        <f>IF(N109="sníž. přenesená",J109,0)</f>
        <v>0</v>
      </c>
      <c r="BI109" s="191">
        <f>IF(N109="nulová",J109,0)</f>
        <v>0</v>
      </c>
      <c r="BJ109" s="15" t="s">
        <v>75</v>
      </c>
      <c r="BK109" s="191">
        <f>ROUND(I109*H109,2)</f>
        <v>0</v>
      </c>
      <c r="BL109" s="15" t="s">
        <v>145</v>
      </c>
      <c r="BM109" s="15" t="s">
        <v>274</v>
      </c>
    </row>
    <row r="110" spans="2:63" s="11" customFormat="1" ht="22.9" customHeight="1">
      <c r="B110" s="164"/>
      <c r="C110" s="165"/>
      <c r="D110" s="166" t="s">
        <v>67</v>
      </c>
      <c r="E110" s="178" t="s">
        <v>212</v>
      </c>
      <c r="F110" s="178" t="s">
        <v>213</v>
      </c>
      <c r="G110" s="165"/>
      <c r="H110" s="165"/>
      <c r="I110" s="168"/>
      <c r="J110" s="179">
        <f>BK110</f>
        <v>0</v>
      </c>
      <c r="K110" s="165"/>
      <c r="L110" s="170"/>
      <c r="M110" s="171"/>
      <c r="N110" s="172"/>
      <c r="O110" s="172"/>
      <c r="P110" s="173">
        <f>P111</f>
        <v>0</v>
      </c>
      <c r="Q110" s="172"/>
      <c r="R110" s="173">
        <f>R111</f>
        <v>0</v>
      </c>
      <c r="S110" s="172"/>
      <c r="T110" s="174">
        <f>T111</f>
        <v>0</v>
      </c>
      <c r="AR110" s="175" t="s">
        <v>75</v>
      </c>
      <c r="AT110" s="176" t="s">
        <v>67</v>
      </c>
      <c r="AU110" s="176" t="s">
        <v>75</v>
      </c>
      <c r="AY110" s="175" t="s">
        <v>138</v>
      </c>
      <c r="BK110" s="177">
        <f>BK111</f>
        <v>0</v>
      </c>
    </row>
    <row r="111" spans="2:65" s="1" customFormat="1" ht="16.5" customHeight="1">
      <c r="B111" s="32"/>
      <c r="C111" s="180" t="s">
        <v>208</v>
      </c>
      <c r="D111" s="180" t="s">
        <v>140</v>
      </c>
      <c r="E111" s="181" t="s">
        <v>215</v>
      </c>
      <c r="F111" s="182" t="s">
        <v>216</v>
      </c>
      <c r="G111" s="183" t="s">
        <v>217</v>
      </c>
      <c r="H111" s="184">
        <v>89.2</v>
      </c>
      <c r="I111" s="185"/>
      <c r="J111" s="186">
        <f>ROUND(I111*H111,2)</f>
        <v>0</v>
      </c>
      <c r="K111" s="182" t="s">
        <v>144</v>
      </c>
      <c r="L111" s="36"/>
      <c r="M111" s="214" t="s">
        <v>19</v>
      </c>
      <c r="N111" s="215" t="s">
        <v>39</v>
      </c>
      <c r="O111" s="216"/>
      <c r="P111" s="217">
        <f>O111*H111</f>
        <v>0</v>
      </c>
      <c r="Q111" s="217">
        <v>0</v>
      </c>
      <c r="R111" s="217">
        <f>Q111*H111</f>
        <v>0</v>
      </c>
      <c r="S111" s="217">
        <v>0</v>
      </c>
      <c r="T111" s="218">
        <f>S111*H111</f>
        <v>0</v>
      </c>
      <c r="AR111" s="15" t="s">
        <v>145</v>
      </c>
      <c r="AT111" s="15" t="s">
        <v>140</v>
      </c>
      <c r="AU111" s="15" t="s">
        <v>77</v>
      </c>
      <c r="AY111" s="15" t="s">
        <v>138</v>
      </c>
      <c r="BE111" s="191">
        <f>IF(N111="základní",J111,0)</f>
        <v>0</v>
      </c>
      <c r="BF111" s="191">
        <f>IF(N111="snížená",J111,0)</f>
        <v>0</v>
      </c>
      <c r="BG111" s="191">
        <f>IF(N111="zákl. přenesená",J111,0)</f>
        <v>0</v>
      </c>
      <c r="BH111" s="191">
        <f>IF(N111="sníž. přenesená",J111,0)</f>
        <v>0</v>
      </c>
      <c r="BI111" s="191">
        <f>IF(N111="nulová",J111,0)</f>
        <v>0</v>
      </c>
      <c r="BJ111" s="15" t="s">
        <v>75</v>
      </c>
      <c r="BK111" s="191">
        <f>ROUND(I111*H111,2)</f>
        <v>0</v>
      </c>
      <c r="BL111" s="15" t="s">
        <v>145</v>
      </c>
      <c r="BM111" s="15" t="s">
        <v>275</v>
      </c>
    </row>
    <row r="112" spans="2:12" s="1" customFormat="1" ht="6.95" customHeight="1">
      <c r="B112" s="44"/>
      <c r="C112" s="45"/>
      <c r="D112" s="45"/>
      <c r="E112" s="45"/>
      <c r="F112" s="45"/>
      <c r="G112" s="45"/>
      <c r="H112" s="45"/>
      <c r="I112" s="132"/>
      <c r="J112" s="45"/>
      <c r="K112" s="45"/>
      <c r="L112" s="36"/>
    </row>
  </sheetData>
  <sheetProtection algorithmName="SHA-512" hashValue="bB2cjf9FBVRxrNq3eNqYo5VvNm2UYVVJjbwA9P7zhaI3Dd8qxUbr5k72qA9KAxETUg70getgXRJLkqI0es2I6w==" saltValue="XVfsr0sZ16D3qccnjJhdl07YcHXZdIPXlNDsvSMHbWFPiyCVNl75EBU2ccocJMdp1QjLucesoUFdWXQcd3L6Jg==" spinCount="100000" sheet="1" objects="1" scenarios="1" formatColumns="0" formatRows="0" autoFilter="0"/>
  <autoFilter ref="C88:K111"/>
  <mergeCells count="12">
    <mergeCell ref="E81:H81"/>
    <mergeCell ref="L2:V2"/>
    <mergeCell ref="E50:H50"/>
    <mergeCell ref="E52:H52"/>
    <mergeCell ref="E54:H54"/>
    <mergeCell ref="E77:H77"/>
    <mergeCell ref="E79:H79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1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04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AT2" s="15" t="s">
        <v>94</v>
      </c>
    </row>
    <row r="3" spans="2:46" ht="6.95" customHeight="1">
      <c r="B3" s="105"/>
      <c r="C3" s="106"/>
      <c r="D3" s="106"/>
      <c r="E3" s="106"/>
      <c r="F3" s="106"/>
      <c r="G3" s="106"/>
      <c r="H3" s="106"/>
      <c r="I3" s="107"/>
      <c r="J3" s="106"/>
      <c r="K3" s="106"/>
      <c r="L3" s="18"/>
      <c r="AT3" s="15" t="s">
        <v>77</v>
      </c>
    </row>
    <row r="4" spans="2:46" ht="24.95" customHeight="1">
      <c r="B4" s="18"/>
      <c r="D4" s="108" t="s">
        <v>110</v>
      </c>
      <c r="L4" s="18"/>
      <c r="M4" s="22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09" t="s">
        <v>16</v>
      </c>
      <c r="L6" s="18"/>
    </row>
    <row r="7" spans="2:12" ht="16.5" customHeight="1">
      <c r="B7" s="18"/>
      <c r="E7" s="342" t="str">
        <f>'Rekapitulace stavby'!K6</f>
        <v>Výrovka, Vrbová Lhota oprava koryta a údržba porostů, ř. km 8,500 - 10,000</v>
      </c>
      <c r="F7" s="343"/>
      <c r="G7" s="343"/>
      <c r="H7" s="343"/>
      <c r="L7" s="18"/>
    </row>
    <row r="8" spans="2:12" ht="12" customHeight="1">
      <c r="B8" s="18"/>
      <c r="D8" s="109" t="s">
        <v>111</v>
      </c>
      <c r="L8" s="18"/>
    </row>
    <row r="9" spans="2:12" s="1" customFormat="1" ht="16.5" customHeight="1">
      <c r="B9" s="36"/>
      <c r="E9" s="342" t="s">
        <v>112</v>
      </c>
      <c r="F9" s="344"/>
      <c r="G9" s="344"/>
      <c r="H9" s="344"/>
      <c r="I9" s="110"/>
      <c r="L9" s="36"/>
    </row>
    <row r="10" spans="2:12" s="1" customFormat="1" ht="12" customHeight="1">
      <c r="B10" s="36"/>
      <c r="D10" s="109" t="s">
        <v>113</v>
      </c>
      <c r="I10" s="110"/>
      <c r="L10" s="36"/>
    </row>
    <row r="11" spans="2:12" s="1" customFormat="1" ht="36.95" customHeight="1">
      <c r="B11" s="36"/>
      <c r="E11" s="345" t="s">
        <v>276</v>
      </c>
      <c r="F11" s="344"/>
      <c r="G11" s="344"/>
      <c r="H11" s="344"/>
      <c r="I11" s="110"/>
      <c r="L11" s="36"/>
    </row>
    <row r="12" spans="2:12" s="1" customFormat="1" ht="12">
      <c r="B12" s="36"/>
      <c r="I12" s="110"/>
      <c r="L12" s="36"/>
    </row>
    <row r="13" spans="2:12" s="1" customFormat="1" ht="12" customHeight="1">
      <c r="B13" s="36"/>
      <c r="D13" s="109" t="s">
        <v>18</v>
      </c>
      <c r="F13" s="15" t="s">
        <v>19</v>
      </c>
      <c r="I13" s="111" t="s">
        <v>20</v>
      </c>
      <c r="J13" s="15" t="s">
        <v>19</v>
      </c>
      <c r="L13" s="36"/>
    </row>
    <row r="14" spans="2:12" s="1" customFormat="1" ht="12" customHeight="1">
      <c r="B14" s="36"/>
      <c r="D14" s="109" t="s">
        <v>21</v>
      </c>
      <c r="F14" s="15" t="s">
        <v>22</v>
      </c>
      <c r="I14" s="111" t="s">
        <v>23</v>
      </c>
      <c r="J14" s="112" t="str">
        <f>'Rekapitulace stavby'!AN8</f>
        <v>11. 12. 2018</v>
      </c>
      <c r="L14" s="36"/>
    </row>
    <row r="15" spans="2:12" s="1" customFormat="1" ht="10.9" customHeight="1">
      <c r="B15" s="36"/>
      <c r="I15" s="110"/>
      <c r="L15" s="36"/>
    </row>
    <row r="16" spans="2:12" s="1" customFormat="1" ht="12" customHeight="1">
      <c r="B16" s="36"/>
      <c r="D16" s="109" t="s">
        <v>25</v>
      </c>
      <c r="I16" s="111" t="s">
        <v>26</v>
      </c>
      <c r="J16" s="15" t="s">
        <v>19</v>
      </c>
      <c r="L16" s="36"/>
    </row>
    <row r="17" spans="2:12" s="1" customFormat="1" ht="18" customHeight="1">
      <c r="B17" s="36"/>
      <c r="E17" s="15" t="s">
        <v>22</v>
      </c>
      <c r="I17" s="111" t="s">
        <v>27</v>
      </c>
      <c r="J17" s="15" t="s">
        <v>19</v>
      </c>
      <c r="L17" s="36"/>
    </row>
    <row r="18" spans="2:12" s="1" customFormat="1" ht="6.95" customHeight="1">
      <c r="B18" s="36"/>
      <c r="I18" s="110"/>
      <c r="L18" s="36"/>
    </row>
    <row r="19" spans="2:12" s="1" customFormat="1" ht="12" customHeight="1">
      <c r="B19" s="36"/>
      <c r="D19" s="109" t="s">
        <v>28</v>
      </c>
      <c r="I19" s="111" t="s">
        <v>26</v>
      </c>
      <c r="J19" s="28" t="str">
        <f>'Rekapitulace stavby'!AN13</f>
        <v>Vyplň údaj</v>
      </c>
      <c r="L19" s="36"/>
    </row>
    <row r="20" spans="2:12" s="1" customFormat="1" ht="18" customHeight="1">
      <c r="B20" s="36"/>
      <c r="E20" s="346" t="str">
        <f>'Rekapitulace stavby'!E14</f>
        <v>Vyplň údaj</v>
      </c>
      <c r="F20" s="347"/>
      <c r="G20" s="347"/>
      <c r="H20" s="347"/>
      <c r="I20" s="111" t="s">
        <v>27</v>
      </c>
      <c r="J20" s="28" t="str">
        <f>'Rekapitulace stavby'!AN14</f>
        <v>Vyplň údaj</v>
      </c>
      <c r="L20" s="36"/>
    </row>
    <row r="21" spans="2:12" s="1" customFormat="1" ht="6.95" customHeight="1">
      <c r="B21" s="36"/>
      <c r="I21" s="110"/>
      <c r="L21" s="36"/>
    </row>
    <row r="22" spans="2:12" s="1" customFormat="1" ht="12" customHeight="1">
      <c r="B22" s="36"/>
      <c r="D22" s="109" t="s">
        <v>30</v>
      </c>
      <c r="I22" s="111" t="s">
        <v>26</v>
      </c>
      <c r="J22" s="15" t="s">
        <v>19</v>
      </c>
      <c r="L22" s="36"/>
    </row>
    <row r="23" spans="2:12" s="1" customFormat="1" ht="18" customHeight="1">
      <c r="B23" s="36"/>
      <c r="E23" s="15" t="s">
        <v>22</v>
      </c>
      <c r="I23" s="111" t="s">
        <v>27</v>
      </c>
      <c r="J23" s="15" t="s">
        <v>19</v>
      </c>
      <c r="L23" s="36"/>
    </row>
    <row r="24" spans="2:12" s="1" customFormat="1" ht="6.95" customHeight="1">
      <c r="B24" s="36"/>
      <c r="I24" s="110"/>
      <c r="L24" s="36"/>
    </row>
    <row r="25" spans="2:12" s="1" customFormat="1" ht="12" customHeight="1">
      <c r="B25" s="36"/>
      <c r="D25" s="109" t="s">
        <v>32</v>
      </c>
      <c r="I25" s="111" t="s">
        <v>26</v>
      </c>
      <c r="J25" s="15" t="str">
        <f>IF('Rekapitulace stavby'!AN19="","",'Rekapitulace stavby'!AN19)</f>
        <v/>
      </c>
      <c r="L25" s="36"/>
    </row>
    <row r="26" spans="2:12" s="1" customFormat="1" ht="18" customHeight="1">
      <c r="B26" s="36"/>
      <c r="E26" s="15" t="str">
        <f>IF('Rekapitulace stavby'!E20="","",'Rekapitulace stavby'!E20)</f>
        <v xml:space="preserve"> </v>
      </c>
      <c r="I26" s="111" t="s">
        <v>27</v>
      </c>
      <c r="J26" s="15" t="str">
        <f>IF('Rekapitulace stavby'!AN20="","",'Rekapitulace stavby'!AN20)</f>
        <v/>
      </c>
      <c r="L26" s="36"/>
    </row>
    <row r="27" spans="2:12" s="1" customFormat="1" ht="6.95" customHeight="1">
      <c r="B27" s="36"/>
      <c r="I27" s="110"/>
      <c r="L27" s="36"/>
    </row>
    <row r="28" spans="2:12" s="1" customFormat="1" ht="12" customHeight="1">
      <c r="B28" s="36"/>
      <c r="D28" s="109" t="s">
        <v>33</v>
      </c>
      <c r="I28" s="110"/>
      <c r="L28" s="36"/>
    </row>
    <row r="29" spans="2:12" s="7" customFormat="1" ht="16.5" customHeight="1">
      <c r="B29" s="113"/>
      <c r="E29" s="348" t="s">
        <v>19</v>
      </c>
      <c r="F29" s="348"/>
      <c r="G29" s="348"/>
      <c r="H29" s="348"/>
      <c r="I29" s="114"/>
      <c r="L29" s="113"/>
    </row>
    <row r="30" spans="2:12" s="1" customFormat="1" ht="6.95" customHeight="1">
      <c r="B30" s="36"/>
      <c r="I30" s="110"/>
      <c r="L30" s="36"/>
    </row>
    <row r="31" spans="2:12" s="1" customFormat="1" ht="6.95" customHeight="1">
      <c r="B31" s="36"/>
      <c r="D31" s="54"/>
      <c r="E31" s="54"/>
      <c r="F31" s="54"/>
      <c r="G31" s="54"/>
      <c r="H31" s="54"/>
      <c r="I31" s="115"/>
      <c r="J31" s="54"/>
      <c r="K31" s="54"/>
      <c r="L31" s="36"/>
    </row>
    <row r="32" spans="2:12" s="1" customFormat="1" ht="25.35" customHeight="1">
      <c r="B32" s="36"/>
      <c r="D32" s="116" t="s">
        <v>34</v>
      </c>
      <c r="I32" s="110"/>
      <c r="J32" s="117">
        <f>ROUND(J89,2)</f>
        <v>0</v>
      </c>
      <c r="L32" s="36"/>
    </row>
    <row r="33" spans="2:12" s="1" customFormat="1" ht="6.95" customHeight="1">
      <c r="B33" s="36"/>
      <c r="D33" s="54"/>
      <c r="E33" s="54"/>
      <c r="F33" s="54"/>
      <c r="G33" s="54"/>
      <c r="H33" s="54"/>
      <c r="I33" s="115"/>
      <c r="J33" s="54"/>
      <c r="K33" s="54"/>
      <c r="L33" s="36"/>
    </row>
    <row r="34" spans="2:12" s="1" customFormat="1" ht="14.45" customHeight="1">
      <c r="B34" s="36"/>
      <c r="F34" s="118" t="s">
        <v>36</v>
      </c>
      <c r="I34" s="119" t="s">
        <v>35</v>
      </c>
      <c r="J34" s="118" t="s">
        <v>37</v>
      </c>
      <c r="L34" s="36"/>
    </row>
    <row r="35" spans="2:12" s="1" customFormat="1" ht="14.45" customHeight="1">
      <c r="B35" s="36"/>
      <c r="D35" s="109" t="s">
        <v>38</v>
      </c>
      <c r="E35" s="109" t="s">
        <v>39</v>
      </c>
      <c r="F35" s="120">
        <f>ROUND((SUM(BE89:BE111)),2)</f>
        <v>0</v>
      </c>
      <c r="I35" s="121">
        <v>0.21</v>
      </c>
      <c r="J35" s="120">
        <f>ROUND(((SUM(BE89:BE111))*I35),2)</f>
        <v>0</v>
      </c>
      <c r="L35" s="36"/>
    </row>
    <row r="36" spans="2:12" s="1" customFormat="1" ht="14.45" customHeight="1">
      <c r="B36" s="36"/>
      <c r="E36" s="109" t="s">
        <v>40</v>
      </c>
      <c r="F36" s="120">
        <f>ROUND((SUM(BF89:BF111)),2)</f>
        <v>0</v>
      </c>
      <c r="I36" s="121">
        <v>0.15</v>
      </c>
      <c r="J36" s="120">
        <f>ROUND(((SUM(BF89:BF111))*I36),2)</f>
        <v>0</v>
      </c>
      <c r="L36" s="36"/>
    </row>
    <row r="37" spans="2:12" s="1" customFormat="1" ht="14.45" customHeight="1" hidden="1">
      <c r="B37" s="36"/>
      <c r="E37" s="109" t="s">
        <v>41</v>
      </c>
      <c r="F37" s="120">
        <f>ROUND((SUM(BG89:BG111)),2)</f>
        <v>0</v>
      </c>
      <c r="I37" s="121">
        <v>0.21</v>
      </c>
      <c r="J37" s="120">
        <f>0</f>
        <v>0</v>
      </c>
      <c r="L37" s="36"/>
    </row>
    <row r="38" spans="2:12" s="1" customFormat="1" ht="14.45" customHeight="1" hidden="1">
      <c r="B38" s="36"/>
      <c r="E38" s="109" t="s">
        <v>42</v>
      </c>
      <c r="F38" s="120">
        <f>ROUND((SUM(BH89:BH111)),2)</f>
        <v>0</v>
      </c>
      <c r="I38" s="121">
        <v>0.15</v>
      </c>
      <c r="J38" s="120">
        <f>0</f>
        <v>0</v>
      </c>
      <c r="L38" s="36"/>
    </row>
    <row r="39" spans="2:12" s="1" customFormat="1" ht="14.45" customHeight="1" hidden="1">
      <c r="B39" s="36"/>
      <c r="E39" s="109" t="s">
        <v>43</v>
      </c>
      <c r="F39" s="120">
        <f>ROUND((SUM(BI89:BI111)),2)</f>
        <v>0</v>
      </c>
      <c r="I39" s="121">
        <v>0</v>
      </c>
      <c r="J39" s="120">
        <f>0</f>
        <v>0</v>
      </c>
      <c r="L39" s="36"/>
    </row>
    <row r="40" spans="2:12" s="1" customFormat="1" ht="6.95" customHeight="1">
      <c r="B40" s="36"/>
      <c r="I40" s="110"/>
      <c r="L40" s="36"/>
    </row>
    <row r="41" spans="2:12" s="1" customFormat="1" ht="25.35" customHeight="1">
      <c r="B41" s="36"/>
      <c r="C41" s="122"/>
      <c r="D41" s="123" t="s">
        <v>44</v>
      </c>
      <c r="E41" s="124"/>
      <c r="F41" s="124"/>
      <c r="G41" s="125" t="s">
        <v>45</v>
      </c>
      <c r="H41" s="126" t="s">
        <v>46</v>
      </c>
      <c r="I41" s="127"/>
      <c r="J41" s="128">
        <f>SUM(J32:J39)</f>
        <v>0</v>
      </c>
      <c r="K41" s="129"/>
      <c r="L41" s="36"/>
    </row>
    <row r="42" spans="2:12" s="1" customFormat="1" ht="14.45" customHeight="1">
      <c r="B42" s="130"/>
      <c r="C42" s="131"/>
      <c r="D42" s="131"/>
      <c r="E42" s="131"/>
      <c r="F42" s="131"/>
      <c r="G42" s="131"/>
      <c r="H42" s="131"/>
      <c r="I42" s="132"/>
      <c r="J42" s="131"/>
      <c r="K42" s="131"/>
      <c r="L42" s="36"/>
    </row>
    <row r="46" spans="2:12" s="1" customFormat="1" ht="6.95" customHeight="1">
      <c r="B46" s="133"/>
      <c r="C46" s="134"/>
      <c r="D46" s="134"/>
      <c r="E46" s="134"/>
      <c r="F46" s="134"/>
      <c r="G46" s="134"/>
      <c r="H46" s="134"/>
      <c r="I46" s="135"/>
      <c r="J46" s="134"/>
      <c r="K46" s="134"/>
      <c r="L46" s="36"/>
    </row>
    <row r="47" spans="2:12" s="1" customFormat="1" ht="24.95" customHeight="1">
      <c r="B47" s="32"/>
      <c r="C47" s="21" t="s">
        <v>115</v>
      </c>
      <c r="D47" s="33"/>
      <c r="E47" s="33"/>
      <c r="F47" s="33"/>
      <c r="G47" s="33"/>
      <c r="H47" s="33"/>
      <c r="I47" s="110"/>
      <c r="J47" s="33"/>
      <c r="K47" s="33"/>
      <c r="L47" s="36"/>
    </row>
    <row r="48" spans="2:12" s="1" customFormat="1" ht="6.95" customHeight="1">
      <c r="B48" s="32"/>
      <c r="C48" s="33"/>
      <c r="D48" s="33"/>
      <c r="E48" s="33"/>
      <c r="F48" s="33"/>
      <c r="G48" s="33"/>
      <c r="H48" s="33"/>
      <c r="I48" s="110"/>
      <c r="J48" s="33"/>
      <c r="K48" s="33"/>
      <c r="L48" s="36"/>
    </row>
    <row r="49" spans="2:12" s="1" customFormat="1" ht="12" customHeight="1">
      <c r="B49" s="32"/>
      <c r="C49" s="27" t="s">
        <v>16</v>
      </c>
      <c r="D49" s="33"/>
      <c r="E49" s="33"/>
      <c r="F49" s="33"/>
      <c r="G49" s="33"/>
      <c r="H49" s="33"/>
      <c r="I49" s="110"/>
      <c r="J49" s="33"/>
      <c r="K49" s="33"/>
      <c r="L49" s="36"/>
    </row>
    <row r="50" spans="2:12" s="1" customFormat="1" ht="16.5" customHeight="1">
      <c r="B50" s="32"/>
      <c r="C50" s="33"/>
      <c r="D50" s="33"/>
      <c r="E50" s="340" t="str">
        <f>E7</f>
        <v>Výrovka, Vrbová Lhota oprava koryta a údržba porostů, ř. km 8,500 - 10,000</v>
      </c>
      <c r="F50" s="341"/>
      <c r="G50" s="341"/>
      <c r="H50" s="341"/>
      <c r="I50" s="110"/>
      <c r="J50" s="33"/>
      <c r="K50" s="33"/>
      <c r="L50" s="36"/>
    </row>
    <row r="51" spans="2:12" ht="12" customHeight="1">
      <c r="B51" s="19"/>
      <c r="C51" s="27" t="s">
        <v>111</v>
      </c>
      <c r="D51" s="20"/>
      <c r="E51" s="20"/>
      <c r="F51" s="20"/>
      <c r="G51" s="20"/>
      <c r="H51" s="20"/>
      <c r="J51" s="20"/>
      <c r="K51" s="20"/>
      <c r="L51" s="18"/>
    </row>
    <row r="52" spans="2:12" s="1" customFormat="1" ht="16.5" customHeight="1">
      <c r="B52" s="32"/>
      <c r="C52" s="33"/>
      <c r="D52" s="33"/>
      <c r="E52" s="340" t="s">
        <v>112</v>
      </c>
      <c r="F52" s="319"/>
      <c r="G52" s="319"/>
      <c r="H52" s="319"/>
      <c r="I52" s="110"/>
      <c r="J52" s="33"/>
      <c r="K52" s="33"/>
      <c r="L52" s="36"/>
    </row>
    <row r="53" spans="2:12" s="1" customFormat="1" ht="12" customHeight="1">
      <c r="B53" s="32"/>
      <c r="C53" s="27" t="s">
        <v>113</v>
      </c>
      <c r="D53" s="33"/>
      <c r="E53" s="33"/>
      <c r="F53" s="33"/>
      <c r="G53" s="33"/>
      <c r="H53" s="33"/>
      <c r="I53" s="110"/>
      <c r="J53" s="33"/>
      <c r="K53" s="33"/>
      <c r="L53" s="36"/>
    </row>
    <row r="54" spans="2:12" s="1" customFormat="1" ht="16.5" customHeight="1">
      <c r="B54" s="32"/>
      <c r="C54" s="33"/>
      <c r="D54" s="33"/>
      <c r="E54" s="320" t="str">
        <f>E11</f>
        <v>SO 01.14 - Nátrž 3</v>
      </c>
      <c r="F54" s="319"/>
      <c r="G54" s="319"/>
      <c r="H54" s="319"/>
      <c r="I54" s="110"/>
      <c r="J54" s="33"/>
      <c r="K54" s="33"/>
      <c r="L54" s="36"/>
    </row>
    <row r="55" spans="2:12" s="1" customFormat="1" ht="6.95" customHeight="1">
      <c r="B55" s="32"/>
      <c r="C55" s="33"/>
      <c r="D55" s="33"/>
      <c r="E55" s="33"/>
      <c r="F55" s="33"/>
      <c r="G55" s="33"/>
      <c r="H55" s="33"/>
      <c r="I55" s="110"/>
      <c r="J55" s="33"/>
      <c r="K55" s="33"/>
      <c r="L55" s="36"/>
    </row>
    <row r="56" spans="2:12" s="1" customFormat="1" ht="12" customHeight="1">
      <c r="B56" s="32"/>
      <c r="C56" s="27" t="s">
        <v>21</v>
      </c>
      <c r="D56" s="33"/>
      <c r="E56" s="33"/>
      <c r="F56" s="25" t="str">
        <f>F14</f>
        <v xml:space="preserve"> </v>
      </c>
      <c r="G56" s="33"/>
      <c r="H56" s="33"/>
      <c r="I56" s="111" t="s">
        <v>23</v>
      </c>
      <c r="J56" s="53" t="str">
        <f>IF(J14="","",J14)</f>
        <v>11. 12. 2018</v>
      </c>
      <c r="K56" s="33"/>
      <c r="L56" s="36"/>
    </row>
    <row r="57" spans="2:12" s="1" customFormat="1" ht="6.95" customHeight="1">
      <c r="B57" s="32"/>
      <c r="C57" s="33"/>
      <c r="D57" s="33"/>
      <c r="E57" s="33"/>
      <c r="F57" s="33"/>
      <c r="G57" s="33"/>
      <c r="H57" s="33"/>
      <c r="I57" s="110"/>
      <c r="J57" s="33"/>
      <c r="K57" s="33"/>
      <c r="L57" s="36"/>
    </row>
    <row r="58" spans="2:12" s="1" customFormat="1" ht="13.7" customHeight="1">
      <c r="B58" s="32"/>
      <c r="C58" s="27" t="s">
        <v>25</v>
      </c>
      <c r="D58" s="33"/>
      <c r="E58" s="33"/>
      <c r="F58" s="25" t="str">
        <f>E17</f>
        <v xml:space="preserve"> </v>
      </c>
      <c r="G58" s="33"/>
      <c r="H58" s="33"/>
      <c r="I58" s="111" t="s">
        <v>30</v>
      </c>
      <c r="J58" s="30" t="str">
        <f>E23</f>
        <v xml:space="preserve"> </v>
      </c>
      <c r="K58" s="33"/>
      <c r="L58" s="36"/>
    </row>
    <row r="59" spans="2:12" s="1" customFormat="1" ht="13.7" customHeight="1">
      <c r="B59" s="32"/>
      <c r="C59" s="27" t="s">
        <v>28</v>
      </c>
      <c r="D59" s="33"/>
      <c r="E59" s="33"/>
      <c r="F59" s="25" t="str">
        <f>IF(E20="","",E20)</f>
        <v>Vyplň údaj</v>
      </c>
      <c r="G59" s="33"/>
      <c r="H59" s="33"/>
      <c r="I59" s="111" t="s">
        <v>32</v>
      </c>
      <c r="J59" s="30" t="str">
        <f>E26</f>
        <v xml:space="preserve"> </v>
      </c>
      <c r="K59" s="33"/>
      <c r="L59" s="36"/>
    </row>
    <row r="60" spans="2:12" s="1" customFormat="1" ht="10.35" customHeight="1">
      <c r="B60" s="32"/>
      <c r="C60" s="33"/>
      <c r="D60" s="33"/>
      <c r="E60" s="33"/>
      <c r="F60" s="33"/>
      <c r="G60" s="33"/>
      <c r="H60" s="33"/>
      <c r="I60" s="110"/>
      <c r="J60" s="33"/>
      <c r="K60" s="33"/>
      <c r="L60" s="36"/>
    </row>
    <row r="61" spans="2:12" s="1" customFormat="1" ht="29.25" customHeight="1">
      <c r="B61" s="32"/>
      <c r="C61" s="136" t="s">
        <v>116</v>
      </c>
      <c r="D61" s="137"/>
      <c r="E61" s="137"/>
      <c r="F61" s="137"/>
      <c r="G61" s="137"/>
      <c r="H61" s="137"/>
      <c r="I61" s="138"/>
      <c r="J61" s="139" t="s">
        <v>117</v>
      </c>
      <c r="K61" s="137"/>
      <c r="L61" s="36"/>
    </row>
    <row r="62" spans="2:12" s="1" customFormat="1" ht="10.35" customHeight="1">
      <c r="B62" s="32"/>
      <c r="C62" s="33"/>
      <c r="D62" s="33"/>
      <c r="E62" s="33"/>
      <c r="F62" s="33"/>
      <c r="G62" s="33"/>
      <c r="H62" s="33"/>
      <c r="I62" s="110"/>
      <c r="J62" s="33"/>
      <c r="K62" s="33"/>
      <c r="L62" s="36"/>
    </row>
    <row r="63" spans="2:47" s="1" customFormat="1" ht="22.9" customHeight="1">
      <c r="B63" s="32"/>
      <c r="C63" s="140" t="s">
        <v>66</v>
      </c>
      <c r="D63" s="33"/>
      <c r="E63" s="33"/>
      <c r="F63" s="33"/>
      <c r="G63" s="33"/>
      <c r="H63" s="33"/>
      <c r="I63" s="110"/>
      <c r="J63" s="71">
        <f>J89</f>
        <v>0</v>
      </c>
      <c r="K63" s="33"/>
      <c r="L63" s="36"/>
      <c r="AU63" s="15" t="s">
        <v>118</v>
      </c>
    </row>
    <row r="64" spans="2:12" s="8" customFormat="1" ht="24.95" customHeight="1">
      <c r="B64" s="141"/>
      <c r="C64" s="142"/>
      <c r="D64" s="143" t="s">
        <v>119</v>
      </c>
      <c r="E64" s="144"/>
      <c r="F64" s="144"/>
      <c r="G64" s="144"/>
      <c r="H64" s="144"/>
      <c r="I64" s="145"/>
      <c r="J64" s="146">
        <f>J90</f>
        <v>0</v>
      </c>
      <c r="K64" s="142"/>
      <c r="L64" s="147"/>
    </row>
    <row r="65" spans="2:12" s="9" customFormat="1" ht="19.9" customHeight="1">
      <c r="B65" s="148"/>
      <c r="C65" s="92"/>
      <c r="D65" s="149" t="s">
        <v>120</v>
      </c>
      <c r="E65" s="150"/>
      <c r="F65" s="150"/>
      <c r="G65" s="150"/>
      <c r="H65" s="150"/>
      <c r="I65" s="151"/>
      <c r="J65" s="152">
        <f>J91</f>
        <v>0</v>
      </c>
      <c r="K65" s="92"/>
      <c r="L65" s="153"/>
    </row>
    <row r="66" spans="2:12" s="9" customFormat="1" ht="19.9" customHeight="1">
      <c r="B66" s="148"/>
      <c r="C66" s="92"/>
      <c r="D66" s="149" t="s">
        <v>121</v>
      </c>
      <c r="E66" s="150"/>
      <c r="F66" s="150"/>
      <c r="G66" s="150"/>
      <c r="H66" s="150"/>
      <c r="I66" s="151"/>
      <c r="J66" s="152">
        <f>J105</f>
        <v>0</v>
      </c>
      <c r="K66" s="92"/>
      <c r="L66" s="153"/>
    </row>
    <row r="67" spans="2:12" s="9" customFormat="1" ht="19.9" customHeight="1">
      <c r="B67" s="148"/>
      <c r="C67" s="92"/>
      <c r="D67" s="149" t="s">
        <v>122</v>
      </c>
      <c r="E67" s="150"/>
      <c r="F67" s="150"/>
      <c r="G67" s="150"/>
      <c r="H67" s="150"/>
      <c r="I67" s="151"/>
      <c r="J67" s="152">
        <f>J110</f>
        <v>0</v>
      </c>
      <c r="K67" s="92"/>
      <c r="L67" s="153"/>
    </row>
    <row r="68" spans="2:12" s="1" customFormat="1" ht="21.75" customHeight="1">
      <c r="B68" s="32"/>
      <c r="C68" s="33"/>
      <c r="D68" s="33"/>
      <c r="E68" s="33"/>
      <c r="F68" s="33"/>
      <c r="G68" s="33"/>
      <c r="H68" s="33"/>
      <c r="I68" s="110"/>
      <c r="J68" s="33"/>
      <c r="K68" s="33"/>
      <c r="L68" s="36"/>
    </row>
    <row r="69" spans="2:12" s="1" customFormat="1" ht="6.95" customHeight="1">
      <c r="B69" s="44"/>
      <c r="C69" s="45"/>
      <c r="D69" s="45"/>
      <c r="E69" s="45"/>
      <c r="F69" s="45"/>
      <c r="G69" s="45"/>
      <c r="H69" s="45"/>
      <c r="I69" s="132"/>
      <c r="J69" s="45"/>
      <c r="K69" s="45"/>
      <c r="L69" s="36"/>
    </row>
    <row r="73" spans="2:12" s="1" customFormat="1" ht="6.95" customHeight="1">
      <c r="B73" s="46"/>
      <c r="C73" s="47"/>
      <c r="D73" s="47"/>
      <c r="E73" s="47"/>
      <c r="F73" s="47"/>
      <c r="G73" s="47"/>
      <c r="H73" s="47"/>
      <c r="I73" s="135"/>
      <c r="J73" s="47"/>
      <c r="K73" s="47"/>
      <c r="L73" s="36"/>
    </row>
    <row r="74" spans="2:12" s="1" customFormat="1" ht="24.95" customHeight="1">
      <c r="B74" s="32"/>
      <c r="C74" s="21" t="s">
        <v>123</v>
      </c>
      <c r="D74" s="33"/>
      <c r="E74" s="33"/>
      <c r="F74" s="33"/>
      <c r="G74" s="33"/>
      <c r="H74" s="33"/>
      <c r="I74" s="110"/>
      <c r="J74" s="33"/>
      <c r="K74" s="33"/>
      <c r="L74" s="36"/>
    </row>
    <row r="75" spans="2:12" s="1" customFormat="1" ht="6.95" customHeight="1">
      <c r="B75" s="32"/>
      <c r="C75" s="33"/>
      <c r="D75" s="33"/>
      <c r="E75" s="33"/>
      <c r="F75" s="33"/>
      <c r="G75" s="33"/>
      <c r="H75" s="33"/>
      <c r="I75" s="110"/>
      <c r="J75" s="33"/>
      <c r="K75" s="33"/>
      <c r="L75" s="36"/>
    </row>
    <row r="76" spans="2:12" s="1" customFormat="1" ht="12" customHeight="1">
      <c r="B76" s="32"/>
      <c r="C76" s="27" t="s">
        <v>16</v>
      </c>
      <c r="D76" s="33"/>
      <c r="E76" s="33"/>
      <c r="F76" s="33"/>
      <c r="G76" s="33"/>
      <c r="H76" s="33"/>
      <c r="I76" s="110"/>
      <c r="J76" s="33"/>
      <c r="K76" s="33"/>
      <c r="L76" s="36"/>
    </row>
    <row r="77" spans="2:12" s="1" customFormat="1" ht="16.5" customHeight="1">
      <c r="B77" s="32"/>
      <c r="C77" s="33"/>
      <c r="D77" s="33"/>
      <c r="E77" s="340" t="str">
        <f>E7</f>
        <v>Výrovka, Vrbová Lhota oprava koryta a údržba porostů, ř. km 8,500 - 10,000</v>
      </c>
      <c r="F77" s="341"/>
      <c r="G77" s="341"/>
      <c r="H77" s="341"/>
      <c r="I77" s="110"/>
      <c r="J77" s="33"/>
      <c r="K77" s="33"/>
      <c r="L77" s="36"/>
    </row>
    <row r="78" spans="2:12" ht="12" customHeight="1">
      <c r="B78" s="19"/>
      <c r="C78" s="27" t="s">
        <v>111</v>
      </c>
      <c r="D78" s="20"/>
      <c r="E78" s="20"/>
      <c r="F78" s="20"/>
      <c r="G78" s="20"/>
      <c r="H78" s="20"/>
      <c r="J78" s="20"/>
      <c r="K78" s="20"/>
      <c r="L78" s="18"/>
    </row>
    <row r="79" spans="2:12" s="1" customFormat="1" ht="16.5" customHeight="1">
      <c r="B79" s="32"/>
      <c r="C79" s="33"/>
      <c r="D79" s="33"/>
      <c r="E79" s="340" t="s">
        <v>112</v>
      </c>
      <c r="F79" s="319"/>
      <c r="G79" s="319"/>
      <c r="H79" s="319"/>
      <c r="I79" s="110"/>
      <c r="J79" s="33"/>
      <c r="K79" s="33"/>
      <c r="L79" s="36"/>
    </row>
    <row r="80" spans="2:12" s="1" customFormat="1" ht="12" customHeight="1">
      <c r="B80" s="32"/>
      <c r="C80" s="27" t="s">
        <v>113</v>
      </c>
      <c r="D80" s="33"/>
      <c r="E80" s="33"/>
      <c r="F80" s="33"/>
      <c r="G80" s="33"/>
      <c r="H80" s="33"/>
      <c r="I80" s="110"/>
      <c r="J80" s="33"/>
      <c r="K80" s="33"/>
      <c r="L80" s="36"/>
    </row>
    <row r="81" spans="2:12" s="1" customFormat="1" ht="16.5" customHeight="1">
      <c r="B81" s="32"/>
      <c r="C81" s="33"/>
      <c r="D81" s="33"/>
      <c r="E81" s="320" t="str">
        <f>E11</f>
        <v>SO 01.14 - Nátrž 3</v>
      </c>
      <c r="F81" s="319"/>
      <c r="G81" s="319"/>
      <c r="H81" s="319"/>
      <c r="I81" s="110"/>
      <c r="J81" s="33"/>
      <c r="K81" s="33"/>
      <c r="L81" s="36"/>
    </row>
    <row r="82" spans="2:12" s="1" customFormat="1" ht="6.95" customHeight="1">
      <c r="B82" s="32"/>
      <c r="C82" s="33"/>
      <c r="D82" s="33"/>
      <c r="E82" s="33"/>
      <c r="F82" s="33"/>
      <c r="G82" s="33"/>
      <c r="H82" s="33"/>
      <c r="I82" s="110"/>
      <c r="J82" s="33"/>
      <c r="K82" s="33"/>
      <c r="L82" s="36"/>
    </row>
    <row r="83" spans="2:12" s="1" customFormat="1" ht="12" customHeight="1">
      <c r="B83" s="32"/>
      <c r="C83" s="27" t="s">
        <v>21</v>
      </c>
      <c r="D83" s="33"/>
      <c r="E83" s="33"/>
      <c r="F83" s="25" t="str">
        <f>F14</f>
        <v xml:space="preserve"> </v>
      </c>
      <c r="G83" s="33"/>
      <c r="H83" s="33"/>
      <c r="I83" s="111" t="s">
        <v>23</v>
      </c>
      <c r="J83" s="53" t="str">
        <f>IF(J14="","",J14)</f>
        <v>11. 12. 2018</v>
      </c>
      <c r="K83" s="33"/>
      <c r="L83" s="36"/>
    </row>
    <row r="84" spans="2:12" s="1" customFormat="1" ht="6.95" customHeight="1">
      <c r="B84" s="32"/>
      <c r="C84" s="33"/>
      <c r="D84" s="33"/>
      <c r="E84" s="33"/>
      <c r="F84" s="33"/>
      <c r="G84" s="33"/>
      <c r="H84" s="33"/>
      <c r="I84" s="110"/>
      <c r="J84" s="33"/>
      <c r="K84" s="33"/>
      <c r="L84" s="36"/>
    </row>
    <row r="85" spans="2:12" s="1" customFormat="1" ht="13.7" customHeight="1">
      <c r="B85" s="32"/>
      <c r="C85" s="27" t="s">
        <v>25</v>
      </c>
      <c r="D85" s="33"/>
      <c r="E85" s="33"/>
      <c r="F85" s="25" t="str">
        <f>E17</f>
        <v xml:space="preserve"> </v>
      </c>
      <c r="G85" s="33"/>
      <c r="H85" s="33"/>
      <c r="I85" s="111" t="s">
        <v>30</v>
      </c>
      <c r="J85" s="30" t="str">
        <f>E23</f>
        <v xml:space="preserve"> </v>
      </c>
      <c r="K85" s="33"/>
      <c r="L85" s="36"/>
    </row>
    <row r="86" spans="2:12" s="1" customFormat="1" ht="13.7" customHeight="1">
      <c r="B86" s="32"/>
      <c r="C86" s="27" t="s">
        <v>28</v>
      </c>
      <c r="D86" s="33"/>
      <c r="E86" s="33"/>
      <c r="F86" s="25" t="str">
        <f>IF(E20="","",E20)</f>
        <v>Vyplň údaj</v>
      </c>
      <c r="G86" s="33"/>
      <c r="H86" s="33"/>
      <c r="I86" s="111" t="s">
        <v>32</v>
      </c>
      <c r="J86" s="30" t="str">
        <f>E26</f>
        <v xml:space="preserve"> </v>
      </c>
      <c r="K86" s="33"/>
      <c r="L86" s="36"/>
    </row>
    <row r="87" spans="2:12" s="1" customFormat="1" ht="10.35" customHeight="1">
      <c r="B87" s="32"/>
      <c r="C87" s="33"/>
      <c r="D87" s="33"/>
      <c r="E87" s="33"/>
      <c r="F87" s="33"/>
      <c r="G87" s="33"/>
      <c r="H87" s="33"/>
      <c r="I87" s="110"/>
      <c r="J87" s="33"/>
      <c r="K87" s="33"/>
      <c r="L87" s="36"/>
    </row>
    <row r="88" spans="2:20" s="10" customFormat="1" ht="29.25" customHeight="1">
      <c r="B88" s="154"/>
      <c r="C88" s="155" t="s">
        <v>124</v>
      </c>
      <c r="D88" s="156" t="s">
        <v>53</v>
      </c>
      <c r="E88" s="156" t="s">
        <v>49</v>
      </c>
      <c r="F88" s="156" t="s">
        <v>50</v>
      </c>
      <c r="G88" s="156" t="s">
        <v>125</v>
      </c>
      <c r="H88" s="156" t="s">
        <v>126</v>
      </c>
      <c r="I88" s="157" t="s">
        <v>127</v>
      </c>
      <c r="J88" s="156" t="s">
        <v>117</v>
      </c>
      <c r="K88" s="158" t="s">
        <v>128</v>
      </c>
      <c r="L88" s="159"/>
      <c r="M88" s="62" t="s">
        <v>19</v>
      </c>
      <c r="N88" s="63" t="s">
        <v>38</v>
      </c>
      <c r="O88" s="63" t="s">
        <v>129</v>
      </c>
      <c r="P88" s="63" t="s">
        <v>130</v>
      </c>
      <c r="Q88" s="63" t="s">
        <v>131</v>
      </c>
      <c r="R88" s="63" t="s">
        <v>132</v>
      </c>
      <c r="S88" s="63" t="s">
        <v>133</v>
      </c>
      <c r="T88" s="64" t="s">
        <v>134</v>
      </c>
    </row>
    <row r="89" spans="2:63" s="1" customFormat="1" ht="22.9" customHeight="1">
      <c r="B89" s="32"/>
      <c r="C89" s="69" t="s">
        <v>135</v>
      </c>
      <c r="D89" s="33"/>
      <c r="E89" s="33"/>
      <c r="F89" s="33"/>
      <c r="G89" s="33"/>
      <c r="H89" s="33"/>
      <c r="I89" s="110"/>
      <c r="J89" s="160">
        <f>BK89</f>
        <v>0</v>
      </c>
      <c r="K89" s="33"/>
      <c r="L89" s="36"/>
      <c r="M89" s="65"/>
      <c r="N89" s="66"/>
      <c r="O89" s="66"/>
      <c r="P89" s="161">
        <f>P90</f>
        <v>0</v>
      </c>
      <c r="Q89" s="66"/>
      <c r="R89" s="161">
        <f>R90</f>
        <v>92.3921276</v>
      </c>
      <c r="S89" s="66"/>
      <c r="T89" s="162">
        <f>T90</f>
        <v>0</v>
      </c>
      <c r="AT89" s="15" t="s">
        <v>67</v>
      </c>
      <c r="AU89" s="15" t="s">
        <v>118</v>
      </c>
      <c r="BK89" s="163">
        <f>BK90</f>
        <v>0</v>
      </c>
    </row>
    <row r="90" spans="2:63" s="11" customFormat="1" ht="25.9" customHeight="1">
      <c r="B90" s="164"/>
      <c r="C90" s="165"/>
      <c r="D90" s="166" t="s">
        <v>67</v>
      </c>
      <c r="E90" s="167" t="s">
        <v>136</v>
      </c>
      <c r="F90" s="167" t="s">
        <v>137</v>
      </c>
      <c r="G90" s="165"/>
      <c r="H90" s="165"/>
      <c r="I90" s="168"/>
      <c r="J90" s="169">
        <f>BK90</f>
        <v>0</v>
      </c>
      <c r="K90" s="165"/>
      <c r="L90" s="170"/>
      <c r="M90" s="171"/>
      <c r="N90" s="172"/>
      <c r="O90" s="172"/>
      <c r="P90" s="173">
        <f>P91+P105+P110</f>
        <v>0</v>
      </c>
      <c r="Q90" s="172"/>
      <c r="R90" s="173">
        <f>R91+R105+R110</f>
        <v>92.3921276</v>
      </c>
      <c r="S90" s="172"/>
      <c r="T90" s="174">
        <f>T91+T105+T110</f>
        <v>0</v>
      </c>
      <c r="AR90" s="175" t="s">
        <v>75</v>
      </c>
      <c r="AT90" s="176" t="s">
        <v>67</v>
      </c>
      <c r="AU90" s="176" t="s">
        <v>68</v>
      </c>
      <c r="AY90" s="175" t="s">
        <v>138</v>
      </c>
      <c r="BK90" s="177">
        <f>BK91+BK105+BK110</f>
        <v>0</v>
      </c>
    </row>
    <row r="91" spans="2:63" s="11" customFormat="1" ht="22.9" customHeight="1">
      <c r="B91" s="164"/>
      <c r="C91" s="165"/>
      <c r="D91" s="166" t="s">
        <v>67</v>
      </c>
      <c r="E91" s="178" t="s">
        <v>75</v>
      </c>
      <c r="F91" s="178" t="s">
        <v>139</v>
      </c>
      <c r="G91" s="165"/>
      <c r="H91" s="165"/>
      <c r="I91" s="168"/>
      <c r="J91" s="179">
        <f>BK91</f>
        <v>0</v>
      </c>
      <c r="K91" s="165"/>
      <c r="L91" s="170"/>
      <c r="M91" s="171"/>
      <c r="N91" s="172"/>
      <c r="O91" s="172"/>
      <c r="P91" s="173">
        <f>SUM(P92:P104)</f>
        <v>0</v>
      </c>
      <c r="Q91" s="172"/>
      <c r="R91" s="173">
        <f>SUM(R92:R104)</f>
        <v>0.000758</v>
      </c>
      <c r="S91" s="172"/>
      <c r="T91" s="174">
        <f>SUM(T92:T104)</f>
        <v>0</v>
      </c>
      <c r="AR91" s="175" t="s">
        <v>75</v>
      </c>
      <c r="AT91" s="176" t="s">
        <v>67</v>
      </c>
      <c r="AU91" s="176" t="s">
        <v>75</v>
      </c>
      <c r="AY91" s="175" t="s">
        <v>138</v>
      </c>
      <c r="BK91" s="177">
        <f>SUM(BK92:BK104)</f>
        <v>0</v>
      </c>
    </row>
    <row r="92" spans="2:65" s="1" customFormat="1" ht="16.5" customHeight="1">
      <c r="B92" s="32"/>
      <c r="C92" s="180" t="s">
        <v>75</v>
      </c>
      <c r="D92" s="180" t="s">
        <v>140</v>
      </c>
      <c r="E92" s="181" t="s">
        <v>141</v>
      </c>
      <c r="F92" s="182" t="s">
        <v>142</v>
      </c>
      <c r="G92" s="183" t="s">
        <v>143</v>
      </c>
      <c r="H92" s="184">
        <v>0.005</v>
      </c>
      <c r="I92" s="185"/>
      <c r="J92" s="186">
        <f>ROUND(I92*H92,2)</f>
        <v>0</v>
      </c>
      <c r="K92" s="182" t="s">
        <v>144</v>
      </c>
      <c r="L92" s="36"/>
      <c r="M92" s="187" t="s">
        <v>19</v>
      </c>
      <c r="N92" s="188" t="s">
        <v>39</v>
      </c>
      <c r="O92" s="58"/>
      <c r="P92" s="189">
        <f>O92*H92</f>
        <v>0</v>
      </c>
      <c r="Q92" s="189">
        <v>0</v>
      </c>
      <c r="R92" s="189">
        <f>Q92*H92</f>
        <v>0</v>
      </c>
      <c r="S92" s="189">
        <v>0</v>
      </c>
      <c r="T92" s="190">
        <f>S92*H92</f>
        <v>0</v>
      </c>
      <c r="AR92" s="15" t="s">
        <v>145</v>
      </c>
      <c r="AT92" s="15" t="s">
        <v>140</v>
      </c>
      <c r="AU92" s="15" t="s">
        <v>77</v>
      </c>
      <c r="AY92" s="15" t="s">
        <v>138</v>
      </c>
      <c r="BE92" s="191">
        <f>IF(N92="základní",J92,0)</f>
        <v>0</v>
      </c>
      <c r="BF92" s="191">
        <f>IF(N92="snížená",J92,0)</f>
        <v>0</v>
      </c>
      <c r="BG92" s="191">
        <f>IF(N92="zákl. přenesená",J92,0)</f>
        <v>0</v>
      </c>
      <c r="BH92" s="191">
        <f>IF(N92="sníž. přenesená",J92,0)</f>
        <v>0</v>
      </c>
      <c r="BI92" s="191">
        <f>IF(N92="nulová",J92,0)</f>
        <v>0</v>
      </c>
      <c r="BJ92" s="15" t="s">
        <v>75</v>
      </c>
      <c r="BK92" s="191">
        <f>ROUND(I92*H92,2)</f>
        <v>0</v>
      </c>
      <c r="BL92" s="15" t="s">
        <v>145</v>
      </c>
      <c r="BM92" s="15" t="s">
        <v>277</v>
      </c>
    </row>
    <row r="93" spans="2:65" s="1" customFormat="1" ht="22.5" customHeight="1">
      <c r="B93" s="32"/>
      <c r="C93" s="180" t="s">
        <v>77</v>
      </c>
      <c r="D93" s="180" t="s">
        <v>140</v>
      </c>
      <c r="E93" s="181" t="s">
        <v>147</v>
      </c>
      <c r="F93" s="182" t="s">
        <v>148</v>
      </c>
      <c r="G93" s="183" t="s">
        <v>143</v>
      </c>
      <c r="H93" s="184">
        <v>0.005</v>
      </c>
      <c r="I93" s="185"/>
      <c r="J93" s="186">
        <f>ROUND(I93*H93,2)</f>
        <v>0</v>
      </c>
      <c r="K93" s="182" t="s">
        <v>144</v>
      </c>
      <c r="L93" s="36"/>
      <c r="M93" s="187" t="s">
        <v>19</v>
      </c>
      <c r="N93" s="188" t="s">
        <v>39</v>
      </c>
      <c r="O93" s="58"/>
      <c r="P93" s="189">
        <f>O93*H93</f>
        <v>0</v>
      </c>
      <c r="Q93" s="189">
        <v>0</v>
      </c>
      <c r="R93" s="189">
        <f>Q93*H93</f>
        <v>0</v>
      </c>
      <c r="S93" s="189">
        <v>0</v>
      </c>
      <c r="T93" s="190">
        <f>S93*H93</f>
        <v>0</v>
      </c>
      <c r="AR93" s="15" t="s">
        <v>145</v>
      </c>
      <c r="AT93" s="15" t="s">
        <v>140</v>
      </c>
      <c r="AU93" s="15" t="s">
        <v>77</v>
      </c>
      <c r="AY93" s="15" t="s">
        <v>138</v>
      </c>
      <c r="BE93" s="191">
        <f>IF(N93="základní",J93,0)</f>
        <v>0</v>
      </c>
      <c r="BF93" s="191">
        <f>IF(N93="snížená",J93,0)</f>
        <v>0</v>
      </c>
      <c r="BG93" s="191">
        <f>IF(N93="zákl. přenesená",J93,0)</f>
        <v>0</v>
      </c>
      <c r="BH93" s="191">
        <f>IF(N93="sníž. přenesená",J93,0)</f>
        <v>0</v>
      </c>
      <c r="BI93" s="191">
        <f>IF(N93="nulová",J93,0)</f>
        <v>0</v>
      </c>
      <c r="BJ93" s="15" t="s">
        <v>75</v>
      </c>
      <c r="BK93" s="191">
        <f>ROUND(I93*H93,2)</f>
        <v>0</v>
      </c>
      <c r="BL93" s="15" t="s">
        <v>145</v>
      </c>
      <c r="BM93" s="15" t="s">
        <v>278</v>
      </c>
    </row>
    <row r="94" spans="2:65" s="1" customFormat="1" ht="22.5" customHeight="1">
      <c r="B94" s="32"/>
      <c r="C94" s="180" t="s">
        <v>150</v>
      </c>
      <c r="D94" s="180" t="s">
        <v>140</v>
      </c>
      <c r="E94" s="181" t="s">
        <v>151</v>
      </c>
      <c r="F94" s="182" t="s">
        <v>152</v>
      </c>
      <c r="G94" s="183" t="s">
        <v>153</v>
      </c>
      <c r="H94" s="184">
        <v>9.69</v>
      </c>
      <c r="I94" s="185"/>
      <c r="J94" s="186">
        <f>ROUND(I94*H94,2)</f>
        <v>0</v>
      </c>
      <c r="K94" s="182" t="s">
        <v>144</v>
      </c>
      <c r="L94" s="36"/>
      <c r="M94" s="187" t="s">
        <v>19</v>
      </c>
      <c r="N94" s="188" t="s">
        <v>39</v>
      </c>
      <c r="O94" s="58"/>
      <c r="P94" s="189">
        <f>O94*H94</f>
        <v>0</v>
      </c>
      <c r="Q94" s="189">
        <v>0</v>
      </c>
      <c r="R94" s="189">
        <f>Q94*H94</f>
        <v>0</v>
      </c>
      <c r="S94" s="189">
        <v>0</v>
      </c>
      <c r="T94" s="190">
        <f>S94*H94</f>
        <v>0</v>
      </c>
      <c r="AR94" s="15" t="s">
        <v>145</v>
      </c>
      <c r="AT94" s="15" t="s">
        <v>140</v>
      </c>
      <c r="AU94" s="15" t="s">
        <v>77</v>
      </c>
      <c r="AY94" s="15" t="s">
        <v>138</v>
      </c>
      <c r="BE94" s="191">
        <f>IF(N94="základní",J94,0)</f>
        <v>0</v>
      </c>
      <c r="BF94" s="191">
        <f>IF(N94="snížená",J94,0)</f>
        <v>0</v>
      </c>
      <c r="BG94" s="191">
        <f>IF(N94="zákl. přenesená",J94,0)</f>
        <v>0</v>
      </c>
      <c r="BH94" s="191">
        <f>IF(N94="sníž. přenesená",J94,0)</f>
        <v>0</v>
      </c>
      <c r="BI94" s="191">
        <f>IF(N94="nulová",J94,0)</f>
        <v>0</v>
      </c>
      <c r="BJ94" s="15" t="s">
        <v>75</v>
      </c>
      <c r="BK94" s="191">
        <f>ROUND(I94*H94,2)</f>
        <v>0</v>
      </c>
      <c r="BL94" s="15" t="s">
        <v>145</v>
      </c>
      <c r="BM94" s="15" t="s">
        <v>279</v>
      </c>
    </row>
    <row r="95" spans="2:65" s="1" customFormat="1" ht="22.5" customHeight="1">
      <c r="B95" s="32"/>
      <c r="C95" s="180" t="s">
        <v>145</v>
      </c>
      <c r="D95" s="180" t="s">
        <v>140</v>
      </c>
      <c r="E95" s="181" t="s">
        <v>155</v>
      </c>
      <c r="F95" s="182" t="s">
        <v>156</v>
      </c>
      <c r="G95" s="183" t="s">
        <v>153</v>
      </c>
      <c r="H95" s="184">
        <v>2.907</v>
      </c>
      <c r="I95" s="185"/>
      <c r="J95" s="186">
        <f>ROUND(I95*H95,2)</f>
        <v>0</v>
      </c>
      <c r="K95" s="182" t="s">
        <v>144</v>
      </c>
      <c r="L95" s="36"/>
      <c r="M95" s="187" t="s">
        <v>19</v>
      </c>
      <c r="N95" s="188" t="s">
        <v>39</v>
      </c>
      <c r="O95" s="58"/>
      <c r="P95" s="189">
        <f>O95*H95</f>
        <v>0</v>
      </c>
      <c r="Q95" s="189">
        <v>0</v>
      </c>
      <c r="R95" s="189">
        <f>Q95*H95</f>
        <v>0</v>
      </c>
      <c r="S95" s="189">
        <v>0</v>
      </c>
      <c r="T95" s="190">
        <f>S95*H95</f>
        <v>0</v>
      </c>
      <c r="AR95" s="15" t="s">
        <v>145</v>
      </c>
      <c r="AT95" s="15" t="s">
        <v>140</v>
      </c>
      <c r="AU95" s="15" t="s">
        <v>77</v>
      </c>
      <c r="AY95" s="15" t="s">
        <v>138</v>
      </c>
      <c r="BE95" s="191">
        <f>IF(N95="základní",J95,0)</f>
        <v>0</v>
      </c>
      <c r="BF95" s="191">
        <f>IF(N95="snížená",J95,0)</f>
        <v>0</v>
      </c>
      <c r="BG95" s="191">
        <f>IF(N95="zákl. přenesená",J95,0)</f>
        <v>0</v>
      </c>
      <c r="BH95" s="191">
        <f>IF(N95="sníž. přenesená",J95,0)</f>
        <v>0</v>
      </c>
      <c r="BI95" s="191">
        <f>IF(N95="nulová",J95,0)</f>
        <v>0</v>
      </c>
      <c r="BJ95" s="15" t="s">
        <v>75</v>
      </c>
      <c r="BK95" s="191">
        <f>ROUND(I95*H95,2)</f>
        <v>0</v>
      </c>
      <c r="BL95" s="15" t="s">
        <v>145</v>
      </c>
      <c r="BM95" s="15" t="s">
        <v>280</v>
      </c>
    </row>
    <row r="96" spans="2:51" s="12" customFormat="1" ht="12">
      <c r="B96" s="192"/>
      <c r="C96" s="193"/>
      <c r="D96" s="194" t="s">
        <v>158</v>
      </c>
      <c r="E96" s="195" t="s">
        <v>19</v>
      </c>
      <c r="F96" s="196" t="s">
        <v>281</v>
      </c>
      <c r="G96" s="193"/>
      <c r="H96" s="197">
        <v>2.907</v>
      </c>
      <c r="I96" s="198"/>
      <c r="J96" s="193"/>
      <c r="K96" s="193"/>
      <c r="L96" s="199"/>
      <c r="M96" s="200"/>
      <c r="N96" s="201"/>
      <c r="O96" s="201"/>
      <c r="P96" s="201"/>
      <c r="Q96" s="201"/>
      <c r="R96" s="201"/>
      <c r="S96" s="201"/>
      <c r="T96" s="202"/>
      <c r="AT96" s="203" t="s">
        <v>158</v>
      </c>
      <c r="AU96" s="203" t="s">
        <v>77</v>
      </c>
      <c r="AV96" s="12" t="s">
        <v>77</v>
      </c>
      <c r="AW96" s="12" t="s">
        <v>31</v>
      </c>
      <c r="AX96" s="12" t="s">
        <v>75</v>
      </c>
      <c r="AY96" s="203" t="s">
        <v>138</v>
      </c>
    </row>
    <row r="97" spans="2:65" s="1" customFormat="1" ht="22.5" customHeight="1">
      <c r="B97" s="32"/>
      <c r="C97" s="180" t="s">
        <v>160</v>
      </c>
      <c r="D97" s="180" t="s">
        <v>140</v>
      </c>
      <c r="E97" s="181" t="s">
        <v>161</v>
      </c>
      <c r="F97" s="182" t="s">
        <v>162</v>
      </c>
      <c r="G97" s="183" t="s">
        <v>153</v>
      </c>
      <c r="H97" s="184">
        <v>21.07</v>
      </c>
      <c r="I97" s="185"/>
      <c r="J97" s="186">
        <f aca="true" t="shared" si="0" ref="J97:J103">ROUND(I97*H97,2)</f>
        <v>0</v>
      </c>
      <c r="K97" s="182" t="s">
        <v>144</v>
      </c>
      <c r="L97" s="36"/>
      <c r="M97" s="187" t="s">
        <v>19</v>
      </c>
      <c r="N97" s="188" t="s">
        <v>39</v>
      </c>
      <c r="O97" s="58"/>
      <c r="P97" s="189">
        <f aca="true" t="shared" si="1" ref="P97:P103">O97*H97</f>
        <v>0</v>
      </c>
      <c r="Q97" s="189">
        <v>0</v>
      </c>
      <c r="R97" s="189">
        <f aca="true" t="shared" si="2" ref="R97:R103">Q97*H97</f>
        <v>0</v>
      </c>
      <c r="S97" s="189">
        <v>0</v>
      </c>
      <c r="T97" s="190">
        <f aca="true" t="shared" si="3" ref="T97:T103">S97*H97</f>
        <v>0</v>
      </c>
      <c r="AR97" s="15" t="s">
        <v>145</v>
      </c>
      <c r="AT97" s="15" t="s">
        <v>140</v>
      </c>
      <c r="AU97" s="15" t="s">
        <v>77</v>
      </c>
      <c r="AY97" s="15" t="s">
        <v>138</v>
      </c>
      <c r="BE97" s="191">
        <f aca="true" t="shared" si="4" ref="BE97:BE103">IF(N97="základní",J97,0)</f>
        <v>0</v>
      </c>
      <c r="BF97" s="191">
        <f aca="true" t="shared" si="5" ref="BF97:BF103">IF(N97="snížená",J97,0)</f>
        <v>0</v>
      </c>
      <c r="BG97" s="191">
        <f aca="true" t="shared" si="6" ref="BG97:BG103">IF(N97="zákl. přenesená",J97,0)</f>
        <v>0</v>
      </c>
      <c r="BH97" s="191">
        <f aca="true" t="shared" si="7" ref="BH97:BH103">IF(N97="sníž. přenesená",J97,0)</f>
        <v>0</v>
      </c>
      <c r="BI97" s="191">
        <f aca="true" t="shared" si="8" ref="BI97:BI103">IF(N97="nulová",J97,0)</f>
        <v>0</v>
      </c>
      <c r="BJ97" s="15" t="s">
        <v>75</v>
      </c>
      <c r="BK97" s="191">
        <f aca="true" t="shared" si="9" ref="BK97:BK103">ROUND(I97*H97,2)</f>
        <v>0</v>
      </c>
      <c r="BL97" s="15" t="s">
        <v>145</v>
      </c>
      <c r="BM97" s="15" t="s">
        <v>282</v>
      </c>
    </row>
    <row r="98" spans="2:65" s="1" customFormat="1" ht="22.5" customHeight="1">
      <c r="B98" s="32"/>
      <c r="C98" s="180" t="s">
        <v>164</v>
      </c>
      <c r="D98" s="180" t="s">
        <v>140</v>
      </c>
      <c r="E98" s="181" t="s">
        <v>165</v>
      </c>
      <c r="F98" s="182" t="s">
        <v>166</v>
      </c>
      <c r="G98" s="183" t="s">
        <v>153</v>
      </c>
      <c r="H98" s="184">
        <v>21.07</v>
      </c>
      <c r="I98" s="185"/>
      <c r="J98" s="186">
        <f t="shared" si="0"/>
        <v>0</v>
      </c>
      <c r="K98" s="182" t="s">
        <v>144</v>
      </c>
      <c r="L98" s="36"/>
      <c r="M98" s="187" t="s">
        <v>19</v>
      </c>
      <c r="N98" s="188" t="s">
        <v>39</v>
      </c>
      <c r="O98" s="58"/>
      <c r="P98" s="189">
        <f t="shared" si="1"/>
        <v>0</v>
      </c>
      <c r="Q98" s="189">
        <v>0</v>
      </c>
      <c r="R98" s="189">
        <f t="shared" si="2"/>
        <v>0</v>
      </c>
      <c r="S98" s="189">
        <v>0</v>
      </c>
      <c r="T98" s="190">
        <f t="shared" si="3"/>
        <v>0</v>
      </c>
      <c r="AR98" s="15" t="s">
        <v>145</v>
      </c>
      <c r="AT98" s="15" t="s">
        <v>140</v>
      </c>
      <c r="AU98" s="15" t="s">
        <v>77</v>
      </c>
      <c r="AY98" s="15" t="s">
        <v>138</v>
      </c>
      <c r="BE98" s="191">
        <f t="shared" si="4"/>
        <v>0</v>
      </c>
      <c r="BF98" s="191">
        <f t="shared" si="5"/>
        <v>0</v>
      </c>
      <c r="BG98" s="191">
        <f t="shared" si="6"/>
        <v>0</v>
      </c>
      <c r="BH98" s="191">
        <f t="shared" si="7"/>
        <v>0</v>
      </c>
      <c r="BI98" s="191">
        <f t="shared" si="8"/>
        <v>0</v>
      </c>
      <c r="BJ98" s="15" t="s">
        <v>75</v>
      </c>
      <c r="BK98" s="191">
        <f t="shared" si="9"/>
        <v>0</v>
      </c>
      <c r="BL98" s="15" t="s">
        <v>145</v>
      </c>
      <c r="BM98" s="15" t="s">
        <v>283</v>
      </c>
    </row>
    <row r="99" spans="2:65" s="1" customFormat="1" ht="22.5" customHeight="1">
      <c r="B99" s="32"/>
      <c r="C99" s="180" t="s">
        <v>168</v>
      </c>
      <c r="D99" s="180" t="s">
        <v>140</v>
      </c>
      <c r="E99" s="181" t="s">
        <v>169</v>
      </c>
      <c r="F99" s="182" t="s">
        <v>170</v>
      </c>
      <c r="G99" s="183" t="s">
        <v>171</v>
      </c>
      <c r="H99" s="184">
        <v>51.8</v>
      </c>
      <c r="I99" s="185"/>
      <c r="J99" s="186">
        <f t="shared" si="0"/>
        <v>0</v>
      </c>
      <c r="K99" s="182" t="s">
        <v>144</v>
      </c>
      <c r="L99" s="36"/>
      <c r="M99" s="187" t="s">
        <v>19</v>
      </c>
      <c r="N99" s="188" t="s">
        <v>39</v>
      </c>
      <c r="O99" s="58"/>
      <c r="P99" s="189">
        <f t="shared" si="1"/>
        <v>0</v>
      </c>
      <c r="Q99" s="189">
        <v>0</v>
      </c>
      <c r="R99" s="189">
        <f t="shared" si="2"/>
        <v>0</v>
      </c>
      <c r="S99" s="189">
        <v>0</v>
      </c>
      <c r="T99" s="190">
        <f t="shared" si="3"/>
        <v>0</v>
      </c>
      <c r="AR99" s="15" t="s">
        <v>145</v>
      </c>
      <c r="AT99" s="15" t="s">
        <v>140</v>
      </c>
      <c r="AU99" s="15" t="s">
        <v>77</v>
      </c>
      <c r="AY99" s="15" t="s">
        <v>138</v>
      </c>
      <c r="BE99" s="191">
        <f t="shared" si="4"/>
        <v>0</v>
      </c>
      <c r="BF99" s="191">
        <f t="shared" si="5"/>
        <v>0</v>
      </c>
      <c r="BG99" s="191">
        <f t="shared" si="6"/>
        <v>0</v>
      </c>
      <c r="BH99" s="191">
        <f t="shared" si="7"/>
        <v>0</v>
      </c>
      <c r="BI99" s="191">
        <f t="shared" si="8"/>
        <v>0</v>
      </c>
      <c r="BJ99" s="15" t="s">
        <v>75</v>
      </c>
      <c r="BK99" s="191">
        <f t="shared" si="9"/>
        <v>0</v>
      </c>
      <c r="BL99" s="15" t="s">
        <v>145</v>
      </c>
      <c r="BM99" s="15" t="s">
        <v>284</v>
      </c>
    </row>
    <row r="100" spans="2:65" s="1" customFormat="1" ht="22.5" customHeight="1">
      <c r="B100" s="32"/>
      <c r="C100" s="180" t="s">
        <v>173</v>
      </c>
      <c r="D100" s="180" t="s">
        <v>140</v>
      </c>
      <c r="E100" s="181" t="s">
        <v>174</v>
      </c>
      <c r="F100" s="182" t="s">
        <v>175</v>
      </c>
      <c r="G100" s="183" t="s">
        <v>153</v>
      </c>
      <c r="H100" s="184">
        <v>5.8</v>
      </c>
      <c r="I100" s="185"/>
      <c r="J100" s="186">
        <f t="shared" si="0"/>
        <v>0</v>
      </c>
      <c r="K100" s="182" t="s">
        <v>144</v>
      </c>
      <c r="L100" s="36"/>
      <c r="M100" s="187" t="s">
        <v>19</v>
      </c>
      <c r="N100" s="188" t="s">
        <v>39</v>
      </c>
      <c r="O100" s="58"/>
      <c r="P100" s="189">
        <f t="shared" si="1"/>
        <v>0</v>
      </c>
      <c r="Q100" s="189">
        <v>0</v>
      </c>
      <c r="R100" s="189">
        <f t="shared" si="2"/>
        <v>0</v>
      </c>
      <c r="S100" s="189">
        <v>0</v>
      </c>
      <c r="T100" s="190">
        <f t="shared" si="3"/>
        <v>0</v>
      </c>
      <c r="AR100" s="15" t="s">
        <v>145</v>
      </c>
      <c r="AT100" s="15" t="s">
        <v>140</v>
      </c>
      <c r="AU100" s="15" t="s">
        <v>77</v>
      </c>
      <c r="AY100" s="15" t="s">
        <v>138</v>
      </c>
      <c r="BE100" s="191">
        <f t="shared" si="4"/>
        <v>0</v>
      </c>
      <c r="BF100" s="191">
        <f t="shared" si="5"/>
        <v>0</v>
      </c>
      <c r="BG100" s="191">
        <f t="shared" si="6"/>
        <v>0</v>
      </c>
      <c r="BH100" s="191">
        <f t="shared" si="7"/>
        <v>0</v>
      </c>
      <c r="BI100" s="191">
        <f t="shared" si="8"/>
        <v>0</v>
      </c>
      <c r="BJ100" s="15" t="s">
        <v>75</v>
      </c>
      <c r="BK100" s="191">
        <f t="shared" si="9"/>
        <v>0</v>
      </c>
      <c r="BL100" s="15" t="s">
        <v>145</v>
      </c>
      <c r="BM100" s="15" t="s">
        <v>285</v>
      </c>
    </row>
    <row r="101" spans="2:65" s="1" customFormat="1" ht="22.5" customHeight="1">
      <c r="B101" s="32"/>
      <c r="C101" s="180" t="s">
        <v>177</v>
      </c>
      <c r="D101" s="180" t="s">
        <v>140</v>
      </c>
      <c r="E101" s="181" t="s">
        <v>182</v>
      </c>
      <c r="F101" s="182" t="s">
        <v>183</v>
      </c>
      <c r="G101" s="183" t="s">
        <v>171</v>
      </c>
      <c r="H101" s="184">
        <v>50.51</v>
      </c>
      <c r="I101" s="185"/>
      <c r="J101" s="186">
        <f t="shared" si="0"/>
        <v>0</v>
      </c>
      <c r="K101" s="182" t="s">
        <v>144</v>
      </c>
      <c r="L101" s="36"/>
      <c r="M101" s="187" t="s">
        <v>19</v>
      </c>
      <c r="N101" s="188" t="s">
        <v>39</v>
      </c>
      <c r="O101" s="58"/>
      <c r="P101" s="189">
        <f t="shared" si="1"/>
        <v>0</v>
      </c>
      <c r="Q101" s="189">
        <v>0</v>
      </c>
      <c r="R101" s="189">
        <f t="shared" si="2"/>
        <v>0</v>
      </c>
      <c r="S101" s="189">
        <v>0</v>
      </c>
      <c r="T101" s="190">
        <f t="shared" si="3"/>
        <v>0</v>
      </c>
      <c r="AR101" s="15" t="s">
        <v>145</v>
      </c>
      <c r="AT101" s="15" t="s">
        <v>140</v>
      </c>
      <c r="AU101" s="15" t="s">
        <v>77</v>
      </c>
      <c r="AY101" s="15" t="s">
        <v>138</v>
      </c>
      <c r="BE101" s="191">
        <f t="shared" si="4"/>
        <v>0</v>
      </c>
      <c r="BF101" s="191">
        <f t="shared" si="5"/>
        <v>0</v>
      </c>
      <c r="BG101" s="191">
        <f t="shared" si="6"/>
        <v>0</v>
      </c>
      <c r="BH101" s="191">
        <f t="shared" si="7"/>
        <v>0</v>
      </c>
      <c r="BI101" s="191">
        <f t="shared" si="8"/>
        <v>0</v>
      </c>
      <c r="BJ101" s="15" t="s">
        <v>75</v>
      </c>
      <c r="BK101" s="191">
        <f t="shared" si="9"/>
        <v>0</v>
      </c>
      <c r="BL101" s="15" t="s">
        <v>145</v>
      </c>
      <c r="BM101" s="15" t="s">
        <v>286</v>
      </c>
    </row>
    <row r="102" spans="2:65" s="1" customFormat="1" ht="22.5" customHeight="1">
      <c r="B102" s="32"/>
      <c r="C102" s="180" t="s">
        <v>181</v>
      </c>
      <c r="D102" s="180" t="s">
        <v>140</v>
      </c>
      <c r="E102" s="181" t="s">
        <v>186</v>
      </c>
      <c r="F102" s="182" t="s">
        <v>187</v>
      </c>
      <c r="G102" s="183" t="s">
        <v>171</v>
      </c>
      <c r="H102" s="184">
        <v>50.51</v>
      </c>
      <c r="I102" s="185"/>
      <c r="J102" s="186">
        <f t="shared" si="0"/>
        <v>0</v>
      </c>
      <c r="K102" s="182" t="s">
        <v>144</v>
      </c>
      <c r="L102" s="36"/>
      <c r="M102" s="187" t="s">
        <v>19</v>
      </c>
      <c r="N102" s="188" t="s">
        <v>39</v>
      </c>
      <c r="O102" s="58"/>
      <c r="P102" s="189">
        <f t="shared" si="1"/>
        <v>0</v>
      </c>
      <c r="Q102" s="189">
        <v>0</v>
      </c>
      <c r="R102" s="189">
        <f t="shared" si="2"/>
        <v>0</v>
      </c>
      <c r="S102" s="189">
        <v>0</v>
      </c>
      <c r="T102" s="190">
        <f t="shared" si="3"/>
        <v>0</v>
      </c>
      <c r="AR102" s="15" t="s">
        <v>145</v>
      </c>
      <c r="AT102" s="15" t="s">
        <v>140</v>
      </c>
      <c r="AU102" s="15" t="s">
        <v>77</v>
      </c>
      <c r="AY102" s="15" t="s">
        <v>138</v>
      </c>
      <c r="BE102" s="191">
        <f t="shared" si="4"/>
        <v>0</v>
      </c>
      <c r="BF102" s="191">
        <f t="shared" si="5"/>
        <v>0</v>
      </c>
      <c r="BG102" s="191">
        <f t="shared" si="6"/>
        <v>0</v>
      </c>
      <c r="BH102" s="191">
        <f t="shared" si="7"/>
        <v>0</v>
      </c>
      <c r="BI102" s="191">
        <f t="shared" si="8"/>
        <v>0</v>
      </c>
      <c r="BJ102" s="15" t="s">
        <v>75</v>
      </c>
      <c r="BK102" s="191">
        <f t="shared" si="9"/>
        <v>0</v>
      </c>
      <c r="BL102" s="15" t="s">
        <v>145</v>
      </c>
      <c r="BM102" s="15" t="s">
        <v>287</v>
      </c>
    </row>
    <row r="103" spans="2:65" s="1" customFormat="1" ht="16.5" customHeight="1">
      <c r="B103" s="32"/>
      <c r="C103" s="204" t="s">
        <v>185</v>
      </c>
      <c r="D103" s="204" t="s">
        <v>190</v>
      </c>
      <c r="E103" s="205" t="s">
        <v>191</v>
      </c>
      <c r="F103" s="206" t="s">
        <v>192</v>
      </c>
      <c r="G103" s="207" t="s">
        <v>193</v>
      </c>
      <c r="H103" s="208">
        <v>0.758</v>
      </c>
      <c r="I103" s="209"/>
      <c r="J103" s="210">
        <f t="shared" si="0"/>
        <v>0</v>
      </c>
      <c r="K103" s="206" t="s">
        <v>144</v>
      </c>
      <c r="L103" s="211"/>
      <c r="M103" s="212" t="s">
        <v>19</v>
      </c>
      <c r="N103" s="213" t="s">
        <v>39</v>
      </c>
      <c r="O103" s="58"/>
      <c r="P103" s="189">
        <f t="shared" si="1"/>
        <v>0</v>
      </c>
      <c r="Q103" s="189">
        <v>0.001</v>
      </c>
      <c r="R103" s="189">
        <f t="shared" si="2"/>
        <v>0.000758</v>
      </c>
      <c r="S103" s="189">
        <v>0</v>
      </c>
      <c r="T103" s="190">
        <f t="shared" si="3"/>
        <v>0</v>
      </c>
      <c r="AR103" s="15" t="s">
        <v>173</v>
      </c>
      <c r="AT103" s="15" t="s">
        <v>190</v>
      </c>
      <c r="AU103" s="15" t="s">
        <v>77</v>
      </c>
      <c r="AY103" s="15" t="s">
        <v>138</v>
      </c>
      <c r="BE103" s="191">
        <f t="shared" si="4"/>
        <v>0</v>
      </c>
      <c r="BF103" s="191">
        <f t="shared" si="5"/>
        <v>0</v>
      </c>
      <c r="BG103" s="191">
        <f t="shared" si="6"/>
        <v>0</v>
      </c>
      <c r="BH103" s="191">
        <f t="shared" si="7"/>
        <v>0</v>
      </c>
      <c r="BI103" s="191">
        <f t="shared" si="8"/>
        <v>0</v>
      </c>
      <c r="BJ103" s="15" t="s">
        <v>75</v>
      </c>
      <c r="BK103" s="191">
        <f t="shared" si="9"/>
        <v>0</v>
      </c>
      <c r="BL103" s="15" t="s">
        <v>145</v>
      </c>
      <c r="BM103" s="15" t="s">
        <v>288</v>
      </c>
    </row>
    <row r="104" spans="2:51" s="12" customFormat="1" ht="12">
      <c r="B104" s="192"/>
      <c r="C104" s="193"/>
      <c r="D104" s="194" t="s">
        <v>158</v>
      </c>
      <c r="E104" s="195" t="s">
        <v>19</v>
      </c>
      <c r="F104" s="196" t="s">
        <v>289</v>
      </c>
      <c r="G104" s="193"/>
      <c r="H104" s="197">
        <v>0.758</v>
      </c>
      <c r="I104" s="198"/>
      <c r="J104" s="193"/>
      <c r="K104" s="193"/>
      <c r="L104" s="199"/>
      <c r="M104" s="200"/>
      <c r="N104" s="201"/>
      <c r="O104" s="201"/>
      <c r="P104" s="201"/>
      <c r="Q104" s="201"/>
      <c r="R104" s="201"/>
      <c r="S104" s="201"/>
      <c r="T104" s="202"/>
      <c r="AT104" s="203" t="s">
        <v>158</v>
      </c>
      <c r="AU104" s="203" t="s">
        <v>77</v>
      </c>
      <c r="AV104" s="12" t="s">
        <v>77</v>
      </c>
      <c r="AW104" s="12" t="s">
        <v>31</v>
      </c>
      <c r="AX104" s="12" t="s">
        <v>75</v>
      </c>
      <c r="AY104" s="203" t="s">
        <v>138</v>
      </c>
    </row>
    <row r="105" spans="2:63" s="11" customFormat="1" ht="22.9" customHeight="1">
      <c r="B105" s="164"/>
      <c r="C105" s="165"/>
      <c r="D105" s="166" t="s">
        <v>67</v>
      </c>
      <c r="E105" s="178" t="s">
        <v>145</v>
      </c>
      <c r="F105" s="178" t="s">
        <v>196</v>
      </c>
      <c r="G105" s="165"/>
      <c r="H105" s="165"/>
      <c r="I105" s="168"/>
      <c r="J105" s="179">
        <f>BK105</f>
        <v>0</v>
      </c>
      <c r="K105" s="165"/>
      <c r="L105" s="170"/>
      <c r="M105" s="171"/>
      <c r="N105" s="172"/>
      <c r="O105" s="172"/>
      <c r="P105" s="173">
        <f>SUM(P106:P109)</f>
        <v>0</v>
      </c>
      <c r="Q105" s="172"/>
      <c r="R105" s="173">
        <f>SUM(R106:R109)</f>
        <v>92.39136959999999</v>
      </c>
      <c r="S105" s="172"/>
      <c r="T105" s="174">
        <f>SUM(T106:T109)</f>
        <v>0</v>
      </c>
      <c r="AR105" s="175" t="s">
        <v>75</v>
      </c>
      <c r="AT105" s="176" t="s">
        <v>67</v>
      </c>
      <c r="AU105" s="176" t="s">
        <v>75</v>
      </c>
      <c r="AY105" s="175" t="s">
        <v>138</v>
      </c>
      <c r="BK105" s="177">
        <f>SUM(BK106:BK109)</f>
        <v>0</v>
      </c>
    </row>
    <row r="106" spans="2:65" s="1" customFormat="1" ht="22.5" customHeight="1">
      <c r="B106" s="32"/>
      <c r="C106" s="180" t="s">
        <v>189</v>
      </c>
      <c r="D106" s="180" t="s">
        <v>140</v>
      </c>
      <c r="E106" s="181" t="s">
        <v>198</v>
      </c>
      <c r="F106" s="182" t="s">
        <v>199</v>
      </c>
      <c r="G106" s="183" t="s">
        <v>153</v>
      </c>
      <c r="H106" s="184">
        <v>25.66</v>
      </c>
      <c r="I106" s="185"/>
      <c r="J106" s="186">
        <f>ROUND(I106*H106,2)</f>
        <v>0</v>
      </c>
      <c r="K106" s="182" t="s">
        <v>144</v>
      </c>
      <c r="L106" s="36"/>
      <c r="M106" s="187" t="s">
        <v>19</v>
      </c>
      <c r="N106" s="188" t="s">
        <v>39</v>
      </c>
      <c r="O106" s="58"/>
      <c r="P106" s="189">
        <f>O106*H106</f>
        <v>0</v>
      </c>
      <c r="Q106" s="189">
        <v>2.13408</v>
      </c>
      <c r="R106" s="189">
        <f>Q106*H106</f>
        <v>54.7604928</v>
      </c>
      <c r="S106" s="189">
        <v>0</v>
      </c>
      <c r="T106" s="190">
        <f>S106*H106</f>
        <v>0</v>
      </c>
      <c r="AR106" s="15" t="s">
        <v>145</v>
      </c>
      <c r="AT106" s="15" t="s">
        <v>140</v>
      </c>
      <c r="AU106" s="15" t="s">
        <v>77</v>
      </c>
      <c r="AY106" s="15" t="s">
        <v>138</v>
      </c>
      <c r="BE106" s="191">
        <f>IF(N106="základní",J106,0)</f>
        <v>0</v>
      </c>
      <c r="BF106" s="191">
        <f>IF(N106="snížená",J106,0)</f>
        <v>0</v>
      </c>
      <c r="BG106" s="191">
        <f>IF(N106="zákl. přenesená",J106,0)</f>
        <v>0</v>
      </c>
      <c r="BH106" s="191">
        <f>IF(N106="sníž. přenesená",J106,0)</f>
        <v>0</v>
      </c>
      <c r="BI106" s="191">
        <f>IF(N106="nulová",J106,0)</f>
        <v>0</v>
      </c>
      <c r="BJ106" s="15" t="s">
        <v>75</v>
      </c>
      <c r="BK106" s="191">
        <f>ROUND(I106*H106,2)</f>
        <v>0</v>
      </c>
      <c r="BL106" s="15" t="s">
        <v>145</v>
      </c>
      <c r="BM106" s="15" t="s">
        <v>290</v>
      </c>
    </row>
    <row r="107" spans="2:65" s="1" customFormat="1" ht="22.5" customHeight="1">
      <c r="B107" s="32"/>
      <c r="C107" s="180" t="s">
        <v>197</v>
      </c>
      <c r="D107" s="180" t="s">
        <v>140</v>
      </c>
      <c r="E107" s="181" t="s">
        <v>202</v>
      </c>
      <c r="F107" s="182" t="s">
        <v>203</v>
      </c>
      <c r="G107" s="183" t="s">
        <v>171</v>
      </c>
      <c r="H107" s="184">
        <v>36.35</v>
      </c>
      <c r="I107" s="185"/>
      <c r="J107" s="186">
        <f>ROUND(I107*H107,2)</f>
        <v>0</v>
      </c>
      <c r="K107" s="182" t="s">
        <v>144</v>
      </c>
      <c r="L107" s="36"/>
      <c r="M107" s="187" t="s">
        <v>19</v>
      </c>
      <c r="N107" s="188" t="s">
        <v>39</v>
      </c>
      <c r="O107" s="58"/>
      <c r="P107" s="189">
        <f>O107*H107</f>
        <v>0</v>
      </c>
      <c r="Q107" s="189">
        <v>0</v>
      </c>
      <c r="R107" s="189">
        <f>Q107*H107</f>
        <v>0</v>
      </c>
      <c r="S107" s="189">
        <v>0</v>
      </c>
      <c r="T107" s="190">
        <f>S107*H107</f>
        <v>0</v>
      </c>
      <c r="AR107" s="15" t="s">
        <v>145</v>
      </c>
      <c r="AT107" s="15" t="s">
        <v>140</v>
      </c>
      <c r="AU107" s="15" t="s">
        <v>77</v>
      </c>
      <c r="AY107" s="15" t="s">
        <v>138</v>
      </c>
      <c r="BE107" s="191">
        <f>IF(N107="základní",J107,0)</f>
        <v>0</v>
      </c>
      <c r="BF107" s="191">
        <f>IF(N107="snížená",J107,0)</f>
        <v>0</v>
      </c>
      <c r="BG107" s="191">
        <f>IF(N107="zákl. přenesená",J107,0)</f>
        <v>0</v>
      </c>
      <c r="BH107" s="191">
        <f>IF(N107="sníž. přenesená",J107,0)</f>
        <v>0</v>
      </c>
      <c r="BI107" s="191">
        <f>IF(N107="nulová",J107,0)</f>
        <v>0</v>
      </c>
      <c r="BJ107" s="15" t="s">
        <v>75</v>
      </c>
      <c r="BK107" s="191">
        <f>ROUND(I107*H107,2)</f>
        <v>0</v>
      </c>
      <c r="BL107" s="15" t="s">
        <v>145</v>
      </c>
      <c r="BM107" s="15" t="s">
        <v>291</v>
      </c>
    </row>
    <row r="108" spans="2:65" s="1" customFormat="1" ht="16.5" customHeight="1">
      <c r="B108" s="32"/>
      <c r="C108" s="180" t="s">
        <v>201</v>
      </c>
      <c r="D108" s="180" t="s">
        <v>140</v>
      </c>
      <c r="E108" s="181" t="s">
        <v>205</v>
      </c>
      <c r="F108" s="182" t="s">
        <v>206</v>
      </c>
      <c r="G108" s="183" t="s">
        <v>153</v>
      </c>
      <c r="H108" s="184">
        <v>15.46</v>
      </c>
      <c r="I108" s="185"/>
      <c r="J108" s="186">
        <f>ROUND(I108*H108,2)</f>
        <v>0</v>
      </c>
      <c r="K108" s="182" t="s">
        <v>144</v>
      </c>
      <c r="L108" s="36"/>
      <c r="M108" s="187" t="s">
        <v>19</v>
      </c>
      <c r="N108" s="188" t="s">
        <v>39</v>
      </c>
      <c r="O108" s="58"/>
      <c r="P108" s="189">
        <f>O108*H108</f>
        <v>0</v>
      </c>
      <c r="Q108" s="189">
        <v>2.43408</v>
      </c>
      <c r="R108" s="189">
        <f>Q108*H108</f>
        <v>37.630876799999996</v>
      </c>
      <c r="S108" s="189">
        <v>0</v>
      </c>
      <c r="T108" s="190">
        <f>S108*H108</f>
        <v>0</v>
      </c>
      <c r="AR108" s="15" t="s">
        <v>145</v>
      </c>
      <c r="AT108" s="15" t="s">
        <v>140</v>
      </c>
      <c r="AU108" s="15" t="s">
        <v>77</v>
      </c>
      <c r="AY108" s="15" t="s">
        <v>138</v>
      </c>
      <c r="BE108" s="191">
        <f>IF(N108="základní",J108,0)</f>
        <v>0</v>
      </c>
      <c r="BF108" s="191">
        <f>IF(N108="snížená",J108,0)</f>
        <v>0</v>
      </c>
      <c r="BG108" s="191">
        <f>IF(N108="zákl. přenesená",J108,0)</f>
        <v>0</v>
      </c>
      <c r="BH108" s="191">
        <f>IF(N108="sníž. přenesená",J108,0)</f>
        <v>0</v>
      </c>
      <c r="BI108" s="191">
        <f>IF(N108="nulová",J108,0)</f>
        <v>0</v>
      </c>
      <c r="BJ108" s="15" t="s">
        <v>75</v>
      </c>
      <c r="BK108" s="191">
        <f>ROUND(I108*H108,2)</f>
        <v>0</v>
      </c>
      <c r="BL108" s="15" t="s">
        <v>145</v>
      </c>
      <c r="BM108" s="15" t="s">
        <v>292</v>
      </c>
    </row>
    <row r="109" spans="2:65" s="1" customFormat="1" ht="22.5" customHeight="1">
      <c r="B109" s="32"/>
      <c r="C109" s="180" t="s">
        <v>8</v>
      </c>
      <c r="D109" s="180" t="s">
        <v>140</v>
      </c>
      <c r="E109" s="181" t="s">
        <v>209</v>
      </c>
      <c r="F109" s="182" t="s">
        <v>210</v>
      </c>
      <c r="G109" s="183" t="s">
        <v>171</v>
      </c>
      <c r="H109" s="184">
        <v>51.8</v>
      </c>
      <c r="I109" s="185"/>
      <c r="J109" s="186">
        <f>ROUND(I109*H109,2)</f>
        <v>0</v>
      </c>
      <c r="K109" s="182" t="s">
        <v>144</v>
      </c>
      <c r="L109" s="36"/>
      <c r="M109" s="187" t="s">
        <v>19</v>
      </c>
      <c r="N109" s="188" t="s">
        <v>39</v>
      </c>
      <c r="O109" s="58"/>
      <c r="P109" s="189">
        <f>O109*H109</f>
        <v>0</v>
      </c>
      <c r="Q109" s="189">
        <v>0</v>
      </c>
      <c r="R109" s="189">
        <f>Q109*H109</f>
        <v>0</v>
      </c>
      <c r="S109" s="189">
        <v>0</v>
      </c>
      <c r="T109" s="190">
        <f>S109*H109</f>
        <v>0</v>
      </c>
      <c r="AR109" s="15" t="s">
        <v>145</v>
      </c>
      <c r="AT109" s="15" t="s">
        <v>140</v>
      </c>
      <c r="AU109" s="15" t="s">
        <v>77</v>
      </c>
      <c r="AY109" s="15" t="s">
        <v>138</v>
      </c>
      <c r="BE109" s="191">
        <f>IF(N109="základní",J109,0)</f>
        <v>0</v>
      </c>
      <c r="BF109" s="191">
        <f>IF(N109="snížená",J109,0)</f>
        <v>0</v>
      </c>
      <c r="BG109" s="191">
        <f>IF(N109="zákl. přenesená",J109,0)</f>
        <v>0</v>
      </c>
      <c r="BH109" s="191">
        <f>IF(N109="sníž. přenesená",J109,0)</f>
        <v>0</v>
      </c>
      <c r="BI109" s="191">
        <f>IF(N109="nulová",J109,0)</f>
        <v>0</v>
      </c>
      <c r="BJ109" s="15" t="s">
        <v>75</v>
      </c>
      <c r="BK109" s="191">
        <f>ROUND(I109*H109,2)</f>
        <v>0</v>
      </c>
      <c r="BL109" s="15" t="s">
        <v>145</v>
      </c>
      <c r="BM109" s="15" t="s">
        <v>293</v>
      </c>
    </row>
    <row r="110" spans="2:63" s="11" customFormat="1" ht="22.9" customHeight="1">
      <c r="B110" s="164"/>
      <c r="C110" s="165"/>
      <c r="D110" s="166" t="s">
        <v>67</v>
      </c>
      <c r="E110" s="178" t="s">
        <v>212</v>
      </c>
      <c r="F110" s="178" t="s">
        <v>213</v>
      </c>
      <c r="G110" s="165"/>
      <c r="H110" s="165"/>
      <c r="I110" s="168"/>
      <c r="J110" s="179">
        <f>BK110</f>
        <v>0</v>
      </c>
      <c r="K110" s="165"/>
      <c r="L110" s="170"/>
      <c r="M110" s="171"/>
      <c r="N110" s="172"/>
      <c r="O110" s="172"/>
      <c r="P110" s="173">
        <f>P111</f>
        <v>0</v>
      </c>
      <c r="Q110" s="172"/>
      <c r="R110" s="173">
        <f>R111</f>
        <v>0</v>
      </c>
      <c r="S110" s="172"/>
      <c r="T110" s="174">
        <f>T111</f>
        <v>0</v>
      </c>
      <c r="AR110" s="175" t="s">
        <v>75</v>
      </c>
      <c r="AT110" s="176" t="s">
        <v>67</v>
      </c>
      <c r="AU110" s="176" t="s">
        <v>75</v>
      </c>
      <c r="AY110" s="175" t="s">
        <v>138</v>
      </c>
      <c r="BK110" s="177">
        <f>BK111</f>
        <v>0</v>
      </c>
    </row>
    <row r="111" spans="2:65" s="1" customFormat="1" ht="16.5" customHeight="1">
      <c r="B111" s="32"/>
      <c r="C111" s="180" t="s">
        <v>208</v>
      </c>
      <c r="D111" s="180" t="s">
        <v>140</v>
      </c>
      <c r="E111" s="181" t="s">
        <v>215</v>
      </c>
      <c r="F111" s="182" t="s">
        <v>216</v>
      </c>
      <c r="G111" s="183" t="s">
        <v>217</v>
      </c>
      <c r="H111" s="184">
        <v>92.392</v>
      </c>
      <c r="I111" s="185"/>
      <c r="J111" s="186">
        <f>ROUND(I111*H111,2)</f>
        <v>0</v>
      </c>
      <c r="K111" s="182" t="s">
        <v>144</v>
      </c>
      <c r="L111" s="36"/>
      <c r="M111" s="214" t="s">
        <v>19</v>
      </c>
      <c r="N111" s="215" t="s">
        <v>39</v>
      </c>
      <c r="O111" s="216"/>
      <c r="P111" s="217">
        <f>O111*H111</f>
        <v>0</v>
      </c>
      <c r="Q111" s="217">
        <v>0</v>
      </c>
      <c r="R111" s="217">
        <f>Q111*H111</f>
        <v>0</v>
      </c>
      <c r="S111" s="217">
        <v>0</v>
      </c>
      <c r="T111" s="218">
        <f>S111*H111</f>
        <v>0</v>
      </c>
      <c r="AR111" s="15" t="s">
        <v>145</v>
      </c>
      <c r="AT111" s="15" t="s">
        <v>140</v>
      </c>
      <c r="AU111" s="15" t="s">
        <v>77</v>
      </c>
      <c r="AY111" s="15" t="s">
        <v>138</v>
      </c>
      <c r="BE111" s="191">
        <f>IF(N111="základní",J111,0)</f>
        <v>0</v>
      </c>
      <c r="BF111" s="191">
        <f>IF(N111="snížená",J111,0)</f>
        <v>0</v>
      </c>
      <c r="BG111" s="191">
        <f>IF(N111="zákl. přenesená",J111,0)</f>
        <v>0</v>
      </c>
      <c r="BH111" s="191">
        <f>IF(N111="sníž. přenesená",J111,0)</f>
        <v>0</v>
      </c>
      <c r="BI111" s="191">
        <f>IF(N111="nulová",J111,0)</f>
        <v>0</v>
      </c>
      <c r="BJ111" s="15" t="s">
        <v>75</v>
      </c>
      <c r="BK111" s="191">
        <f>ROUND(I111*H111,2)</f>
        <v>0</v>
      </c>
      <c r="BL111" s="15" t="s">
        <v>145</v>
      </c>
      <c r="BM111" s="15" t="s">
        <v>294</v>
      </c>
    </row>
    <row r="112" spans="2:12" s="1" customFormat="1" ht="6.95" customHeight="1">
      <c r="B112" s="44"/>
      <c r="C112" s="45"/>
      <c r="D112" s="45"/>
      <c r="E112" s="45"/>
      <c r="F112" s="45"/>
      <c r="G112" s="45"/>
      <c r="H112" s="45"/>
      <c r="I112" s="132"/>
      <c r="J112" s="45"/>
      <c r="K112" s="45"/>
      <c r="L112" s="36"/>
    </row>
  </sheetData>
  <sheetProtection algorithmName="SHA-512" hashValue="5PrhSgN4za3S/UauAVaQo50ja2Sbeyx9NfM4usko641bLsi0JOmulo0AuVBl0gx9dzlOWUkDC6Mthpa2Nh2lOQ==" saltValue="ZbxKv5evgNkbRhRYter/griAkvArj2vHJ9kpwH3Olj/tAgJiEjdz9Udhiw8oJ1AXz9q/D5YqpfUQBdGiu2vB2g==" spinCount="100000" sheet="1" objects="1" scenarios="1" formatColumns="0" formatRows="0" autoFilter="0"/>
  <autoFilter ref="C88:K111"/>
  <mergeCells count="12">
    <mergeCell ref="E81:H81"/>
    <mergeCell ref="L2:V2"/>
    <mergeCell ref="E50:H50"/>
    <mergeCell ref="E52:H52"/>
    <mergeCell ref="E54:H54"/>
    <mergeCell ref="E77:H77"/>
    <mergeCell ref="E79:H79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1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04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AT2" s="15" t="s">
        <v>97</v>
      </c>
    </row>
    <row r="3" spans="2:46" ht="6.95" customHeight="1">
      <c r="B3" s="105"/>
      <c r="C3" s="106"/>
      <c r="D3" s="106"/>
      <c r="E3" s="106"/>
      <c r="F3" s="106"/>
      <c r="G3" s="106"/>
      <c r="H3" s="106"/>
      <c r="I3" s="107"/>
      <c r="J3" s="106"/>
      <c r="K3" s="106"/>
      <c r="L3" s="18"/>
      <c r="AT3" s="15" t="s">
        <v>77</v>
      </c>
    </row>
    <row r="4" spans="2:46" ht="24.95" customHeight="1">
      <c r="B4" s="18"/>
      <c r="D4" s="108" t="s">
        <v>110</v>
      </c>
      <c r="L4" s="18"/>
      <c r="M4" s="22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09" t="s">
        <v>16</v>
      </c>
      <c r="L6" s="18"/>
    </row>
    <row r="7" spans="2:12" ht="16.5" customHeight="1">
      <c r="B7" s="18"/>
      <c r="E7" s="342" t="str">
        <f>'Rekapitulace stavby'!K6</f>
        <v>Výrovka, Vrbová Lhota oprava koryta a údržba porostů, ř. km 8,500 - 10,000</v>
      </c>
      <c r="F7" s="343"/>
      <c r="G7" s="343"/>
      <c r="H7" s="343"/>
      <c r="L7" s="18"/>
    </row>
    <row r="8" spans="2:12" ht="12" customHeight="1">
      <c r="B8" s="18"/>
      <c r="D8" s="109" t="s">
        <v>111</v>
      </c>
      <c r="L8" s="18"/>
    </row>
    <row r="9" spans="2:12" s="1" customFormat="1" ht="16.5" customHeight="1">
      <c r="B9" s="36"/>
      <c r="E9" s="342" t="s">
        <v>112</v>
      </c>
      <c r="F9" s="344"/>
      <c r="G9" s="344"/>
      <c r="H9" s="344"/>
      <c r="I9" s="110"/>
      <c r="L9" s="36"/>
    </row>
    <row r="10" spans="2:12" s="1" customFormat="1" ht="12" customHeight="1">
      <c r="B10" s="36"/>
      <c r="D10" s="109" t="s">
        <v>113</v>
      </c>
      <c r="I10" s="110"/>
      <c r="L10" s="36"/>
    </row>
    <row r="11" spans="2:12" s="1" customFormat="1" ht="36.95" customHeight="1">
      <c r="B11" s="36"/>
      <c r="E11" s="345" t="s">
        <v>295</v>
      </c>
      <c r="F11" s="344"/>
      <c r="G11" s="344"/>
      <c r="H11" s="344"/>
      <c r="I11" s="110"/>
      <c r="L11" s="36"/>
    </row>
    <row r="12" spans="2:12" s="1" customFormat="1" ht="12">
      <c r="B12" s="36"/>
      <c r="I12" s="110"/>
      <c r="L12" s="36"/>
    </row>
    <row r="13" spans="2:12" s="1" customFormat="1" ht="12" customHeight="1">
      <c r="B13" s="36"/>
      <c r="D13" s="109" t="s">
        <v>18</v>
      </c>
      <c r="F13" s="15" t="s">
        <v>19</v>
      </c>
      <c r="I13" s="111" t="s">
        <v>20</v>
      </c>
      <c r="J13" s="15" t="s">
        <v>19</v>
      </c>
      <c r="L13" s="36"/>
    </row>
    <row r="14" spans="2:12" s="1" customFormat="1" ht="12" customHeight="1">
      <c r="B14" s="36"/>
      <c r="D14" s="109" t="s">
        <v>21</v>
      </c>
      <c r="F14" s="15" t="s">
        <v>22</v>
      </c>
      <c r="I14" s="111" t="s">
        <v>23</v>
      </c>
      <c r="J14" s="112" t="str">
        <f>'Rekapitulace stavby'!AN8</f>
        <v>11. 12. 2018</v>
      </c>
      <c r="L14" s="36"/>
    </row>
    <row r="15" spans="2:12" s="1" customFormat="1" ht="10.9" customHeight="1">
      <c r="B15" s="36"/>
      <c r="I15" s="110"/>
      <c r="L15" s="36"/>
    </row>
    <row r="16" spans="2:12" s="1" customFormat="1" ht="12" customHeight="1">
      <c r="B16" s="36"/>
      <c r="D16" s="109" t="s">
        <v>25</v>
      </c>
      <c r="I16" s="111" t="s">
        <v>26</v>
      </c>
      <c r="J16" s="15" t="s">
        <v>19</v>
      </c>
      <c r="L16" s="36"/>
    </row>
    <row r="17" spans="2:12" s="1" customFormat="1" ht="18" customHeight="1">
      <c r="B17" s="36"/>
      <c r="E17" s="15" t="s">
        <v>22</v>
      </c>
      <c r="I17" s="111" t="s">
        <v>27</v>
      </c>
      <c r="J17" s="15" t="s">
        <v>19</v>
      </c>
      <c r="L17" s="36"/>
    </row>
    <row r="18" spans="2:12" s="1" customFormat="1" ht="6.95" customHeight="1">
      <c r="B18" s="36"/>
      <c r="I18" s="110"/>
      <c r="L18" s="36"/>
    </row>
    <row r="19" spans="2:12" s="1" customFormat="1" ht="12" customHeight="1">
      <c r="B19" s="36"/>
      <c r="D19" s="109" t="s">
        <v>28</v>
      </c>
      <c r="I19" s="111" t="s">
        <v>26</v>
      </c>
      <c r="J19" s="28" t="str">
        <f>'Rekapitulace stavby'!AN13</f>
        <v>Vyplň údaj</v>
      </c>
      <c r="L19" s="36"/>
    </row>
    <row r="20" spans="2:12" s="1" customFormat="1" ht="18" customHeight="1">
      <c r="B20" s="36"/>
      <c r="E20" s="346" t="str">
        <f>'Rekapitulace stavby'!E14</f>
        <v>Vyplň údaj</v>
      </c>
      <c r="F20" s="347"/>
      <c r="G20" s="347"/>
      <c r="H20" s="347"/>
      <c r="I20" s="111" t="s">
        <v>27</v>
      </c>
      <c r="J20" s="28" t="str">
        <f>'Rekapitulace stavby'!AN14</f>
        <v>Vyplň údaj</v>
      </c>
      <c r="L20" s="36"/>
    </row>
    <row r="21" spans="2:12" s="1" customFormat="1" ht="6.95" customHeight="1">
      <c r="B21" s="36"/>
      <c r="I21" s="110"/>
      <c r="L21" s="36"/>
    </row>
    <row r="22" spans="2:12" s="1" customFormat="1" ht="12" customHeight="1">
      <c r="B22" s="36"/>
      <c r="D22" s="109" t="s">
        <v>30</v>
      </c>
      <c r="I22" s="111" t="s">
        <v>26</v>
      </c>
      <c r="J22" s="15" t="s">
        <v>19</v>
      </c>
      <c r="L22" s="36"/>
    </row>
    <row r="23" spans="2:12" s="1" customFormat="1" ht="18" customHeight="1">
      <c r="B23" s="36"/>
      <c r="E23" s="15" t="s">
        <v>22</v>
      </c>
      <c r="I23" s="111" t="s">
        <v>27</v>
      </c>
      <c r="J23" s="15" t="s">
        <v>19</v>
      </c>
      <c r="L23" s="36"/>
    </row>
    <row r="24" spans="2:12" s="1" customFormat="1" ht="6.95" customHeight="1">
      <c r="B24" s="36"/>
      <c r="I24" s="110"/>
      <c r="L24" s="36"/>
    </row>
    <row r="25" spans="2:12" s="1" customFormat="1" ht="12" customHeight="1">
      <c r="B25" s="36"/>
      <c r="D25" s="109" t="s">
        <v>32</v>
      </c>
      <c r="I25" s="111" t="s">
        <v>26</v>
      </c>
      <c r="J25" s="15" t="str">
        <f>IF('Rekapitulace stavby'!AN19="","",'Rekapitulace stavby'!AN19)</f>
        <v/>
      </c>
      <c r="L25" s="36"/>
    </row>
    <row r="26" spans="2:12" s="1" customFormat="1" ht="18" customHeight="1">
      <c r="B26" s="36"/>
      <c r="E26" s="15" t="str">
        <f>IF('Rekapitulace stavby'!E20="","",'Rekapitulace stavby'!E20)</f>
        <v xml:space="preserve"> </v>
      </c>
      <c r="I26" s="111" t="s">
        <v>27</v>
      </c>
      <c r="J26" s="15" t="str">
        <f>IF('Rekapitulace stavby'!AN20="","",'Rekapitulace stavby'!AN20)</f>
        <v/>
      </c>
      <c r="L26" s="36"/>
    </row>
    <row r="27" spans="2:12" s="1" customFormat="1" ht="6.95" customHeight="1">
      <c r="B27" s="36"/>
      <c r="I27" s="110"/>
      <c r="L27" s="36"/>
    </row>
    <row r="28" spans="2:12" s="1" customFormat="1" ht="12" customHeight="1">
      <c r="B28" s="36"/>
      <c r="D28" s="109" t="s">
        <v>33</v>
      </c>
      <c r="I28" s="110"/>
      <c r="L28" s="36"/>
    </row>
    <row r="29" spans="2:12" s="7" customFormat="1" ht="16.5" customHeight="1">
      <c r="B29" s="113"/>
      <c r="E29" s="348" t="s">
        <v>19</v>
      </c>
      <c r="F29" s="348"/>
      <c r="G29" s="348"/>
      <c r="H29" s="348"/>
      <c r="I29" s="114"/>
      <c r="L29" s="113"/>
    </row>
    <row r="30" spans="2:12" s="1" customFormat="1" ht="6.95" customHeight="1">
      <c r="B30" s="36"/>
      <c r="I30" s="110"/>
      <c r="L30" s="36"/>
    </row>
    <row r="31" spans="2:12" s="1" customFormat="1" ht="6.95" customHeight="1">
      <c r="B31" s="36"/>
      <c r="D31" s="54"/>
      <c r="E31" s="54"/>
      <c r="F31" s="54"/>
      <c r="G31" s="54"/>
      <c r="H31" s="54"/>
      <c r="I31" s="115"/>
      <c r="J31" s="54"/>
      <c r="K31" s="54"/>
      <c r="L31" s="36"/>
    </row>
    <row r="32" spans="2:12" s="1" customFormat="1" ht="25.35" customHeight="1">
      <c r="B32" s="36"/>
      <c r="D32" s="116" t="s">
        <v>34</v>
      </c>
      <c r="I32" s="110"/>
      <c r="J32" s="117">
        <f>ROUND(J89,2)</f>
        <v>0</v>
      </c>
      <c r="L32" s="36"/>
    </row>
    <row r="33" spans="2:12" s="1" customFormat="1" ht="6.95" customHeight="1">
      <c r="B33" s="36"/>
      <c r="D33" s="54"/>
      <c r="E33" s="54"/>
      <c r="F33" s="54"/>
      <c r="G33" s="54"/>
      <c r="H33" s="54"/>
      <c r="I33" s="115"/>
      <c r="J33" s="54"/>
      <c r="K33" s="54"/>
      <c r="L33" s="36"/>
    </row>
    <row r="34" spans="2:12" s="1" customFormat="1" ht="14.45" customHeight="1">
      <c r="B34" s="36"/>
      <c r="F34" s="118" t="s">
        <v>36</v>
      </c>
      <c r="I34" s="119" t="s">
        <v>35</v>
      </c>
      <c r="J34" s="118" t="s">
        <v>37</v>
      </c>
      <c r="L34" s="36"/>
    </row>
    <row r="35" spans="2:12" s="1" customFormat="1" ht="14.45" customHeight="1">
      <c r="B35" s="36"/>
      <c r="D35" s="109" t="s">
        <v>38</v>
      </c>
      <c r="E35" s="109" t="s">
        <v>39</v>
      </c>
      <c r="F35" s="120">
        <f>ROUND((SUM(BE89:BE115)),2)</f>
        <v>0</v>
      </c>
      <c r="I35" s="121">
        <v>0.21</v>
      </c>
      <c r="J35" s="120">
        <f>ROUND(((SUM(BE89:BE115))*I35),2)</f>
        <v>0</v>
      </c>
      <c r="L35" s="36"/>
    </row>
    <row r="36" spans="2:12" s="1" customFormat="1" ht="14.45" customHeight="1">
      <c r="B36" s="36"/>
      <c r="E36" s="109" t="s">
        <v>40</v>
      </c>
      <c r="F36" s="120">
        <f>ROUND((SUM(BF89:BF115)),2)</f>
        <v>0</v>
      </c>
      <c r="I36" s="121">
        <v>0.15</v>
      </c>
      <c r="J36" s="120">
        <f>ROUND(((SUM(BF89:BF115))*I36),2)</f>
        <v>0</v>
      </c>
      <c r="L36" s="36"/>
    </row>
    <row r="37" spans="2:12" s="1" customFormat="1" ht="14.45" customHeight="1" hidden="1">
      <c r="B37" s="36"/>
      <c r="E37" s="109" t="s">
        <v>41</v>
      </c>
      <c r="F37" s="120">
        <f>ROUND((SUM(BG89:BG115)),2)</f>
        <v>0</v>
      </c>
      <c r="I37" s="121">
        <v>0.21</v>
      </c>
      <c r="J37" s="120">
        <f>0</f>
        <v>0</v>
      </c>
      <c r="L37" s="36"/>
    </row>
    <row r="38" spans="2:12" s="1" customFormat="1" ht="14.45" customHeight="1" hidden="1">
      <c r="B38" s="36"/>
      <c r="E38" s="109" t="s">
        <v>42</v>
      </c>
      <c r="F38" s="120">
        <f>ROUND((SUM(BH89:BH115)),2)</f>
        <v>0</v>
      </c>
      <c r="I38" s="121">
        <v>0.15</v>
      </c>
      <c r="J38" s="120">
        <f>0</f>
        <v>0</v>
      </c>
      <c r="L38" s="36"/>
    </row>
    <row r="39" spans="2:12" s="1" customFormat="1" ht="14.45" customHeight="1" hidden="1">
      <c r="B39" s="36"/>
      <c r="E39" s="109" t="s">
        <v>43</v>
      </c>
      <c r="F39" s="120">
        <f>ROUND((SUM(BI89:BI115)),2)</f>
        <v>0</v>
      </c>
      <c r="I39" s="121">
        <v>0</v>
      </c>
      <c r="J39" s="120">
        <f>0</f>
        <v>0</v>
      </c>
      <c r="L39" s="36"/>
    </row>
    <row r="40" spans="2:12" s="1" customFormat="1" ht="6.95" customHeight="1">
      <c r="B40" s="36"/>
      <c r="I40" s="110"/>
      <c r="L40" s="36"/>
    </row>
    <row r="41" spans="2:12" s="1" customFormat="1" ht="25.35" customHeight="1">
      <c r="B41" s="36"/>
      <c r="C41" s="122"/>
      <c r="D41" s="123" t="s">
        <v>44</v>
      </c>
      <c r="E41" s="124"/>
      <c r="F41" s="124"/>
      <c r="G41" s="125" t="s">
        <v>45</v>
      </c>
      <c r="H41" s="126" t="s">
        <v>46</v>
      </c>
      <c r="I41" s="127"/>
      <c r="J41" s="128">
        <f>SUM(J32:J39)</f>
        <v>0</v>
      </c>
      <c r="K41" s="129"/>
      <c r="L41" s="36"/>
    </row>
    <row r="42" spans="2:12" s="1" customFormat="1" ht="14.45" customHeight="1">
      <c r="B42" s="130"/>
      <c r="C42" s="131"/>
      <c r="D42" s="131"/>
      <c r="E42" s="131"/>
      <c r="F42" s="131"/>
      <c r="G42" s="131"/>
      <c r="H42" s="131"/>
      <c r="I42" s="132"/>
      <c r="J42" s="131"/>
      <c r="K42" s="131"/>
      <c r="L42" s="36"/>
    </row>
    <row r="46" spans="2:12" s="1" customFormat="1" ht="6.95" customHeight="1">
      <c r="B46" s="133"/>
      <c r="C46" s="134"/>
      <c r="D46" s="134"/>
      <c r="E46" s="134"/>
      <c r="F46" s="134"/>
      <c r="G46" s="134"/>
      <c r="H46" s="134"/>
      <c r="I46" s="135"/>
      <c r="J46" s="134"/>
      <c r="K46" s="134"/>
      <c r="L46" s="36"/>
    </row>
    <row r="47" spans="2:12" s="1" customFormat="1" ht="24.95" customHeight="1">
      <c r="B47" s="32"/>
      <c r="C47" s="21" t="s">
        <v>115</v>
      </c>
      <c r="D47" s="33"/>
      <c r="E47" s="33"/>
      <c r="F47" s="33"/>
      <c r="G47" s="33"/>
      <c r="H47" s="33"/>
      <c r="I47" s="110"/>
      <c r="J47" s="33"/>
      <c r="K47" s="33"/>
      <c r="L47" s="36"/>
    </row>
    <row r="48" spans="2:12" s="1" customFormat="1" ht="6.95" customHeight="1">
      <c r="B48" s="32"/>
      <c r="C48" s="33"/>
      <c r="D48" s="33"/>
      <c r="E48" s="33"/>
      <c r="F48" s="33"/>
      <c r="G48" s="33"/>
      <c r="H48" s="33"/>
      <c r="I48" s="110"/>
      <c r="J48" s="33"/>
      <c r="K48" s="33"/>
      <c r="L48" s="36"/>
    </row>
    <row r="49" spans="2:12" s="1" customFormat="1" ht="12" customHeight="1">
      <c r="B49" s="32"/>
      <c r="C49" s="27" t="s">
        <v>16</v>
      </c>
      <c r="D49" s="33"/>
      <c r="E49" s="33"/>
      <c r="F49" s="33"/>
      <c r="G49" s="33"/>
      <c r="H49" s="33"/>
      <c r="I49" s="110"/>
      <c r="J49" s="33"/>
      <c r="K49" s="33"/>
      <c r="L49" s="36"/>
    </row>
    <row r="50" spans="2:12" s="1" customFormat="1" ht="16.5" customHeight="1">
      <c r="B50" s="32"/>
      <c r="C50" s="33"/>
      <c r="D50" s="33"/>
      <c r="E50" s="340" t="str">
        <f>E7</f>
        <v>Výrovka, Vrbová Lhota oprava koryta a údržba porostů, ř. km 8,500 - 10,000</v>
      </c>
      <c r="F50" s="341"/>
      <c r="G50" s="341"/>
      <c r="H50" s="341"/>
      <c r="I50" s="110"/>
      <c r="J50" s="33"/>
      <c r="K50" s="33"/>
      <c r="L50" s="36"/>
    </row>
    <row r="51" spans="2:12" ht="12" customHeight="1">
      <c r="B51" s="19"/>
      <c r="C51" s="27" t="s">
        <v>111</v>
      </c>
      <c r="D51" s="20"/>
      <c r="E51" s="20"/>
      <c r="F51" s="20"/>
      <c r="G51" s="20"/>
      <c r="H51" s="20"/>
      <c r="J51" s="20"/>
      <c r="K51" s="20"/>
      <c r="L51" s="18"/>
    </row>
    <row r="52" spans="2:12" s="1" customFormat="1" ht="16.5" customHeight="1">
      <c r="B52" s="32"/>
      <c r="C52" s="33"/>
      <c r="D52" s="33"/>
      <c r="E52" s="340" t="s">
        <v>112</v>
      </c>
      <c r="F52" s="319"/>
      <c r="G52" s="319"/>
      <c r="H52" s="319"/>
      <c r="I52" s="110"/>
      <c r="J52" s="33"/>
      <c r="K52" s="33"/>
      <c r="L52" s="36"/>
    </row>
    <row r="53" spans="2:12" s="1" customFormat="1" ht="12" customHeight="1">
      <c r="B53" s="32"/>
      <c r="C53" s="27" t="s">
        <v>113</v>
      </c>
      <c r="D53" s="33"/>
      <c r="E53" s="33"/>
      <c r="F53" s="33"/>
      <c r="G53" s="33"/>
      <c r="H53" s="33"/>
      <c r="I53" s="110"/>
      <c r="J53" s="33"/>
      <c r="K53" s="33"/>
      <c r="L53" s="36"/>
    </row>
    <row r="54" spans="2:12" s="1" customFormat="1" ht="16.5" customHeight="1">
      <c r="B54" s="32"/>
      <c r="C54" s="33"/>
      <c r="D54" s="33"/>
      <c r="E54" s="320" t="str">
        <f>E11</f>
        <v>SO 01.02 - Nátrž 18</v>
      </c>
      <c r="F54" s="319"/>
      <c r="G54" s="319"/>
      <c r="H54" s="319"/>
      <c r="I54" s="110"/>
      <c r="J54" s="33"/>
      <c r="K54" s="33"/>
      <c r="L54" s="36"/>
    </row>
    <row r="55" spans="2:12" s="1" customFormat="1" ht="6.95" customHeight="1">
      <c r="B55" s="32"/>
      <c r="C55" s="33"/>
      <c r="D55" s="33"/>
      <c r="E55" s="33"/>
      <c r="F55" s="33"/>
      <c r="G55" s="33"/>
      <c r="H55" s="33"/>
      <c r="I55" s="110"/>
      <c r="J55" s="33"/>
      <c r="K55" s="33"/>
      <c r="L55" s="36"/>
    </row>
    <row r="56" spans="2:12" s="1" customFormat="1" ht="12" customHeight="1">
      <c r="B56" s="32"/>
      <c r="C56" s="27" t="s">
        <v>21</v>
      </c>
      <c r="D56" s="33"/>
      <c r="E56" s="33"/>
      <c r="F56" s="25" t="str">
        <f>F14</f>
        <v xml:space="preserve"> </v>
      </c>
      <c r="G56" s="33"/>
      <c r="H56" s="33"/>
      <c r="I56" s="111" t="s">
        <v>23</v>
      </c>
      <c r="J56" s="53" t="str">
        <f>IF(J14="","",J14)</f>
        <v>11. 12. 2018</v>
      </c>
      <c r="K56" s="33"/>
      <c r="L56" s="36"/>
    </row>
    <row r="57" spans="2:12" s="1" customFormat="1" ht="6.95" customHeight="1">
      <c r="B57" s="32"/>
      <c r="C57" s="33"/>
      <c r="D57" s="33"/>
      <c r="E57" s="33"/>
      <c r="F57" s="33"/>
      <c r="G57" s="33"/>
      <c r="H57" s="33"/>
      <c r="I57" s="110"/>
      <c r="J57" s="33"/>
      <c r="K57" s="33"/>
      <c r="L57" s="36"/>
    </row>
    <row r="58" spans="2:12" s="1" customFormat="1" ht="13.7" customHeight="1">
      <c r="B58" s="32"/>
      <c r="C58" s="27" t="s">
        <v>25</v>
      </c>
      <c r="D58" s="33"/>
      <c r="E58" s="33"/>
      <c r="F58" s="25" t="str">
        <f>E17</f>
        <v xml:space="preserve"> </v>
      </c>
      <c r="G58" s="33"/>
      <c r="H58" s="33"/>
      <c r="I58" s="111" t="s">
        <v>30</v>
      </c>
      <c r="J58" s="30" t="str">
        <f>E23</f>
        <v xml:space="preserve"> </v>
      </c>
      <c r="K58" s="33"/>
      <c r="L58" s="36"/>
    </row>
    <row r="59" spans="2:12" s="1" customFormat="1" ht="13.7" customHeight="1">
      <c r="B59" s="32"/>
      <c r="C59" s="27" t="s">
        <v>28</v>
      </c>
      <c r="D59" s="33"/>
      <c r="E59" s="33"/>
      <c r="F59" s="25" t="str">
        <f>IF(E20="","",E20)</f>
        <v>Vyplň údaj</v>
      </c>
      <c r="G59" s="33"/>
      <c r="H59" s="33"/>
      <c r="I59" s="111" t="s">
        <v>32</v>
      </c>
      <c r="J59" s="30" t="str">
        <f>E26</f>
        <v xml:space="preserve"> </v>
      </c>
      <c r="K59" s="33"/>
      <c r="L59" s="36"/>
    </row>
    <row r="60" spans="2:12" s="1" customFormat="1" ht="10.35" customHeight="1">
      <c r="B60" s="32"/>
      <c r="C60" s="33"/>
      <c r="D60" s="33"/>
      <c r="E60" s="33"/>
      <c r="F60" s="33"/>
      <c r="G60" s="33"/>
      <c r="H60" s="33"/>
      <c r="I60" s="110"/>
      <c r="J60" s="33"/>
      <c r="K60" s="33"/>
      <c r="L60" s="36"/>
    </row>
    <row r="61" spans="2:12" s="1" customFormat="1" ht="29.25" customHeight="1">
      <c r="B61" s="32"/>
      <c r="C61" s="136" t="s">
        <v>116</v>
      </c>
      <c r="D61" s="137"/>
      <c r="E61" s="137"/>
      <c r="F61" s="137"/>
      <c r="G61" s="137"/>
      <c r="H61" s="137"/>
      <c r="I61" s="138"/>
      <c r="J61" s="139" t="s">
        <v>117</v>
      </c>
      <c r="K61" s="137"/>
      <c r="L61" s="36"/>
    </row>
    <row r="62" spans="2:12" s="1" customFormat="1" ht="10.35" customHeight="1">
      <c r="B62" s="32"/>
      <c r="C62" s="33"/>
      <c r="D62" s="33"/>
      <c r="E62" s="33"/>
      <c r="F62" s="33"/>
      <c r="G62" s="33"/>
      <c r="H62" s="33"/>
      <c r="I62" s="110"/>
      <c r="J62" s="33"/>
      <c r="K62" s="33"/>
      <c r="L62" s="36"/>
    </row>
    <row r="63" spans="2:47" s="1" customFormat="1" ht="22.9" customHeight="1">
      <c r="B63" s="32"/>
      <c r="C63" s="140" t="s">
        <v>66</v>
      </c>
      <c r="D63" s="33"/>
      <c r="E63" s="33"/>
      <c r="F63" s="33"/>
      <c r="G63" s="33"/>
      <c r="H63" s="33"/>
      <c r="I63" s="110"/>
      <c r="J63" s="71">
        <f>J89</f>
        <v>0</v>
      </c>
      <c r="K63" s="33"/>
      <c r="L63" s="36"/>
      <c r="AU63" s="15" t="s">
        <v>118</v>
      </c>
    </row>
    <row r="64" spans="2:12" s="8" customFormat="1" ht="24.95" customHeight="1">
      <c r="B64" s="141"/>
      <c r="C64" s="142"/>
      <c r="D64" s="143" t="s">
        <v>119</v>
      </c>
      <c r="E64" s="144"/>
      <c r="F64" s="144"/>
      <c r="G64" s="144"/>
      <c r="H64" s="144"/>
      <c r="I64" s="145"/>
      <c r="J64" s="146">
        <f>J90</f>
        <v>0</v>
      </c>
      <c r="K64" s="142"/>
      <c r="L64" s="147"/>
    </row>
    <row r="65" spans="2:12" s="9" customFormat="1" ht="19.9" customHeight="1">
      <c r="B65" s="148"/>
      <c r="C65" s="92"/>
      <c r="D65" s="149" t="s">
        <v>120</v>
      </c>
      <c r="E65" s="150"/>
      <c r="F65" s="150"/>
      <c r="G65" s="150"/>
      <c r="H65" s="150"/>
      <c r="I65" s="151"/>
      <c r="J65" s="152">
        <f>J91</f>
        <v>0</v>
      </c>
      <c r="K65" s="92"/>
      <c r="L65" s="153"/>
    </row>
    <row r="66" spans="2:12" s="9" customFormat="1" ht="19.9" customHeight="1">
      <c r="B66" s="148"/>
      <c r="C66" s="92"/>
      <c r="D66" s="149" t="s">
        <v>121</v>
      </c>
      <c r="E66" s="150"/>
      <c r="F66" s="150"/>
      <c r="G66" s="150"/>
      <c r="H66" s="150"/>
      <c r="I66" s="151"/>
      <c r="J66" s="152">
        <f>J109</f>
        <v>0</v>
      </c>
      <c r="K66" s="92"/>
      <c r="L66" s="153"/>
    </row>
    <row r="67" spans="2:12" s="9" customFormat="1" ht="19.9" customHeight="1">
      <c r="B67" s="148"/>
      <c r="C67" s="92"/>
      <c r="D67" s="149" t="s">
        <v>122</v>
      </c>
      <c r="E67" s="150"/>
      <c r="F67" s="150"/>
      <c r="G67" s="150"/>
      <c r="H67" s="150"/>
      <c r="I67" s="151"/>
      <c r="J67" s="152">
        <f>J114</f>
        <v>0</v>
      </c>
      <c r="K67" s="92"/>
      <c r="L67" s="153"/>
    </row>
    <row r="68" spans="2:12" s="1" customFormat="1" ht="21.75" customHeight="1">
      <c r="B68" s="32"/>
      <c r="C68" s="33"/>
      <c r="D68" s="33"/>
      <c r="E68" s="33"/>
      <c r="F68" s="33"/>
      <c r="G68" s="33"/>
      <c r="H68" s="33"/>
      <c r="I68" s="110"/>
      <c r="J68" s="33"/>
      <c r="K68" s="33"/>
      <c r="L68" s="36"/>
    </row>
    <row r="69" spans="2:12" s="1" customFormat="1" ht="6.95" customHeight="1">
      <c r="B69" s="44"/>
      <c r="C69" s="45"/>
      <c r="D69" s="45"/>
      <c r="E69" s="45"/>
      <c r="F69" s="45"/>
      <c r="G69" s="45"/>
      <c r="H69" s="45"/>
      <c r="I69" s="132"/>
      <c r="J69" s="45"/>
      <c r="K69" s="45"/>
      <c r="L69" s="36"/>
    </row>
    <row r="73" spans="2:12" s="1" customFormat="1" ht="6.95" customHeight="1">
      <c r="B73" s="46"/>
      <c r="C73" s="47"/>
      <c r="D73" s="47"/>
      <c r="E73" s="47"/>
      <c r="F73" s="47"/>
      <c r="G73" s="47"/>
      <c r="H73" s="47"/>
      <c r="I73" s="135"/>
      <c r="J73" s="47"/>
      <c r="K73" s="47"/>
      <c r="L73" s="36"/>
    </row>
    <row r="74" spans="2:12" s="1" customFormat="1" ht="24.95" customHeight="1">
      <c r="B74" s="32"/>
      <c r="C74" s="21" t="s">
        <v>123</v>
      </c>
      <c r="D74" s="33"/>
      <c r="E74" s="33"/>
      <c r="F74" s="33"/>
      <c r="G74" s="33"/>
      <c r="H74" s="33"/>
      <c r="I74" s="110"/>
      <c r="J74" s="33"/>
      <c r="K74" s="33"/>
      <c r="L74" s="36"/>
    </row>
    <row r="75" spans="2:12" s="1" customFormat="1" ht="6.95" customHeight="1">
      <c r="B75" s="32"/>
      <c r="C75" s="33"/>
      <c r="D75" s="33"/>
      <c r="E75" s="33"/>
      <c r="F75" s="33"/>
      <c r="G75" s="33"/>
      <c r="H75" s="33"/>
      <c r="I75" s="110"/>
      <c r="J75" s="33"/>
      <c r="K75" s="33"/>
      <c r="L75" s="36"/>
    </row>
    <row r="76" spans="2:12" s="1" customFormat="1" ht="12" customHeight="1">
      <c r="B76" s="32"/>
      <c r="C76" s="27" t="s">
        <v>16</v>
      </c>
      <c r="D76" s="33"/>
      <c r="E76" s="33"/>
      <c r="F76" s="33"/>
      <c r="G76" s="33"/>
      <c r="H76" s="33"/>
      <c r="I76" s="110"/>
      <c r="J76" s="33"/>
      <c r="K76" s="33"/>
      <c r="L76" s="36"/>
    </row>
    <row r="77" spans="2:12" s="1" customFormat="1" ht="16.5" customHeight="1">
      <c r="B77" s="32"/>
      <c r="C77" s="33"/>
      <c r="D77" s="33"/>
      <c r="E77" s="340" t="str">
        <f>E7</f>
        <v>Výrovka, Vrbová Lhota oprava koryta a údržba porostů, ř. km 8,500 - 10,000</v>
      </c>
      <c r="F77" s="341"/>
      <c r="G77" s="341"/>
      <c r="H77" s="341"/>
      <c r="I77" s="110"/>
      <c r="J77" s="33"/>
      <c r="K77" s="33"/>
      <c r="L77" s="36"/>
    </row>
    <row r="78" spans="2:12" ht="12" customHeight="1">
      <c r="B78" s="19"/>
      <c r="C78" s="27" t="s">
        <v>111</v>
      </c>
      <c r="D78" s="20"/>
      <c r="E78" s="20"/>
      <c r="F78" s="20"/>
      <c r="G78" s="20"/>
      <c r="H78" s="20"/>
      <c r="J78" s="20"/>
      <c r="K78" s="20"/>
      <c r="L78" s="18"/>
    </row>
    <row r="79" spans="2:12" s="1" customFormat="1" ht="16.5" customHeight="1">
      <c r="B79" s="32"/>
      <c r="C79" s="33"/>
      <c r="D79" s="33"/>
      <c r="E79" s="340" t="s">
        <v>112</v>
      </c>
      <c r="F79" s="319"/>
      <c r="G79" s="319"/>
      <c r="H79" s="319"/>
      <c r="I79" s="110"/>
      <c r="J79" s="33"/>
      <c r="K79" s="33"/>
      <c r="L79" s="36"/>
    </row>
    <row r="80" spans="2:12" s="1" customFormat="1" ht="12" customHeight="1">
      <c r="B80" s="32"/>
      <c r="C80" s="27" t="s">
        <v>113</v>
      </c>
      <c r="D80" s="33"/>
      <c r="E80" s="33"/>
      <c r="F80" s="33"/>
      <c r="G80" s="33"/>
      <c r="H80" s="33"/>
      <c r="I80" s="110"/>
      <c r="J80" s="33"/>
      <c r="K80" s="33"/>
      <c r="L80" s="36"/>
    </row>
    <row r="81" spans="2:12" s="1" customFormat="1" ht="16.5" customHeight="1">
      <c r="B81" s="32"/>
      <c r="C81" s="33"/>
      <c r="D81" s="33"/>
      <c r="E81" s="320" t="str">
        <f>E11</f>
        <v>SO 01.02 - Nátrž 18</v>
      </c>
      <c r="F81" s="319"/>
      <c r="G81" s="319"/>
      <c r="H81" s="319"/>
      <c r="I81" s="110"/>
      <c r="J81" s="33"/>
      <c r="K81" s="33"/>
      <c r="L81" s="36"/>
    </row>
    <row r="82" spans="2:12" s="1" customFormat="1" ht="6.95" customHeight="1">
      <c r="B82" s="32"/>
      <c r="C82" s="33"/>
      <c r="D82" s="33"/>
      <c r="E82" s="33"/>
      <c r="F82" s="33"/>
      <c r="G82" s="33"/>
      <c r="H82" s="33"/>
      <c r="I82" s="110"/>
      <c r="J82" s="33"/>
      <c r="K82" s="33"/>
      <c r="L82" s="36"/>
    </row>
    <row r="83" spans="2:12" s="1" customFormat="1" ht="12" customHeight="1">
      <c r="B83" s="32"/>
      <c r="C83" s="27" t="s">
        <v>21</v>
      </c>
      <c r="D83" s="33"/>
      <c r="E83" s="33"/>
      <c r="F83" s="25" t="str">
        <f>F14</f>
        <v xml:space="preserve"> </v>
      </c>
      <c r="G83" s="33"/>
      <c r="H83" s="33"/>
      <c r="I83" s="111" t="s">
        <v>23</v>
      </c>
      <c r="J83" s="53" t="str">
        <f>IF(J14="","",J14)</f>
        <v>11. 12. 2018</v>
      </c>
      <c r="K83" s="33"/>
      <c r="L83" s="36"/>
    </row>
    <row r="84" spans="2:12" s="1" customFormat="1" ht="6.95" customHeight="1">
      <c r="B84" s="32"/>
      <c r="C84" s="33"/>
      <c r="D84" s="33"/>
      <c r="E84" s="33"/>
      <c r="F84" s="33"/>
      <c r="G84" s="33"/>
      <c r="H84" s="33"/>
      <c r="I84" s="110"/>
      <c r="J84" s="33"/>
      <c r="K84" s="33"/>
      <c r="L84" s="36"/>
    </row>
    <row r="85" spans="2:12" s="1" customFormat="1" ht="13.7" customHeight="1">
      <c r="B85" s="32"/>
      <c r="C85" s="27" t="s">
        <v>25</v>
      </c>
      <c r="D85" s="33"/>
      <c r="E85" s="33"/>
      <c r="F85" s="25" t="str">
        <f>E17</f>
        <v xml:space="preserve"> </v>
      </c>
      <c r="G85" s="33"/>
      <c r="H85" s="33"/>
      <c r="I85" s="111" t="s">
        <v>30</v>
      </c>
      <c r="J85" s="30" t="str">
        <f>E23</f>
        <v xml:space="preserve"> </v>
      </c>
      <c r="K85" s="33"/>
      <c r="L85" s="36"/>
    </row>
    <row r="86" spans="2:12" s="1" customFormat="1" ht="13.7" customHeight="1">
      <c r="B86" s="32"/>
      <c r="C86" s="27" t="s">
        <v>28</v>
      </c>
      <c r="D86" s="33"/>
      <c r="E86" s="33"/>
      <c r="F86" s="25" t="str">
        <f>IF(E20="","",E20)</f>
        <v>Vyplň údaj</v>
      </c>
      <c r="G86" s="33"/>
      <c r="H86" s="33"/>
      <c r="I86" s="111" t="s">
        <v>32</v>
      </c>
      <c r="J86" s="30" t="str">
        <f>E26</f>
        <v xml:space="preserve"> </v>
      </c>
      <c r="K86" s="33"/>
      <c r="L86" s="36"/>
    </row>
    <row r="87" spans="2:12" s="1" customFormat="1" ht="10.35" customHeight="1">
      <c r="B87" s="32"/>
      <c r="C87" s="33"/>
      <c r="D87" s="33"/>
      <c r="E87" s="33"/>
      <c r="F87" s="33"/>
      <c r="G87" s="33"/>
      <c r="H87" s="33"/>
      <c r="I87" s="110"/>
      <c r="J87" s="33"/>
      <c r="K87" s="33"/>
      <c r="L87" s="36"/>
    </row>
    <row r="88" spans="2:20" s="10" customFormat="1" ht="29.25" customHeight="1">
      <c r="B88" s="154"/>
      <c r="C88" s="155" t="s">
        <v>124</v>
      </c>
      <c r="D88" s="156" t="s">
        <v>53</v>
      </c>
      <c r="E88" s="156" t="s">
        <v>49</v>
      </c>
      <c r="F88" s="156" t="s">
        <v>50</v>
      </c>
      <c r="G88" s="156" t="s">
        <v>125</v>
      </c>
      <c r="H88" s="156" t="s">
        <v>126</v>
      </c>
      <c r="I88" s="157" t="s">
        <v>127</v>
      </c>
      <c r="J88" s="156" t="s">
        <v>117</v>
      </c>
      <c r="K88" s="158" t="s">
        <v>128</v>
      </c>
      <c r="L88" s="159"/>
      <c r="M88" s="62" t="s">
        <v>19</v>
      </c>
      <c r="N88" s="63" t="s">
        <v>38</v>
      </c>
      <c r="O88" s="63" t="s">
        <v>129</v>
      </c>
      <c r="P88" s="63" t="s">
        <v>130</v>
      </c>
      <c r="Q88" s="63" t="s">
        <v>131</v>
      </c>
      <c r="R88" s="63" t="s">
        <v>132</v>
      </c>
      <c r="S88" s="63" t="s">
        <v>133</v>
      </c>
      <c r="T88" s="64" t="s">
        <v>134</v>
      </c>
    </row>
    <row r="89" spans="2:63" s="1" customFormat="1" ht="22.9" customHeight="1">
      <c r="B89" s="32"/>
      <c r="C89" s="69" t="s">
        <v>135</v>
      </c>
      <c r="D89" s="33"/>
      <c r="E89" s="33"/>
      <c r="F89" s="33"/>
      <c r="G89" s="33"/>
      <c r="H89" s="33"/>
      <c r="I89" s="110"/>
      <c r="J89" s="160">
        <f>BK89</f>
        <v>0</v>
      </c>
      <c r="K89" s="33"/>
      <c r="L89" s="36"/>
      <c r="M89" s="65"/>
      <c r="N89" s="66"/>
      <c r="O89" s="66"/>
      <c r="P89" s="161">
        <f>P90</f>
        <v>0</v>
      </c>
      <c r="Q89" s="66"/>
      <c r="R89" s="161">
        <f>R90</f>
        <v>179.963956</v>
      </c>
      <c r="S89" s="66"/>
      <c r="T89" s="162">
        <f>T90</f>
        <v>0</v>
      </c>
      <c r="AT89" s="15" t="s">
        <v>67</v>
      </c>
      <c r="AU89" s="15" t="s">
        <v>118</v>
      </c>
      <c r="BK89" s="163">
        <f>BK90</f>
        <v>0</v>
      </c>
    </row>
    <row r="90" spans="2:63" s="11" customFormat="1" ht="25.9" customHeight="1">
      <c r="B90" s="164"/>
      <c r="C90" s="165"/>
      <c r="D90" s="166" t="s">
        <v>67</v>
      </c>
      <c r="E90" s="167" t="s">
        <v>136</v>
      </c>
      <c r="F90" s="167" t="s">
        <v>137</v>
      </c>
      <c r="G90" s="165"/>
      <c r="H90" s="165"/>
      <c r="I90" s="168"/>
      <c r="J90" s="169">
        <f>BK90</f>
        <v>0</v>
      </c>
      <c r="K90" s="165"/>
      <c r="L90" s="170"/>
      <c r="M90" s="171"/>
      <c r="N90" s="172"/>
      <c r="O90" s="172"/>
      <c r="P90" s="173">
        <f>P91+P109+P114</f>
        <v>0</v>
      </c>
      <c r="Q90" s="172"/>
      <c r="R90" s="173">
        <f>R91+R109+R114</f>
        <v>179.963956</v>
      </c>
      <c r="S90" s="172"/>
      <c r="T90" s="174">
        <f>T91+T109+T114</f>
        <v>0</v>
      </c>
      <c r="AR90" s="175" t="s">
        <v>75</v>
      </c>
      <c r="AT90" s="176" t="s">
        <v>67</v>
      </c>
      <c r="AU90" s="176" t="s">
        <v>68</v>
      </c>
      <c r="AY90" s="175" t="s">
        <v>138</v>
      </c>
      <c r="BK90" s="177">
        <f>BK91+BK109+BK114</f>
        <v>0</v>
      </c>
    </row>
    <row r="91" spans="2:63" s="11" customFormat="1" ht="22.9" customHeight="1">
      <c r="B91" s="164"/>
      <c r="C91" s="165"/>
      <c r="D91" s="166" t="s">
        <v>67</v>
      </c>
      <c r="E91" s="178" t="s">
        <v>75</v>
      </c>
      <c r="F91" s="178" t="s">
        <v>139</v>
      </c>
      <c r="G91" s="165"/>
      <c r="H91" s="165"/>
      <c r="I91" s="168"/>
      <c r="J91" s="179">
        <f>BK91</f>
        <v>0</v>
      </c>
      <c r="K91" s="165"/>
      <c r="L91" s="170"/>
      <c r="M91" s="171"/>
      <c r="N91" s="172"/>
      <c r="O91" s="172"/>
      <c r="P91" s="173">
        <f>SUM(P92:P108)</f>
        <v>0</v>
      </c>
      <c r="Q91" s="172"/>
      <c r="R91" s="173">
        <f>SUM(R92:R108)</f>
        <v>0.036628</v>
      </c>
      <c r="S91" s="172"/>
      <c r="T91" s="174">
        <f>SUM(T92:T108)</f>
        <v>0</v>
      </c>
      <c r="AR91" s="175" t="s">
        <v>75</v>
      </c>
      <c r="AT91" s="176" t="s">
        <v>67</v>
      </c>
      <c r="AU91" s="176" t="s">
        <v>75</v>
      </c>
      <c r="AY91" s="175" t="s">
        <v>138</v>
      </c>
      <c r="BK91" s="177">
        <f>SUM(BK92:BK108)</f>
        <v>0</v>
      </c>
    </row>
    <row r="92" spans="2:65" s="1" customFormat="1" ht="16.5" customHeight="1">
      <c r="B92" s="32"/>
      <c r="C92" s="180" t="s">
        <v>75</v>
      </c>
      <c r="D92" s="180" t="s">
        <v>140</v>
      </c>
      <c r="E92" s="181" t="s">
        <v>141</v>
      </c>
      <c r="F92" s="182" t="s">
        <v>142</v>
      </c>
      <c r="G92" s="183" t="s">
        <v>143</v>
      </c>
      <c r="H92" s="184">
        <v>0.009</v>
      </c>
      <c r="I92" s="185"/>
      <c r="J92" s="186">
        <f>ROUND(I92*H92,2)</f>
        <v>0</v>
      </c>
      <c r="K92" s="182" t="s">
        <v>144</v>
      </c>
      <c r="L92" s="36"/>
      <c r="M92" s="187" t="s">
        <v>19</v>
      </c>
      <c r="N92" s="188" t="s">
        <v>39</v>
      </c>
      <c r="O92" s="58"/>
      <c r="P92" s="189">
        <f>O92*H92</f>
        <v>0</v>
      </c>
      <c r="Q92" s="189">
        <v>0</v>
      </c>
      <c r="R92" s="189">
        <f>Q92*H92</f>
        <v>0</v>
      </c>
      <c r="S92" s="189">
        <v>0</v>
      </c>
      <c r="T92" s="190">
        <f>S92*H92</f>
        <v>0</v>
      </c>
      <c r="AR92" s="15" t="s">
        <v>145</v>
      </c>
      <c r="AT92" s="15" t="s">
        <v>140</v>
      </c>
      <c r="AU92" s="15" t="s">
        <v>77</v>
      </c>
      <c r="AY92" s="15" t="s">
        <v>138</v>
      </c>
      <c r="BE92" s="191">
        <f>IF(N92="základní",J92,0)</f>
        <v>0</v>
      </c>
      <c r="BF92" s="191">
        <f>IF(N92="snížená",J92,0)</f>
        <v>0</v>
      </c>
      <c r="BG92" s="191">
        <f>IF(N92="zákl. přenesená",J92,0)</f>
        <v>0</v>
      </c>
      <c r="BH92" s="191">
        <f>IF(N92="sníž. přenesená",J92,0)</f>
        <v>0</v>
      </c>
      <c r="BI92" s="191">
        <f>IF(N92="nulová",J92,0)</f>
        <v>0</v>
      </c>
      <c r="BJ92" s="15" t="s">
        <v>75</v>
      </c>
      <c r="BK92" s="191">
        <f>ROUND(I92*H92,2)</f>
        <v>0</v>
      </c>
      <c r="BL92" s="15" t="s">
        <v>145</v>
      </c>
      <c r="BM92" s="15" t="s">
        <v>296</v>
      </c>
    </row>
    <row r="93" spans="2:65" s="1" customFormat="1" ht="22.5" customHeight="1">
      <c r="B93" s="32"/>
      <c r="C93" s="180" t="s">
        <v>77</v>
      </c>
      <c r="D93" s="180" t="s">
        <v>140</v>
      </c>
      <c r="E93" s="181" t="s">
        <v>147</v>
      </c>
      <c r="F93" s="182" t="s">
        <v>148</v>
      </c>
      <c r="G93" s="183" t="s">
        <v>143</v>
      </c>
      <c r="H93" s="184">
        <v>0.009</v>
      </c>
      <c r="I93" s="185"/>
      <c r="J93" s="186">
        <f>ROUND(I93*H93,2)</f>
        <v>0</v>
      </c>
      <c r="K93" s="182" t="s">
        <v>144</v>
      </c>
      <c r="L93" s="36"/>
      <c r="M93" s="187" t="s">
        <v>19</v>
      </c>
      <c r="N93" s="188" t="s">
        <v>39</v>
      </c>
      <c r="O93" s="58"/>
      <c r="P93" s="189">
        <f>O93*H93</f>
        <v>0</v>
      </c>
      <c r="Q93" s="189">
        <v>0</v>
      </c>
      <c r="R93" s="189">
        <f>Q93*H93</f>
        <v>0</v>
      </c>
      <c r="S93" s="189">
        <v>0</v>
      </c>
      <c r="T93" s="190">
        <f>S93*H93</f>
        <v>0</v>
      </c>
      <c r="AR93" s="15" t="s">
        <v>145</v>
      </c>
      <c r="AT93" s="15" t="s">
        <v>140</v>
      </c>
      <c r="AU93" s="15" t="s">
        <v>77</v>
      </c>
      <c r="AY93" s="15" t="s">
        <v>138</v>
      </c>
      <c r="BE93" s="191">
        <f>IF(N93="základní",J93,0)</f>
        <v>0</v>
      </c>
      <c r="BF93" s="191">
        <f>IF(N93="snížená",J93,0)</f>
        <v>0</v>
      </c>
      <c r="BG93" s="191">
        <f>IF(N93="zákl. přenesená",J93,0)</f>
        <v>0</v>
      </c>
      <c r="BH93" s="191">
        <f>IF(N93="sníž. přenesená",J93,0)</f>
        <v>0</v>
      </c>
      <c r="BI93" s="191">
        <f>IF(N93="nulová",J93,0)</f>
        <v>0</v>
      </c>
      <c r="BJ93" s="15" t="s">
        <v>75</v>
      </c>
      <c r="BK93" s="191">
        <f>ROUND(I93*H93,2)</f>
        <v>0</v>
      </c>
      <c r="BL93" s="15" t="s">
        <v>145</v>
      </c>
      <c r="BM93" s="15" t="s">
        <v>297</v>
      </c>
    </row>
    <row r="94" spans="2:65" s="1" customFormat="1" ht="22.5" customHeight="1">
      <c r="B94" s="32"/>
      <c r="C94" s="180" t="s">
        <v>150</v>
      </c>
      <c r="D94" s="180" t="s">
        <v>140</v>
      </c>
      <c r="E94" s="181" t="s">
        <v>151</v>
      </c>
      <c r="F94" s="182" t="s">
        <v>152</v>
      </c>
      <c r="G94" s="183" t="s">
        <v>153</v>
      </c>
      <c r="H94" s="184">
        <v>9.11</v>
      </c>
      <c r="I94" s="185"/>
      <c r="J94" s="186">
        <f>ROUND(I94*H94,2)</f>
        <v>0</v>
      </c>
      <c r="K94" s="182" t="s">
        <v>144</v>
      </c>
      <c r="L94" s="36"/>
      <c r="M94" s="187" t="s">
        <v>19</v>
      </c>
      <c r="N94" s="188" t="s">
        <v>39</v>
      </c>
      <c r="O94" s="58"/>
      <c r="P94" s="189">
        <f>O94*H94</f>
        <v>0</v>
      </c>
      <c r="Q94" s="189">
        <v>0</v>
      </c>
      <c r="R94" s="189">
        <f>Q94*H94</f>
        <v>0</v>
      </c>
      <c r="S94" s="189">
        <v>0</v>
      </c>
      <c r="T94" s="190">
        <f>S94*H94</f>
        <v>0</v>
      </c>
      <c r="AR94" s="15" t="s">
        <v>145</v>
      </c>
      <c r="AT94" s="15" t="s">
        <v>140</v>
      </c>
      <c r="AU94" s="15" t="s">
        <v>77</v>
      </c>
      <c r="AY94" s="15" t="s">
        <v>138</v>
      </c>
      <c r="BE94" s="191">
        <f>IF(N94="základní",J94,0)</f>
        <v>0</v>
      </c>
      <c r="BF94" s="191">
        <f>IF(N94="snížená",J94,0)</f>
        <v>0</v>
      </c>
      <c r="BG94" s="191">
        <f>IF(N94="zákl. přenesená",J94,0)</f>
        <v>0</v>
      </c>
      <c r="BH94" s="191">
        <f>IF(N94="sníž. přenesená",J94,0)</f>
        <v>0</v>
      </c>
      <c r="BI94" s="191">
        <f>IF(N94="nulová",J94,0)</f>
        <v>0</v>
      </c>
      <c r="BJ94" s="15" t="s">
        <v>75</v>
      </c>
      <c r="BK94" s="191">
        <f>ROUND(I94*H94,2)</f>
        <v>0</v>
      </c>
      <c r="BL94" s="15" t="s">
        <v>145</v>
      </c>
      <c r="BM94" s="15" t="s">
        <v>298</v>
      </c>
    </row>
    <row r="95" spans="2:65" s="1" customFormat="1" ht="22.5" customHeight="1">
      <c r="B95" s="32"/>
      <c r="C95" s="180" t="s">
        <v>145</v>
      </c>
      <c r="D95" s="180" t="s">
        <v>140</v>
      </c>
      <c r="E95" s="181" t="s">
        <v>155</v>
      </c>
      <c r="F95" s="182" t="s">
        <v>156</v>
      </c>
      <c r="G95" s="183" t="s">
        <v>153</v>
      </c>
      <c r="H95" s="184">
        <v>2.733</v>
      </c>
      <c r="I95" s="185"/>
      <c r="J95" s="186">
        <f>ROUND(I95*H95,2)</f>
        <v>0</v>
      </c>
      <c r="K95" s="182" t="s">
        <v>144</v>
      </c>
      <c r="L95" s="36"/>
      <c r="M95" s="187" t="s">
        <v>19</v>
      </c>
      <c r="N95" s="188" t="s">
        <v>39</v>
      </c>
      <c r="O95" s="58"/>
      <c r="P95" s="189">
        <f>O95*H95</f>
        <v>0</v>
      </c>
      <c r="Q95" s="189">
        <v>0</v>
      </c>
      <c r="R95" s="189">
        <f>Q95*H95</f>
        <v>0</v>
      </c>
      <c r="S95" s="189">
        <v>0</v>
      </c>
      <c r="T95" s="190">
        <f>S95*H95</f>
        <v>0</v>
      </c>
      <c r="AR95" s="15" t="s">
        <v>145</v>
      </c>
      <c r="AT95" s="15" t="s">
        <v>140</v>
      </c>
      <c r="AU95" s="15" t="s">
        <v>77</v>
      </c>
      <c r="AY95" s="15" t="s">
        <v>138</v>
      </c>
      <c r="BE95" s="191">
        <f>IF(N95="základní",J95,0)</f>
        <v>0</v>
      </c>
      <c r="BF95" s="191">
        <f>IF(N95="snížená",J95,0)</f>
        <v>0</v>
      </c>
      <c r="BG95" s="191">
        <f>IF(N95="zákl. přenesená",J95,0)</f>
        <v>0</v>
      </c>
      <c r="BH95" s="191">
        <f>IF(N95="sníž. přenesená",J95,0)</f>
        <v>0</v>
      </c>
      <c r="BI95" s="191">
        <f>IF(N95="nulová",J95,0)</f>
        <v>0</v>
      </c>
      <c r="BJ95" s="15" t="s">
        <v>75</v>
      </c>
      <c r="BK95" s="191">
        <f>ROUND(I95*H95,2)</f>
        <v>0</v>
      </c>
      <c r="BL95" s="15" t="s">
        <v>145</v>
      </c>
      <c r="BM95" s="15" t="s">
        <v>299</v>
      </c>
    </row>
    <row r="96" spans="2:51" s="12" customFormat="1" ht="12">
      <c r="B96" s="192"/>
      <c r="C96" s="193"/>
      <c r="D96" s="194" t="s">
        <v>158</v>
      </c>
      <c r="E96" s="195" t="s">
        <v>19</v>
      </c>
      <c r="F96" s="196" t="s">
        <v>300</v>
      </c>
      <c r="G96" s="193"/>
      <c r="H96" s="197">
        <v>2.733</v>
      </c>
      <c r="I96" s="198"/>
      <c r="J96" s="193"/>
      <c r="K96" s="193"/>
      <c r="L96" s="199"/>
      <c r="M96" s="200"/>
      <c r="N96" s="201"/>
      <c r="O96" s="201"/>
      <c r="P96" s="201"/>
      <c r="Q96" s="201"/>
      <c r="R96" s="201"/>
      <c r="S96" s="201"/>
      <c r="T96" s="202"/>
      <c r="AT96" s="203" t="s">
        <v>158</v>
      </c>
      <c r="AU96" s="203" t="s">
        <v>77</v>
      </c>
      <c r="AV96" s="12" t="s">
        <v>77</v>
      </c>
      <c r="AW96" s="12" t="s">
        <v>31</v>
      </c>
      <c r="AX96" s="12" t="s">
        <v>75</v>
      </c>
      <c r="AY96" s="203" t="s">
        <v>138</v>
      </c>
    </row>
    <row r="97" spans="2:65" s="1" customFormat="1" ht="22.5" customHeight="1">
      <c r="B97" s="32"/>
      <c r="C97" s="180" t="s">
        <v>160</v>
      </c>
      <c r="D97" s="180" t="s">
        <v>140</v>
      </c>
      <c r="E97" s="181" t="s">
        <v>161</v>
      </c>
      <c r="F97" s="182" t="s">
        <v>162</v>
      </c>
      <c r="G97" s="183" t="s">
        <v>153</v>
      </c>
      <c r="H97" s="184">
        <v>56.45</v>
      </c>
      <c r="I97" s="185"/>
      <c r="J97" s="186">
        <f aca="true" t="shared" si="0" ref="J97:J103">ROUND(I97*H97,2)</f>
        <v>0</v>
      </c>
      <c r="K97" s="182" t="s">
        <v>144</v>
      </c>
      <c r="L97" s="36"/>
      <c r="M97" s="187" t="s">
        <v>19</v>
      </c>
      <c r="N97" s="188" t="s">
        <v>39</v>
      </c>
      <c r="O97" s="58"/>
      <c r="P97" s="189">
        <f aca="true" t="shared" si="1" ref="P97:P103">O97*H97</f>
        <v>0</v>
      </c>
      <c r="Q97" s="189">
        <v>0</v>
      </c>
      <c r="R97" s="189">
        <f aca="true" t="shared" si="2" ref="R97:R103">Q97*H97</f>
        <v>0</v>
      </c>
      <c r="S97" s="189">
        <v>0</v>
      </c>
      <c r="T97" s="190">
        <f aca="true" t="shared" si="3" ref="T97:T103">S97*H97</f>
        <v>0</v>
      </c>
      <c r="AR97" s="15" t="s">
        <v>145</v>
      </c>
      <c r="AT97" s="15" t="s">
        <v>140</v>
      </c>
      <c r="AU97" s="15" t="s">
        <v>77</v>
      </c>
      <c r="AY97" s="15" t="s">
        <v>138</v>
      </c>
      <c r="BE97" s="191">
        <f aca="true" t="shared" si="4" ref="BE97:BE103">IF(N97="základní",J97,0)</f>
        <v>0</v>
      </c>
      <c r="BF97" s="191">
        <f aca="true" t="shared" si="5" ref="BF97:BF103">IF(N97="snížená",J97,0)</f>
        <v>0</v>
      </c>
      <c r="BG97" s="191">
        <f aca="true" t="shared" si="6" ref="BG97:BG103">IF(N97="zákl. přenesená",J97,0)</f>
        <v>0</v>
      </c>
      <c r="BH97" s="191">
        <f aca="true" t="shared" si="7" ref="BH97:BH103">IF(N97="sníž. přenesená",J97,0)</f>
        <v>0</v>
      </c>
      <c r="BI97" s="191">
        <f aca="true" t="shared" si="8" ref="BI97:BI103">IF(N97="nulová",J97,0)</f>
        <v>0</v>
      </c>
      <c r="BJ97" s="15" t="s">
        <v>75</v>
      </c>
      <c r="BK97" s="191">
        <f aca="true" t="shared" si="9" ref="BK97:BK103">ROUND(I97*H97,2)</f>
        <v>0</v>
      </c>
      <c r="BL97" s="15" t="s">
        <v>145</v>
      </c>
      <c r="BM97" s="15" t="s">
        <v>301</v>
      </c>
    </row>
    <row r="98" spans="2:65" s="1" customFormat="1" ht="22.5" customHeight="1">
      <c r="B98" s="32"/>
      <c r="C98" s="180" t="s">
        <v>164</v>
      </c>
      <c r="D98" s="180" t="s">
        <v>140</v>
      </c>
      <c r="E98" s="181" t="s">
        <v>165</v>
      </c>
      <c r="F98" s="182" t="s">
        <v>166</v>
      </c>
      <c r="G98" s="183" t="s">
        <v>153</v>
      </c>
      <c r="H98" s="184">
        <v>56.45</v>
      </c>
      <c r="I98" s="185"/>
      <c r="J98" s="186">
        <f t="shared" si="0"/>
        <v>0</v>
      </c>
      <c r="K98" s="182" t="s">
        <v>144</v>
      </c>
      <c r="L98" s="36"/>
      <c r="M98" s="187" t="s">
        <v>19</v>
      </c>
      <c r="N98" s="188" t="s">
        <v>39</v>
      </c>
      <c r="O98" s="58"/>
      <c r="P98" s="189">
        <f t="shared" si="1"/>
        <v>0</v>
      </c>
      <c r="Q98" s="189">
        <v>0</v>
      </c>
      <c r="R98" s="189">
        <f t="shared" si="2"/>
        <v>0</v>
      </c>
      <c r="S98" s="189">
        <v>0</v>
      </c>
      <c r="T98" s="190">
        <f t="shared" si="3"/>
        <v>0</v>
      </c>
      <c r="AR98" s="15" t="s">
        <v>145</v>
      </c>
      <c r="AT98" s="15" t="s">
        <v>140</v>
      </c>
      <c r="AU98" s="15" t="s">
        <v>77</v>
      </c>
      <c r="AY98" s="15" t="s">
        <v>138</v>
      </c>
      <c r="BE98" s="191">
        <f t="shared" si="4"/>
        <v>0</v>
      </c>
      <c r="BF98" s="191">
        <f t="shared" si="5"/>
        <v>0</v>
      </c>
      <c r="BG98" s="191">
        <f t="shared" si="6"/>
        <v>0</v>
      </c>
      <c r="BH98" s="191">
        <f t="shared" si="7"/>
        <v>0</v>
      </c>
      <c r="BI98" s="191">
        <f t="shared" si="8"/>
        <v>0</v>
      </c>
      <c r="BJ98" s="15" t="s">
        <v>75</v>
      </c>
      <c r="BK98" s="191">
        <f t="shared" si="9"/>
        <v>0</v>
      </c>
      <c r="BL98" s="15" t="s">
        <v>145</v>
      </c>
      <c r="BM98" s="15" t="s">
        <v>302</v>
      </c>
    </row>
    <row r="99" spans="2:65" s="1" customFormat="1" ht="22.5" customHeight="1">
      <c r="B99" s="32"/>
      <c r="C99" s="180" t="s">
        <v>168</v>
      </c>
      <c r="D99" s="180" t="s">
        <v>140</v>
      </c>
      <c r="E99" s="181" t="s">
        <v>169</v>
      </c>
      <c r="F99" s="182" t="s">
        <v>170</v>
      </c>
      <c r="G99" s="183" t="s">
        <v>171</v>
      </c>
      <c r="H99" s="184">
        <v>93.6</v>
      </c>
      <c r="I99" s="185"/>
      <c r="J99" s="186">
        <f t="shared" si="0"/>
        <v>0</v>
      </c>
      <c r="K99" s="182" t="s">
        <v>144</v>
      </c>
      <c r="L99" s="36"/>
      <c r="M99" s="187" t="s">
        <v>19</v>
      </c>
      <c r="N99" s="188" t="s">
        <v>39</v>
      </c>
      <c r="O99" s="58"/>
      <c r="P99" s="189">
        <f t="shared" si="1"/>
        <v>0</v>
      </c>
      <c r="Q99" s="189">
        <v>0</v>
      </c>
      <c r="R99" s="189">
        <f t="shared" si="2"/>
        <v>0</v>
      </c>
      <c r="S99" s="189">
        <v>0</v>
      </c>
      <c r="T99" s="190">
        <f t="shared" si="3"/>
        <v>0</v>
      </c>
      <c r="AR99" s="15" t="s">
        <v>145</v>
      </c>
      <c r="AT99" s="15" t="s">
        <v>140</v>
      </c>
      <c r="AU99" s="15" t="s">
        <v>77</v>
      </c>
      <c r="AY99" s="15" t="s">
        <v>138</v>
      </c>
      <c r="BE99" s="191">
        <f t="shared" si="4"/>
        <v>0</v>
      </c>
      <c r="BF99" s="191">
        <f t="shared" si="5"/>
        <v>0</v>
      </c>
      <c r="BG99" s="191">
        <f t="shared" si="6"/>
        <v>0</v>
      </c>
      <c r="BH99" s="191">
        <f t="shared" si="7"/>
        <v>0</v>
      </c>
      <c r="BI99" s="191">
        <f t="shared" si="8"/>
        <v>0</v>
      </c>
      <c r="BJ99" s="15" t="s">
        <v>75</v>
      </c>
      <c r="BK99" s="191">
        <f t="shared" si="9"/>
        <v>0</v>
      </c>
      <c r="BL99" s="15" t="s">
        <v>145</v>
      </c>
      <c r="BM99" s="15" t="s">
        <v>303</v>
      </c>
    </row>
    <row r="100" spans="2:65" s="1" customFormat="1" ht="22.5" customHeight="1">
      <c r="B100" s="32"/>
      <c r="C100" s="180" t="s">
        <v>173</v>
      </c>
      <c r="D100" s="180" t="s">
        <v>140</v>
      </c>
      <c r="E100" s="181" t="s">
        <v>174</v>
      </c>
      <c r="F100" s="182" t="s">
        <v>175</v>
      </c>
      <c r="G100" s="183" t="s">
        <v>153</v>
      </c>
      <c r="H100" s="184">
        <v>138.12</v>
      </c>
      <c r="I100" s="185"/>
      <c r="J100" s="186">
        <f t="shared" si="0"/>
        <v>0</v>
      </c>
      <c r="K100" s="182" t="s">
        <v>144</v>
      </c>
      <c r="L100" s="36"/>
      <c r="M100" s="187" t="s">
        <v>19</v>
      </c>
      <c r="N100" s="188" t="s">
        <v>39</v>
      </c>
      <c r="O100" s="58"/>
      <c r="P100" s="189">
        <f t="shared" si="1"/>
        <v>0</v>
      </c>
      <c r="Q100" s="189">
        <v>0</v>
      </c>
      <c r="R100" s="189">
        <f t="shared" si="2"/>
        <v>0</v>
      </c>
      <c r="S100" s="189">
        <v>0</v>
      </c>
      <c r="T100" s="190">
        <f t="shared" si="3"/>
        <v>0</v>
      </c>
      <c r="AR100" s="15" t="s">
        <v>145</v>
      </c>
      <c r="AT100" s="15" t="s">
        <v>140</v>
      </c>
      <c r="AU100" s="15" t="s">
        <v>77</v>
      </c>
      <c r="AY100" s="15" t="s">
        <v>138</v>
      </c>
      <c r="BE100" s="191">
        <f t="shared" si="4"/>
        <v>0</v>
      </c>
      <c r="BF100" s="191">
        <f t="shared" si="5"/>
        <v>0</v>
      </c>
      <c r="BG100" s="191">
        <f t="shared" si="6"/>
        <v>0</v>
      </c>
      <c r="BH100" s="191">
        <f t="shared" si="7"/>
        <v>0</v>
      </c>
      <c r="BI100" s="191">
        <f t="shared" si="8"/>
        <v>0</v>
      </c>
      <c r="BJ100" s="15" t="s">
        <v>75</v>
      </c>
      <c r="BK100" s="191">
        <f t="shared" si="9"/>
        <v>0</v>
      </c>
      <c r="BL100" s="15" t="s">
        <v>145</v>
      </c>
      <c r="BM100" s="15" t="s">
        <v>304</v>
      </c>
    </row>
    <row r="101" spans="2:65" s="1" customFormat="1" ht="22.5" customHeight="1">
      <c r="B101" s="32"/>
      <c r="C101" s="180" t="s">
        <v>177</v>
      </c>
      <c r="D101" s="180" t="s">
        <v>140</v>
      </c>
      <c r="E101" s="181" t="s">
        <v>182</v>
      </c>
      <c r="F101" s="182" t="s">
        <v>183</v>
      </c>
      <c r="G101" s="183" t="s">
        <v>171</v>
      </c>
      <c r="H101" s="184">
        <v>105.39</v>
      </c>
      <c r="I101" s="185"/>
      <c r="J101" s="186">
        <f t="shared" si="0"/>
        <v>0</v>
      </c>
      <c r="K101" s="182" t="s">
        <v>144</v>
      </c>
      <c r="L101" s="36"/>
      <c r="M101" s="187" t="s">
        <v>19</v>
      </c>
      <c r="N101" s="188" t="s">
        <v>39</v>
      </c>
      <c r="O101" s="58"/>
      <c r="P101" s="189">
        <f t="shared" si="1"/>
        <v>0</v>
      </c>
      <c r="Q101" s="189">
        <v>0</v>
      </c>
      <c r="R101" s="189">
        <f t="shared" si="2"/>
        <v>0</v>
      </c>
      <c r="S101" s="189">
        <v>0</v>
      </c>
      <c r="T101" s="190">
        <f t="shared" si="3"/>
        <v>0</v>
      </c>
      <c r="AR101" s="15" t="s">
        <v>145</v>
      </c>
      <c r="AT101" s="15" t="s">
        <v>140</v>
      </c>
      <c r="AU101" s="15" t="s">
        <v>77</v>
      </c>
      <c r="AY101" s="15" t="s">
        <v>138</v>
      </c>
      <c r="BE101" s="191">
        <f t="shared" si="4"/>
        <v>0</v>
      </c>
      <c r="BF101" s="191">
        <f t="shared" si="5"/>
        <v>0</v>
      </c>
      <c r="BG101" s="191">
        <f t="shared" si="6"/>
        <v>0</v>
      </c>
      <c r="BH101" s="191">
        <f t="shared" si="7"/>
        <v>0</v>
      </c>
      <c r="BI101" s="191">
        <f t="shared" si="8"/>
        <v>0</v>
      </c>
      <c r="BJ101" s="15" t="s">
        <v>75</v>
      </c>
      <c r="BK101" s="191">
        <f t="shared" si="9"/>
        <v>0</v>
      </c>
      <c r="BL101" s="15" t="s">
        <v>145</v>
      </c>
      <c r="BM101" s="15" t="s">
        <v>305</v>
      </c>
    </row>
    <row r="102" spans="2:65" s="1" customFormat="1" ht="22.5" customHeight="1">
      <c r="B102" s="32"/>
      <c r="C102" s="180" t="s">
        <v>181</v>
      </c>
      <c r="D102" s="180" t="s">
        <v>140</v>
      </c>
      <c r="E102" s="181" t="s">
        <v>186</v>
      </c>
      <c r="F102" s="182" t="s">
        <v>187</v>
      </c>
      <c r="G102" s="183" t="s">
        <v>171</v>
      </c>
      <c r="H102" s="184">
        <v>105.39</v>
      </c>
      <c r="I102" s="185"/>
      <c r="J102" s="186">
        <f t="shared" si="0"/>
        <v>0</v>
      </c>
      <c r="K102" s="182" t="s">
        <v>144</v>
      </c>
      <c r="L102" s="36"/>
      <c r="M102" s="187" t="s">
        <v>19</v>
      </c>
      <c r="N102" s="188" t="s">
        <v>39</v>
      </c>
      <c r="O102" s="58"/>
      <c r="P102" s="189">
        <f t="shared" si="1"/>
        <v>0</v>
      </c>
      <c r="Q102" s="189">
        <v>0</v>
      </c>
      <c r="R102" s="189">
        <f t="shared" si="2"/>
        <v>0</v>
      </c>
      <c r="S102" s="189">
        <v>0</v>
      </c>
      <c r="T102" s="190">
        <f t="shared" si="3"/>
        <v>0</v>
      </c>
      <c r="AR102" s="15" t="s">
        <v>145</v>
      </c>
      <c r="AT102" s="15" t="s">
        <v>140</v>
      </c>
      <c r="AU102" s="15" t="s">
        <v>77</v>
      </c>
      <c r="AY102" s="15" t="s">
        <v>138</v>
      </c>
      <c r="BE102" s="191">
        <f t="shared" si="4"/>
        <v>0</v>
      </c>
      <c r="BF102" s="191">
        <f t="shared" si="5"/>
        <v>0</v>
      </c>
      <c r="BG102" s="191">
        <f t="shared" si="6"/>
        <v>0</v>
      </c>
      <c r="BH102" s="191">
        <f t="shared" si="7"/>
        <v>0</v>
      </c>
      <c r="BI102" s="191">
        <f t="shared" si="8"/>
        <v>0</v>
      </c>
      <c r="BJ102" s="15" t="s">
        <v>75</v>
      </c>
      <c r="BK102" s="191">
        <f t="shared" si="9"/>
        <v>0</v>
      </c>
      <c r="BL102" s="15" t="s">
        <v>145</v>
      </c>
      <c r="BM102" s="15" t="s">
        <v>306</v>
      </c>
    </row>
    <row r="103" spans="2:65" s="1" customFormat="1" ht="16.5" customHeight="1">
      <c r="B103" s="32"/>
      <c r="C103" s="204" t="s">
        <v>185</v>
      </c>
      <c r="D103" s="204" t="s">
        <v>190</v>
      </c>
      <c r="E103" s="205" t="s">
        <v>191</v>
      </c>
      <c r="F103" s="206" t="s">
        <v>192</v>
      </c>
      <c r="G103" s="207" t="s">
        <v>193</v>
      </c>
      <c r="H103" s="208">
        <v>36.278</v>
      </c>
      <c r="I103" s="209"/>
      <c r="J103" s="210">
        <f t="shared" si="0"/>
        <v>0</v>
      </c>
      <c r="K103" s="206" t="s">
        <v>144</v>
      </c>
      <c r="L103" s="211"/>
      <c r="M103" s="212" t="s">
        <v>19</v>
      </c>
      <c r="N103" s="213" t="s">
        <v>39</v>
      </c>
      <c r="O103" s="58"/>
      <c r="P103" s="189">
        <f t="shared" si="1"/>
        <v>0</v>
      </c>
      <c r="Q103" s="189">
        <v>0.001</v>
      </c>
      <c r="R103" s="189">
        <f t="shared" si="2"/>
        <v>0.036278</v>
      </c>
      <c r="S103" s="189">
        <v>0</v>
      </c>
      <c r="T103" s="190">
        <f t="shared" si="3"/>
        <v>0</v>
      </c>
      <c r="AR103" s="15" t="s">
        <v>173</v>
      </c>
      <c r="AT103" s="15" t="s">
        <v>190</v>
      </c>
      <c r="AU103" s="15" t="s">
        <v>77</v>
      </c>
      <c r="AY103" s="15" t="s">
        <v>138</v>
      </c>
      <c r="BE103" s="191">
        <f t="shared" si="4"/>
        <v>0</v>
      </c>
      <c r="BF103" s="191">
        <f t="shared" si="5"/>
        <v>0</v>
      </c>
      <c r="BG103" s="191">
        <f t="shared" si="6"/>
        <v>0</v>
      </c>
      <c r="BH103" s="191">
        <f t="shared" si="7"/>
        <v>0</v>
      </c>
      <c r="BI103" s="191">
        <f t="shared" si="8"/>
        <v>0</v>
      </c>
      <c r="BJ103" s="15" t="s">
        <v>75</v>
      </c>
      <c r="BK103" s="191">
        <f t="shared" si="9"/>
        <v>0</v>
      </c>
      <c r="BL103" s="15" t="s">
        <v>145</v>
      </c>
      <c r="BM103" s="15" t="s">
        <v>307</v>
      </c>
    </row>
    <row r="104" spans="2:51" s="12" customFormat="1" ht="12">
      <c r="B104" s="192"/>
      <c r="C104" s="193"/>
      <c r="D104" s="194" t="s">
        <v>158</v>
      </c>
      <c r="E104" s="195" t="s">
        <v>19</v>
      </c>
      <c r="F104" s="196" t="s">
        <v>308</v>
      </c>
      <c r="G104" s="193"/>
      <c r="H104" s="197">
        <v>36.278</v>
      </c>
      <c r="I104" s="198"/>
      <c r="J104" s="193"/>
      <c r="K104" s="193"/>
      <c r="L104" s="199"/>
      <c r="M104" s="200"/>
      <c r="N104" s="201"/>
      <c r="O104" s="201"/>
      <c r="P104" s="201"/>
      <c r="Q104" s="201"/>
      <c r="R104" s="201"/>
      <c r="S104" s="201"/>
      <c r="T104" s="202"/>
      <c r="AT104" s="203" t="s">
        <v>158</v>
      </c>
      <c r="AU104" s="203" t="s">
        <v>77</v>
      </c>
      <c r="AV104" s="12" t="s">
        <v>77</v>
      </c>
      <c r="AW104" s="12" t="s">
        <v>31</v>
      </c>
      <c r="AX104" s="12" t="s">
        <v>75</v>
      </c>
      <c r="AY104" s="203" t="s">
        <v>138</v>
      </c>
    </row>
    <row r="105" spans="2:65" s="1" customFormat="1" ht="22.5" customHeight="1">
      <c r="B105" s="32"/>
      <c r="C105" s="180" t="s">
        <v>189</v>
      </c>
      <c r="D105" s="180" t="s">
        <v>140</v>
      </c>
      <c r="E105" s="181" t="s">
        <v>309</v>
      </c>
      <c r="F105" s="182" t="s">
        <v>310</v>
      </c>
      <c r="G105" s="183" t="s">
        <v>171</v>
      </c>
      <c r="H105" s="184">
        <v>23.36</v>
      </c>
      <c r="I105" s="185"/>
      <c r="J105" s="186">
        <f>ROUND(I105*H105,2)</f>
        <v>0</v>
      </c>
      <c r="K105" s="182" t="s">
        <v>144</v>
      </c>
      <c r="L105" s="36"/>
      <c r="M105" s="187" t="s">
        <v>19</v>
      </c>
      <c r="N105" s="188" t="s">
        <v>39</v>
      </c>
      <c r="O105" s="58"/>
      <c r="P105" s="189">
        <f>O105*H105</f>
        <v>0</v>
      </c>
      <c r="Q105" s="189">
        <v>0</v>
      </c>
      <c r="R105" s="189">
        <f>Q105*H105</f>
        <v>0</v>
      </c>
      <c r="S105" s="189">
        <v>0</v>
      </c>
      <c r="T105" s="190">
        <f>S105*H105</f>
        <v>0</v>
      </c>
      <c r="AR105" s="15" t="s">
        <v>145</v>
      </c>
      <c r="AT105" s="15" t="s">
        <v>140</v>
      </c>
      <c r="AU105" s="15" t="s">
        <v>77</v>
      </c>
      <c r="AY105" s="15" t="s">
        <v>138</v>
      </c>
      <c r="BE105" s="191">
        <f>IF(N105="základní",J105,0)</f>
        <v>0</v>
      </c>
      <c r="BF105" s="191">
        <f>IF(N105="snížená",J105,0)</f>
        <v>0</v>
      </c>
      <c r="BG105" s="191">
        <f>IF(N105="zákl. přenesená",J105,0)</f>
        <v>0</v>
      </c>
      <c r="BH105" s="191">
        <f>IF(N105="sníž. přenesená",J105,0)</f>
        <v>0</v>
      </c>
      <c r="BI105" s="191">
        <f>IF(N105="nulová",J105,0)</f>
        <v>0</v>
      </c>
      <c r="BJ105" s="15" t="s">
        <v>75</v>
      </c>
      <c r="BK105" s="191">
        <f>ROUND(I105*H105,2)</f>
        <v>0</v>
      </c>
      <c r="BL105" s="15" t="s">
        <v>145</v>
      </c>
      <c r="BM105" s="15" t="s">
        <v>311</v>
      </c>
    </row>
    <row r="106" spans="2:65" s="1" customFormat="1" ht="16.5" customHeight="1">
      <c r="B106" s="32"/>
      <c r="C106" s="180" t="s">
        <v>197</v>
      </c>
      <c r="D106" s="180" t="s">
        <v>140</v>
      </c>
      <c r="E106" s="181" t="s">
        <v>312</v>
      </c>
      <c r="F106" s="182" t="s">
        <v>313</v>
      </c>
      <c r="G106" s="183" t="s">
        <v>171</v>
      </c>
      <c r="H106" s="184">
        <v>23.36</v>
      </c>
      <c r="I106" s="185"/>
      <c r="J106" s="186">
        <f>ROUND(I106*H106,2)</f>
        <v>0</v>
      </c>
      <c r="K106" s="182" t="s">
        <v>144</v>
      </c>
      <c r="L106" s="36"/>
      <c r="M106" s="187" t="s">
        <v>19</v>
      </c>
      <c r="N106" s="188" t="s">
        <v>39</v>
      </c>
      <c r="O106" s="58"/>
      <c r="P106" s="189">
        <f>O106*H106</f>
        <v>0</v>
      </c>
      <c r="Q106" s="189">
        <v>0</v>
      </c>
      <c r="R106" s="189">
        <f>Q106*H106</f>
        <v>0</v>
      </c>
      <c r="S106" s="189">
        <v>0</v>
      </c>
      <c r="T106" s="190">
        <f>S106*H106</f>
        <v>0</v>
      </c>
      <c r="AR106" s="15" t="s">
        <v>145</v>
      </c>
      <c r="AT106" s="15" t="s">
        <v>140</v>
      </c>
      <c r="AU106" s="15" t="s">
        <v>77</v>
      </c>
      <c r="AY106" s="15" t="s">
        <v>138</v>
      </c>
      <c r="BE106" s="191">
        <f>IF(N106="základní",J106,0)</f>
        <v>0</v>
      </c>
      <c r="BF106" s="191">
        <f>IF(N106="snížená",J106,0)</f>
        <v>0</v>
      </c>
      <c r="BG106" s="191">
        <f>IF(N106="zákl. přenesená",J106,0)</f>
        <v>0</v>
      </c>
      <c r="BH106" s="191">
        <f>IF(N106="sníž. přenesená",J106,0)</f>
        <v>0</v>
      </c>
      <c r="BI106" s="191">
        <f>IF(N106="nulová",J106,0)</f>
        <v>0</v>
      </c>
      <c r="BJ106" s="15" t="s">
        <v>75</v>
      </c>
      <c r="BK106" s="191">
        <f>ROUND(I106*H106,2)</f>
        <v>0</v>
      </c>
      <c r="BL106" s="15" t="s">
        <v>145</v>
      </c>
      <c r="BM106" s="15" t="s">
        <v>314</v>
      </c>
    </row>
    <row r="107" spans="2:65" s="1" customFormat="1" ht="16.5" customHeight="1">
      <c r="B107" s="32"/>
      <c r="C107" s="204" t="s">
        <v>201</v>
      </c>
      <c r="D107" s="204" t="s">
        <v>190</v>
      </c>
      <c r="E107" s="205" t="s">
        <v>191</v>
      </c>
      <c r="F107" s="206" t="s">
        <v>192</v>
      </c>
      <c r="G107" s="207" t="s">
        <v>193</v>
      </c>
      <c r="H107" s="208">
        <v>0.35</v>
      </c>
      <c r="I107" s="209"/>
      <c r="J107" s="210">
        <f>ROUND(I107*H107,2)</f>
        <v>0</v>
      </c>
      <c r="K107" s="206" t="s">
        <v>144</v>
      </c>
      <c r="L107" s="211"/>
      <c r="M107" s="212" t="s">
        <v>19</v>
      </c>
      <c r="N107" s="213" t="s">
        <v>39</v>
      </c>
      <c r="O107" s="58"/>
      <c r="P107" s="189">
        <f>O107*H107</f>
        <v>0</v>
      </c>
      <c r="Q107" s="189">
        <v>0.001</v>
      </c>
      <c r="R107" s="189">
        <f>Q107*H107</f>
        <v>0.00035</v>
      </c>
      <c r="S107" s="189">
        <v>0</v>
      </c>
      <c r="T107" s="190">
        <f>S107*H107</f>
        <v>0</v>
      </c>
      <c r="AR107" s="15" t="s">
        <v>173</v>
      </c>
      <c r="AT107" s="15" t="s">
        <v>190</v>
      </c>
      <c r="AU107" s="15" t="s">
        <v>77</v>
      </c>
      <c r="AY107" s="15" t="s">
        <v>138</v>
      </c>
      <c r="BE107" s="191">
        <f>IF(N107="základní",J107,0)</f>
        <v>0</v>
      </c>
      <c r="BF107" s="191">
        <f>IF(N107="snížená",J107,0)</f>
        <v>0</v>
      </c>
      <c r="BG107" s="191">
        <f>IF(N107="zákl. přenesená",J107,0)</f>
        <v>0</v>
      </c>
      <c r="BH107" s="191">
        <f>IF(N107="sníž. přenesená",J107,0)</f>
        <v>0</v>
      </c>
      <c r="BI107" s="191">
        <f>IF(N107="nulová",J107,0)</f>
        <v>0</v>
      </c>
      <c r="BJ107" s="15" t="s">
        <v>75</v>
      </c>
      <c r="BK107" s="191">
        <f>ROUND(I107*H107,2)</f>
        <v>0</v>
      </c>
      <c r="BL107" s="15" t="s">
        <v>145</v>
      </c>
      <c r="BM107" s="15" t="s">
        <v>315</v>
      </c>
    </row>
    <row r="108" spans="2:51" s="12" customFormat="1" ht="12">
      <c r="B108" s="192"/>
      <c r="C108" s="193"/>
      <c r="D108" s="194" t="s">
        <v>158</v>
      </c>
      <c r="E108" s="195" t="s">
        <v>19</v>
      </c>
      <c r="F108" s="196" t="s">
        <v>316</v>
      </c>
      <c r="G108" s="193"/>
      <c r="H108" s="197">
        <v>0.35</v>
      </c>
      <c r="I108" s="198"/>
      <c r="J108" s="193"/>
      <c r="K108" s="193"/>
      <c r="L108" s="199"/>
      <c r="M108" s="200"/>
      <c r="N108" s="201"/>
      <c r="O108" s="201"/>
      <c r="P108" s="201"/>
      <c r="Q108" s="201"/>
      <c r="R108" s="201"/>
      <c r="S108" s="201"/>
      <c r="T108" s="202"/>
      <c r="AT108" s="203" t="s">
        <v>158</v>
      </c>
      <c r="AU108" s="203" t="s">
        <v>77</v>
      </c>
      <c r="AV108" s="12" t="s">
        <v>77</v>
      </c>
      <c r="AW108" s="12" t="s">
        <v>31</v>
      </c>
      <c r="AX108" s="12" t="s">
        <v>75</v>
      </c>
      <c r="AY108" s="203" t="s">
        <v>138</v>
      </c>
    </row>
    <row r="109" spans="2:63" s="11" customFormat="1" ht="22.9" customHeight="1">
      <c r="B109" s="164"/>
      <c r="C109" s="165"/>
      <c r="D109" s="166" t="s">
        <v>67</v>
      </c>
      <c r="E109" s="178" t="s">
        <v>145</v>
      </c>
      <c r="F109" s="178" t="s">
        <v>196</v>
      </c>
      <c r="G109" s="165"/>
      <c r="H109" s="165"/>
      <c r="I109" s="168"/>
      <c r="J109" s="179">
        <f>BK109</f>
        <v>0</v>
      </c>
      <c r="K109" s="165"/>
      <c r="L109" s="170"/>
      <c r="M109" s="171"/>
      <c r="N109" s="172"/>
      <c r="O109" s="172"/>
      <c r="P109" s="173">
        <f>SUM(P110:P113)</f>
        <v>0</v>
      </c>
      <c r="Q109" s="172"/>
      <c r="R109" s="173">
        <f>SUM(R110:R113)</f>
        <v>179.927328</v>
      </c>
      <c r="S109" s="172"/>
      <c r="T109" s="174">
        <f>SUM(T110:T113)</f>
        <v>0</v>
      </c>
      <c r="AR109" s="175" t="s">
        <v>75</v>
      </c>
      <c r="AT109" s="176" t="s">
        <v>67</v>
      </c>
      <c r="AU109" s="176" t="s">
        <v>75</v>
      </c>
      <c r="AY109" s="175" t="s">
        <v>138</v>
      </c>
      <c r="BK109" s="177">
        <f>SUM(BK110:BK113)</f>
        <v>0</v>
      </c>
    </row>
    <row r="110" spans="2:65" s="1" customFormat="1" ht="22.5" customHeight="1">
      <c r="B110" s="32"/>
      <c r="C110" s="180" t="s">
        <v>8</v>
      </c>
      <c r="D110" s="180" t="s">
        <v>140</v>
      </c>
      <c r="E110" s="181" t="s">
        <v>198</v>
      </c>
      <c r="F110" s="182" t="s">
        <v>199</v>
      </c>
      <c r="G110" s="183" t="s">
        <v>153</v>
      </c>
      <c r="H110" s="184">
        <v>52.17</v>
      </c>
      <c r="I110" s="185"/>
      <c r="J110" s="186">
        <f>ROUND(I110*H110,2)</f>
        <v>0</v>
      </c>
      <c r="K110" s="182" t="s">
        <v>144</v>
      </c>
      <c r="L110" s="36"/>
      <c r="M110" s="187" t="s">
        <v>19</v>
      </c>
      <c r="N110" s="188" t="s">
        <v>39</v>
      </c>
      <c r="O110" s="58"/>
      <c r="P110" s="189">
        <f>O110*H110</f>
        <v>0</v>
      </c>
      <c r="Q110" s="189">
        <v>2.13408</v>
      </c>
      <c r="R110" s="189">
        <f>Q110*H110</f>
        <v>111.3349536</v>
      </c>
      <c r="S110" s="189">
        <v>0</v>
      </c>
      <c r="T110" s="190">
        <f>S110*H110</f>
        <v>0</v>
      </c>
      <c r="AR110" s="15" t="s">
        <v>145</v>
      </c>
      <c r="AT110" s="15" t="s">
        <v>140</v>
      </c>
      <c r="AU110" s="15" t="s">
        <v>77</v>
      </c>
      <c r="AY110" s="15" t="s">
        <v>138</v>
      </c>
      <c r="BE110" s="191">
        <f>IF(N110="základní",J110,0)</f>
        <v>0</v>
      </c>
      <c r="BF110" s="191">
        <f>IF(N110="snížená",J110,0)</f>
        <v>0</v>
      </c>
      <c r="BG110" s="191">
        <f>IF(N110="zákl. přenesená",J110,0)</f>
        <v>0</v>
      </c>
      <c r="BH110" s="191">
        <f>IF(N110="sníž. přenesená",J110,0)</f>
        <v>0</v>
      </c>
      <c r="BI110" s="191">
        <f>IF(N110="nulová",J110,0)</f>
        <v>0</v>
      </c>
      <c r="BJ110" s="15" t="s">
        <v>75</v>
      </c>
      <c r="BK110" s="191">
        <f>ROUND(I110*H110,2)</f>
        <v>0</v>
      </c>
      <c r="BL110" s="15" t="s">
        <v>145</v>
      </c>
      <c r="BM110" s="15" t="s">
        <v>317</v>
      </c>
    </row>
    <row r="111" spans="2:65" s="1" customFormat="1" ht="22.5" customHeight="1">
      <c r="B111" s="32"/>
      <c r="C111" s="180" t="s">
        <v>208</v>
      </c>
      <c r="D111" s="180" t="s">
        <v>140</v>
      </c>
      <c r="E111" s="181" t="s">
        <v>202</v>
      </c>
      <c r="F111" s="182" t="s">
        <v>203</v>
      </c>
      <c r="G111" s="183" t="s">
        <v>171</v>
      </c>
      <c r="H111" s="184">
        <v>73.82</v>
      </c>
      <c r="I111" s="185"/>
      <c r="J111" s="186">
        <f>ROUND(I111*H111,2)</f>
        <v>0</v>
      </c>
      <c r="K111" s="182" t="s">
        <v>144</v>
      </c>
      <c r="L111" s="36"/>
      <c r="M111" s="187" t="s">
        <v>19</v>
      </c>
      <c r="N111" s="188" t="s">
        <v>39</v>
      </c>
      <c r="O111" s="58"/>
      <c r="P111" s="189">
        <f>O111*H111</f>
        <v>0</v>
      </c>
      <c r="Q111" s="189">
        <v>0</v>
      </c>
      <c r="R111" s="189">
        <f>Q111*H111</f>
        <v>0</v>
      </c>
      <c r="S111" s="189">
        <v>0</v>
      </c>
      <c r="T111" s="190">
        <f>S111*H111</f>
        <v>0</v>
      </c>
      <c r="AR111" s="15" t="s">
        <v>145</v>
      </c>
      <c r="AT111" s="15" t="s">
        <v>140</v>
      </c>
      <c r="AU111" s="15" t="s">
        <v>77</v>
      </c>
      <c r="AY111" s="15" t="s">
        <v>138</v>
      </c>
      <c r="BE111" s="191">
        <f>IF(N111="základní",J111,0)</f>
        <v>0</v>
      </c>
      <c r="BF111" s="191">
        <f>IF(N111="snížená",J111,0)</f>
        <v>0</v>
      </c>
      <c r="BG111" s="191">
        <f>IF(N111="zákl. přenesená",J111,0)</f>
        <v>0</v>
      </c>
      <c r="BH111" s="191">
        <f>IF(N111="sníž. přenesená",J111,0)</f>
        <v>0</v>
      </c>
      <c r="BI111" s="191">
        <f>IF(N111="nulová",J111,0)</f>
        <v>0</v>
      </c>
      <c r="BJ111" s="15" t="s">
        <v>75</v>
      </c>
      <c r="BK111" s="191">
        <f>ROUND(I111*H111,2)</f>
        <v>0</v>
      </c>
      <c r="BL111" s="15" t="s">
        <v>145</v>
      </c>
      <c r="BM111" s="15" t="s">
        <v>318</v>
      </c>
    </row>
    <row r="112" spans="2:65" s="1" customFormat="1" ht="16.5" customHeight="1">
      <c r="B112" s="32"/>
      <c r="C112" s="180" t="s">
        <v>214</v>
      </c>
      <c r="D112" s="180" t="s">
        <v>140</v>
      </c>
      <c r="E112" s="181" t="s">
        <v>205</v>
      </c>
      <c r="F112" s="182" t="s">
        <v>206</v>
      </c>
      <c r="G112" s="183" t="s">
        <v>153</v>
      </c>
      <c r="H112" s="184">
        <v>28.18</v>
      </c>
      <c r="I112" s="185"/>
      <c r="J112" s="186">
        <f>ROUND(I112*H112,2)</f>
        <v>0</v>
      </c>
      <c r="K112" s="182" t="s">
        <v>144</v>
      </c>
      <c r="L112" s="36"/>
      <c r="M112" s="187" t="s">
        <v>19</v>
      </c>
      <c r="N112" s="188" t="s">
        <v>39</v>
      </c>
      <c r="O112" s="58"/>
      <c r="P112" s="189">
        <f>O112*H112</f>
        <v>0</v>
      </c>
      <c r="Q112" s="189">
        <v>2.43408</v>
      </c>
      <c r="R112" s="189">
        <f>Q112*H112</f>
        <v>68.5923744</v>
      </c>
      <c r="S112" s="189">
        <v>0</v>
      </c>
      <c r="T112" s="190">
        <f>S112*H112</f>
        <v>0</v>
      </c>
      <c r="AR112" s="15" t="s">
        <v>145</v>
      </c>
      <c r="AT112" s="15" t="s">
        <v>140</v>
      </c>
      <c r="AU112" s="15" t="s">
        <v>77</v>
      </c>
      <c r="AY112" s="15" t="s">
        <v>138</v>
      </c>
      <c r="BE112" s="191">
        <f>IF(N112="základní",J112,0)</f>
        <v>0</v>
      </c>
      <c r="BF112" s="191">
        <f>IF(N112="snížená",J112,0)</f>
        <v>0</v>
      </c>
      <c r="BG112" s="191">
        <f>IF(N112="zákl. přenesená",J112,0)</f>
        <v>0</v>
      </c>
      <c r="BH112" s="191">
        <f>IF(N112="sníž. přenesená",J112,0)</f>
        <v>0</v>
      </c>
      <c r="BI112" s="191">
        <f>IF(N112="nulová",J112,0)</f>
        <v>0</v>
      </c>
      <c r="BJ112" s="15" t="s">
        <v>75</v>
      </c>
      <c r="BK112" s="191">
        <f>ROUND(I112*H112,2)</f>
        <v>0</v>
      </c>
      <c r="BL112" s="15" t="s">
        <v>145</v>
      </c>
      <c r="BM112" s="15" t="s">
        <v>319</v>
      </c>
    </row>
    <row r="113" spans="2:65" s="1" customFormat="1" ht="22.5" customHeight="1">
      <c r="B113" s="32"/>
      <c r="C113" s="180" t="s">
        <v>320</v>
      </c>
      <c r="D113" s="180" t="s">
        <v>140</v>
      </c>
      <c r="E113" s="181" t="s">
        <v>209</v>
      </c>
      <c r="F113" s="182" t="s">
        <v>210</v>
      </c>
      <c r="G113" s="183" t="s">
        <v>171</v>
      </c>
      <c r="H113" s="184">
        <v>94.72</v>
      </c>
      <c r="I113" s="185"/>
      <c r="J113" s="186">
        <f>ROUND(I113*H113,2)</f>
        <v>0</v>
      </c>
      <c r="K113" s="182" t="s">
        <v>144</v>
      </c>
      <c r="L113" s="36"/>
      <c r="M113" s="187" t="s">
        <v>19</v>
      </c>
      <c r="N113" s="188" t="s">
        <v>39</v>
      </c>
      <c r="O113" s="58"/>
      <c r="P113" s="189">
        <f>O113*H113</f>
        <v>0</v>
      </c>
      <c r="Q113" s="189">
        <v>0</v>
      </c>
      <c r="R113" s="189">
        <f>Q113*H113</f>
        <v>0</v>
      </c>
      <c r="S113" s="189">
        <v>0</v>
      </c>
      <c r="T113" s="190">
        <f>S113*H113</f>
        <v>0</v>
      </c>
      <c r="AR113" s="15" t="s">
        <v>145</v>
      </c>
      <c r="AT113" s="15" t="s">
        <v>140</v>
      </c>
      <c r="AU113" s="15" t="s">
        <v>77</v>
      </c>
      <c r="AY113" s="15" t="s">
        <v>138</v>
      </c>
      <c r="BE113" s="191">
        <f>IF(N113="základní",J113,0)</f>
        <v>0</v>
      </c>
      <c r="BF113" s="191">
        <f>IF(N113="snížená",J113,0)</f>
        <v>0</v>
      </c>
      <c r="BG113" s="191">
        <f>IF(N113="zákl. přenesená",J113,0)</f>
        <v>0</v>
      </c>
      <c r="BH113" s="191">
        <f>IF(N113="sníž. přenesená",J113,0)</f>
        <v>0</v>
      </c>
      <c r="BI113" s="191">
        <f>IF(N113="nulová",J113,0)</f>
        <v>0</v>
      </c>
      <c r="BJ113" s="15" t="s">
        <v>75</v>
      </c>
      <c r="BK113" s="191">
        <f>ROUND(I113*H113,2)</f>
        <v>0</v>
      </c>
      <c r="BL113" s="15" t="s">
        <v>145</v>
      </c>
      <c r="BM113" s="15" t="s">
        <v>321</v>
      </c>
    </row>
    <row r="114" spans="2:63" s="11" customFormat="1" ht="22.9" customHeight="1">
      <c r="B114" s="164"/>
      <c r="C114" s="165"/>
      <c r="D114" s="166" t="s">
        <v>67</v>
      </c>
      <c r="E114" s="178" t="s">
        <v>212</v>
      </c>
      <c r="F114" s="178" t="s">
        <v>213</v>
      </c>
      <c r="G114" s="165"/>
      <c r="H114" s="165"/>
      <c r="I114" s="168"/>
      <c r="J114" s="179">
        <f>BK114</f>
        <v>0</v>
      </c>
      <c r="K114" s="165"/>
      <c r="L114" s="170"/>
      <c r="M114" s="171"/>
      <c r="N114" s="172"/>
      <c r="O114" s="172"/>
      <c r="P114" s="173">
        <f>P115</f>
        <v>0</v>
      </c>
      <c r="Q114" s="172"/>
      <c r="R114" s="173">
        <f>R115</f>
        <v>0</v>
      </c>
      <c r="S114" s="172"/>
      <c r="T114" s="174">
        <f>T115</f>
        <v>0</v>
      </c>
      <c r="AR114" s="175" t="s">
        <v>75</v>
      </c>
      <c r="AT114" s="176" t="s">
        <v>67</v>
      </c>
      <c r="AU114" s="176" t="s">
        <v>75</v>
      </c>
      <c r="AY114" s="175" t="s">
        <v>138</v>
      </c>
      <c r="BK114" s="177">
        <f>BK115</f>
        <v>0</v>
      </c>
    </row>
    <row r="115" spans="2:65" s="1" customFormat="1" ht="16.5" customHeight="1">
      <c r="B115" s="32"/>
      <c r="C115" s="180" t="s">
        <v>322</v>
      </c>
      <c r="D115" s="180" t="s">
        <v>140</v>
      </c>
      <c r="E115" s="181" t="s">
        <v>215</v>
      </c>
      <c r="F115" s="182" t="s">
        <v>216</v>
      </c>
      <c r="G115" s="183" t="s">
        <v>217</v>
      </c>
      <c r="H115" s="184">
        <v>179.964</v>
      </c>
      <c r="I115" s="185"/>
      <c r="J115" s="186">
        <f>ROUND(I115*H115,2)</f>
        <v>0</v>
      </c>
      <c r="K115" s="182" t="s">
        <v>144</v>
      </c>
      <c r="L115" s="36"/>
      <c r="M115" s="214" t="s">
        <v>19</v>
      </c>
      <c r="N115" s="215" t="s">
        <v>39</v>
      </c>
      <c r="O115" s="216"/>
      <c r="P115" s="217">
        <f>O115*H115</f>
        <v>0</v>
      </c>
      <c r="Q115" s="217">
        <v>0</v>
      </c>
      <c r="R115" s="217">
        <f>Q115*H115</f>
        <v>0</v>
      </c>
      <c r="S115" s="217">
        <v>0</v>
      </c>
      <c r="T115" s="218">
        <f>S115*H115</f>
        <v>0</v>
      </c>
      <c r="AR115" s="15" t="s">
        <v>145</v>
      </c>
      <c r="AT115" s="15" t="s">
        <v>140</v>
      </c>
      <c r="AU115" s="15" t="s">
        <v>77</v>
      </c>
      <c r="AY115" s="15" t="s">
        <v>138</v>
      </c>
      <c r="BE115" s="191">
        <f>IF(N115="základní",J115,0)</f>
        <v>0</v>
      </c>
      <c r="BF115" s="191">
        <f>IF(N115="snížená",J115,0)</f>
        <v>0</v>
      </c>
      <c r="BG115" s="191">
        <f>IF(N115="zákl. přenesená",J115,0)</f>
        <v>0</v>
      </c>
      <c r="BH115" s="191">
        <f>IF(N115="sníž. přenesená",J115,0)</f>
        <v>0</v>
      </c>
      <c r="BI115" s="191">
        <f>IF(N115="nulová",J115,0)</f>
        <v>0</v>
      </c>
      <c r="BJ115" s="15" t="s">
        <v>75</v>
      </c>
      <c r="BK115" s="191">
        <f>ROUND(I115*H115,2)</f>
        <v>0</v>
      </c>
      <c r="BL115" s="15" t="s">
        <v>145</v>
      </c>
      <c r="BM115" s="15" t="s">
        <v>323</v>
      </c>
    </row>
    <row r="116" spans="2:12" s="1" customFormat="1" ht="6.95" customHeight="1">
      <c r="B116" s="44"/>
      <c r="C116" s="45"/>
      <c r="D116" s="45"/>
      <c r="E116" s="45"/>
      <c r="F116" s="45"/>
      <c r="G116" s="45"/>
      <c r="H116" s="45"/>
      <c r="I116" s="132"/>
      <c r="J116" s="45"/>
      <c r="K116" s="45"/>
      <c r="L116" s="36"/>
    </row>
  </sheetData>
  <sheetProtection algorithmName="SHA-512" hashValue="Ofd/OTNMMRZxJgs+b6Ea2DECEoXtGLlzb2ozz66k/1Wz+AC2RytQO8eDlVdUfrMtAGzxPPI3YdiW/fK9QBEL2w==" saltValue="pF4nCcwpKueYgsC+fKSapv8atMgb+w6IP8caAvL0WbtDNyMOyWOiyIAurHWEn2EKIC3OWR2TgbkxdY1IfeTsxA==" spinCount="100000" sheet="1" objects="1" scenarios="1" formatColumns="0" formatRows="0" autoFilter="0"/>
  <autoFilter ref="C88:K115"/>
  <mergeCells count="12">
    <mergeCell ref="E81:H81"/>
    <mergeCell ref="L2:V2"/>
    <mergeCell ref="E50:H50"/>
    <mergeCell ref="E52:H52"/>
    <mergeCell ref="E54:H54"/>
    <mergeCell ref="E77:H77"/>
    <mergeCell ref="E79:H79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1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04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AT2" s="15" t="s">
        <v>100</v>
      </c>
    </row>
    <row r="3" spans="2:46" ht="6.95" customHeight="1">
      <c r="B3" s="105"/>
      <c r="C3" s="106"/>
      <c r="D3" s="106"/>
      <c r="E3" s="106"/>
      <c r="F3" s="106"/>
      <c r="G3" s="106"/>
      <c r="H3" s="106"/>
      <c r="I3" s="107"/>
      <c r="J3" s="106"/>
      <c r="K3" s="106"/>
      <c r="L3" s="18"/>
      <c r="AT3" s="15" t="s">
        <v>77</v>
      </c>
    </row>
    <row r="4" spans="2:46" ht="24.95" customHeight="1">
      <c r="B4" s="18"/>
      <c r="D4" s="108" t="s">
        <v>110</v>
      </c>
      <c r="L4" s="18"/>
      <c r="M4" s="22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09" t="s">
        <v>16</v>
      </c>
      <c r="L6" s="18"/>
    </row>
    <row r="7" spans="2:12" ht="16.5" customHeight="1">
      <c r="B7" s="18"/>
      <c r="E7" s="342" t="str">
        <f>'Rekapitulace stavby'!K6</f>
        <v>Výrovka, Vrbová Lhota oprava koryta a údržba porostů, ř. km 8,500 - 10,000</v>
      </c>
      <c r="F7" s="343"/>
      <c r="G7" s="343"/>
      <c r="H7" s="343"/>
      <c r="L7" s="18"/>
    </row>
    <row r="8" spans="2:12" ht="12" customHeight="1">
      <c r="B8" s="18"/>
      <c r="D8" s="109" t="s">
        <v>111</v>
      </c>
      <c r="L8" s="18"/>
    </row>
    <row r="9" spans="2:12" s="1" customFormat="1" ht="16.5" customHeight="1">
      <c r="B9" s="36"/>
      <c r="E9" s="342" t="s">
        <v>112</v>
      </c>
      <c r="F9" s="344"/>
      <c r="G9" s="344"/>
      <c r="H9" s="344"/>
      <c r="I9" s="110"/>
      <c r="L9" s="36"/>
    </row>
    <row r="10" spans="2:12" s="1" customFormat="1" ht="12" customHeight="1">
      <c r="B10" s="36"/>
      <c r="D10" s="109" t="s">
        <v>113</v>
      </c>
      <c r="I10" s="110"/>
      <c r="L10" s="36"/>
    </row>
    <row r="11" spans="2:12" s="1" customFormat="1" ht="36.95" customHeight="1">
      <c r="B11" s="36"/>
      <c r="E11" s="345" t="s">
        <v>324</v>
      </c>
      <c r="F11" s="344"/>
      <c r="G11" s="344"/>
      <c r="H11" s="344"/>
      <c r="I11" s="110"/>
      <c r="L11" s="36"/>
    </row>
    <row r="12" spans="2:12" s="1" customFormat="1" ht="12">
      <c r="B12" s="36"/>
      <c r="I12" s="110"/>
      <c r="L12" s="36"/>
    </row>
    <row r="13" spans="2:12" s="1" customFormat="1" ht="12" customHeight="1">
      <c r="B13" s="36"/>
      <c r="D13" s="109" t="s">
        <v>18</v>
      </c>
      <c r="F13" s="15" t="s">
        <v>19</v>
      </c>
      <c r="I13" s="111" t="s">
        <v>20</v>
      </c>
      <c r="J13" s="15" t="s">
        <v>19</v>
      </c>
      <c r="L13" s="36"/>
    </row>
    <row r="14" spans="2:12" s="1" customFormat="1" ht="12" customHeight="1">
      <c r="B14" s="36"/>
      <c r="D14" s="109" t="s">
        <v>21</v>
      </c>
      <c r="F14" s="15" t="s">
        <v>22</v>
      </c>
      <c r="I14" s="111" t="s">
        <v>23</v>
      </c>
      <c r="J14" s="112" t="str">
        <f>'Rekapitulace stavby'!AN8</f>
        <v>11. 12. 2018</v>
      </c>
      <c r="L14" s="36"/>
    </row>
    <row r="15" spans="2:12" s="1" customFormat="1" ht="10.9" customHeight="1">
      <c r="B15" s="36"/>
      <c r="I15" s="110"/>
      <c r="L15" s="36"/>
    </row>
    <row r="16" spans="2:12" s="1" customFormat="1" ht="12" customHeight="1">
      <c r="B16" s="36"/>
      <c r="D16" s="109" t="s">
        <v>25</v>
      </c>
      <c r="I16" s="111" t="s">
        <v>26</v>
      </c>
      <c r="J16" s="15" t="s">
        <v>19</v>
      </c>
      <c r="L16" s="36"/>
    </row>
    <row r="17" spans="2:12" s="1" customFormat="1" ht="18" customHeight="1">
      <c r="B17" s="36"/>
      <c r="E17" s="15" t="s">
        <v>22</v>
      </c>
      <c r="I17" s="111" t="s">
        <v>27</v>
      </c>
      <c r="J17" s="15" t="s">
        <v>19</v>
      </c>
      <c r="L17" s="36"/>
    </row>
    <row r="18" spans="2:12" s="1" customFormat="1" ht="6.95" customHeight="1">
      <c r="B18" s="36"/>
      <c r="I18" s="110"/>
      <c r="L18" s="36"/>
    </row>
    <row r="19" spans="2:12" s="1" customFormat="1" ht="12" customHeight="1">
      <c r="B19" s="36"/>
      <c r="D19" s="109" t="s">
        <v>28</v>
      </c>
      <c r="I19" s="111" t="s">
        <v>26</v>
      </c>
      <c r="J19" s="28" t="str">
        <f>'Rekapitulace stavby'!AN13</f>
        <v>Vyplň údaj</v>
      </c>
      <c r="L19" s="36"/>
    </row>
    <row r="20" spans="2:12" s="1" customFormat="1" ht="18" customHeight="1">
      <c r="B20" s="36"/>
      <c r="E20" s="346" t="str">
        <f>'Rekapitulace stavby'!E14</f>
        <v>Vyplň údaj</v>
      </c>
      <c r="F20" s="347"/>
      <c r="G20" s="347"/>
      <c r="H20" s="347"/>
      <c r="I20" s="111" t="s">
        <v>27</v>
      </c>
      <c r="J20" s="28" t="str">
        <f>'Rekapitulace stavby'!AN14</f>
        <v>Vyplň údaj</v>
      </c>
      <c r="L20" s="36"/>
    </row>
    <row r="21" spans="2:12" s="1" customFormat="1" ht="6.95" customHeight="1">
      <c r="B21" s="36"/>
      <c r="I21" s="110"/>
      <c r="L21" s="36"/>
    </row>
    <row r="22" spans="2:12" s="1" customFormat="1" ht="12" customHeight="1">
      <c r="B22" s="36"/>
      <c r="D22" s="109" t="s">
        <v>30</v>
      </c>
      <c r="I22" s="111" t="s">
        <v>26</v>
      </c>
      <c r="J22" s="15" t="s">
        <v>19</v>
      </c>
      <c r="L22" s="36"/>
    </row>
    <row r="23" spans="2:12" s="1" customFormat="1" ht="18" customHeight="1">
      <c r="B23" s="36"/>
      <c r="E23" s="15" t="s">
        <v>22</v>
      </c>
      <c r="I23" s="111" t="s">
        <v>27</v>
      </c>
      <c r="J23" s="15" t="s">
        <v>19</v>
      </c>
      <c r="L23" s="36"/>
    </row>
    <row r="24" spans="2:12" s="1" customFormat="1" ht="6.95" customHeight="1">
      <c r="B24" s="36"/>
      <c r="I24" s="110"/>
      <c r="L24" s="36"/>
    </row>
    <row r="25" spans="2:12" s="1" customFormat="1" ht="12" customHeight="1">
      <c r="B25" s="36"/>
      <c r="D25" s="109" t="s">
        <v>32</v>
      </c>
      <c r="I25" s="111" t="s">
        <v>26</v>
      </c>
      <c r="J25" s="15" t="str">
        <f>IF('Rekapitulace stavby'!AN19="","",'Rekapitulace stavby'!AN19)</f>
        <v/>
      </c>
      <c r="L25" s="36"/>
    </row>
    <row r="26" spans="2:12" s="1" customFormat="1" ht="18" customHeight="1">
      <c r="B26" s="36"/>
      <c r="E26" s="15" t="str">
        <f>IF('Rekapitulace stavby'!E20="","",'Rekapitulace stavby'!E20)</f>
        <v xml:space="preserve"> </v>
      </c>
      <c r="I26" s="111" t="s">
        <v>27</v>
      </c>
      <c r="J26" s="15" t="str">
        <f>IF('Rekapitulace stavby'!AN20="","",'Rekapitulace stavby'!AN20)</f>
        <v/>
      </c>
      <c r="L26" s="36"/>
    </row>
    <row r="27" spans="2:12" s="1" customFormat="1" ht="6.95" customHeight="1">
      <c r="B27" s="36"/>
      <c r="I27" s="110"/>
      <c r="L27" s="36"/>
    </row>
    <row r="28" spans="2:12" s="1" customFormat="1" ht="12" customHeight="1">
      <c r="B28" s="36"/>
      <c r="D28" s="109" t="s">
        <v>33</v>
      </c>
      <c r="I28" s="110"/>
      <c r="L28" s="36"/>
    </row>
    <row r="29" spans="2:12" s="7" customFormat="1" ht="16.5" customHeight="1">
      <c r="B29" s="113"/>
      <c r="E29" s="348" t="s">
        <v>19</v>
      </c>
      <c r="F29" s="348"/>
      <c r="G29" s="348"/>
      <c r="H29" s="348"/>
      <c r="I29" s="114"/>
      <c r="L29" s="113"/>
    </row>
    <row r="30" spans="2:12" s="1" customFormat="1" ht="6.95" customHeight="1">
      <c r="B30" s="36"/>
      <c r="I30" s="110"/>
      <c r="L30" s="36"/>
    </row>
    <row r="31" spans="2:12" s="1" customFormat="1" ht="6.95" customHeight="1">
      <c r="B31" s="36"/>
      <c r="D31" s="54"/>
      <c r="E31" s="54"/>
      <c r="F31" s="54"/>
      <c r="G31" s="54"/>
      <c r="H31" s="54"/>
      <c r="I31" s="115"/>
      <c r="J31" s="54"/>
      <c r="K31" s="54"/>
      <c r="L31" s="36"/>
    </row>
    <row r="32" spans="2:12" s="1" customFormat="1" ht="25.35" customHeight="1">
      <c r="B32" s="36"/>
      <c r="D32" s="116" t="s">
        <v>34</v>
      </c>
      <c r="I32" s="110"/>
      <c r="J32" s="117">
        <f>ROUND(J89,2)</f>
        <v>0</v>
      </c>
      <c r="L32" s="36"/>
    </row>
    <row r="33" spans="2:12" s="1" customFormat="1" ht="6.95" customHeight="1">
      <c r="B33" s="36"/>
      <c r="D33" s="54"/>
      <c r="E33" s="54"/>
      <c r="F33" s="54"/>
      <c r="G33" s="54"/>
      <c r="H33" s="54"/>
      <c r="I33" s="115"/>
      <c r="J33" s="54"/>
      <c r="K33" s="54"/>
      <c r="L33" s="36"/>
    </row>
    <row r="34" spans="2:12" s="1" customFormat="1" ht="14.45" customHeight="1">
      <c r="B34" s="36"/>
      <c r="F34" s="118" t="s">
        <v>36</v>
      </c>
      <c r="I34" s="119" t="s">
        <v>35</v>
      </c>
      <c r="J34" s="118" t="s">
        <v>37</v>
      </c>
      <c r="L34" s="36"/>
    </row>
    <row r="35" spans="2:12" s="1" customFormat="1" ht="14.45" customHeight="1">
      <c r="B35" s="36"/>
      <c r="D35" s="109" t="s">
        <v>38</v>
      </c>
      <c r="E35" s="109" t="s">
        <v>39</v>
      </c>
      <c r="F35" s="120">
        <f>ROUND((SUM(BE89:BE112)),2)</f>
        <v>0</v>
      </c>
      <c r="I35" s="121">
        <v>0.21</v>
      </c>
      <c r="J35" s="120">
        <f>ROUND(((SUM(BE89:BE112))*I35),2)</f>
        <v>0</v>
      </c>
      <c r="L35" s="36"/>
    </row>
    <row r="36" spans="2:12" s="1" customFormat="1" ht="14.45" customHeight="1">
      <c r="B36" s="36"/>
      <c r="E36" s="109" t="s">
        <v>40</v>
      </c>
      <c r="F36" s="120">
        <f>ROUND((SUM(BF89:BF112)),2)</f>
        <v>0</v>
      </c>
      <c r="I36" s="121">
        <v>0.15</v>
      </c>
      <c r="J36" s="120">
        <f>ROUND(((SUM(BF89:BF112))*I36),2)</f>
        <v>0</v>
      </c>
      <c r="L36" s="36"/>
    </row>
    <row r="37" spans="2:12" s="1" customFormat="1" ht="14.45" customHeight="1" hidden="1">
      <c r="B37" s="36"/>
      <c r="E37" s="109" t="s">
        <v>41</v>
      </c>
      <c r="F37" s="120">
        <f>ROUND((SUM(BG89:BG112)),2)</f>
        <v>0</v>
      </c>
      <c r="I37" s="121">
        <v>0.21</v>
      </c>
      <c r="J37" s="120">
        <f>0</f>
        <v>0</v>
      </c>
      <c r="L37" s="36"/>
    </row>
    <row r="38" spans="2:12" s="1" customFormat="1" ht="14.45" customHeight="1" hidden="1">
      <c r="B38" s="36"/>
      <c r="E38" s="109" t="s">
        <v>42</v>
      </c>
      <c r="F38" s="120">
        <f>ROUND((SUM(BH89:BH112)),2)</f>
        <v>0</v>
      </c>
      <c r="I38" s="121">
        <v>0.15</v>
      </c>
      <c r="J38" s="120">
        <f>0</f>
        <v>0</v>
      </c>
      <c r="L38" s="36"/>
    </row>
    <row r="39" spans="2:12" s="1" customFormat="1" ht="14.45" customHeight="1" hidden="1">
      <c r="B39" s="36"/>
      <c r="E39" s="109" t="s">
        <v>43</v>
      </c>
      <c r="F39" s="120">
        <f>ROUND((SUM(BI89:BI112)),2)</f>
        <v>0</v>
      </c>
      <c r="I39" s="121">
        <v>0</v>
      </c>
      <c r="J39" s="120">
        <f>0</f>
        <v>0</v>
      </c>
      <c r="L39" s="36"/>
    </row>
    <row r="40" spans="2:12" s="1" customFormat="1" ht="6.95" customHeight="1">
      <c r="B40" s="36"/>
      <c r="I40" s="110"/>
      <c r="L40" s="36"/>
    </row>
    <row r="41" spans="2:12" s="1" customFormat="1" ht="25.35" customHeight="1">
      <c r="B41" s="36"/>
      <c r="C41" s="122"/>
      <c r="D41" s="123" t="s">
        <v>44</v>
      </c>
      <c r="E41" s="124"/>
      <c r="F41" s="124"/>
      <c r="G41" s="125" t="s">
        <v>45</v>
      </c>
      <c r="H41" s="126" t="s">
        <v>46</v>
      </c>
      <c r="I41" s="127"/>
      <c r="J41" s="128">
        <f>SUM(J32:J39)</f>
        <v>0</v>
      </c>
      <c r="K41" s="129"/>
      <c r="L41" s="36"/>
    </row>
    <row r="42" spans="2:12" s="1" customFormat="1" ht="14.45" customHeight="1">
      <c r="B42" s="130"/>
      <c r="C42" s="131"/>
      <c r="D42" s="131"/>
      <c r="E42" s="131"/>
      <c r="F42" s="131"/>
      <c r="G42" s="131"/>
      <c r="H42" s="131"/>
      <c r="I42" s="132"/>
      <c r="J42" s="131"/>
      <c r="K42" s="131"/>
      <c r="L42" s="36"/>
    </row>
    <row r="46" spans="2:12" s="1" customFormat="1" ht="6.95" customHeight="1">
      <c r="B46" s="133"/>
      <c r="C46" s="134"/>
      <c r="D46" s="134"/>
      <c r="E46" s="134"/>
      <c r="F46" s="134"/>
      <c r="G46" s="134"/>
      <c r="H46" s="134"/>
      <c r="I46" s="135"/>
      <c r="J46" s="134"/>
      <c r="K46" s="134"/>
      <c r="L46" s="36"/>
    </row>
    <row r="47" spans="2:12" s="1" customFormat="1" ht="24.95" customHeight="1">
      <c r="B47" s="32"/>
      <c r="C47" s="21" t="s">
        <v>115</v>
      </c>
      <c r="D47" s="33"/>
      <c r="E47" s="33"/>
      <c r="F47" s="33"/>
      <c r="G47" s="33"/>
      <c r="H47" s="33"/>
      <c r="I47" s="110"/>
      <c r="J47" s="33"/>
      <c r="K47" s="33"/>
      <c r="L47" s="36"/>
    </row>
    <row r="48" spans="2:12" s="1" customFormat="1" ht="6.95" customHeight="1">
      <c r="B48" s="32"/>
      <c r="C48" s="33"/>
      <c r="D48" s="33"/>
      <c r="E48" s="33"/>
      <c r="F48" s="33"/>
      <c r="G48" s="33"/>
      <c r="H48" s="33"/>
      <c r="I48" s="110"/>
      <c r="J48" s="33"/>
      <c r="K48" s="33"/>
      <c r="L48" s="36"/>
    </row>
    <row r="49" spans="2:12" s="1" customFormat="1" ht="12" customHeight="1">
      <c r="B49" s="32"/>
      <c r="C49" s="27" t="s">
        <v>16</v>
      </c>
      <c r="D49" s="33"/>
      <c r="E49" s="33"/>
      <c r="F49" s="33"/>
      <c r="G49" s="33"/>
      <c r="H49" s="33"/>
      <c r="I49" s="110"/>
      <c r="J49" s="33"/>
      <c r="K49" s="33"/>
      <c r="L49" s="36"/>
    </row>
    <row r="50" spans="2:12" s="1" customFormat="1" ht="16.5" customHeight="1">
      <c r="B50" s="32"/>
      <c r="C50" s="33"/>
      <c r="D50" s="33"/>
      <c r="E50" s="340" t="str">
        <f>E7</f>
        <v>Výrovka, Vrbová Lhota oprava koryta a údržba porostů, ř. km 8,500 - 10,000</v>
      </c>
      <c r="F50" s="341"/>
      <c r="G50" s="341"/>
      <c r="H50" s="341"/>
      <c r="I50" s="110"/>
      <c r="J50" s="33"/>
      <c r="K50" s="33"/>
      <c r="L50" s="36"/>
    </row>
    <row r="51" spans="2:12" ht="12" customHeight="1">
      <c r="B51" s="19"/>
      <c r="C51" s="27" t="s">
        <v>111</v>
      </c>
      <c r="D51" s="20"/>
      <c r="E51" s="20"/>
      <c r="F51" s="20"/>
      <c r="G51" s="20"/>
      <c r="H51" s="20"/>
      <c r="J51" s="20"/>
      <c r="K51" s="20"/>
      <c r="L51" s="18"/>
    </row>
    <row r="52" spans="2:12" s="1" customFormat="1" ht="16.5" customHeight="1">
      <c r="B52" s="32"/>
      <c r="C52" s="33"/>
      <c r="D52" s="33"/>
      <c r="E52" s="340" t="s">
        <v>112</v>
      </c>
      <c r="F52" s="319"/>
      <c r="G52" s="319"/>
      <c r="H52" s="319"/>
      <c r="I52" s="110"/>
      <c r="J52" s="33"/>
      <c r="K52" s="33"/>
      <c r="L52" s="36"/>
    </row>
    <row r="53" spans="2:12" s="1" customFormat="1" ht="12" customHeight="1">
      <c r="B53" s="32"/>
      <c r="C53" s="27" t="s">
        <v>113</v>
      </c>
      <c r="D53" s="33"/>
      <c r="E53" s="33"/>
      <c r="F53" s="33"/>
      <c r="G53" s="33"/>
      <c r="H53" s="33"/>
      <c r="I53" s="110"/>
      <c r="J53" s="33"/>
      <c r="K53" s="33"/>
      <c r="L53" s="36"/>
    </row>
    <row r="54" spans="2:12" s="1" customFormat="1" ht="16.5" customHeight="1">
      <c r="B54" s="32"/>
      <c r="C54" s="33"/>
      <c r="D54" s="33"/>
      <c r="E54" s="320" t="str">
        <f>E11</f>
        <v>SO 01.06 - Nátrž 14</v>
      </c>
      <c r="F54" s="319"/>
      <c r="G54" s="319"/>
      <c r="H54" s="319"/>
      <c r="I54" s="110"/>
      <c r="J54" s="33"/>
      <c r="K54" s="33"/>
      <c r="L54" s="36"/>
    </row>
    <row r="55" spans="2:12" s="1" customFormat="1" ht="6.95" customHeight="1">
      <c r="B55" s="32"/>
      <c r="C55" s="33"/>
      <c r="D55" s="33"/>
      <c r="E55" s="33"/>
      <c r="F55" s="33"/>
      <c r="G55" s="33"/>
      <c r="H55" s="33"/>
      <c r="I55" s="110"/>
      <c r="J55" s="33"/>
      <c r="K55" s="33"/>
      <c r="L55" s="36"/>
    </row>
    <row r="56" spans="2:12" s="1" customFormat="1" ht="12" customHeight="1">
      <c r="B56" s="32"/>
      <c r="C56" s="27" t="s">
        <v>21</v>
      </c>
      <c r="D56" s="33"/>
      <c r="E56" s="33"/>
      <c r="F56" s="25" t="str">
        <f>F14</f>
        <v xml:space="preserve"> </v>
      </c>
      <c r="G56" s="33"/>
      <c r="H56" s="33"/>
      <c r="I56" s="111" t="s">
        <v>23</v>
      </c>
      <c r="J56" s="53" t="str">
        <f>IF(J14="","",J14)</f>
        <v>11. 12. 2018</v>
      </c>
      <c r="K56" s="33"/>
      <c r="L56" s="36"/>
    </row>
    <row r="57" spans="2:12" s="1" customFormat="1" ht="6.95" customHeight="1">
      <c r="B57" s="32"/>
      <c r="C57" s="33"/>
      <c r="D57" s="33"/>
      <c r="E57" s="33"/>
      <c r="F57" s="33"/>
      <c r="G57" s="33"/>
      <c r="H57" s="33"/>
      <c r="I57" s="110"/>
      <c r="J57" s="33"/>
      <c r="K57" s="33"/>
      <c r="L57" s="36"/>
    </row>
    <row r="58" spans="2:12" s="1" customFormat="1" ht="13.7" customHeight="1">
      <c r="B58" s="32"/>
      <c r="C58" s="27" t="s">
        <v>25</v>
      </c>
      <c r="D58" s="33"/>
      <c r="E58" s="33"/>
      <c r="F58" s="25" t="str">
        <f>E17</f>
        <v xml:space="preserve"> </v>
      </c>
      <c r="G58" s="33"/>
      <c r="H58" s="33"/>
      <c r="I58" s="111" t="s">
        <v>30</v>
      </c>
      <c r="J58" s="30" t="str">
        <f>E23</f>
        <v xml:space="preserve"> </v>
      </c>
      <c r="K58" s="33"/>
      <c r="L58" s="36"/>
    </row>
    <row r="59" spans="2:12" s="1" customFormat="1" ht="13.7" customHeight="1">
      <c r="B59" s="32"/>
      <c r="C59" s="27" t="s">
        <v>28</v>
      </c>
      <c r="D59" s="33"/>
      <c r="E59" s="33"/>
      <c r="F59" s="25" t="str">
        <f>IF(E20="","",E20)</f>
        <v>Vyplň údaj</v>
      </c>
      <c r="G59" s="33"/>
      <c r="H59" s="33"/>
      <c r="I59" s="111" t="s">
        <v>32</v>
      </c>
      <c r="J59" s="30" t="str">
        <f>E26</f>
        <v xml:space="preserve"> </v>
      </c>
      <c r="K59" s="33"/>
      <c r="L59" s="36"/>
    </row>
    <row r="60" spans="2:12" s="1" customFormat="1" ht="10.35" customHeight="1">
      <c r="B60" s="32"/>
      <c r="C60" s="33"/>
      <c r="D60" s="33"/>
      <c r="E60" s="33"/>
      <c r="F60" s="33"/>
      <c r="G60" s="33"/>
      <c r="H60" s="33"/>
      <c r="I60" s="110"/>
      <c r="J60" s="33"/>
      <c r="K60" s="33"/>
      <c r="L60" s="36"/>
    </row>
    <row r="61" spans="2:12" s="1" customFormat="1" ht="29.25" customHeight="1">
      <c r="B61" s="32"/>
      <c r="C61" s="136" t="s">
        <v>116</v>
      </c>
      <c r="D61" s="137"/>
      <c r="E61" s="137"/>
      <c r="F61" s="137"/>
      <c r="G61" s="137"/>
      <c r="H61" s="137"/>
      <c r="I61" s="138"/>
      <c r="J61" s="139" t="s">
        <v>117</v>
      </c>
      <c r="K61" s="137"/>
      <c r="L61" s="36"/>
    </row>
    <row r="62" spans="2:12" s="1" customFormat="1" ht="10.35" customHeight="1">
      <c r="B62" s="32"/>
      <c r="C62" s="33"/>
      <c r="D62" s="33"/>
      <c r="E62" s="33"/>
      <c r="F62" s="33"/>
      <c r="G62" s="33"/>
      <c r="H62" s="33"/>
      <c r="I62" s="110"/>
      <c r="J62" s="33"/>
      <c r="K62" s="33"/>
      <c r="L62" s="36"/>
    </row>
    <row r="63" spans="2:47" s="1" customFormat="1" ht="22.9" customHeight="1">
      <c r="B63" s="32"/>
      <c r="C63" s="140" t="s">
        <v>66</v>
      </c>
      <c r="D63" s="33"/>
      <c r="E63" s="33"/>
      <c r="F63" s="33"/>
      <c r="G63" s="33"/>
      <c r="H63" s="33"/>
      <c r="I63" s="110"/>
      <c r="J63" s="71">
        <f>J89</f>
        <v>0</v>
      </c>
      <c r="K63" s="33"/>
      <c r="L63" s="36"/>
      <c r="AU63" s="15" t="s">
        <v>118</v>
      </c>
    </row>
    <row r="64" spans="2:12" s="8" customFormat="1" ht="24.95" customHeight="1">
      <c r="B64" s="141"/>
      <c r="C64" s="142"/>
      <c r="D64" s="143" t="s">
        <v>119</v>
      </c>
      <c r="E64" s="144"/>
      <c r="F64" s="144"/>
      <c r="G64" s="144"/>
      <c r="H64" s="144"/>
      <c r="I64" s="145"/>
      <c r="J64" s="146">
        <f>J90</f>
        <v>0</v>
      </c>
      <c r="K64" s="142"/>
      <c r="L64" s="147"/>
    </row>
    <row r="65" spans="2:12" s="9" customFormat="1" ht="19.9" customHeight="1">
      <c r="B65" s="148"/>
      <c r="C65" s="92"/>
      <c r="D65" s="149" t="s">
        <v>120</v>
      </c>
      <c r="E65" s="150"/>
      <c r="F65" s="150"/>
      <c r="G65" s="150"/>
      <c r="H65" s="150"/>
      <c r="I65" s="151"/>
      <c r="J65" s="152">
        <f>J91</f>
        <v>0</v>
      </c>
      <c r="K65" s="92"/>
      <c r="L65" s="153"/>
    </row>
    <row r="66" spans="2:12" s="9" customFormat="1" ht="19.9" customHeight="1">
      <c r="B66" s="148"/>
      <c r="C66" s="92"/>
      <c r="D66" s="149" t="s">
        <v>121</v>
      </c>
      <c r="E66" s="150"/>
      <c r="F66" s="150"/>
      <c r="G66" s="150"/>
      <c r="H66" s="150"/>
      <c r="I66" s="151"/>
      <c r="J66" s="152">
        <f>J106</f>
        <v>0</v>
      </c>
      <c r="K66" s="92"/>
      <c r="L66" s="153"/>
    </row>
    <row r="67" spans="2:12" s="9" customFormat="1" ht="19.9" customHeight="1">
      <c r="B67" s="148"/>
      <c r="C67" s="92"/>
      <c r="D67" s="149" t="s">
        <v>122</v>
      </c>
      <c r="E67" s="150"/>
      <c r="F67" s="150"/>
      <c r="G67" s="150"/>
      <c r="H67" s="150"/>
      <c r="I67" s="151"/>
      <c r="J67" s="152">
        <f>J111</f>
        <v>0</v>
      </c>
      <c r="K67" s="92"/>
      <c r="L67" s="153"/>
    </row>
    <row r="68" spans="2:12" s="1" customFormat="1" ht="21.75" customHeight="1">
      <c r="B68" s="32"/>
      <c r="C68" s="33"/>
      <c r="D68" s="33"/>
      <c r="E68" s="33"/>
      <c r="F68" s="33"/>
      <c r="G68" s="33"/>
      <c r="H68" s="33"/>
      <c r="I68" s="110"/>
      <c r="J68" s="33"/>
      <c r="K68" s="33"/>
      <c r="L68" s="36"/>
    </row>
    <row r="69" spans="2:12" s="1" customFormat="1" ht="6.95" customHeight="1">
      <c r="B69" s="44"/>
      <c r="C69" s="45"/>
      <c r="D69" s="45"/>
      <c r="E69" s="45"/>
      <c r="F69" s="45"/>
      <c r="G69" s="45"/>
      <c r="H69" s="45"/>
      <c r="I69" s="132"/>
      <c r="J69" s="45"/>
      <c r="K69" s="45"/>
      <c r="L69" s="36"/>
    </row>
    <row r="73" spans="2:12" s="1" customFormat="1" ht="6.95" customHeight="1">
      <c r="B73" s="46"/>
      <c r="C73" s="47"/>
      <c r="D73" s="47"/>
      <c r="E73" s="47"/>
      <c r="F73" s="47"/>
      <c r="G73" s="47"/>
      <c r="H73" s="47"/>
      <c r="I73" s="135"/>
      <c r="J73" s="47"/>
      <c r="K73" s="47"/>
      <c r="L73" s="36"/>
    </row>
    <row r="74" spans="2:12" s="1" customFormat="1" ht="24.95" customHeight="1">
      <c r="B74" s="32"/>
      <c r="C74" s="21" t="s">
        <v>123</v>
      </c>
      <c r="D74" s="33"/>
      <c r="E74" s="33"/>
      <c r="F74" s="33"/>
      <c r="G74" s="33"/>
      <c r="H74" s="33"/>
      <c r="I74" s="110"/>
      <c r="J74" s="33"/>
      <c r="K74" s="33"/>
      <c r="L74" s="36"/>
    </row>
    <row r="75" spans="2:12" s="1" customFormat="1" ht="6.95" customHeight="1">
      <c r="B75" s="32"/>
      <c r="C75" s="33"/>
      <c r="D75" s="33"/>
      <c r="E75" s="33"/>
      <c r="F75" s="33"/>
      <c r="G75" s="33"/>
      <c r="H75" s="33"/>
      <c r="I75" s="110"/>
      <c r="J75" s="33"/>
      <c r="K75" s="33"/>
      <c r="L75" s="36"/>
    </row>
    <row r="76" spans="2:12" s="1" customFormat="1" ht="12" customHeight="1">
      <c r="B76" s="32"/>
      <c r="C76" s="27" t="s">
        <v>16</v>
      </c>
      <c r="D76" s="33"/>
      <c r="E76" s="33"/>
      <c r="F76" s="33"/>
      <c r="G76" s="33"/>
      <c r="H76" s="33"/>
      <c r="I76" s="110"/>
      <c r="J76" s="33"/>
      <c r="K76" s="33"/>
      <c r="L76" s="36"/>
    </row>
    <row r="77" spans="2:12" s="1" customFormat="1" ht="16.5" customHeight="1">
      <c r="B77" s="32"/>
      <c r="C77" s="33"/>
      <c r="D77" s="33"/>
      <c r="E77" s="340" t="str">
        <f>E7</f>
        <v>Výrovka, Vrbová Lhota oprava koryta a údržba porostů, ř. km 8,500 - 10,000</v>
      </c>
      <c r="F77" s="341"/>
      <c r="G77" s="341"/>
      <c r="H77" s="341"/>
      <c r="I77" s="110"/>
      <c r="J77" s="33"/>
      <c r="K77" s="33"/>
      <c r="L77" s="36"/>
    </row>
    <row r="78" spans="2:12" ht="12" customHeight="1">
      <c r="B78" s="19"/>
      <c r="C78" s="27" t="s">
        <v>111</v>
      </c>
      <c r="D78" s="20"/>
      <c r="E78" s="20"/>
      <c r="F78" s="20"/>
      <c r="G78" s="20"/>
      <c r="H78" s="20"/>
      <c r="J78" s="20"/>
      <c r="K78" s="20"/>
      <c r="L78" s="18"/>
    </row>
    <row r="79" spans="2:12" s="1" customFormat="1" ht="16.5" customHeight="1">
      <c r="B79" s="32"/>
      <c r="C79" s="33"/>
      <c r="D79" s="33"/>
      <c r="E79" s="340" t="s">
        <v>112</v>
      </c>
      <c r="F79" s="319"/>
      <c r="G79" s="319"/>
      <c r="H79" s="319"/>
      <c r="I79" s="110"/>
      <c r="J79" s="33"/>
      <c r="K79" s="33"/>
      <c r="L79" s="36"/>
    </row>
    <row r="80" spans="2:12" s="1" customFormat="1" ht="12" customHeight="1">
      <c r="B80" s="32"/>
      <c r="C80" s="27" t="s">
        <v>113</v>
      </c>
      <c r="D80" s="33"/>
      <c r="E80" s="33"/>
      <c r="F80" s="33"/>
      <c r="G80" s="33"/>
      <c r="H80" s="33"/>
      <c r="I80" s="110"/>
      <c r="J80" s="33"/>
      <c r="K80" s="33"/>
      <c r="L80" s="36"/>
    </row>
    <row r="81" spans="2:12" s="1" customFormat="1" ht="16.5" customHeight="1">
      <c r="B81" s="32"/>
      <c r="C81" s="33"/>
      <c r="D81" s="33"/>
      <c r="E81" s="320" t="str">
        <f>E11</f>
        <v>SO 01.06 - Nátrž 14</v>
      </c>
      <c r="F81" s="319"/>
      <c r="G81" s="319"/>
      <c r="H81" s="319"/>
      <c r="I81" s="110"/>
      <c r="J81" s="33"/>
      <c r="K81" s="33"/>
      <c r="L81" s="36"/>
    </row>
    <row r="82" spans="2:12" s="1" customFormat="1" ht="6.95" customHeight="1">
      <c r="B82" s="32"/>
      <c r="C82" s="33"/>
      <c r="D82" s="33"/>
      <c r="E82" s="33"/>
      <c r="F82" s="33"/>
      <c r="G82" s="33"/>
      <c r="H82" s="33"/>
      <c r="I82" s="110"/>
      <c r="J82" s="33"/>
      <c r="K82" s="33"/>
      <c r="L82" s="36"/>
    </row>
    <row r="83" spans="2:12" s="1" customFormat="1" ht="12" customHeight="1">
      <c r="B83" s="32"/>
      <c r="C83" s="27" t="s">
        <v>21</v>
      </c>
      <c r="D83" s="33"/>
      <c r="E83" s="33"/>
      <c r="F83" s="25" t="str">
        <f>F14</f>
        <v xml:space="preserve"> </v>
      </c>
      <c r="G83" s="33"/>
      <c r="H83" s="33"/>
      <c r="I83" s="111" t="s">
        <v>23</v>
      </c>
      <c r="J83" s="53" t="str">
        <f>IF(J14="","",J14)</f>
        <v>11. 12. 2018</v>
      </c>
      <c r="K83" s="33"/>
      <c r="L83" s="36"/>
    </row>
    <row r="84" spans="2:12" s="1" customFormat="1" ht="6.95" customHeight="1">
      <c r="B84" s="32"/>
      <c r="C84" s="33"/>
      <c r="D84" s="33"/>
      <c r="E84" s="33"/>
      <c r="F84" s="33"/>
      <c r="G84" s="33"/>
      <c r="H84" s="33"/>
      <c r="I84" s="110"/>
      <c r="J84" s="33"/>
      <c r="K84" s="33"/>
      <c r="L84" s="36"/>
    </row>
    <row r="85" spans="2:12" s="1" customFormat="1" ht="13.7" customHeight="1">
      <c r="B85" s="32"/>
      <c r="C85" s="27" t="s">
        <v>25</v>
      </c>
      <c r="D85" s="33"/>
      <c r="E85" s="33"/>
      <c r="F85" s="25" t="str">
        <f>E17</f>
        <v xml:space="preserve"> </v>
      </c>
      <c r="G85" s="33"/>
      <c r="H85" s="33"/>
      <c r="I85" s="111" t="s">
        <v>30</v>
      </c>
      <c r="J85" s="30" t="str">
        <f>E23</f>
        <v xml:space="preserve"> </v>
      </c>
      <c r="K85" s="33"/>
      <c r="L85" s="36"/>
    </row>
    <row r="86" spans="2:12" s="1" customFormat="1" ht="13.7" customHeight="1">
      <c r="B86" s="32"/>
      <c r="C86" s="27" t="s">
        <v>28</v>
      </c>
      <c r="D86" s="33"/>
      <c r="E86" s="33"/>
      <c r="F86" s="25" t="str">
        <f>IF(E20="","",E20)</f>
        <v>Vyplň údaj</v>
      </c>
      <c r="G86" s="33"/>
      <c r="H86" s="33"/>
      <c r="I86" s="111" t="s">
        <v>32</v>
      </c>
      <c r="J86" s="30" t="str">
        <f>E26</f>
        <v xml:space="preserve"> </v>
      </c>
      <c r="K86" s="33"/>
      <c r="L86" s="36"/>
    </row>
    <row r="87" spans="2:12" s="1" customFormat="1" ht="10.35" customHeight="1">
      <c r="B87" s="32"/>
      <c r="C87" s="33"/>
      <c r="D87" s="33"/>
      <c r="E87" s="33"/>
      <c r="F87" s="33"/>
      <c r="G87" s="33"/>
      <c r="H87" s="33"/>
      <c r="I87" s="110"/>
      <c r="J87" s="33"/>
      <c r="K87" s="33"/>
      <c r="L87" s="36"/>
    </row>
    <row r="88" spans="2:20" s="10" customFormat="1" ht="29.25" customHeight="1">
      <c r="B88" s="154"/>
      <c r="C88" s="155" t="s">
        <v>124</v>
      </c>
      <c r="D88" s="156" t="s">
        <v>53</v>
      </c>
      <c r="E88" s="156" t="s">
        <v>49</v>
      </c>
      <c r="F88" s="156" t="s">
        <v>50</v>
      </c>
      <c r="G88" s="156" t="s">
        <v>125</v>
      </c>
      <c r="H88" s="156" t="s">
        <v>126</v>
      </c>
      <c r="I88" s="157" t="s">
        <v>127</v>
      </c>
      <c r="J88" s="156" t="s">
        <v>117</v>
      </c>
      <c r="K88" s="158" t="s">
        <v>128</v>
      </c>
      <c r="L88" s="159"/>
      <c r="M88" s="62" t="s">
        <v>19</v>
      </c>
      <c r="N88" s="63" t="s">
        <v>38</v>
      </c>
      <c r="O88" s="63" t="s">
        <v>129</v>
      </c>
      <c r="P88" s="63" t="s">
        <v>130</v>
      </c>
      <c r="Q88" s="63" t="s">
        <v>131</v>
      </c>
      <c r="R88" s="63" t="s">
        <v>132</v>
      </c>
      <c r="S88" s="63" t="s">
        <v>133</v>
      </c>
      <c r="T88" s="64" t="s">
        <v>134</v>
      </c>
    </row>
    <row r="89" spans="2:63" s="1" customFormat="1" ht="22.9" customHeight="1">
      <c r="B89" s="32"/>
      <c r="C89" s="69" t="s">
        <v>135</v>
      </c>
      <c r="D89" s="33"/>
      <c r="E89" s="33"/>
      <c r="F89" s="33"/>
      <c r="G89" s="33"/>
      <c r="H89" s="33"/>
      <c r="I89" s="110"/>
      <c r="J89" s="160">
        <f>BK89</f>
        <v>0</v>
      </c>
      <c r="K89" s="33"/>
      <c r="L89" s="36"/>
      <c r="M89" s="65"/>
      <c r="N89" s="66"/>
      <c r="O89" s="66"/>
      <c r="P89" s="161">
        <f>P90</f>
        <v>0</v>
      </c>
      <c r="Q89" s="66"/>
      <c r="R89" s="161">
        <f>R90</f>
        <v>169.1549456</v>
      </c>
      <c r="S89" s="66"/>
      <c r="T89" s="162">
        <f>T90</f>
        <v>0</v>
      </c>
      <c r="AT89" s="15" t="s">
        <v>67</v>
      </c>
      <c r="AU89" s="15" t="s">
        <v>118</v>
      </c>
      <c r="BK89" s="163">
        <f>BK90</f>
        <v>0</v>
      </c>
    </row>
    <row r="90" spans="2:63" s="11" customFormat="1" ht="25.9" customHeight="1">
      <c r="B90" s="164"/>
      <c r="C90" s="165"/>
      <c r="D90" s="166" t="s">
        <v>67</v>
      </c>
      <c r="E90" s="167" t="s">
        <v>136</v>
      </c>
      <c r="F90" s="167" t="s">
        <v>137</v>
      </c>
      <c r="G90" s="165"/>
      <c r="H90" s="165"/>
      <c r="I90" s="168"/>
      <c r="J90" s="169">
        <f>BK90</f>
        <v>0</v>
      </c>
      <c r="K90" s="165"/>
      <c r="L90" s="170"/>
      <c r="M90" s="171"/>
      <c r="N90" s="172"/>
      <c r="O90" s="172"/>
      <c r="P90" s="173">
        <f>P91+P106+P111</f>
        <v>0</v>
      </c>
      <c r="Q90" s="172"/>
      <c r="R90" s="173">
        <f>R91+R106+R111</f>
        <v>169.1549456</v>
      </c>
      <c r="S90" s="172"/>
      <c r="T90" s="174">
        <f>T91+T106+T111</f>
        <v>0</v>
      </c>
      <c r="AR90" s="175" t="s">
        <v>75</v>
      </c>
      <c r="AT90" s="176" t="s">
        <v>67</v>
      </c>
      <c r="AU90" s="176" t="s">
        <v>68</v>
      </c>
      <c r="AY90" s="175" t="s">
        <v>138</v>
      </c>
      <c r="BK90" s="177">
        <f>BK91+BK106+BK111</f>
        <v>0</v>
      </c>
    </row>
    <row r="91" spans="2:63" s="11" customFormat="1" ht="22.9" customHeight="1">
      <c r="B91" s="164"/>
      <c r="C91" s="165"/>
      <c r="D91" s="166" t="s">
        <v>67</v>
      </c>
      <c r="E91" s="178" t="s">
        <v>75</v>
      </c>
      <c r="F91" s="178" t="s">
        <v>139</v>
      </c>
      <c r="G91" s="165"/>
      <c r="H91" s="165"/>
      <c r="I91" s="168"/>
      <c r="J91" s="179">
        <f>BK91</f>
        <v>0</v>
      </c>
      <c r="K91" s="165"/>
      <c r="L91" s="170"/>
      <c r="M91" s="171"/>
      <c r="N91" s="172"/>
      <c r="O91" s="172"/>
      <c r="P91" s="173">
        <f>SUM(P92:P105)</f>
        <v>0</v>
      </c>
      <c r="Q91" s="172"/>
      <c r="R91" s="173">
        <f>SUM(R92:R105)</f>
        <v>0.0018560000000000002</v>
      </c>
      <c r="S91" s="172"/>
      <c r="T91" s="174">
        <f>SUM(T92:T105)</f>
        <v>0</v>
      </c>
      <c r="AR91" s="175" t="s">
        <v>75</v>
      </c>
      <c r="AT91" s="176" t="s">
        <v>67</v>
      </c>
      <c r="AU91" s="176" t="s">
        <v>75</v>
      </c>
      <c r="AY91" s="175" t="s">
        <v>138</v>
      </c>
      <c r="BK91" s="177">
        <f>SUM(BK92:BK105)</f>
        <v>0</v>
      </c>
    </row>
    <row r="92" spans="2:65" s="1" customFormat="1" ht="16.5" customHeight="1">
      <c r="B92" s="32"/>
      <c r="C92" s="180" t="s">
        <v>75</v>
      </c>
      <c r="D92" s="180" t="s">
        <v>140</v>
      </c>
      <c r="E92" s="181" t="s">
        <v>141</v>
      </c>
      <c r="F92" s="182" t="s">
        <v>142</v>
      </c>
      <c r="G92" s="183" t="s">
        <v>143</v>
      </c>
      <c r="H92" s="184">
        <v>0.009</v>
      </c>
      <c r="I92" s="185"/>
      <c r="J92" s="186">
        <f>ROUND(I92*H92,2)</f>
        <v>0</v>
      </c>
      <c r="K92" s="182" t="s">
        <v>144</v>
      </c>
      <c r="L92" s="36"/>
      <c r="M92" s="187" t="s">
        <v>19</v>
      </c>
      <c r="N92" s="188" t="s">
        <v>39</v>
      </c>
      <c r="O92" s="58"/>
      <c r="P92" s="189">
        <f>O92*H92</f>
        <v>0</v>
      </c>
      <c r="Q92" s="189">
        <v>0</v>
      </c>
      <c r="R92" s="189">
        <f>Q92*H92</f>
        <v>0</v>
      </c>
      <c r="S92" s="189">
        <v>0</v>
      </c>
      <c r="T92" s="190">
        <f>S92*H92</f>
        <v>0</v>
      </c>
      <c r="AR92" s="15" t="s">
        <v>145</v>
      </c>
      <c r="AT92" s="15" t="s">
        <v>140</v>
      </c>
      <c r="AU92" s="15" t="s">
        <v>77</v>
      </c>
      <c r="AY92" s="15" t="s">
        <v>138</v>
      </c>
      <c r="BE92" s="191">
        <f>IF(N92="základní",J92,0)</f>
        <v>0</v>
      </c>
      <c r="BF92" s="191">
        <f>IF(N92="snížená",J92,0)</f>
        <v>0</v>
      </c>
      <c r="BG92" s="191">
        <f>IF(N92="zákl. přenesená",J92,0)</f>
        <v>0</v>
      </c>
      <c r="BH92" s="191">
        <f>IF(N92="sníž. přenesená",J92,0)</f>
        <v>0</v>
      </c>
      <c r="BI92" s="191">
        <f>IF(N92="nulová",J92,0)</f>
        <v>0</v>
      </c>
      <c r="BJ92" s="15" t="s">
        <v>75</v>
      </c>
      <c r="BK92" s="191">
        <f>ROUND(I92*H92,2)</f>
        <v>0</v>
      </c>
      <c r="BL92" s="15" t="s">
        <v>145</v>
      </c>
      <c r="BM92" s="15" t="s">
        <v>325</v>
      </c>
    </row>
    <row r="93" spans="2:65" s="1" customFormat="1" ht="22.5" customHeight="1">
      <c r="B93" s="32"/>
      <c r="C93" s="180" t="s">
        <v>77</v>
      </c>
      <c r="D93" s="180" t="s">
        <v>140</v>
      </c>
      <c r="E93" s="181" t="s">
        <v>147</v>
      </c>
      <c r="F93" s="182" t="s">
        <v>148</v>
      </c>
      <c r="G93" s="183" t="s">
        <v>143</v>
      </c>
      <c r="H93" s="184">
        <v>0.009</v>
      </c>
      <c r="I93" s="185"/>
      <c r="J93" s="186">
        <f>ROUND(I93*H93,2)</f>
        <v>0</v>
      </c>
      <c r="K93" s="182" t="s">
        <v>144</v>
      </c>
      <c r="L93" s="36"/>
      <c r="M93" s="187" t="s">
        <v>19</v>
      </c>
      <c r="N93" s="188" t="s">
        <v>39</v>
      </c>
      <c r="O93" s="58"/>
      <c r="P93" s="189">
        <f>O93*H93</f>
        <v>0</v>
      </c>
      <c r="Q93" s="189">
        <v>0</v>
      </c>
      <c r="R93" s="189">
        <f>Q93*H93</f>
        <v>0</v>
      </c>
      <c r="S93" s="189">
        <v>0</v>
      </c>
      <c r="T93" s="190">
        <f>S93*H93</f>
        <v>0</v>
      </c>
      <c r="AR93" s="15" t="s">
        <v>145</v>
      </c>
      <c r="AT93" s="15" t="s">
        <v>140</v>
      </c>
      <c r="AU93" s="15" t="s">
        <v>77</v>
      </c>
      <c r="AY93" s="15" t="s">
        <v>138</v>
      </c>
      <c r="BE93" s="191">
        <f>IF(N93="základní",J93,0)</f>
        <v>0</v>
      </c>
      <c r="BF93" s="191">
        <f>IF(N93="snížená",J93,0)</f>
        <v>0</v>
      </c>
      <c r="BG93" s="191">
        <f>IF(N93="zákl. přenesená",J93,0)</f>
        <v>0</v>
      </c>
      <c r="BH93" s="191">
        <f>IF(N93="sníž. přenesená",J93,0)</f>
        <v>0</v>
      </c>
      <c r="BI93" s="191">
        <f>IF(N93="nulová",J93,0)</f>
        <v>0</v>
      </c>
      <c r="BJ93" s="15" t="s">
        <v>75</v>
      </c>
      <c r="BK93" s="191">
        <f>ROUND(I93*H93,2)</f>
        <v>0</v>
      </c>
      <c r="BL93" s="15" t="s">
        <v>145</v>
      </c>
      <c r="BM93" s="15" t="s">
        <v>326</v>
      </c>
    </row>
    <row r="94" spans="2:65" s="1" customFormat="1" ht="22.5" customHeight="1">
      <c r="B94" s="32"/>
      <c r="C94" s="180" t="s">
        <v>150</v>
      </c>
      <c r="D94" s="180" t="s">
        <v>140</v>
      </c>
      <c r="E94" s="181" t="s">
        <v>151</v>
      </c>
      <c r="F94" s="182" t="s">
        <v>152</v>
      </c>
      <c r="G94" s="183" t="s">
        <v>153</v>
      </c>
      <c r="H94" s="184">
        <v>15.49</v>
      </c>
      <c r="I94" s="185"/>
      <c r="J94" s="186">
        <f>ROUND(I94*H94,2)</f>
        <v>0</v>
      </c>
      <c r="K94" s="182" t="s">
        <v>144</v>
      </c>
      <c r="L94" s="36"/>
      <c r="M94" s="187" t="s">
        <v>19</v>
      </c>
      <c r="N94" s="188" t="s">
        <v>39</v>
      </c>
      <c r="O94" s="58"/>
      <c r="P94" s="189">
        <f>O94*H94</f>
        <v>0</v>
      </c>
      <c r="Q94" s="189">
        <v>0</v>
      </c>
      <c r="R94" s="189">
        <f>Q94*H94</f>
        <v>0</v>
      </c>
      <c r="S94" s="189">
        <v>0</v>
      </c>
      <c r="T94" s="190">
        <f>S94*H94</f>
        <v>0</v>
      </c>
      <c r="AR94" s="15" t="s">
        <v>145</v>
      </c>
      <c r="AT94" s="15" t="s">
        <v>140</v>
      </c>
      <c r="AU94" s="15" t="s">
        <v>77</v>
      </c>
      <c r="AY94" s="15" t="s">
        <v>138</v>
      </c>
      <c r="BE94" s="191">
        <f>IF(N94="základní",J94,0)</f>
        <v>0</v>
      </c>
      <c r="BF94" s="191">
        <f>IF(N94="snížená",J94,0)</f>
        <v>0</v>
      </c>
      <c r="BG94" s="191">
        <f>IF(N94="zákl. přenesená",J94,0)</f>
        <v>0</v>
      </c>
      <c r="BH94" s="191">
        <f>IF(N94="sníž. přenesená",J94,0)</f>
        <v>0</v>
      </c>
      <c r="BI94" s="191">
        <f>IF(N94="nulová",J94,0)</f>
        <v>0</v>
      </c>
      <c r="BJ94" s="15" t="s">
        <v>75</v>
      </c>
      <c r="BK94" s="191">
        <f>ROUND(I94*H94,2)</f>
        <v>0</v>
      </c>
      <c r="BL94" s="15" t="s">
        <v>145</v>
      </c>
      <c r="BM94" s="15" t="s">
        <v>327</v>
      </c>
    </row>
    <row r="95" spans="2:65" s="1" customFormat="1" ht="22.5" customHeight="1">
      <c r="B95" s="32"/>
      <c r="C95" s="180" t="s">
        <v>145</v>
      </c>
      <c r="D95" s="180" t="s">
        <v>140</v>
      </c>
      <c r="E95" s="181" t="s">
        <v>155</v>
      </c>
      <c r="F95" s="182" t="s">
        <v>156</v>
      </c>
      <c r="G95" s="183" t="s">
        <v>153</v>
      </c>
      <c r="H95" s="184">
        <v>4.647</v>
      </c>
      <c r="I95" s="185"/>
      <c r="J95" s="186">
        <f>ROUND(I95*H95,2)</f>
        <v>0</v>
      </c>
      <c r="K95" s="182" t="s">
        <v>144</v>
      </c>
      <c r="L95" s="36"/>
      <c r="M95" s="187" t="s">
        <v>19</v>
      </c>
      <c r="N95" s="188" t="s">
        <v>39</v>
      </c>
      <c r="O95" s="58"/>
      <c r="P95" s="189">
        <f>O95*H95</f>
        <v>0</v>
      </c>
      <c r="Q95" s="189">
        <v>0</v>
      </c>
      <c r="R95" s="189">
        <f>Q95*H95</f>
        <v>0</v>
      </c>
      <c r="S95" s="189">
        <v>0</v>
      </c>
      <c r="T95" s="190">
        <f>S95*H95</f>
        <v>0</v>
      </c>
      <c r="AR95" s="15" t="s">
        <v>145</v>
      </c>
      <c r="AT95" s="15" t="s">
        <v>140</v>
      </c>
      <c r="AU95" s="15" t="s">
        <v>77</v>
      </c>
      <c r="AY95" s="15" t="s">
        <v>138</v>
      </c>
      <c r="BE95" s="191">
        <f>IF(N95="základní",J95,0)</f>
        <v>0</v>
      </c>
      <c r="BF95" s="191">
        <f>IF(N95="snížená",J95,0)</f>
        <v>0</v>
      </c>
      <c r="BG95" s="191">
        <f>IF(N95="zákl. přenesená",J95,0)</f>
        <v>0</v>
      </c>
      <c r="BH95" s="191">
        <f>IF(N95="sníž. přenesená",J95,0)</f>
        <v>0</v>
      </c>
      <c r="BI95" s="191">
        <f>IF(N95="nulová",J95,0)</f>
        <v>0</v>
      </c>
      <c r="BJ95" s="15" t="s">
        <v>75</v>
      </c>
      <c r="BK95" s="191">
        <f>ROUND(I95*H95,2)</f>
        <v>0</v>
      </c>
      <c r="BL95" s="15" t="s">
        <v>145</v>
      </c>
      <c r="BM95" s="15" t="s">
        <v>328</v>
      </c>
    </row>
    <row r="96" spans="2:51" s="12" customFormat="1" ht="12">
      <c r="B96" s="192"/>
      <c r="C96" s="193"/>
      <c r="D96" s="194" t="s">
        <v>158</v>
      </c>
      <c r="E96" s="195" t="s">
        <v>19</v>
      </c>
      <c r="F96" s="196" t="s">
        <v>329</v>
      </c>
      <c r="G96" s="193"/>
      <c r="H96" s="197">
        <v>4.647</v>
      </c>
      <c r="I96" s="198"/>
      <c r="J96" s="193"/>
      <c r="K96" s="193"/>
      <c r="L96" s="199"/>
      <c r="M96" s="200"/>
      <c r="N96" s="201"/>
      <c r="O96" s="201"/>
      <c r="P96" s="201"/>
      <c r="Q96" s="201"/>
      <c r="R96" s="201"/>
      <c r="S96" s="201"/>
      <c r="T96" s="202"/>
      <c r="AT96" s="203" t="s">
        <v>158</v>
      </c>
      <c r="AU96" s="203" t="s">
        <v>77</v>
      </c>
      <c r="AV96" s="12" t="s">
        <v>77</v>
      </c>
      <c r="AW96" s="12" t="s">
        <v>31</v>
      </c>
      <c r="AX96" s="12" t="s">
        <v>75</v>
      </c>
      <c r="AY96" s="203" t="s">
        <v>138</v>
      </c>
    </row>
    <row r="97" spans="2:65" s="1" customFormat="1" ht="22.5" customHeight="1">
      <c r="B97" s="32"/>
      <c r="C97" s="180" t="s">
        <v>160</v>
      </c>
      <c r="D97" s="180" t="s">
        <v>140</v>
      </c>
      <c r="E97" s="181" t="s">
        <v>161</v>
      </c>
      <c r="F97" s="182" t="s">
        <v>162</v>
      </c>
      <c r="G97" s="183" t="s">
        <v>153</v>
      </c>
      <c r="H97" s="184">
        <v>49.54</v>
      </c>
      <c r="I97" s="185"/>
      <c r="J97" s="186">
        <f aca="true" t="shared" si="0" ref="J97:J104">ROUND(I97*H97,2)</f>
        <v>0</v>
      </c>
      <c r="K97" s="182" t="s">
        <v>144</v>
      </c>
      <c r="L97" s="36"/>
      <c r="M97" s="187" t="s">
        <v>19</v>
      </c>
      <c r="N97" s="188" t="s">
        <v>39</v>
      </c>
      <c r="O97" s="58"/>
      <c r="P97" s="189">
        <f aca="true" t="shared" si="1" ref="P97:P104">O97*H97</f>
        <v>0</v>
      </c>
      <c r="Q97" s="189">
        <v>0</v>
      </c>
      <c r="R97" s="189">
        <f aca="true" t="shared" si="2" ref="R97:R104">Q97*H97</f>
        <v>0</v>
      </c>
      <c r="S97" s="189">
        <v>0</v>
      </c>
      <c r="T97" s="190">
        <f aca="true" t="shared" si="3" ref="T97:T104">S97*H97</f>
        <v>0</v>
      </c>
      <c r="AR97" s="15" t="s">
        <v>145</v>
      </c>
      <c r="AT97" s="15" t="s">
        <v>140</v>
      </c>
      <c r="AU97" s="15" t="s">
        <v>77</v>
      </c>
      <c r="AY97" s="15" t="s">
        <v>138</v>
      </c>
      <c r="BE97" s="191">
        <f aca="true" t="shared" si="4" ref="BE97:BE104">IF(N97="základní",J97,0)</f>
        <v>0</v>
      </c>
      <c r="BF97" s="191">
        <f aca="true" t="shared" si="5" ref="BF97:BF104">IF(N97="snížená",J97,0)</f>
        <v>0</v>
      </c>
      <c r="BG97" s="191">
        <f aca="true" t="shared" si="6" ref="BG97:BG104">IF(N97="zákl. přenesená",J97,0)</f>
        <v>0</v>
      </c>
      <c r="BH97" s="191">
        <f aca="true" t="shared" si="7" ref="BH97:BH104">IF(N97="sníž. přenesená",J97,0)</f>
        <v>0</v>
      </c>
      <c r="BI97" s="191">
        <f aca="true" t="shared" si="8" ref="BI97:BI104">IF(N97="nulová",J97,0)</f>
        <v>0</v>
      </c>
      <c r="BJ97" s="15" t="s">
        <v>75</v>
      </c>
      <c r="BK97" s="191">
        <f aca="true" t="shared" si="9" ref="BK97:BK104">ROUND(I97*H97,2)</f>
        <v>0</v>
      </c>
      <c r="BL97" s="15" t="s">
        <v>145</v>
      </c>
      <c r="BM97" s="15" t="s">
        <v>330</v>
      </c>
    </row>
    <row r="98" spans="2:65" s="1" customFormat="1" ht="22.5" customHeight="1">
      <c r="B98" s="32"/>
      <c r="C98" s="180" t="s">
        <v>164</v>
      </c>
      <c r="D98" s="180" t="s">
        <v>140</v>
      </c>
      <c r="E98" s="181" t="s">
        <v>165</v>
      </c>
      <c r="F98" s="182" t="s">
        <v>166</v>
      </c>
      <c r="G98" s="183" t="s">
        <v>153</v>
      </c>
      <c r="H98" s="184">
        <v>49.54</v>
      </c>
      <c r="I98" s="185"/>
      <c r="J98" s="186">
        <f t="shared" si="0"/>
        <v>0</v>
      </c>
      <c r="K98" s="182" t="s">
        <v>144</v>
      </c>
      <c r="L98" s="36"/>
      <c r="M98" s="187" t="s">
        <v>19</v>
      </c>
      <c r="N98" s="188" t="s">
        <v>39</v>
      </c>
      <c r="O98" s="58"/>
      <c r="P98" s="189">
        <f t="shared" si="1"/>
        <v>0</v>
      </c>
      <c r="Q98" s="189">
        <v>0</v>
      </c>
      <c r="R98" s="189">
        <f t="shared" si="2"/>
        <v>0</v>
      </c>
      <c r="S98" s="189">
        <v>0</v>
      </c>
      <c r="T98" s="190">
        <f t="shared" si="3"/>
        <v>0</v>
      </c>
      <c r="AR98" s="15" t="s">
        <v>145</v>
      </c>
      <c r="AT98" s="15" t="s">
        <v>140</v>
      </c>
      <c r="AU98" s="15" t="s">
        <v>77</v>
      </c>
      <c r="AY98" s="15" t="s">
        <v>138</v>
      </c>
      <c r="BE98" s="191">
        <f t="shared" si="4"/>
        <v>0</v>
      </c>
      <c r="BF98" s="191">
        <f t="shared" si="5"/>
        <v>0</v>
      </c>
      <c r="BG98" s="191">
        <f t="shared" si="6"/>
        <v>0</v>
      </c>
      <c r="BH98" s="191">
        <f t="shared" si="7"/>
        <v>0</v>
      </c>
      <c r="BI98" s="191">
        <f t="shared" si="8"/>
        <v>0</v>
      </c>
      <c r="BJ98" s="15" t="s">
        <v>75</v>
      </c>
      <c r="BK98" s="191">
        <f t="shared" si="9"/>
        <v>0</v>
      </c>
      <c r="BL98" s="15" t="s">
        <v>145</v>
      </c>
      <c r="BM98" s="15" t="s">
        <v>331</v>
      </c>
    </row>
    <row r="99" spans="2:65" s="1" customFormat="1" ht="22.5" customHeight="1">
      <c r="B99" s="32"/>
      <c r="C99" s="180" t="s">
        <v>168</v>
      </c>
      <c r="D99" s="180" t="s">
        <v>140</v>
      </c>
      <c r="E99" s="181" t="s">
        <v>169</v>
      </c>
      <c r="F99" s="182" t="s">
        <v>170</v>
      </c>
      <c r="G99" s="183" t="s">
        <v>171</v>
      </c>
      <c r="H99" s="184">
        <v>90.37</v>
      </c>
      <c r="I99" s="185"/>
      <c r="J99" s="186">
        <f t="shared" si="0"/>
        <v>0</v>
      </c>
      <c r="K99" s="182" t="s">
        <v>144</v>
      </c>
      <c r="L99" s="36"/>
      <c r="M99" s="187" t="s">
        <v>19</v>
      </c>
      <c r="N99" s="188" t="s">
        <v>39</v>
      </c>
      <c r="O99" s="58"/>
      <c r="P99" s="189">
        <f t="shared" si="1"/>
        <v>0</v>
      </c>
      <c r="Q99" s="189">
        <v>0</v>
      </c>
      <c r="R99" s="189">
        <f t="shared" si="2"/>
        <v>0</v>
      </c>
      <c r="S99" s="189">
        <v>0</v>
      </c>
      <c r="T99" s="190">
        <f t="shared" si="3"/>
        <v>0</v>
      </c>
      <c r="AR99" s="15" t="s">
        <v>145</v>
      </c>
      <c r="AT99" s="15" t="s">
        <v>140</v>
      </c>
      <c r="AU99" s="15" t="s">
        <v>77</v>
      </c>
      <c r="AY99" s="15" t="s">
        <v>138</v>
      </c>
      <c r="BE99" s="191">
        <f t="shared" si="4"/>
        <v>0</v>
      </c>
      <c r="BF99" s="191">
        <f t="shared" si="5"/>
        <v>0</v>
      </c>
      <c r="BG99" s="191">
        <f t="shared" si="6"/>
        <v>0</v>
      </c>
      <c r="BH99" s="191">
        <f t="shared" si="7"/>
        <v>0</v>
      </c>
      <c r="BI99" s="191">
        <f t="shared" si="8"/>
        <v>0</v>
      </c>
      <c r="BJ99" s="15" t="s">
        <v>75</v>
      </c>
      <c r="BK99" s="191">
        <f t="shared" si="9"/>
        <v>0</v>
      </c>
      <c r="BL99" s="15" t="s">
        <v>145</v>
      </c>
      <c r="BM99" s="15" t="s">
        <v>332</v>
      </c>
    </row>
    <row r="100" spans="2:65" s="1" customFormat="1" ht="22.5" customHeight="1">
      <c r="B100" s="32"/>
      <c r="C100" s="180" t="s">
        <v>173</v>
      </c>
      <c r="D100" s="180" t="s">
        <v>140</v>
      </c>
      <c r="E100" s="181" t="s">
        <v>174</v>
      </c>
      <c r="F100" s="182" t="s">
        <v>175</v>
      </c>
      <c r="G100" s="183" t="s">
        <v>153</v>
      </c>
      <c r="H100" s="184">
        <v>4.94</v>
      </c>
      <c r="I100" s="185"/>
      <c r="J100" s="186">
        <f t="shared" si="0"/>
        <v>0</v>
      </c>
      <c r="K100" s="182" t="s">
        <v>144</v>
      </c>
      <c r="L100" s="36"/>
      <c r="M100" s="187" t="s">
        <v>19</v>
      </c>
      <c r="N100" s="188" t="s">
        <v>39</v>
      </c>
      <c r="O100" s="58"/>
      <c r="P100" s="189">
        <f t="shared" si="1"/>
        <v>0</v>
      </c>
      <c r="Q100" s="189">
        <v>0</v>
      </c>
      <c r="R100" s="189">
        <f t="shared" si="2"/>
        <v>0</v>
      </c>
      <c r="S100" s="189">
        <v>0</v>
      </c>
      <c r="T100" s="190">
        <f t="shared" si="3"/>
        <v>0</v>
      </c>
      <c r="AR100" s="15" t="s">
        <v>145</v>
      </c>
      <c r="AT100" s="15" t="s">
        <v>140</v>
      </c>
      <c r="AU100" s="15" t="s">
        <v>77</v>
      </c>
      <c r="AY100" s="15" t="s">
        <v>138</v>
      </c>
      <c r="BE100" s="191">
        <f t="shared" si="4"/>
        <v>0</v>
      </c>
      <c r="BF100" s="191">
        <f t="shared" si="5"/>
        <v>0</v>
      </c>
      <c r="BG100" s="191">
        <f t="shared" si="6"/>
        <v>0</v>
      </c>
      <c r="BH100" s="191">
        <f t="shared" si="7"/>
        <v>0</v>
      </c>
      <c r="BI100" s="191">
        <f t="shared" si="8"/>
        <v>0</v>
      </c>
      <c r="BJ100" s="15" t="s">
        <v>75</v>
      </c>
      <c r="BK100" s="191">
        <f t="shared" si="9"/>
        <v>0</v>
      </c>
      <c r="BL100" s="15" t="s">
        <v>145</v>
      </c>
      <c r="BM100" s="15" t="s">
        <v>333</v>
      </c>
    </row>
    <row r="101" spans="2:65" s="1" customFormat="1" ht="16.5" customHeight="1">
      <c r="B101" s="32"/>
      <c r="C101" s="180" t="s">
        <v>177</v>
      </c>
      <c r="D101" s="180" t="s">
        <v>140</v>
      </c>
      <c r="E101" s="181" t="s">
        <v>178</v>
      </c>
      <c r="F101" s="182" t="s">
        <v>179</v>
      </c>
      <c r="G101" s="183" t="s">
        <v>153</v>
      </c>
      <c r="H101" s="184">
        <v>60.09</v>
      </c>
      <c r="I101" s="185"/>
      <c r="J101" s="186">
        <f t="shared" si="0"/>
        <v>0</v>
      </c>
      <c r="K101" s="182" t="s">
        <v>144</v>
      </c>
      <c r="L101" s="36"/>
      <c r="M101" s="187" t="s">
        <v>19</v>
      </c>
      <c r="N101" s="188" t="s">
        <v>39</v>
      </c>
      <c r="O101" s="58"/>
      <c r="P101" s="189">
        <f t="shared" si="1"/>
        <v>0</v>
      </c>
      <c r="Q101" s="189">
        <v>0</v>
      </c>
      <c r="R101" s="189">
        <f t="shared" si="2"/>
        <v>0</v>
      </c>
      <c r="S101" s="189">
        <v>0</v>
      </c>
      <c r="T101" s="190">
        <f t="shared" si="3"/>
        <v>0</v>
      </c>
      <c r="AR101" s="15" t="s">
        <v>145</v>
      </c>
      <c r="AT101" s="15" t="s">
        <v>140</v>
      </c>
      <c r="AU101" s="15" t="s">
        <v>77</v>
      </c>
      <c r="AY101" s="15" t="s">
        <v>138</v>
      </c>
      <c r="BE101" s="191">
        <f t="shared" si="4"/>
        <v>0</v>
      </c>
      <c r="BF101" s="191">
        <f t="shared" si="5"/>
        <v>0</v>
      </c>
      <c r="BG101" s="191">
        <f t="shared" si="6"/>
        <v>0</v>
      </c>
      <c r="BH101" s="191">
        <f t="shared" si="7"/>
        <v>0</v>
      </c>
      <c r="BI101" s="191">
        <f t="shared" si="8"/>
        <v>0</v>
      </c>
      <c r="BJ101" s="15" t="s">
        <v>75</v>
      </c>
      <c r="BK101" s="191">
        <f t="shared" si="9"/>
        <v>0</v>
      </c>
      <c r="BL101" s="15" t="s">
        <v>145</v>
      </c>
      <c r="BM101" s="15" t="s">
        <v>334</v>
      </c>
    </row>
    <row r="102" spans="2:65" s="1" customFormat="1" ht="22.5" customHeight="1">
      <c r="B102" s="32"/>
      <c r="C102" s="180" t="s">
        <v>181</v>
      </c>
      <c r="D102" s="180" t="s">
        <v>140</v>
      </c>
      <c r="E102" s="181" t="s">
        <v>182</v>
      </c>
      <c r="F102" s="182" t="s">
        <v>183</v>
      </c>
      <c r="G102" s="183" t="s">
        <v>171</v>
      </c>
      <c r="H102" s="184">
        <v>123.76</v>
      </c>
      <c r="I102" s="185"/>
      <c r="J102" s="186">
        <f t="shared" si="0"/>
        <v>0</v>
      </c>
      <c r="K102" s="182" t="s">
        <v>144</v>
      </c>
      <c r="L102" s="36"/>
      <c r="M102" s="187" t="s">
        <v>19</v>
      </c>
      <c r="N102" s="188" t="s">
        <v>39</v>
      </c>
      <c r="O102" s="58"/>
      <c r="P102" s="189">
        <f t="shared" si="1"/>
        <v>0</v>
      </c>
      <c r="Q102" s="189">
        <v>0</v>
      </c>
      <c r="R102" s="189">
        <f t="shared" si="2"/>
        <v>0</v>
      </c>
      <c r="S102" s="189">
        <v>0</v>
      </c>
      <c r="T102" s="190">
        <f t="shared" si="3"/>
        <v>0</v>
      </c>
      <c r="AR102" s="15" t="s">
        <v>145</v>
      </c>
      <c r="AT102" s="15" t="s">
        <v>140</v>
      </c>
      <c r="AU102" s="15" t="s">
        <v>77</v>
      </c>
      <c r="AY102" s="15" t="s">
        <v>138</v>
      </c>
      <c r="BE102" s="191">
        <f t="shared" si="4"/>
        <v>0</v>
      </c>
      <c r="BF102" s="191">
        <f t="shared" si="5"/>
        <v>0</v>
      </c>
      <c r="BG102" s="191">
        <f t="shared" si="6"/>
        <v>0</v>
      </c>
      <c r="BH102" s="191">
        <f t="shared" si="7"/>
        <v>0</v>
      </c>
      <c r="BI102" s="191">
        <f t="shared" si="8"/>
        <v>0</v>
      </c>
      <c r="BJ102" s="15" t="s">
        <v>75</v>
      </c>
      <c r="BK102" s="191">
        <f t="shared" si="9"/>
        <v>0</v>
      </c>
      <c r="BL102" s="15" t="s">
        <v>145</v>
      </c>
      <c r="BM102" s="15" t="s">
        <v>335</v>
      </c>
    </row>
    <row r="103" spans="2:65" s="1" customFormat="1" ht="22.5" customHeight="1">
      <c r="B103" s="32"/>
      <c r="C103" s="180" t="s">
        <v>185</v>
      </c>
      <c r="D103" s="180" t="s">
        <v>140</v>
      </c>
      <c r="E103" s="181" t="s">
        <v>186</v>
      </c>
      <c r="F103" s="182" t="s">
        <v>187</v>
      </c>
      <c r="G103" s="183" t="s">
        <v>171</v>
      </c>
      <c r="H103" s="184">
        <v>123.76</v>
      </c>
      <c r="I103" s="185"/>
      <c r="J103" s="186">
        <f t="shared" si="0"/>
        <v>0</v>
      </c>
      <c r="K103" s="182" t="s">
        <v>144</v>
      </c>
      <c r="L103" s="36"/>
      <c r="M103" s="187" t="s">
        <v>19</v>
      </c>
      <c r="N103" s="188" t="s">
        <v>39</v>
      </c>
      <c r="O103" s="58"/>
      <c r="P103" s="189">
        <f t="shared" si="1"/>
        <v>0</v>
      </c>
      <c r="Q103" s="189">
        <v>0</v>
      </c>
      <c r="R103" s="189">
        <f t="shared" si="2"/>
        <v>0</v>
      </c>
      <c r="S103" s="189">
        <v>0</v>
      </c>
      <c r="T103" s="190">
        <f t="shared" si="3"/>
        <v>0</v>
      </c>
      <c r="AR103" s="15" t="s">
        <v>145</v>
      </c>
      <c r="AT103" s="15" t="s">
        <v>140</v>
      </c>
      <c r="AU103" s="15" t="s">
        <v>77</v>
      </c>
      <c r="AY103" s="15" t="s">
        <v>138</v>
      </c>
      <c r="BE103" s="191">
        <f t="shared" si="4"/>
        <v>0</v>
      </c>
      <c r="BF103" s="191">
        <f t="shared" si="5"/>
        <v>0</v>
      </c>
      <c r="BG103" s="191">
        <f t="shared" si="6"/>
        <v>0</v>
      </c>
      <c r="BH103" s="191">
        <f t="shared" si="7"/>
        <v>0</v>
      </c>
      <c r="BI103" s="191">
        <f t="shared" si="8"/>
        <v>0</v>
      </c>
      <c r="BJ103" s="15" t="s">
        <v>75</v>
      </c>
      <c r="BK103" s="191">
        <f t="shared" si="9"/>
        <v>0</v>
      </c>
      <c r="BL103" s="15" t="s">
        <v>145</v>
      </c>
      <c r="BM103" s="15" t="s">
        <v>336</v>
      </c>
    </row>
    <row r="104" spans="2:65" s="1" customFormat="1" ht="16.5" customHeight="1">
      <c r="B104" s="32"/>
      <c r="C104" s="204" t="s">
        <v>189</v>
      </c>
      <c r="D104" s="204" t="s">
        <v>190</v>
      </c>
      <c r="E104" s="205" t="s">
        <v>191</v>
      </c>
      <c r="F104" s="206" t="s">
        <v>192</v>
      </c>
      <c r="G104" s="207" t="s">
        <v>193</v>
      </c>
      <c r="H104" s="208">
        <v>1.856</v>
      </c>
      <c r="I104" s="209"/>
      <c r="J104" s="210">
        <f t="shared" si="0"/>
        <v>0</v>
      </c>
      <c r="K104" s="206" t="s">
        <v>144</v>
      </c>
      <c r="L104" s="211"/>
      <c r="M104" s="212" t="s">
        <v>19</v>
      </c>
      <c r="N104" s="213" t="s">
        <v>39</v>
      </c>
      <c r="O104" s="58"/>
      <c r="P104" s="189">
        <f t="shared" si="1"/>
        <v>0</v>
      </c>
      <c r="Q104" s="189">
        <v>0.001</v>
      </c>
      <c r="R104" s="189">
        <f t="shared" si="2"/>
        <v>0.0018560000000000002</v>
      </c>
      <c r="S104" s="189">
        <v>0</v>
      </c>
      <c r="T104" s="190">
        <f t="shared" si="3"/>
        <v>0</v>
      </c>
      <c r="AR104" s="15" t="s">
        <v>173</v>
      </c>
      <c r="AT104" s="15" t="s">
        <v>190</v>
      </c>
      <c r="AU104" s="15" t="s">
        <v>77</v>
      </c>
      <c r="AY104" s="15" t="s">
        <v>138</v>
      </c>
      <c r="BE104" s="191">
        <f t="shared" si="4"/>
        <v>0</v>
      </c>
      <c r="BF104" s="191">
        <f t="shared" si="5"/>
        <v>0</v>
      </c>
      <c r="BG104" s="191">
        <f t="shared" si="6"/>
        <v>0</v>
      </c>
      <c r="BH104" s="191">
        <f t="shared" si="7"/>
        <v>0</v>
      </c>
      <c r="BI104" s="191">
        <f t="shared" si="8"/>
        <v>0</v>
      </c>
      <c r="BJ104" s="15" t="s">
        <v>75</v>
      </c>
      <c r="BK104" s="191">
        <f t="shared" si="9"/>
        <v>0</v>
      </c>
      <c r="BL104" s="15" t="s">
        <v>145</v>
      </c>
      <c r="BM104" s="15" t="s">
        <v>337</v>
      </c>
    </row>
    <row r="105" spans="2:51" s="12" customFormat="1" ht="12">
      <c r="B105" s="192"/>
      <c r="C105" s="193"/>
      <c r="D105" s="194" t="s">
        <v>158</v>
      </c>
      <c r="E105" s="195" t="s">
        <v>19</v>
      </c>
      <c r="F105" s="196" t="s">
        <v>338</v>
      </c>
      <c r="G105" s="193"/>
      <c r="H105" s="197">
        <v>1.856</v>
      </c>
      <c r="I105" s="198"/>
      <c r="J105" s="193"/>
      <c r="K105" s="193"/>
      <c r="L105" s="199"/>
      <c r="M105" s="200"/>
      <c r="N105" s="201"/>
      <c r="O105" s="201"/>
      <c r="P105" s="201"/>
      <c r="Q105" s="201"/>
      <c r="R105" s="201"/>
      <c r="S105" s="201"/>
      <c r="T105" s="202"/>
      <c r="AT105" s="203" t="s">
        <v>158</v>
      </c>
      <c r="AU105" s="203" t="s">
        <v>77</v>
      </c>
      <c r="AV105" s="12" t="s">
        <v>77</v>
      </c>
      <c r="AW105" s="12" t="s">
        <v>31</v>
      </c>
      <c r="AX105" s="12" t="s">
        <v>75</v>
      </c>
      <c r="AY105" s="203" t="s">
        <v>138</v>
      </c>
    </row>
    <row r="106" spans="2:63" s="11" customFormat="1" ht="22.9" customHeight="1">
      <c r="B106" s="164"/>
      <c r="C106" s="165"/>
      <c r="D106" s="166" t="s">
        <v>67</v>
      </c>
      <c r="E106" s="178" t="s">
        <v>145</v>
      </c>
      <c r="F106" s="178" t="s">
        <v>196</v>
      </c>
      <c r="G106" s="165"/>
      <c r="H106" s="165"/>
      <c r="I106" s="168"/>
      <c r="J106" s="179">
        <f>BK106</f>
        <v>0</v>
      </c>
      <c r="K106" s="165"/>
      <c r="L106" s="170"/>
      <c r="M106" s="171"/>
      <c r="N106" s="172"/>
      <c r="O106" s="172"/>
      <c r="P106" s="173">
        <f>SUM(P107:P110)</f>
        <v>0</v>
      </c>
      <c r="Q106" s="172"/>
      <c r="R106" s="173">
        <f>SUM(R107:R110)</f>
        <v>169.1530896</v>
      </c>
      <c r="S106" s="172"/>
      <c r="T106" s="174">
        <f>SUM(T107:T110)</f>
        <v>0</v>
      </c>
      <c r="AR106" s="175" t="s">
        <v>75</v>
      </c>
      <c r="AT106" s="176" t="s">
        <v>67</v>
      </c>
      <c r="AU106" s="176" t="s">
        <v>75</v>
      </c>
      <c r="AY106" s="175" t="s">
        <v>138</v>
      </c>
      <c r="BK106" s="177">
        <f>SUM(BK107:BK110)</f>
        <v>0</v>
      </c>
    </row>
    <row r="107" spans="2:65" s="1" customFormat="1" ht="22.5" customHeight="1">
      <c r="B107" s="32"/>
      <c r="C107" s="180" t="s">
        <v>197</v>
      </c>
      <c r="D107" s="180" t="s">
        <v>140</v>
      </c>
      <c r="E107" s="181" t="s">
        <v>198</v>
      </c>
      <c r="F107" s="182" t="s">
        <v>199</v>
      </c>
      <c r="G107" s="183" t="s">
        <v>153</v>
      </c>
      <c r="H107" s="184">
        <v>45.65</v>
      </c>
      <c r="I107" s="185"/>
      <c r="J107" s="186">
        <f>ROUND(I107*H107,2)</f>
        <v>0</v>
      </c>
      <c r="K107" s="182" t="s">
        <v>144</v>
      </c>
      <c r="L107" s="36"/>
      <c r="M107" s="187" t="s">
        <v>19</v>
      </c>
      <c r="N107" s="188" t="s">
        <v>39</v>
      </c>
      <c r="O107" s="58"/>
      <c r="P107" s="189">
        <f>O107*H107</f>
        <v>0</v>
      </c>
      <c r="Q107" s="189">
        <v>2.13408</v>
      </c>
      <c r="R107" s="189">
        <f>Q107*H107</f>
        <v>97.420752</v>
      </c>
      <c r="S107" s="189">
        <v>0</v>
      </c>
      <c r="T107" s="190">
        <f>S107*H107</f>
        <v>0</v>
      </c>
      <c r="AR107" s="15" t="s">
        <v>145</v>
      </c>
      <c r="AT107" s="15" t="s">
        <v>140</v>
      </c>
      <c r="AU107" s="15" t="s">
        <v>77</v>
      </c>
      <c r="AY107" s="15" t="s">
        <v>138</v>
      </c>
      <c r="BE107" s="191">
        <f>IF(N107="základní",J107,0)</f>
        <v>0</v>
      </c>
      <c r="BF107" s="191">
        <f>IF(N107="snížená",J107,0)</f>
        <v>0</v>
      </c>
      <c r="BG107" s="191">
        <f>IF(N107="zákl. přenesená",J107,0)</f>
        <v>0</v>
      </c>
      <c r="BH107" s="191">
        <f>IF(N107="sníž. přenesená",J107,0)</f>
        <v>0</v>
      </c>
      <c r="BI107" s="191">
        <f>IF(N107="nulová",J107,0)</f>
        <v>0</v>
      </c>
      <c r="BJ107" s="15" t="s">
        <v>75</v>
      </c>
      <c r="BK107" s="191">
        <f>ROUND(I107*H107,2)</f>
        <v>0</v>
      </c>
      <c r="BL107" s="15" t="s">
        <v>145</v>
      </c>
      <c r="BM107" s="15" t="s">
        <v>339</v>
      </c>
    </row>
    <row r="108" spans="2:65" s="1" customFormat="1" ht="22.5" customHeight="1">
      <c r="B108" s="32"/>
      <c r="C108" s="180" t="s">
        <v>201</v>
      </c>
      <c r="D108" s="180" t="s">
        <v>140</v>
      </c>
      <c r="E108" s="181" t="s">
        <v>202</v>
      </c>
      <c r="F108" s="182" t="s">
        <v>203</v>
      </c>
      <c r="G108" s="183" t="s">
        <v>171</v>
      </c>
      <c r="H108" s="184">
        <v>64.65</v>
      </c>
      <c r="I108" s="185"/>
      <c r="J108" s="186">
        <f>ROUND(I108*H108,2)</f>
        <v>0</v>
      </c>
      <c r="K108" s="182" t="s">
        <v>144</v>
      </c>
      <c r="L108" s="36"/>
      <c r="M108" s="187" t="s">
        <v>19</v>
      </c>
      <c r="N108" s="188" t="s">
        <v>39</v>
      </c>
      <c r="O108" s="58"/>
      <c r="P108" s="189">
        <f>O108*H108</f>
        <v>0</v>
      </c>
      <c r="Q108" s="189">
        <v>0</v>
      </c>
      <c r="R108" s="189">
        <f>Q108*H108</f>
        <v>0</v>
      </c>
      <c r="S108" s="189">
        <v>0</v>
      </c>
      <c r="T108" s="190">
        <f>S108*H108</f>
        <v>0</v>
      </c>
      <c r="AR108" s="15" t="s">
        <v>145</v>
      </c>
      <c r="AT108" s="15" t="s">
        <v>140</v>
      </c>
      <c r="AU108" s="15" t="s">
        <v>77</v>
      </c>
      <c r="AY108" s="15" t="s">
        <v>138</v>
      </c>
      <c r="BE108" s="191">
        <f>IF(N108="základní",J108,0)</f>
        <v>0</v>
      </c>
      <c r="BF108" s="191">
        <f>IF(N108="snížená",J108,0)</f>
        <v>0</v>
      </c>
      <c r="BG108" s="191">
        <f>IF(N108="zákl. přenesená",J108,0)</f>
        <v>0</v>
      </c>
      <c r="BH108" s="191">
        <f>IF(N108="sníž. přenesená",J108,0)</f>
        <v>0</v>
      </c>
      <c r="BI108" s="191">
        <f>IF(N108="nulová",J108,0)</f>
        <v>0</v>
      </c>
      <c r="BJ108" s="15" t="s">
        <v>75</v>
      </c>
      <c r="BK108" s="191">
        <f>ROUND(I108*H108,2)</f>
        <v>0</v>
      </c>
      <c r="BL108" s="15" t="s">
        <v>145</v>
      </c>
      <c r="BM108" s="15" t="s">
        <v>340</v>
      </c>
    </row>
    <row r="109" spans="2:65" s="1" customFormat="1" ht="16.5" customHeight="1">
      <c r="B109" s="32"/>
      <c r="C109" s="180" t="s">
        <v>8</v>
      </c>
      <c r="D109" s="180" t="s">
        <v>140</v>
      </c>
      <c r="E109" s="181" t="s">
        <v>205</v>
      </c>
      <c r="F109" s="182" t="s">
        <v>206</v>
      </c>
      <c r="G109" s="183" t="s">
        <v>153</v>
      </c>
      <c r="H109" s="184">
        <v>29.47</v>
      </c>
      <c r="I109" s="185"/>
      <c r="J109" s="186">
        <f>ROUND(I109*H109,2)</f>
        <v>0</v>
      </c>
      <c r="K109" s="182" t="s">
        <v>144</v>
      </c>
      <c r="L109" s="36"/>
      <c r="M109" s="187" t="s">
        <v>19</v>
      </c>
      <c r="N109" s="188" t="s">
        <v>39</v>
      </c>
      <c r="O109" s="58"/>
      <c r="P109" s="189">
        <f>O109*H109</f>
        <v>0</v>
      </c>
      <c r="Q109" s="189">
        <v>2.43408</v>
      </c>
      <c r="R109" s="189">
        <f>Q109*H109</f>
        <v>71.7323376</v>
      </c>
      <c r="S109" s="189">
        <v>0</v>
      </c>
      <c r="T109" s="190">
        <f>S109*H109</f>
        <v>0</v>
      </c>
      <c r="AR109" s="15" t="s">
        <v>145</v>
      </c>
      <c r="AT109" s="15" t="s">
        <v>140</v>
      </c>
      <c r="AU109" s="15" t="s">
        <v>77</v>
      </c>
      <c r="AY109" s="15" t="s">
        <v>138</v>
      </c>
      <c r="BE109" s="191">
        <f>IF(N109="základní",J109,0)</f>
        <v>0</v>
      </c>
      <c r="BF109" s="191">
        <f>IF(N109="snížená",J109,0)</f>
        <v>0</v>
      </c>
      <c r="BG109" s="191">
        <f>IF(N109="zákl. přenesená",J109,0)</f>
        <v>0</v>
      </c>
      <c r="BH109" s="191">
        <f>IF(N109="sníž. přenesená",J109,0)</f>
        <v>0</v>
      </c>
      <c r="BI109" s="191">
        <f>IF(N109="nulová",J109,0)</f>
        <v>0</v>
      </c>
      <c r="BJ109" s="15" t="s">
        <v>75</v>
      </c>
      <c r="BK109" s="191">
        <f>ROUND(I109*H109,2)</f>
        <v>0</v>
      </c>
      <c r="BL109" s="15" t="s">
        <v>145</v>
      </c>
      <c r="BM109" s="15" t="s">
        <v>341</v>
      </c>
    </row>
    <row r="110" spans="2:65" s="1" customFormat="1" ht="22.5" customHeight="1">
      <c r="B110" s="32"/>
      <c r="C110" s="180" t="s">
        <v>208</v>
      </c>
      <c r="D110" s="180" t="s">
        <v>140</v>
      </c>
      <c r="E110" s="181" t="s">
        <v>209</v>
      </c>
      <c r="F110" s="182" t="s">
        <v>210</v>
      </c>
      <c r="G110" s="183" t="s">
        <v>171</v>
      </c>
      <c r="H110" s="184">
        <v>98.48</v>
      </c>
      <c r="I110" s="185"/>
      <c r="J110" s="186">
        <f>ROUND(I110*H110,2)</f>
        <v>0</v>
      </c>
      <c r="K110" s="182" t="s">
        <v>144</v>
      </c>
      <c r="L110" s="36"/>
      <c r="M110" s="187" t="s">
        <v>19</v>
      </c>
      <c r="N110" s="188" t="s">
        <v>39</v>
      </c>
      <c r="O110" s="58"/>
      <c r="P110" s="189">
        <f>O110*H110</f>
        <v>0</v>
      </c>
      <c r="Q110" s="189">
        <v>0</v>
      </c>
      <c r="R110" s="189">
        <f>Q110*H110</f>
        <v>0</v>
      </c>
      <c r="S110" s="189">
        <v>0</v>
      </c>
      <c r="T110" s="190">
        <f>S110*H110</f>
        <v>0</v>
      </c>
      <c r="AR110" s="15" t="s">
        <v>145</v>
      </c>
      <c r="AT110" s="15" t="s">
        <v>140</v>
      </c>
      <c r="AU110" s="15" t="s">
        <v>77</v>
      </c>
      <c r="AY110" s="15" t="s">
        <v>138</v>
      </c>
      <c r="BE110" s="191">
        <f>IF(N110="základní",J110,0)</f>
        <v>0</v>
      </c>
      <c r="BF110" s="191">
        <f>IF(N110="snížená",J110,0)</f>
        <v>0</v>
      </c>
      <c r="BG110" s="191">
        <f>IF(N110="zákl. přenesená",J110,0)</f>
        <v>0</v>
      </c>
      <c r="BH110" s="191">
        <f>IF(N110="sníž. přenesená",J110,0)</f>
        <v>0</v>
      </c>
      <c r="BI110" s="191">
        <f>IF(N110="nulová",J110,0)</f>
        <v>0</v>
      </c>
      <c r="BJ110" s="15" t="s">
        <v>75</v>
      </c>
      <c r="BK110" s="191">
        <f>ROUND(I110*H110,2)</f>
        <v>0</v>
      </c>
      <c r="BL110" s="15" t="s">
        <v>145</v>
      </c>
      <c r="BM110" s="15" t="s">
        <v>342</v>
      </c>
    </row>
    <row r="111" spans="2:63" s="11" customFormat="1" ht="22.9" customHeight="1">
      <c r="B111" s="164"/>
      <c r="C111" s="165"/>
      <c r="D111" s="166" t="s">
        <v>67</v>
      </c>
      <c r="E111" s="178" t="s">
        <v>212</v>
      </c>
      <c r="F111" s="178" t="s">
        <v>213</v>
      </c>
      <c r="G111" s="165"/>
      <c r="H111" s="165"/>
      <c r="I111" s="168"/>
      <c r="J111" s="179">
        <f>BK111</f>
        <v>0</v>
      </c>
      <c r="K111" s="165"/>
      <c r="L111" s="170"/>
      <c r="M111" s="171"/>
      <c r="N111" s="172"/>
      <c r="O111" s="172"/>
      <c r="P111" s="173">
        <f>P112</f>
        <v>0</v>
      </c>
      <c r="Q111" s="172"/>
      <c r="R111" s="173">
        <f>R112</f>
        <v>0</v>
      </c>
      <c r="S111" s="172"/>
      <c r="T111" s="174">
        <f>T112</f>
        <v>0</v>
      </c>
      <c r="AR111" s="175" t="s">
        <v>75</v>
      </c>
      <c r="AT111" s="176" t="s">
        <v>67</v>
      </c>
      <c r="AU111" s="176" t="s">
        <v>75</v>
      </c>
      <c r="AY111" s="175" t="s">
        <v>138</v>
      </c>
      <c r="BK111" s="177">
        <f>BK112</f>
        <v>0</v>
      </c>
    </row>
    <row r="112" spans="2:65" s="1" customFormat="1" ht="16.5" customHeight="1">
      <c r="B112" s="32"/>
      <c r="C112" s="180" t="s">
        <v>214</v>
      </c>
      <c r="D112" s="180" t="s">
        <v>140</v>
      </c>
      <c r="E112" s="181" t="s">
        <v>215</v>
      </c>
      <c r="F112" s="182" t="s">
        <v>216</v>
      </c>
      <c r="G112" s="183" t="s">
        <v>217</v>
      </c>
      <c r="H112" s="184">
        <v>169.155</v>
      </c>
      <c r="I112" s="185"/>
      <c r="J112" s="186">
        <f>ROUND(I112*H112,2)</f>
        <v>0</v>
      </c>
      <c r="K112" s="182" t="s">
        <v>144</v>
      </c>
      <c r="L112" s="36"/>
      <c r="M112" s="214" t="s">
        <v>19</v>
      </c>
      <c r="N112" s="215" t="s">
        <v>39</v>
      </c>
      <c r="O112" s="216"/>
      <c r="P112" s="217">
        <f>O112*H112</f>
        <v>0</v>
      </c>
      <c r="Q112" s="217">
        <v>0</v>
      </c>
      <c r="R112" s="217">
        <f>Q112*H112</f>
        <v>0</v>
      </c>
      <c r="S112" s="217">
        <v>0</v>
      </c>
      <c r="T112" s="218">
        <f>S112*H112</f>
        <v>0</v>
      </c>
      <c r="AR112" s="15" t="s">
        <v>145</v>
      </c>
      <c r="AT112" s="15" t="s">
        <v>140</v>
      </c>
      <c r="AU112" s="15" t="s">
        <v>77</v>
      </c>
      <c r="AY112" s="15" t="s">
        <v>138</v>
      </c>
      <c r="BE112" s="191">
        <f>IF(N112="základní",J112,0)</f>
        <v>0</v>
      </c>
      <c r="BF112" s="191">
        <f>IF(N112="snížená",J112,0)</f>
        <v>0</v>
      </c>
      <c r="BG112" s="191">
        <f>IF(N112="zákl. přenesená",J112,0)</f>
        <v>0</v>
      </c>
      <c r="BH112" s="191">
        <f>IF(N112="sníž. přenesená",J112,0)</f>
        <v>0</v>
      </c>
      <c r="BI112" s="191">
        <f>IF(N112="nulová",J112,0)</f>
        <v>0</v>
      </c>
      <c r="BJ112" s="15" t="s">
        <v>75</v>
      </c>
      <c r="BK112" s="191">
        <f>ROUND(I112*H112,2)</f>
        <v>0</v>
      </c>
      <c r="BL112" s="15" t="s">
        <v>145</v>
      </c>
      <c r="BM112" s="15" t="s">
        <v>343</v>
      </c>
    </row>
    <row r="113" spans="2:12" s="1" customFormat="1" ht="6.95" customHeight="1">
      <c r="B113" s="44"/>
      <c r="C113" s="45"/>
      <c r="D113" s="45"/>
      <c r="E113" s="45"/>
      <c r="F113" s="45"/>
      <c r="G113" s="45"/>
      <c r="H113" s="45"/>
      <c r="I113" s="132"/>
      <c r="J113" s="45"/>
      <c r="K113" s="45"/>
      <c r="L113" s="36"/>
    </row>
  </sheetData>
  <sheetProtection algorithmName="SHA-512" hashValue="MyZhM7norq4zCY+G5s87Ip06H+nNCgB8kg/Btpgu8kBjw6iWFdS2fADAvts+Shjp81zp108hOS6Oo2/4rpT/ZQ==" saltValue="FUsuJiSt1qBlu6wljNl/2scZvHhFCGL4HemWy+j3U92kSNiXUJgGg3nDvMATyY6k3LcEjvIZQeUhrp5sz9xvyA==" spinCount="100000" sheet="1" objects="1" scenarios="1" formatColumns="0" formatRows="0" autoFilter="0"/>
  <autoFilter ref="C88:K112"/>
  <mergeCells count="12">
    <mergeCell ref="E81:H81"/>
    <mergeCell ref="L2:V2"/>
    <mergeCell ref="E50:H50"/>
    <mergeCell ref="E52:H52"/>
    <mergeCell ref="E54:H54"/>
    <mergeCell ref="E77:H77"/>
    <mergeCell ref="E79:H79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1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04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AT2" s="15" t="s">
        <v>103</v>
      </c>
    </row>
    <row r="3" spans="2:46" ht="6.95" customHeight="1">
      <c r="B3" s="105"/>
      <c r="C3" s="106"/>
      <c r="D3" s="106"/>
      <c r="E3" s="106"/>
      <c r="F3" s="106"/>
      <c r="G3" s="106"/>
      <c r="H3" s="106"/>
      <c r="I3" s="107"/>
      <c r="J3" s="106"/>
      <c r="K3" s="106"/>
      <c r="L3" s="18"/>
      <c r="AT3" s="15" t="s">
        <v>77</v>
      </c>
    </row>
    <row r="4" spans="2:46" ht="24.95" customHeight="1">
      <c r="B4" s="18"/>
      <c r="D4" s="108" t="s">
        <v>110</v>
      </c>
      <c r="L4" s="18"/>
      <c r="M4" s="22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09" t="s">
        <v>16</v>
      </c>
      <c r="L6" s="18"/>
    </row>
    <row r="7" spans="2:12" ht="16.5" customHeight="1">
      <c r="B7" s="18"/>
      <c r="E7" s="342" t="str">
        <f>'Rekapitulace stavby'!K6</f>
        <v>Výrovka, Vrbová Lhota oprava koryta a údržba porostů, ř. km 8,500 - 10,000</v>
      </c>
      <c r="F7" s="343"/>
      <c r="G7" s="343"/>
      <c r="H7" s="343"/>
      <c r="L7" s="18"/>
    </row>
    <row r="8" spans="2:12" ht="12" customHeight="1">
      <c r="B8" s="18"/>
      <c r="D8" s="109" t="s">
        <v>111</v>
      </c>
      <c r="L8" s="18"/>
    </row>
    <row r="9" spans="2:12" s="1" customFormat="1" ht="16.5" customHeight="1">
      <c r="B9" s="36"/>
      <c r="E9" s="342" t="s">
        <v>112</v>
      </c>
      <c r="F9" s="344"/>
      <c r="G9" s="344"/>
      <c r="H9" s="344"/>
      <c r="I9" s="110"/>
      <c r="L9" s="36"/>
    </row>
    <row r="10" spans="2:12" s="1" customFormat="1" ht="12" customHeight="1">
      <c r="B10" s="36"/>
      <c r="D10" s="109" t="s">
        <v>113</v>
      </c>
      <c r="I10" s="110"/>
      <c r="L10" s="36"/>
    </row>
    <row r="11" spans="2:12" s="1" customFormat="1" ht="36.95" customHeight="1">
      <c r="B11" s="36"/>
      <c r="E11" s="345" t="s">
        <v>344</v>
      </c>
      <c r="F11" s="344"/>
      <c r="G11" s="344"/>
      <c r="H11" s="344"/>
      <c r="I11" s="110"/>
      <c r="L11" s="36"/>
    </row>
    <row r="12" spans="2:12" s="1" customFormat="1" ht="12">
      <c r="B12" s="36"/>
      <c r="I12" s="110"/>
      <c r="L12" s="36"/>
    </row>
    <row r="13" spans="2:12" s="1" customFormat="1" ht="12" customHeight="1">
      <c r="B13" s="36"/>
      <c r="D13" s="109" t="s">
        <v>18</v>
      </c>
      <c r="F13" s="15" t="s">
        <v>19</v>
      </c>
      <c r="I13" s="111" t="s">
        <v>20</v>
      </c>
      <c r="J13" s="15" t="s">
        <v>19</v>
      </c>
      <c r="L13" s="36"/>
    </row>
    <row r="14" spans="2:12" s="1" customFormat="1" ht="12" customHeight="1">
      <c r="B14" s="36"/>
      <c r="D14" s="109" t="s">
        <v>21</v>
      </c>
      <c r="F14" s="15" t="s">
        <v>22</v>
      </c>
      <c r="I14" s="111" t="s">
        <v>23</v>
      </c>
      <c r="J14" s="112" t="str">
        <f>'Rekapitulace stavby'!AN8</f>
        <v>11. 12. 2018</v>
      </c>
      <c r="L14" s="36"/>
    </row>
    <row r="15" spans="2:12" s="1" customFormat="1" ht="10.9" customHeight="1">
      <c r="B15" s="36"/>
      <c r="I15" s="110"/>
      <c r="L15" s="36"/>
    </row>
    <row r="16" spans="2:12" s="1" customFormat="1" ht="12" customHeight="1">
      <c r="B16" s="36"/>
      <c r="D16" s="109" t="s">
        <v>25</v>
      </c>
      <c r="I16" s="111" t="s">
        <v>26</v>
      </c>
      <c r="J16" s="15" t="s">
        <v>19</v>
      </c>
      <c r="L16" s="36"/>
    </row>
    <row r="17" spans="2:12" s="1" customFormat="1" ht="18" customHeight="1">
      <c r="B17" s="36"/>
      <c r="E17" s="15" t="s">
        <v>22</v>
      </c>
      <c r="I17" s="111" t="s">
        <v>27</v>
      </c>
      <c r="J17" s="15" t="s">
        <v>19</v>
      </c>
      <c r="L17" s="36"/>
    </row>
    <row r="18" spans="2:12" s="1" customFormat="1" ht="6.95" customHeight="1">
      <c r="B18" s="36"/>
      <c r="I18" s="110"/>
      <c r="L18" s="36"/>
    </row>
    <row r="19" spans="2:12" s="1" customFormat="1" ht="12" customHeight="1">
      <c r="B19" s="36"/>
      <c r="D19" s="109" t="s">
        <v>28</v>
      </c>
      <c r="I19" s="111" t="s">
        <v>26</v>
      </c>
      <c r="J19" s="28" t="str">
        <f>'Rekapitulace stavby'!AN13</f>
        <v>Vyplň údaj</v>
      </c>
      <c r="L19" s="36"/>
    </row>
    <row r="20" spans="2:12" s="1" customFormat="1" ht="18" customHeight="1">
      <c r="B20" s="36"/>
      <c r="E20" s="346" t="str">
        <f>'Rekapitulace stavby'!E14</f>
        <v>Vyplň údaj</v>
      </c>
      <c r="F20" s="347"/>
      <c r="G20" s="347"/>
      <c r="H20" s="347"/>
      <c r="I20" s="111" t="s">
        <v>27</v>
      </c>
      <c r="J20" s="28" t="str">
        <f>'Rekapitulace stavby'!AN14</f>
        <v>Vyplň údaj</v>
      </c>
      <c r="L20" s="36"/>
    </row>
    <row r="21" spans="2:12" s="1" customFormat="1" ht="6.95" customHeight="1">
      <c r="B21" s="36"/>
      <c r="I21" s="110"/>
      <c r="L21" s="36"/>
    </row>
    <row r="22" spans="2:12" s="1" customFormat="1" ht="12" customHeight="1">
      <c r="B22" s="36"/>
      <c r="D22" s="109" t="s">
        <v>30</v>
      </c>
      <c r="I22" s="111" t="s">
        <v>26</v>
      </c>
      <c r="J22" s="15" t="s">
        <v>19</v>
      </c>
      <c r="L22" s="36"/>
    </row>
    <row r="23" spans="2:12" s="1" customFormat="1" ht="18" customHeight="1">
      <c r="B23" s="36"/>
      <c r="E23" s="15" t="s">
        <v>22</v>
      </c>
      <c r="I23" s="111" t="s">
        <v>27</v>
      </c>
      <c r="J23" s="15" t="s">
        <v>19</v>
      </c>
      <c r="L23" s="36"/>
    </row>
    <row r="24" spans="2:12" s="1" customFormat="1" ht="6.95" customHeight="1">
      <c r="B24" s="36"/>
      <c r="I24" s="110"/>
      <c r="L24" s="36"/>
    </row>
    <row r="25" spans="2:12" s="1" customFormat="1" ht="12" customHeight="1">
      <c r="B25" s="36"/>
      <c r="D25" s="109" t="s">
        <v>32</v>
      </c>
      <c r="I25" s="111" t="s">
        <v>26</v>
      </c>
      <c r="J25" s="15" t="str">
        <f>IF('Rekapitulace stavby'!AN19="","",'Rekapitulace stavby'!AN19)</f>
        <v/>
      </c>
      <c r="L25" s="36"/>
    </row>
    <row r="26" spans="2:12" s="1" customFormat="1" ht="18" customHeight="1">
      <c r="B26" s="36"/>
      <c r="E26" s="15" t="str">
        <f>IF('Rekapitulace stavby'!E20="","",'Rekapitulace stavby'!E20)</f>
        <v xml:space="preserve"> </v>
      </c>
      <c r="I26" s="111" t="s">
        <v>27</v>
      </c>
      <c r="J26" s="15" t="str">
        <f>IF('Rekapitulace stavby'!AN20="","",'Rekapitulace stavby'!AN20)</f>
        <v/>
      </c>
      <c r="L26" s="36"/>
    </row>
    <row r="27" spans="2:12" s="1" customFormat="1" ht="6.95" customHeight="1">
      <c r="B27" s="36"/>
      <c r="I27" s="110"/>
      <c r="L27" s="36"/>
    </row>
    <row r="28" spans="2:12" s="1" customFormat="1" ht="12" customHeight="1">
      <c r="B28" s="36"/>
      <c r="D28" s="109" t="s">
        <v>33</v>
      </c>
      <c r="I28" s="110"/>
      <c r="L28" s="36"/>
    </row>
    <row r="29" spans="2:12" s="7" customFormat="1" ht="16.5" customHeight="1">
      <c r="B29" s="113"/>
      <c r="E29" s="348" t="s">
        <v>19</v>
      </c>
      <c r="F29" s="348"/>
      <c r="G29" s="348"/>
      <c r="H29" s="348"/>
      <c r="I29" s="114"/>
      <c r="L29" s="113"/>
    </row>
    <row r="30" spans="2:12" s="1" customFormat="1" ht="6.95" customHeight="1">
      <c r="B30" s="36"/>
      <c r="I30" s="110"/>
      <c r="L30" s="36"/>
    </row>
    <row r="31" spans="2:12" s="1" customFormat="1" ht="6.95" customHeight="1">
      <c r="B31" s="36"/>
      <c r="D31" s="54"/>
      <c r="E31" s="54"/>
      <c r="F31" s="54"/>
      <c r="G31" s="54"/>
      <c r="H31" s="54"/>
      <c r="I31" s="115"/>
      <c r="J31" s="54"/>
      <c r="K31" s="54"/>
      <c r="L31" s="36"/>
    </row>
    <row r="32" spans="2:12" s="1" customFormat="1" ht="25.35" customHeight="1">
      <c r="B32" s="36"/>
      <c r="D32" s="116" t="s">
        <v>34</v>
      </c>
      <c r="I32" s="110"/>
      <c r="J32" s="117">
        <f>ROUND(J89,2)</f>
        <v>0</v>
      </c>
      <c r="L32" s="36"/>
    </row>
    <row r="33" spans="2:12" s="1" customFormat="1" ht="6.95" customHeight="1">
      <c r="B33" s="36"/>
      <c r="D33" s="54"/>
      <c r="E33" s="54"/>
      <c r="F33" s="54"/>
      <c r="G33" s="54"/>
      <c r="H33" s="54"/>
      <c r="I33" s="115"/>
      <c r="J33" s="54"/>
      <c r="K33" s="54"/>
      <c r="L33" s="36"/>
    </row>
    <row r="34" spans="2:12" s="1" customFormat="1" ht="14.45" customHeight="1">
      <c r="B34" s="36"/>
      <c r="F34" s="118" t="s">
        <v>36</v>
      </c>
      <c r="I34" s="119" t="s">
        <v>35</v>
      </c>
      <c r="J34" s="118" t="s">
        <v>37</v>
      </c>
      <c r="L34" s="36"/>
    </row>
    <row r="35" spans="2:12" s="1" customFormat="1" ht="14.45" customHeight="1">
      <c r="B35" s="36"/>
      <c r="D35" s="109" t="s">
        <v>38</v>
      </c>
      <c r="E35" s="109" t="s">
        <v>39</v>
      </c>
      <c r="F35" s="120">
        <f>ROUND((SUM(BE89:BE112)),2)</f>
        <v>0</v>
      </c>
      <c r="I35" s="121">
        <v>0.21</v>
      </c>
      <c r="J35" s="120">
        <f>ROUND(((SUM(BE89:BE112))*I35),2)</f>
        <v>0</v>
      </c>
      <c r="L35" s="36"/>
    </row>
    <row r="36" spans="2:12" s="1" customFormat="1" ht="14.45" customHeight="1">
      <c r="B36" s="36"/>
      <c r="E36" s="109" t="s">
        <v>40</v>
      </c>
      <c r="F36" s="120">
        <f>ROUND((SUM(BF89:BF112)),2)</f>
        <v>0</v>
      </c>
      <c r="I36" s="121">
        <v>0.15</v>
      </c>
      <c r="J36" s="120">
        <f>ROUND(((SUM(BF89:BF112))*I36),2)</f>
        <v>0</v>
      </c>
      <c r="L36" s="36"/>
    </row>
    <row r="37" spans="2:12" s="1" customFormat="1" ht="14.45" customHeight="1" hidden="1">
      <c r="B37" s="36"/>
      <c r="E37" s="109" t="s">
        <v>41</v>
      </c>
      <c r="F37" s="120">
        <f>ROUND((SUM(BG89:BG112)),2)</f>
        <v>0</v>
      </c>
      <c r="I37" s="121">
        <v>0.21</v>
      </c>
      <c r="J37" s="120">
        <f>0</f>
        <v>0</v>
      </c>
      <c r="L37" s="36"/>
    </row>
    <row r="38" spans="2:12" s="1" customFormat="1" ht="14.45" customHeight="1" hidden="1">
      <c r="B38" s="36"/>
      <c r="E38" s="109" t="s">
        <v>42</v>
      </c>
      <c r="F38" s="120">
        <f>ROUND((SUM(BH89:BH112)),2)</f>
        <v>0</v>
      </c>
      <c r="I38" s="121">
        <v>0.15</v>
      </c>
      <c r="J38" s="120">
        <f>0</f>
        <v>0</v>
      </c>
      <c r="L38" s="36"/>
    </row>
    <row r="39" spans="2:12" s="1" customFormat="1" ht="14.45" customHeight="1" hidden="1">
      <c r="B39" s="36"/>
      <c r="E39" s="109" t="s">
        <v>43</v>
      </c>
      <c r="F39" s="120">
        <f>ROUND((SUM(BI89:BI112)),2)</f>
        <v>0</v>
      </c>
      <c r="I39" s="121">
        <v>0</v>
      </c>
      <c r="J39" s="120">
        <f>0</f>
        <v>0</v>
      </c>
      <c r="L39" s="36"/>
    </row>
    <row r="40" spans="2:12" s="1" customFormat="1" ht="6.95" customHeight="1">
      <c r="B40" s="36"/>
      <c r="I40" s="110"/>
      <c r="L40" s="36"/>
    </row>
    <row r="41" spans="2:12" s="1" customFormat="1" ht="25.35" customHeight="1">
      <c r="B41" s="36"/>
      <c r="C41" s="122"/>
      <c r="D41" s="123" t="s">
        <v>44</v>
      </c>
      <c r="E41" s="124"/>
      <c r="F41" s="124"/>
      <c r="G41" s="125" t="s">
        <v>45</v>
      </c>
      <c r="H41" s="126" t="s">
        <v>46</v>
      </c>
      <c r="I41" s="127"/>
      <c r="J41" s="128">
        <f>SUM(J32:J39)</f>
        <v>0</v>
      </c>
      <c r="K41" s="129"/>
      <c r="L41" s="36"/>
    </row>
    <row r="42" spans="2:12" s="1" customFormat="1" ht="14.45" customHeight="1">
      <c r="B42" s="130"/>
      <c r="C42" s="131"/>
      <c r="D42" s="131"/>
      <c r="E42" s="131"/>
      <c r="F42" s="131"/>
      <c r="G42" s="131"/>
      <c r="H42" s="131"/>
      <c r="I42" s="132"/>
      <c r="J42" s="131"/>
      <c r="K42" s="131"/>
      <c r="L42" s="36"/>
    </row>
    <row r="46" spans="2:12" s="1" customFormat="1" ht="6.95" customHeight="1">
      <c r="B46" s="133"/>
      <c r="C46" s="134"/>
      <c r="D46" s="134"/>
      <c r="E46" s="134"/>
      <c r="F46" s="134"/>
      <c r="G46" s="134"/>
      <c r="H46" s="134"/>
      <c r="I46" s="135"/>
      <c r="J46" s="134"/>
      <c r="K46" s="134"/>
      <c r="L46" s="36"/>
    </row>
    <row r="47" spans="2:12" s="1" customFormat="1" ht="24.95" customHeight="1">
      <c r="B47" s="32"/>
      <c r="C47" s="21" t="s">
        <v>115</v>
      </c>
      <c r="D47" s="33"/>
      <c r="E47" s="33"/>
      <c r="F47" s="33"/>
      <c r="G47" s="33"/>
      <c r="H47" s="33"/>
      <c r="I47" s="110"/>
      <c r="J47" s="33"/>
      <c r="K47" s="33"/>
      <c r="L47" s="36"/>
    </row>
    <row r="48" spans="2:12" s="1" customFormat="1" ht="6.95" customHeight="1">
      <c r="B48" s="32"/>
      <c r="C48" s="33"/>
      <c r="D48" s="33"/>
      <c r="E48" s="33"/>
      <c r="F48" s="33"/>
      <c r="G48" s="33"/>
      <c r="H48" s="33"/>
      <c r="I48" s="110"/>
      <c r="J48" s="33"/>
      <c r="K48" s="33"/>
      <c r="L48" s="36"/>
    </row>
    <row r="49" spans="2:12" s="1" customFormat="1" ht="12" customHeight="1">
      <c r="B49" s="32"/>
      <c r="C49" s="27" t="s">
        <v>16</v>
      </c>
      <c r="D49" s="33"/>
      <c r="E49" s="33"/>
      <c r="F49" s="33"/>
      <c r="G49" s="33"/>
      <c r="H49" s="33"/>
      <c r="I49" s="110"/>
      <c r="J49" s="33"/>
      <c r="K49" s="33"/>
      <c r="L49" s="36"/>
    </row>
    <row r="50" spans="2:12" s="1" customFormat="1" ht="16.5" customHeight="1">
      <c r="B50" s="32"/>
      <c r="C50" s="33"/>
      <c r="D50" s="33"/>
      <c r="E50" s="340" t="str">
        <f>E7</f>
        <v>Výrovka, Vrbová Lhota oprava koryta a údržba porostů, ř. km 8,500 - 10,000</v>
      </c>
      <c r="F50" s="341"/>
      <c r="G50" s="341"/>
      <c r="H50" s="341"/>
      <c r="I50" s="110"/>
      <c r="J50" s="33"/>
      <c r="K50" s="33"/>
      <c r="L50" s="36"/>
    </row>
    <row r="51" spans="2:12" ht="12" customHeight="1">
      <c r="B51" s="19"/>
      <c r="C51" s="27" t="s">
        <v>111</v>
      </c>
      <c r="D51" s="20"/>
      <c r="E51" s="20"/>
      <c r="F51" s="20"/>
      <c r="G51" s="20"/>
      <c r="H51" s="20"/>
      <c r="J51" s="20"/>
      <c r="K51" s="20"/>
      <c r="L51" s="18"/>
    </row>
    <row r="52" spans="2:12" s="1" customFormat="1" ht="16.5" customHeight="1">
      <c r="B52" s="32"/>
      <c r="C52" s="33"/>
      <c r="D52" s="33"/>
      <c r="E52" s="340" t="s">
        <v>112</v>
      </c>
      <c r="F52" s="319"/>
      <c r="G52" s="319"/>
      <c r="H52" s="319"/>
      <c r="I52" s="110"/>
      <c r="J52" s="33"/>
      <c r="K52" s="33"/>
      <c r="L52" s="36"/>
    </row>
    <row r="53" spans="2:12" s="1" customFormat="1" ht="12" customHeight="1">
      <c r="B53" s="32"/>
      <c r="C53" s="27" t="s">
        <v>113</v>
      </c>
      <c r="D53" s="33"/>
      <c r="E53" s="33"/>
      <c r="F53" s="33"/>
      <c r="G53" s="33"/>
      <c r="H53" s="33"/>
      <c r="I53" s="110"/>
      <c r="J53" s="33"/>
      <c r="K53" s="33"/>
      <c r="L53" s="36"/>
    </row>
    <row r="54" spans="2:12" s="1" customFormat="1" ht="16.5" customHeight="1">
      <c r="B54" s="32"/>
      <c r="C54" s="33"/>
      <c r="D54" s="33"/>
      <c r="E54" s="320" t="str">
        <f>E11</f>
        <v>SO 01.07 - Nátrž 13</v>
      </c>
      <c r="F54" s="319"/>
      <c r="G54" s="319"/>
      <c r="H54" s="319"/>
      <c r="I54" s="110"/>
      <c r="J54" s="33"/>
      <c r="K54" s="33"/>
      <c r="L54" s="36"/>
    </row>
    <row r="55" spans="2:12" s="1" customFormat="1" ht="6.95" customHeight="1">
      <c r="B55" s="32"/>
      <c r="C55" s="33"/>
      <c r="D55" s="33"/>
      <c r="E55" s="33"/>
      <c r="F55" s="33"/>
      <c r="G55" s="33"/>
      <c r="H55" s="33"/>
      <c r="I55" s="110"/>
      <c r="J55" s="33"/>
      <c r="K55" s="33"/>
      <c r="L55" s="36"/>
    </row>
    <row r="56" spans="2:12" s="1" customFormat="1" ht="12" customHeight="1">
      <c r="B56" s="32"/>
      <c r="C56" s="27" t="s">
        <v>21</v>
      </c>
      <c r="D56" s="33"/>
      <c r="E56" s="33"/>
      <c r="F56" s="25" t="str">
        <f>F14</f>
        <v xml:space="preserve"> </v>
      </c>
      <c r="G56" s="33"/>
      <c r="H56" s="33"/>
      <c r="I56" s="111" t="s">
        <v>23</v>
      </c>
      <c r="J56" s="53" t="str">
        <f>IF(J14="","",J14)</f>
        <v>11. 12. 2018</v>
      </c>
      <c r="K56" s="33"/>
      <c r="L56" s="36"/>
    </row>
    <row r="57" spans="2:12" s="1" customFormat="1" ht="6.95" customHeight="1">
      <c r="B57" s="32"/>
      <c r="C57" s="33"/>
      <c r="D57" s="33"/>
      <c r="E57" s="33"/>
      <c r="F57" s="33"/>
      <c r="G57" s="33"/>
      <c r="H57" s="33"/>
      <c r="I57" s="110"/>
      <c r="J57" s="33"/>
      <c r="K57" s="33"/>
      <c r="L57" s="36"/>
    </row>
    <row r="58" spans="2:12" s="1" customFormat="1" ht="13.7" customHeight="1">
      <c r="B58" s="32"/>
      <c r="C58" s="27" t="s">
        <v>25</v>
      </c>
      <c r="D58" s="33"/>
      <c r="E58" s="33"/>
      <c r="F58" s="25" t="str">
        <f>E17</f>
        <v xml:space="preserve"> </v>
      </c>
      <c r="G58" s="33"/>
      <c r="H58" s="33"/>
      <c r="I58" s="111" t="s">
        <v>30</v>
      </c>
      <c r="J58" s="30" t="str">
        <f>E23</f>
        <v xml:space="preserve"> </v>
      </c>
      <c r="K58" s="33"/>
      <c r="L58" s="36"/>
    </row>
    <row r="59" spans="2:12" s="1" customFormat="1" ht="13.7" customHeight="1">
      <c r="B59" s="32"/>
      <c r="C59" s="27" t="s">
        <v>28</v>
      </c>
      <c r="D59" s="33"/>
      <c r="E59" s="33"/>
      <c r="F59" s="25" t="str">
        <f>IF(E20="","",E20)</f>
        <v>Vyplň údaj</v>
      </c>
      <c r="G59" s="33"/>
      <c r="H59" s="33"/>
      <c r="I59" s="111" t="s">
        <v>32</v>
      </c>
      <c r="J59" s="30" t="str">
        <f>E26</f>
        <v xml:space="preserve"> </v>
      </c>
      <c r="K59" s="33"/>
      <c r="L59" s="36"/>
    </row>
    <row r="60" spans="2:12" s="1" customFormat="1" ht="10.35" customHeight="1">
      <c r="B60" s="32"/>
      <c r="C60" s="33"/>
      <c r="D60" s="33"/>
      <c r="E60" s="33"/>
      <c r="F60" s="33"/>
      <c r="G60" s="33"/>
      <c r="H60" s="33"/>
      <c r="I60" s="110"/>
      <c r="J60" s="33"/>
      <c r="K60" s="33"/>
      <c r="L60" s="36"/>
    </row>
    <row r="61" spans="2:12" s="1" customFormat="1" ht="29.25" customHeight="1">
      <c r="B61" s="32"/>
      <c r="C61" s="136" t="s">
        <v>116</v>
      </c>
      <c r="D61" s="137"/>
      <c r="E61" s="137"/>
      <c r="F61" s="137"/>
      <c r="G61" s="137"/>
      <c r="H61" s="137"/>
      <c r="I61" s="138"/>
      <c r="J61" s="139" t="s">
        <v>117</v>
      </c>
      <c r="K61" s="137"/>
      <c r="L61" s="36"/>
    </row>
    <row r="62" spans="2:12" s="1" customFormat="1" ht="10.35" customHeight="1">
      <c r="B62" s="32"/>
      <c r="C62" s="33"/>
      <c r="D62" s="33"/>
      <c r="E62" s="33"/>
      <c r="F62" s="33"/>
      <c r="G62" s="33"/>
      <c r="H62" s="33"/>
      <c r="I62" s="110"/>
      <c r="J62" s="33"/>
      <c r="K62" s="33"/>
      <c r="L62" s="36"/>
    </row>
    <row r="63" spans="2:47" s="1" customFormat="1" ht="22.9" customHeight="1">
      <c r="B63" s="32"/>
      <c r="C63" s="140" t="s">
        <v>66</v>
      </c>
      <c r="D63" s="33"/>
      <c r="E63" s="33"/>
      <c r="F63" s="33"/>
      <c r="G63" s="33"/>
      <c r="H63" s="33"/>
      <c r="I63" s="110"/>
      <c r="J63" s="71">
        <f>J89</f>
        <v>0</v>
      </c>
      <c r="K63" s="33"/>
      <c r="L63" s="36"/>
      <c r="AU63" s="15" t="s">
        <v>118</v>
      </c>
    </row>
    <row r="64" spans="2:12" s="8" customFormat="1" ht="24.95" customHeight="1">
      <c r="B64" s="141"/>
      <c r="C64" s="142"/>
      <c r="D64" s="143" t="s">
        <v>119</v>
      </c>
      <c r="E64" s="144"/>
      <c r="F64" s="144"/>
      <c r="G64" s="144"/>
      <c r="H64" s="144"/>
      <c r="I64" s="145"/>
      <c r="J64" s="146">
        <f>J90</f>
        <v>0</v>
      </c>
      <c r="K64" s="142"/>
      <c r="L64" s="147"/>
    </row>
    <row r="65" spans="2:12" s="9" customFormat="1" ht="19.9" customHeight="1">
      <c r="B65" s="148"/>
      <c r="C65" s="92"/>
      <c r="D65" s="149" t="s">
        <v>120</v>
      </c>
      <c r="E65" s="150"/>
      <c r="F65" s="150"/>
      <c r="G65" s="150"/>
      <c r="H65" s="150"/>
      <c r="I65" s="151"/>
      <c r="J65" s="152">
        <f>J91</f>
        <v>0</v>
      </c>
      <c r="K65" s="92"/>
      <c r="L65" s="153"/>
    </row>
    <row r="66" spans="2:12" s="9" customFormat="1" ht="19.9" customHeight="1">
      <c r="B66" s="148"/>
      <c r="C66" s="92"/>
      <c r="D66" s="149" t="s">
        <v>121</v>
      </c>
      <c r="E66" s="150"/>
      <c r="F66" s="150"/>
      <c r="G66" s="150"/>
      <c r="H66" s="150"/>
      <c r="I66" s="151"/>
      <c r="J66" s="152">
        <f>J106</f>
        <v>0</v>
      </c>
      <c r="K66" s="92"/>
      <c r="L66" s="153"/>
    </row>
    <row r="67" spans="2:12" s="9" customFormat="1" ht="19.9" customHeight="1">
      <c r="B67" s="148"/>
      <c r="C67" s="92"/>
      <c r="D67" s="149" t="s">
        <v>122</v>
      </c>
      <c r="E67" s="150"/>
      <c r="F67" s="150"/>
      <c r="G67" s="150"/>
      <c r="H67" s="150"/>
      <c r="I67" s="151"/>
      <c r="J67" s="152">
        <f>J111</f>
        <v>0</v>
      </c>
      <c r="K67" s="92"/>
      <c r="L67" s="153"/>
    </row>
    <row r="68" spans="2:12" s="1" customFormat="1" ht="21.75" customHeight="1">
      <c r="B68" s="32"/>
      <c r="C68" s="33"/>
      <c r="D68" s="33"/>
      <c r="E68" s="33"/>
      <c r="F68" s="33"/>
      <c r="G68" s="33"/>
      <c r="H68" s="33"/>
      <c r="I68" s="110"/>
      <c r="J68" s="33"/>
      <c r="K68" s="33"/>
      <c r="L68" s="36"/>
    </row>
    <row r="69" spans="2:12" s="1" customFormat="1" ht="6.95" customHeight="1">
      <c r="B69" s="44"/>
      <c r="C69" s="45"/>
      <c r="D69" s="45"/>
      <c r="E69" s="45"/>
      <c r="F69" s="45"/>
      <c r="G69" s="45"/>
      <c r="H69" s="45"/>
      <c r="I69" s="132"/>
      <c r="J69" s="45"/>
      <c r="K69" s="45"/>
      <c r="L69" s="36"/>
    </row>
    <row r="73" spans="2:12" s="1" customFormat="1" ht="6.95" customHeight="1">
      <c r="B73" s="46"/>
      <c r="C73" s="47"/>
      <c r="D73" s="47"/>
      <c r="E73" s="47"/>
      <c r="F73" s="47"/>
      <c r="G73" s="47"/>
      <c r="H73" s="47"/>
      <c r="I73" s="135"/>
      <c r="J73" s="47"/>
      <c r="K73" s="47"/>
      <c r="L73" s="36"/>
    </row>
    <row r="74" spans="2:12" s="1" customFormat="1" ht="24.95" customHeight="1">
      <c r="B74" s="32"/>
      <c r="C74" s="21" t="s">
        <v>123</v>
      </c>
      <c r="D74" s="33"/>
      <c r="E74" s="33"/>
      <c r="F74" s="33"/>
      <c r="G74" s="33"/>
      <c r="H74" s="33"/>
      <c r="I74" s="110"/>
      <c r="J74" s="33"/>
      <c r="K74" s="33"/>
      <c r="L74" s="36"/>
    </row>
    <row r="75" spans="2:12" s="1" customFormat="1" ht="6.95" customHeight="1">
      <c r="B75" s="32"/>
      <c r="C75" s="33"/>
      <c r="D75" s="33"/>
      <c r="E75" s="33"/>
      <c r="F75" s="33"/>
      <c r="G75" s="33"/>
      <c r="H75" s="33"/>
      <c r="I75" s="110"/>
      <c r="J75" s="33"/>
      <c r="K75" s="33"/>
      <c r="L75" s="36"/>
    </row>
    <row r="76" spans="2:12" s="1" customFormat="1" ht="12" customHeight="1">
      <c r="B76" s="32"/>
      <c r="C76" s="27" t="s">
        <v>16</v>
      </c>
      <c r="D76" s="33"/>
      <c r="E76" s="33"/>
      <c r="F76" s="33"/>
      <c r="G76" s="33"/>
      <c r="H76" s="33"/>
      <c r="I76" s="110"/>
      <c r="J76" s="33"/>
      <c r="K76" s="33"/>
      <c r="L76" s="36"/>
    </row>
    <row r="77" spans="2:12" s="1" customFormat="1" ht="16.5" customHeight="1">
      <c r="B77" s="32"/>
      <c r="C77" s="33"/>
      <c r="D77" s="33"/>
      <c r="E77" s="340" t="str">
        <f>E7</f>
        <v>Výrovka, Vrbová Lhota oprava koryta a údržba porostů, ř. km 8,500 - 10,000</v>
      </c>
      <c r="F77" s="341"/>
      <c r="G77" s="341"/>
      <c r="H77" s="341"/>
      <c r="I77" s="110"/>
      <c r="J77" s="33"/>
      <c r="K77" s="33"/>
      <c r="L77" s="36"/>
    </row>
    <row r="78" spans="2:12" ht="12" customHeight="1">
      <c r="B78" s="19"/>
      <c r="C78" s="27" t="s">
        <v>111</v>
      </c>
      <c r="D78" s="20"/>
      <c r="E78" s="20"/>
      <c r="F78" s="20"/>
      <c r="G78" s="20"/>
      <c r="H78" s="20"/>
      <c r="J78" s="20"/>
      <c r="K78" s="20"/>
      <c r="L78" s="18"/>
    </row>
    <row r="79" spans="2:12" s="1" customFormat="1" ht="16.5" customHeight="1">
      <c r="B79" s="32"/>
      <c r="C79" s="33"/>
      <c r="D79" s="33"/>
      <c r="E79" s="340" t="s">
        <v>112</v>
      </c>
      <c r="F79" s="319"/>
      <c r="G79" s="319"/>
      <c r="H79" s="319"/>
      <c r="I79" s="110"/>
      <c r="J79" s="33"/>
      <c r="K79" s="33"/>
      <c r="L79" s="36"/>
    </row>
    <row r="80" spans="2:12" s="1" customFormat="1" ht="12" customHeight="1">
      <c r="B80" s="32"/>
      <c r="C80" s="27" t="s">
        <v>113</v>
      </c>
      <c r="D80" s="33"/>
      <c r="E80" s="33"/>
      <c r="F80" s="33"/>
      <c r="G80" s="33"/>
      <c r="H80" s="33"/>
      <c r="I80" s="110"/>
      <c r="J80" s="33"/>
      <c r="K80" s="33"/>
      <c r="L80" s="36"/>
    </row>
    <row r="81" spans="2:12" s="1" customFormat="1" ht="16.5" customHeight="1">
      <c r="B81" s="32"/>
      <c r="C81" s="33"/>
      <c r="D81" s="33"/>
      <c r="E81" s="320" t="str">
        <f>E11</f>
        <v>SO 01.07 - Nátrž 13</v>
      </c>
      <c r="F81" s="319"/>
      <c r="G81" s="319"/>
      <c r="H81" s="319"/>
      <c r="I81" s="110"/>
      <c r="J81" s="33"/>
      <c r="K81" s="33"/>
      <c r="L81" s="36"/>
    </row>
    <row r="82" spans="2:12" s="1" customFormat="1" ht="6.95" customHeight="1">
      <c r="B82" s="32"/>
      <c r="C82" s="33"/>
      <c r="D82" s="33"/>
      <c r="E82" s="33"/>
      <c r="F82" s="33"/>
      <c r="G82" s="33"/>
      <c r="H82" s="33"/>
      <c r="I82" s="110"/>
      <c r="J82" s="33"/>
      <c r="K82" s="33"/>
      <c r="L82" s="36"/>
    </row>
    <row r="83" spans="2:12" s="1" customFormat="1" ht="12" customHeight="1">
      <c r="B83" s="32"/>
      <c r="C83" s="27" t="s">
        <v>21</v>
      </c>
      <c r="D83" s="33"/>
      <c r="E83" s="33"/>
      <c r="F83" s="25" t="str">
        <f>F14</f>
        <v xml:space="preserve"> </v>
      </c>
      <c r="G83" s="33"/>
      <c r="H83" s="33"/>
      <c r="I83" s="111" t="s">
        <v>23</v>
      </c>
      <c r="J83" s="53" t="str">
        <f>IF(J14="","",J14)</f>
        <v>11. 12. 2018</v>
      </c>
      <c r="K83" s="33"/>
      <c r="L83" s="36"/>
    </row>
    <row r="84" spans="2:12" s="1" customFormat="1" ht="6.95" customHeight="1">
      <c r="B84" s="32"/>
      <c r="C84" s="33"/>
      <c r="D84" s="33"/>
      <c r="E84" s="33"/>
      <c r="F84" s="33"/>
      <c r="G84" s="33"/>
      <c r="H84" s="33"/>
      <c r="I84" s="110"/>
      <c r="J84" s="33"/>
      <c r="K84" s="33"/>
      <c r="L84" s="36"/>
    </row>
    <row r="85" spans="2:12" s="1" customFormat="1" ht="13.7" customHeight="1">
      <c r="B85" s="32"/>
      <c r="C85" s="27" t="s">
        <v>25</v>
      </c>
      <c r="D85" s="33"/>
      <c r="E85" s="33"/>
      <c r="F85" s="25" t="str">
        <f>E17</f>
        <v xml:space="preserve"> </v>
      </c>
      <c r="G85" s="33"/>
      <c r="H85" s="33"/>
      <c r="I85" s="111" t="s">
        <v>30</v>
      </c>
      <c r="J85" s="30" t="str">
        <f>E23</f>
        <v xml:space="preserve"> </v>
      </c>
      <c r="K85" s="33"/>
      <c r="L85" s="36"/>
    </row>
    <row r="86" spans="2:12" s="1" customFormat="1" ht="13.7" customHeight="1">
      <c r="B86" s="32"/>
      <c r="C86" s="27" t="s">
        <v>28</v>
      </c>
      <c r="D86" s="33"/>
      <c r="E86" s="33"/>
      <c r="F86" s="25" t="str">
        <f>IF(E20="","",E20)</f>
        <v>Vyplň údaj</v>
      </c>
      <c r="G86" s="33"/>
      <c r="H86" s="33"/>
      <c r="I86" s="111" t="s">
        <v>32</v>
      </c>
      <c r="J86" s="30" t="str">
        <f>E26</f>
        <v xml:space="preserve"> </v>
      </c>
      <c r="K86" s="33"/>
      <c r="L86" s="36"/>
    </row>
    <row r="87" spans="2:12" s="1" customFormat="1" ht="10.35" customHeight="1">
      <c r="B87" s="32"/>
      <c r="C87" s="33"/>
      <c r="D87" s="33"/>
      <c r="E87" s="33"/>
      <c r="F87" s="33"/>
      <c r="G87" s="33"/>
      <c r="H87" s="33"/>
      <c r="I87" s="110"/>
      <c r="J87" s="33"/>
      <c r="K87" s="33"/>
      <c r="L87" s="36"/>
    </row>
    <row r="88" spans="2:20" s="10" customFormat="1" ht="29.25" customHeight="1">
      <c r="B88" s="154"/>
      <c r="C88" s="155" t="s">
        <v>124</v>
      </c>
      <c r="D88" s="156" t="s">
        <v>53</v>
      </c>
      <c r="E88" s="156" t="s">
        <v>49</v>
      </c>
      <c r="F88" s="156" t="s">
        <v>50</v>
      </c>
      <c r="G88" s="156" t="s">
        <v>125</v>
      </c>
      <c r="H88" s="156" t="s">
        <v>126</v>
      </c>
      <c r="I88" s="157" t="s">
        <v>127</v>
      </c>
      <c r="J88" s="156" t="s">
        <v>117</v>
      </c>
      <c r="K88" s="158" t="s">
        <v>128</v>
      </c>
      <c r="L88" s="159"/>
      <c r="M88" s="62" t="s">
        <v>19</v>
      </c>
      <c r="N88" s="63" t="s">
        <v>38</v>
      </c>
      <c r="O88" s="63" t="s">
        <v>129</v>
      </c>
      <c r="P88" s="63" t="s">
        <v>130</v>
      </c>
      <c r="Q88" s="63" t="s">
        <v>131</v>
      </c>
      <c r="R88" s="63" t="s">
        <v>132</v>
      </c>
      <c r="S88" s="63" t="s">
        <v>133</v>
      </c>
      <c r="T88" s="64" t="s">
        <v>134</v>
      </c>
    </row>
    <row r="89" spans="2:63" s="1" customFormat="1" ht="22.9" customHeight="1">
      <c r="B89" s="32"/>
      <c r="C89" s="69" t="s">
        <v>135</v>
      </c>
      <c r="D89" s="33"/>
      <c r="E89" s="33"/>
      <c r="F89" s="33"/>
      <c r="G89" s="33"/>
      <c r="H89" s="33"/>
      <c r="I89" s="110"/>
      <c r="J89" s="160">
        <f>BK89</f>
        <v>0</v>
      </c>
      <c r="K89" s="33"/>
      <c r="L89" s="36"/>
      <c r="M89" s="65"/>
      <c r="N89" s="66"/>
      <c r="O89" s="66"/>
      <c r="P89" s="161">
        <f>P90</f>
        <v>0</v>
      </c>
      <c r="Q89" s="66"/>
      <c r="R89" s="161">
        <f>R90</f>
        <v>98.02997699999999</v>
      </c>
      <c r="S89" s="66"/>
      <c r="T89" s="162">
        <f>T90</f>
        <v>0</v>
      </c>
      <c r="AT89" s="15" t="s">
        <v>67</v>
      </c>
      <c r="AU89" s="15" t="s">
        <v>118</v>
      </c>
      <c r="BK89" s="163">
        <f>BK90</f>
        <v>0</v>
      </c>
    </row>
    <row r="90" spans="2:63" s="11" customFormat="1" ht="25.9" customHeight="1">
      <c r="B90" s="164"/>
      <c r="C90" s="165"/>
      <c r="D90" s="166" t="s">
        <v>67</v>
      </c>
      <c r="E90" s="167" t="s">
        <v>136</v>
      </c>
      <c r="F90" s="167" t="s">
        <v>137</v>
      </c>
      <c r="G90" s="165"/>
      <c r="H90" s="165"/>
      <c r="I90" s="168"/>
      <c r="J90" s="169">
        <f>BK90</f>
        <v>0</v>
      </c>
      <c r="K90" s="165"/>
      <c r="L90" s="170"/>
      <c r="M90" s="171"/>
      <c r="N90" s="172"/>
      <c r="O90" s="172"/>
      <c r="P90" s="173">
        <f>P91+P106+P111</f>
        <v>0</v>
      </c>
      <c r="Q90" s="172"/>
      <c r="R90" s="173">
        <f>R91+R106+R111</f>
        <v>98.02997699999999</v>
      </c>
      <c r="S90" s="172"/>
      <c r="T90" s="174">
        <f>T91+T106+T111</f>
        <v>0</v>
      </c>
      <c r="AR90" s="175" t="s">
        <v>75</v>
      </c>
      <c r="AT90" s="176" t="s">
        <v>67</v>
      </c>
      <c r="AU90" s="176" t="s">
        <v>68</v>
      </c>
      <c r="AY90" s="175" t="s">
        <v>138</v>
      </c>
      <c r="BK90" s="177">
        <f>BK91+BK106+BK111</f>
        <v>0</v>
      </c>
    </row>
    <row r="91" spans="2:63" s="11" customFormat="1" ht="22.9" customHeight="1">
      <c r="B91" s="164"/>
      <c r="C91" s="165"/>
      <c r="D91" s="166" t="s">
        <v>67</v>
      </c>
      <c r="E91" s="178" t="s">
        <v>75</v>
      </c>
      <c r="F91" s="178" t="s">
        <v>139</v>
      </c>
      <c r="G91" s="165"/>
      <c r="H91" s="165"/>
      <c r="I91" s="168"/>
      <c r="J91" s="179">
        <f>BK91</f>
        <v>0</v>
      </c>
      <c r="K91" s="165"/>
      <c r="L91" s="170"/>
      <c r="M91" s="171"/>
      <c r="N91" s="172"/>
      <c r="O91" s="172"/>
      <c r="P91" s="173">
        <f>SUM(P92:P105)</f>
        <v>0</v>
      </c>
      <c r="Q91" s="172"/>
      <c r="R91" s="173">
        <f>SUM(R92:R105)</f>
        <v>0.001089</v>
      </c>
      <c r="S91" s="172"/>
      <c r="T91" s="174">
        <f>SUM(T92:T105)</f>
        <v>0</v>
      </c>
      <c r="AR91" s="175" t="s">
        <v>75</v>
      </c>
      <c r="AT91" s="176" t="s">
        <v>67</v>
      </c>
      <c r="AU91" s="176" t="s">
        <v>75</v>
      </c>
      <c r="AY91" s="175" t="s">
        <v>138</v>
      </c>
      <c r="BK91" s="177">
        <f>SUM(BK92:BK105)</f>
        <v>0</v>
      </c>
    </row>
    <row r="92" spans="2:65" s="1" customFormat="1" ht="16.5" customHeight="1">
      <c r="B92" s="32"/>
      <c r="C92" s="180" t="s">
        <v>75</v>
      </c>
      <c r="D92" s="180" t="s">
        <v>140</v>
      </c>
      <c r="E92" s="181" t="s">
        <v>141</v>
      </c>
      <c r="F92" s="182" t="s">
        <v>142</v>
      </c>
      <c r="G92" s="183" t="s">
        <v>143</v>
      </c>
      <c r="H92" s="184">
        <v>0.005</v>
      </c>
      <c r="I92" s="185"/>
      <c r="J92" s="186">
        <f>ROUND(I92*H92,2)</f>
        <v>0</v>
      </c>
      <c r="K92" s="182" t="s">
        <v>144</v>
      </c>
      <c r="L92" s="36"/>
      <c r="M92" s="187" t="s">
        <v>19</v>
      </c>
      <c r="N92" s="188" t="s">
        <v>39</v>
      </c>
      <c r="O92" s="58"/>
      <c r="P92" s="189">
        <f>O92*H92</f>
        <v>0</v>
      </c>
      <c r="Q92" s="189">
        <v>0</v>
      </c>
      <c r="R92" s="189">
        <f>Q92*H92</f>
        <v>0</v>
      </c>
      <c r="S92" s="189">
        <v>0</v>
      </c>
      <c r="T92" s="190">
        <f>S92*H92</f>
        <v>0</v>
      </c>
      <c r="AR92" s="15" t="s">
        <v>145</v>
      </c>
      <c r="AT92" s="15" t="s">
        <v>140</v>
      </c>
      <c r="AU92" s="15" t="s">
        <v>77</v>
      </c>
      <c r="AY92" s="15" t="s">
        <v>138</v>
      </c>
      <c r="BE92" s="191">
        <f>IF(N92="základní",J92,0)</f>
        <v>0</v>
      </c>
      <c r="BF92" s="191">
        <f>IF(N92="snížená",J92,0)</f>
        <v>0</v>
      </c>
      <c r="BG92" s="191">
        <f>IF(N92="zákl. přenesená",J92,0)</f>
        <v>0</v>
      </c>
      <c r="BH92" s="191">
        <f>IF(N92="sníž. přenesená",J92,0)</f>
        <v>0</v>
      </c>
      <c r="BI92" s="191">
        <f>IF(N92="nulová",J92,0)</f>
        <v>0</v>
      </c>
      <c r="BJ92" s="15" t="s">
        <v>75</v>
      </c>
      <c r="BK92" s="191">
        <f>ROUND(I92*H92,2)</f>
        <v>0</v>
      </c>
      <c r="BL92" s="15" t="s">
        <v>145</v>
      </c>
      <c r="BM92" s="15" t="s">
        <v>345</v>
      </c>
    </row>
    <row r="93" spans="2:65" s="1" customFormat="1" ht="22.5" customHeight="1">
      <c r="B93" s="32"/>
      <c r="C93" s="180" t="s">
        <v>77</v>
      </c>
      <c r="D93" s="180" t="s">
        <v>140</v>
      </c>
      <c r="E93" s="181" t="s">
        <v>147</v>
      </c>
      <c r="F93" s="182" t="s">
        <v>148</v>
      </c>
      <c r="G93" s="183" t="s">
        <v>143</v>
      </c>
      <c r="H93" s="184">
        <v>0.005</v>
      </c>
      <c r="I93" s="185"/>
      <c r="J93" s="186">
        <f>ROUND(I93*H93,2)</f>
        <v>0</v>
      </c>
      <c r="K93" s="182" t="s">
        <v>144</v>
      </c>
      <c r="L93" s="36"/>
      <c r="M93" s="187" t="s">
        <v>19</v>
      </c>
      <c r="N93" s="188" t="s">
        <v>39</v>
      </c>
      <c r="O93" s="58"/>
      <c r="P93" s="189">
        <f>O93*H93</f>
        <v>0</v>
      </c>
      <c r="Q93" s="189">
        <v>0</v>
      </c>
      <c r="R93" s="189">
        <f>Q93*H93</f>
        <v>0</v>
      </c>
      <c r="S93" s="189">
        <v>0</v>
      </c>
      <c r="T93" s="190">
        <f>S93*H93</f>
        <v>0</v>
      </c>
      <c r="AR93" s="15" t="s">
        <v>145</v>
      </c>
      <c r="AT93" s="15" t="s">
        <v>140</v>
      </c>
      <c r="AU93" s="15" t="s">
        <v>77</v>
      </c>
      <c r="AY93" s="15" t="s">
        <v>138</v>
      </c>
      <c r="BE93" s="191">
        <f>IF(N93="základní",J93,0)</f>
        <v>0</v>
      </c>
      <c r="BF93" s="191">
        <f>IF(N93="snížená",J93,0)</f>
        <v>0</v>
      </c>
      <c r="BG93" s="191">
        <f>IF(N93="zákl. přenesená",J93,0)</f>
        <v>0</v>
      </c>
      <c r="BH93" s="191">
        <f>IF(N93="sníž. přenesená",J93,0)</f>
        <v>0</v>
      </c>
      <c r="BI93" s="191">
        <f>IF(N93="nulová",J93,0)</f>
        <v>0</v>
      </c>
      <c r="BJ93" s="15" t="s">
        <v>75</v>
      </c>
      <c r="BK93" s="191">
        <f>ROUND(I93*H93,2)</f>
        <v>0</v>
      </c>
      <c r="BL93" s="15" t="s">
        <v>145</v>
      </c>
      <c r="BM93" s="15" t="s">
        <v>346</v>
      </c>
    </row>
    <row r="94" spans="2:65" s="1" customFormat="1" ht="22.5" customHeight="1">
      <c r="B94" s="32"/>
      <c r="C94" s="180" t="s">
        <v>150</v>
      </c>
      <c r="D94" s="180" t="s">
        <v>140</v>
      </c>
      <c r="E94" s="181" t="s">
        <v>151</v>
      </c>
      <c r="F94" s="182" t="s">
        <v>152</v>
      </c>
      <c r="G94" s="183" t="s">
        <v>153</v>
      </c>
      <c r="H94" s="184">
        <v>5.55</v>
      </c>
      <c r="I94" s="185"/>
      <c r="J94" s="186">
        <f>ROUND(I94*H94,2)</f>
        <v>0</v>
      </c>
      <c r="K94" s="182" t="s">
        <v>144</v>
      </c>
      <c r="L94" s="36"/>
      <c r="M94" s="187" t="s">
        <v>19</v>
      </c>
      <c r="N94" s="188" t="s">
        <v>39</v>
      </c>
      <c r="O94" s="58"/>
      <c r="P94" s="189">
        <f>O94*H94</f>
        <v>0</v>
      </c>
      <c r="Q94" s="189">
        <v>0</v>
      </c>
      <c r="R94" s="189">
        <f>Q94*H94</f>
        <v>0</v>
      </c>
      <c r="S94" s="189">
        <v>0</v>
      </c>
      <c r="T94" s="190">
        <f>S94*H94</f>
        <v>0</v>
      </c>
      <c r="AR94" s="15" t="s">
        <v>145</v>
      </c>
      <c r="AT94" s="15" t="s">
        <v>140</v>
      </c>
      <c r="AU94" s="15" t="s">
        <v>77</v>
      </c>
      <c r="AY94" s="15" t="s">
        <v>138</v>
      </c>
      <c r="BE94" s="191">
        <f>IF(N94="základní",J94,0)</f>
        <v>0</v>
      </c>
      <c r="BF94" s="191">
        <f>IF(N94="snížená",J94,0)</f>
        <v>0</v>
      </c>
      <c r="BG94" s="191">
        <f>IF(N94="zákl. přenesená",J94,0)</f>
        <v>0</v>
      </c>
      <c r="BH94" s="191">
        <f>IF(N94="sníž. přenesená",J94,0)</f>
        <v>0</v>
      </c>
      <c r="BI94" s="191">
        <f>IF(N94="nulová",J94,0)</f>
        <v>0</v>
      </c>
      <c r="BJ94" s="15" t="s">
        <v>75</v>
      </c>
      <c r="BK94" s="191">
        <f>ROUND(I94*H94,2)</f>
        <v>0</v>
      </c>
      <c r="BL94" s="15" t="s">
        <v>145</v>
      </c>
      <c r="BM94" s="15" t="s">
        <v>347</v>
      </c>
    </row>
    <row r="95" spans="2:65" s="1" customFormat="1" ht="22.5" customHeight="1">
      <c r="B95" s="32"/>
      <c r="C95" s="180" t="s">
        <v>145</v>
      </c>
      <c r="D95" s="180" t="s">
        <v>140</v>
      </c>
      <c r="E95" s="181" t="s">
        <v>155</v>
      </c>
      <c r="F95" s="182" t="s">
        <v>156</v>
      </c>
      <c r="G95" s="183" t="s">
        <v>153</v>
      </c>
      <c r="H95" s="184">
        <v>1.665</v>
      </c>
      <c r="I95" s="185"/>
      <c r="J95" s="186">
        <f>ROUND(I95*H95,2)</f>
        <v>0</v>
      </c>
      <c r="K95" s="182" t="s">
        <v>144</v>
      </c>
      <c r="L95" s="36"/>
      <c r="M95" s="187" t="s">
        <v>19</v>
      </c>
      <c r="N95" s="188" t="s">
        <v>39</v>
      </c>
      <c r="O95" s="58"/>
      <c r="P95" s="189">
        <f>O95*H95</f>
        <v>0</v>
      </c>
      <c r="Q95" s="189">
        <v>0</v>
      </c>
      <c r="R95" s="189">
        <f>Q95*H95</f>
        <v>0</v>
      </c>
      <c r="S95" s="189">
        <v>0</v>
      </c>
      <c r="T95" s="190">
        <f>S95*H95</f>
        <v>0</v>
      </c>
      <c r="AR95" s="15" t="s">
        <v>145</v>
      </c>
      <c r="AT95" s="15" t="s">
        <v>140</v>
      </c>
      <c r="AU95" s="15" t="s">
        <v>77</v>
      </c>
      <c r="AY95" s="15" t="s">
        <v>138</v>
      </c>
      <c r="BE95" s="191">
        <f>IF(N95="základní",J95,0)</f>
        <v>0</v>
      </c>
      <c r="BF95" s="191">
        <f>IF(N95="snížená",J95,0)</f>
        <v>0</v>
      </c>
      <c r="BG95" s="191">
        <f>IF(N95="zákl. přenesená",J95,0)</f>
        <v>0</v>
      </c>
      <c r="BH95" s="191">
        <f>IF(N95="sníž. přenesená",J95,0)</f>
        <v>0</v>
      </c>
      <c r="BI95" s="191">
        <f>IF(N95="nulová",J95,0)</f>
        <v>0</v>
      </c>
      <c r="BJ95" s="15" t="s">
        <v>75</v>
      </c>
      <c r="BK95" s="191">
        <f>ROUND(I95*H95,2)</f>
        <v>0</v>
      </c>
      <c r="BL95" s="15" t="s">
        <v>145</v>
      </c>
      <c r="BM95" s="15" t="s">
        <v>348</v>
      </c>
    </row>
    <row r="96" spans="2:51" s="12" customFormat="1" ht="12">
      <c r="B96" s="192"/>
      <c r="C96" s="193"/>
      <c r="D96" s="194" t="s">
        <v>158</v>
      </c>
      <c r="E96" s="195" t="s">
        <v>19</v>
      </c>
      <c r="F96" s="196" t="s">
        <v>349</v>
      </c>
      <c r="G96" s="193"/>
      <c r="H96" s="197">
        <v>1.665</v>
      </c>
      <c r="I96" s="198"/>
      <c r="J96" s="193"/>
      <c r="K96" s="193"/>
      <c r="L96" s="199"/>
      <c r="M96" s="200"/>
      <c r="N96" s="201"/>
      <c r="O96" s="201"/>
      <c r="P96" s="201"/>
      <c r="Q96" s="201"/>
      <c r="R96" s="201"/>
      <c r="S96" s="201"/>
      <c r="T96" s="202"/>
      <c r="AT96" s="203" t="s">
        <v>158</v>
      </c>
      <c r="AU96" s="203" t="s">
        <v>77</v>
      </c>
      <c r="AV96" s="12" t="s">
        <v>77</v>
      </c>
      <c r="AW96" s="12" t="s">
        <v>31</v>
      </c>
      <c r="AX96" s="12" t="s">
        <v>75</v>
      </c>
      <c r="AY96" s="203" t="s">
        <v>138</v>
      </c>
    </row>
    <row r="97" spans="2:65" s="1" customFormat="1" ht="22.5" customHeight="1">
      <c r="B97" s="32"/>
      <c r="C97" s="180" t="s">
        <v>160</v>
      </c>
      <c r="D97" s="180" t="s">
        <v>140</v>
      </c>
      <c r="E97" s="181" t="s">
        <v>161</v>
      </c>
      <c r="F97" s="182" t="s">
        <v>162</v>
      </c>
      <c r="G97" s="183" t="s">
        <v>153</v>
      </c>
      <c r="H97" s="184">
        <v>26.32</v>
      </c>
      <c r="I97" s="185"/>
      <c r="J97" s="186">
        <f aca="true" t="shared" si="0" ref="J97:J104">ROUND(I97*H97,2)</f>
        <v>0</v>
      </c>
      <c r="K97" s="182" t="s">
        <v>144</v>
      </c>
      <c r="L97" s="36"/>
      <c r="M97" s="187" t="s">
        <v>19</v>
      </c>
      <c r="N97" s="188" t="s">
        <v>39</v>
      </c>
      <c r="O97" s="58"/>
      <c r="P97" s="189">
        <f aca="true" t="shared" si="1" ref="P97:P104">O97*H97</f>
        <v>0</v>
      </c>
      <c r="Q97" s="189">
        <v>0</v>
      </c>
      <c r="R97" s="189">
        <f aca="true" t="shared" si="2" ref="R97:R104">Q97*H97</f>
        <v>0</v>
      </c>
      <c r="S97" s="189">
        <v>0</v>
      </c>
      <c r="T97" s="190">
        <f aca="true" t="shared" si="3" ref="T97:T104">S97*H97</f>
        <v>0</v>
      </c>
      <c r="AR97" s="15" t="s">
        <v>145</v>
      </c>
      <c r="AT97" s="15" t="s">
        <v>140</v>
      </c>
      <c r="AU97" s="15" t="s">
        <v>77</v>
      </c>
      <c r="AY97" s="15" t="s">
        <v>138</v>
      </c>
      <c r="BE97" s="191">
        <f aca="true" t="shared" si="4" ref="BE97:BE104">IF(N97="základní",J97,0)</f>
        <v>0</v>
      </c>
      <c r="BF97" s="191">
        <f aca="true" t="shared" si="5" ref="BF97:BF104">IF(N97="snížená",J97,0)</f>
        <v>0</v>
      </c>
      <c r="BG97" s="191">
        <f aca="true" t="shared" si="6" ref="BG97:BG104">IF(N97="zákl. přenesená",J97,0)</f>
        <v>0</v>
      </c>
      <c r="BH97" s="191">
        <f aca="true" t="shared" si="7" ref="BH97:BH104">IF(N97="sníž. přenesená",J97,0)</f>
        <v>0</v>
      </c>
      <c r="BI97" s="191">
        <f aca="true" t="shared" si="8" ref="BI97:BI104">IF(N97="nulová",J97,0)</f>
        <v>0</v>
      </c>
      <c r="BJ97" s="15" t="s">
        <v>75</v>
      </c>
      <c r="BK97" s="191">
        <f aca="true" t="shared" si="9" ref="BK97:BK104">ROUND(I97*H97,2)</f>
        <v>0</v>
      </c>
      <c r="BL97" s="15" t="s">
        <v>145</v>
      </c>
      <c r="BM97" s="15" t="s">
        <v>350</v>
      </c>
    </row>
    <row r="98" spans="2:65" s="1" customFormat="1" ht="22.5" customHeight="1">
      <c r="B98" s="32"/>
      <c r="C98" s="180" t="s">
        <v>164</v>
      </c>
      <c r="D98" s="180" t="s">
        <v>140</v>
      </c>
      <c r="E98" s="181" t="s">
        <v>165</v>
      </c>
      <c r="F98" s="182" t="s">
        <v>166</v>
      </c>
      <c r="G98" s="183" t="s">
        <v>153</v>
      </c>
      <c r="H98" s="184">
        <v>26.32</v>
      </c>
      <c r="I98" s="185"/>
      <c r="J98" s="186">
        <f t="shared" si="0"/>
        <v>0</v>
      </c>
      <c r="K98" s="182" t="s">
        <v>144</v>
      </c>
      <c r="L98" s="36"/>
      <c r="M98" s="187" t="s">
        <v>19</v>
      </c>
      <c r="N98" s="188" t="s">
        <v>39</v>
      </c>
      <c r="O98" s="58"/>
      <c r="P98" s="189">
        <f t="shared" si="1"/>
        <v>0</v>
      </c>
      <c r="Q98" s="189">
        <v>0</v>
      </c>
      <c r="R98" s="189">
        <f t="shared" si="2"/>
        <v>0</v>
      </c>
      <c r="S98" s="189">
        <v>0</v>
      </c>
      <c r="T98" s="190">
        <f t="shared" si="3"/>
        <v>0</v>
      </c>
      <c r="AR98" s="15" t="s">
        <v>145</v>
      </c>
      <c r="AT98" s="15" t="s">
        <v>140</v>
      </c>
      <c r="AU98" s="15" t="s">
        <v>77</v>
      </c>
      <c r="AY98" s="15" t="s">
        <v>138</v>
      </c>
      <c r="BE98" s="191">
        <f t="shared" si="4"/>
        <v>0</v>
      </c>
      <c r="BF98" s="191">
        <f t="shared" si="5"/>
        <v>0</v>
      </c>
      <c r="BG98" s="191">
        <f t="shared" si="6"/>
        <v>0</v>
      </c>
      <c r="BH98" s="191">
        <f t="shared" si="7"/>
        <v>0</v>
      </c>
      <c r="BI98" s="191">
        <f t="shared" si="8"/>
        <v>0</v>
      </c>
      <c r="BJ98" s="15" t="s">
        <v>75</v>
      </c>
      <c r="BK98" s="191">
        <f t="shared" si="9"/>
        <v>0</v>
      </c>
      <c r="BL98" s="15" t="s">
        <v>145</v>
      </c>
      <c r="BM98" s="15" t="s">
        <v>351</v>
      </c>
    </row>
    <row r="99" spans="2:65" s="1" customFormat="1" ht="22.5" customHeight="1">
      <c r="B99" s="32"/>
      <c r="C99" s="180" t="s">
        <v>168</v>
      </c>
      <c r="D99" s="180" t="s">
        <v>140</v>
      </c>
      <c r="E99" s="181" t="s">
        <v>169</v>
      </c>
      <c r="F99" s="182" t="s">
        <v>170</v>
      </c>
      <c r="G99" s="183" t="s">
        <v>171</v>
      </c>
      <c r="H99" s="184">
        <v>51.22</v>
      </c>
      <c r="I99" s="185"/>
      <c r="J99" s="186">
        <f t="shared" si="0"/>
        <v>0</v>
      </c>
      <c r="K99" s="182" t="s">
        <v>144</v>
      </c>
      <c r="L99" s="36"/>
      <c r="M99" s="187" t="s">
        <v>19</v>
      </c>
      <c r="N99" s="188" t="s">
        <v>39</v>
      </c>
      <c r="O99" s="58"/>
      <c r="P99" s="189">
        <f t="shared" si="1"/>
        <v>0</v>
      </c>
      <c r="Q99" s="189">
        <v>0</v>
      </c>
      <c r="R99" s="189">
        <f t="shared" si="2"/>
        <v>0</v>
      </c>
      <c r="S99" s="189">
        <v>0</v>
      </c>
      <c r="T99" s="190">
        <f t="shared" si="3"/>
        <v>0</v>
      </c>
      <c r="AR99" s="15" t="s">
        <v>145</v>
      </c>
      <c r="AT99" s="15" t="s">
        <v>140</v>
      </c>
      <c r="AU99" s="15" t="s">
        <v>77</v>
      </c>
      <c r="AY99" s="15" t="s">
        <v>138</v>
      </c>
      <c r="BE99" s="191">
        <f t="shared" si="4"/>
        <v>0</v>
      </c>
      <c r="BF99" s="191">
        <f t="shared" si="5"/>
        <v>0</v>
      </c>
      <c r="BG99" s="191">
        <f t="shared" si="6"/>
        <v>0</v>
      </c>
      <c r="BH99" s="191">
        <f t="shared" si="7"/>
        <v>0</v>
      </c>
      <c r="BI99" s="191">
        <f t="shared" si="8"/>
        <v>0</v>
      </c>
      <c r="BJ99" s="15" t="s">
        <v>75</v>
      </c>
      <c r="BK99" s="191">
        <f t="shared" si="9"/>
        <v>0</v>
      </c>
      <c r="BL99" s="15" t="s">
        <v>145</v>
      </c>
      <c r="BM99" s="15" t="s">
        <v>352</v>
      </c>
    </row>
    <row r="100" spans="2:65" s="1" customFormat="1" ht="22.5" customHeight="1">
      <c r="B100" s="32"/>
      <c r="C100" s="180" t="s">
        <v>173</v>
      </c>
      <c r="D100" s="180" t="s">
        <v>140</v>
      </c>
      <c r="E100" s="181" t="s">
        <v>174</v>
      </c>
      <c r="F100" s="182" t="s">
        <v>175</v>
      </c>
      <c r="G100" s="183" t="s">
        <v>153</v>
      </c>
      <c r="H100" s="184">
        <v>5.4</v>
      </c>
      <c r="I100" s="185"/>
      <c r="J100" s="186">
        <f t="shared" si="0"/>
        <v>0</v>
      </c>
      <c r="K100" s="182" t="s">
        <v>144</v>
      </c>
      <c r="L100" s="36"/>
      <c r="M100" s="187" t="s">
        <v>19</v>
      </c>
      <c r="N100" s="188" t="s">
        <v>39</v>
      </c>
      <c r="O100" s="58"/>
      <c r="P100" s="189">
        <f t="shared" si="1"/>
        <v>0</v>
      </c>
      <c r="Q100" s="189">
        <v>0</v>
      </c>
      <c r="R100" s="189">
        <f t="shared" si="2"/>
        <v>0</v>
      </c>
      <c r="S100" s="189">
        <v>0</v>
      </c>
      <c r="T100" s="190">
        <f t="shared" si="3"/>
        <v>0</v>
      </c>
      <c r="AR100" s="15" t="s">
        <v>145</v>
      </c>
      <c r="AT100" s="15" t="s">
        <v>140</v>
      </c>
      <c r="AU100" s="15" t="s">
        <v>77</v>
      </c>
      <c r="AY100" s="15" t="s">
        <v>138</v>
      </c>
      <c r="BE100" s="191">
        <f t="shared" si="4"/>
        <v>0</v>
      </c>
      <c r="BF100" s="191">
        <f t="shared" si="5"/>
        <v>0</v>
      </c>
      <c r="BG100" s="191">
        <f t="shared" si="6"/>
        <v>0</v>
      </c>
      <c r="BH100" s="191">
        <f t="shared" si="7"/>
        <v>0</v>
      </c>
      <c r="BI100" s="191">
        <f t="shared" si="8"/>
        <v>0</v>
      </c>
      <c r="BJ100" s="15" t="s">
        <v>75</v>
      </c>
      <c r="BK100" s="191">
        <f t="shared" si="9"/>
        <v>0</v>
      </c>
      <c r="BL100" s="15" t="s">
        <v>145</v>
      </c>
      <c r="BM100" s="15" t="s">
        <v>353</v>
      </c>
    </row>
    <row r="101" spans="2:65" s="1" customFormat="1" ht="16.5" customHeight="1">
      <c r="B101" s="32"/>
      <c r="C101" s="180" t="s">
        <v>177</v>
      </c>
      <c r="D101" s="180" t="s">
        <v>140</v>
      </c>
      <c r="E101" s="181" t="s">
        <v>178</v>
      </c>
      <c r="F101" s="182" t="s">
        <v>179</v>
      </c>
      <c r="G101" s="183" t="s">
        <v>153</v>
      </c>
      <c r="H101" s="184">
        <v>26.46</v>
      </c>
      <c r="I101" s="185"/>
      <c r="J101" s="186">
        <f t="shared" si="0"/>
        <v>0</v>
      </c>
      <c r="K101" s="182" t="s">
        <v>144</v>
      </c>
      <c r="L101" s="36"/>
      <c r="M101" s="187" t="s">
        <v>19</v>
      </c>
      <c r="N101" s="188" t="s">
        <v>39</v>
      </c>
      <c r="O101" s="58"/>
      <c r="P101" s="189">
        <f t="shared" si="1"/>
        <v>0</v>
      </c>
      <c r="Q101" s="189">
        <v>0</v>
      </c>
      <c r="R101" s="189">
        <f t="shared" si="2"/>
        <v>0</v>
      </c>
      <c r="S101" s="189">
        <v>0</v>
      </c>
      <c r="T101" s="190">
        <f t="shared" si="3"/>
        <v>0</v>
      </c>
      <c r="AR101" s="15" t="s">
        <v>145</v>
      </c>
      <c r="AT101" s="15" t="s">
        <v>140</v>
      </c>
      <c r="AU101" s="15" t="s">
        <v>77</v>
      </c>
      <c r="AY101" s="15" t="s">
        <v>138</v>
      </c>
      <c r="BE101" s="191">
        <f t="shared" si="4"/>
        <v>0</v>
      </c>
      <c r="BF101" s="191">
        <f t="shared" si="5"/>
        <v>0</v>
      </c>
      <c r="BG101" s="191">
        <f t="shared" si="6"/>
        <v>0</v>
      </c>
      <c r="BH101" s="191">
        <f t="shared" si="7"/>
        <v>0</v>
      </c>
      <c r="BI101" s="191">
        <f t="shared" si="8"/>
        <v>0</v>
      </c>
      <c r="BJ101" s="15" t="s">
        <v>75</v>
      </c>
      <c r="BK101" s="191">
        <f t="shared" si="9"/>
        <v>0</v>
      </c>
      <c r="BL101" s="15" t="s">
        <v>145</v>
      </c>
      <c r="BM101" s="15" t="s">
        <v>354</v>
      </c>
    </row>
    <row r="102" spans="2:65" s="1" customFormat="1" ht="22.5" customHeight="1">
      <c r="B102" s="32"/>
      <c r="C102" s="180" t="s">
        <v>181</v>
      </c>
      <c r="D102" s="180" t="s">
        <v>140</v>
      </c>
      <c r="E102" s="181" t="s">
        <v>182</v>
      </c>
      <c r="F102" s="182" t="s">
        <v>183</v>
      </c>
      <c r="G102" s="183" t="s">
        <v>171</v>
      </c>
      <c r="H102" s="184">
        <v>72.57</v>
      </c>
      <c r="I102" s="185"/>
      <c r="J102" s="186">
        <f t="shared" si="0"/>
        <v>0</v>
      </c>
      <c r="K102" s="182" t="s">
        <v>144</v>
      </c>
      <c r="L102" s="36"/>
      <c r="M102" s="187" t="s">
        <v>19</v>
      </c>
      <c r="N102" s="188" t="s">
        <v>39</v>
      </c>
      <c r="O102" s="58"/>
      <c r="P102" s="189">
        <f t="shared" si="1"/>
        <v>0</v>
      </c>
      <c r="Q102" s="189">
        <v>0</v>
      </c>
      <c r="R102" s="189">
        <f t="shared" si="2"/>
        <v>0</v>
      </c>
      <c r="S102" s="189">
        <v>0</v>
      </c>
      <c r="T102" s="190">
        <f t="shared" si="3"/>
        <v>0</v>
      </c>
      <c r="AR102" s="15" t="s">
        <v>145</v>
      </c>
      <c r="AT102" s="15" t="s">
        <v>140</v>
      </c>
      <c r="AU102" s="15" t="s">
        <v>77</v>
      </c>
      <c r="AY102" s="15" t="s">
        <v>138</v>
      </c>
      <c r="BE102" s="191">
        <f t="shared" si="4"/>
        <v>0</v>
      </c>
      <c r="BF102" s="191">
        <f t="shared" si="5"/>
        <v>0</v>
      </c>
      <c r="BG102" s="191">
        <f t="shared" si="6"/>
        <v>0</v>
      </c>
      <c r="BH102" s="191">
        <f t="shared" si="7"/>
        <v>0</v>
      </c>
      <c r="BI102" s="191">
        <f t="shared" si="8"/>
        <v>0</v>
      </c>
      <c r="BJ102" s="15" t="s">
        <v>75</v>
      </c>
      <c r="BK102" s="191">
        <f t="shared" si="9"/>
        <v>0</v>
      </c>
      <c r="BL102" s="15" t="s">
        <v>145</v>
      </c>
      <c r="BM102" s="15" t="s">
        <v>355</v>
      </c>
    </row>
    <row r="103" spans="2:65" s="1" customFormat="1" ht="22.5" customHeight="1">
      <c r="B103" s="32"/>
      <c r="C103" s="180" t="s">
        <v>185</v>
      </c>
      <c r="D103" s="180" t="s">
        <v>140</v>
      </c>
      <c r="E103" s="181" t="s">
        <v>186</v>
      </c>
      <c r="F103" s="182" t="s">
        <v>187</v>
      </c>
      <c r="G103" s="183" t="s">
        <v>171</v>
      </c>
      <c r="H103" s="184">
        <v>72.57</v>
      </c>
      <c r="I103" s="185"/>
      <c r="J103" s="186">
        <f t="shared" si="0"/>
        <v>0</v>
      </c>
      <c r="K103" s="182" t="s">
        <v>144</v>
      </c>
      <c r="L103" s="36"/>
      <c r="M103" s="187" t="s">
        <v>19</v>
      </c>
      <c r="N103" s="188" t="s">
        <v>39</v>
      </c>
      <c r="O103" s="58"/>
      <c r="P103" s="189">
        <f t="shared" si="1"/>
        <v>0</v>
      </c>
      <c r="Q103" s="189">
        <v>0</v>
      </c>
      <c r="R103" s="189">
        <f t="shared" si="2"/>
        <v>0</v>
      </c>
      <c r="S103" s="189">
        <v>0</v>
      </c>
      <c r="T103" s="190">
        <f t="shared" si="3"/>
        <v>0</v>
      </c>
      <c r="AR103" s="15" t="s">
        <v>145</v>
      </c>
      <c r="AT103" s="15" t="s">
        <v>140</v>
      </c>
      <c r="AU103" s="15" t="s">
        <v>77</v>
      </c>
      <c r="AY103" s="15" t="s">
        <v>138</v>
      </c>
      <c r="BE103" s="191">
        <f t="shared" si="4"/>
        <v>0</v>
      </c>
      <c r="BF103" s="191">
        <f t="shared" si="5"/>
        <v>0</v>
      </c>
      <c r="BG103" s="191">
        <f t="shared" si="6"/>
        <v>0</v>
      </c>
      <c r="BH103" s="191">
        <f t="shared" si="7"/>
        <v>0</v>
      </c>
      <c r="BI103" s="191">
        <f t="shared" si="8"/>
        <v>0</v>
      </c>
      <c r="BJ103" s="15" t="s">
        <v>75</v>
      </c>
      <c r="BK103" s="191">
        <f t="shared" si="9"/>
        <v>0</v>
      </c>
      <c r="BL103" s="15" t="s">
        <v>145</v>
      </c>
      <c r="BM103" s="15" t="s">
        <v>356</v>
      </c>
    </row>
    <row r="104" spans="2:65" s="1" customFormat="1" ht="16.5" customHeight="1">
      <c r="B104" s="32"/>
      <c r="C104" s="204" t="s">
        <v>189</v>
      </c>
      <c r="D104" s="204" t="s">
        <v>190</v>
      </c>
      <c r="E104" s="205" t="s">
        <v>191</v>
      </c>
      <c r="F104" s="206" t="s">
        <v>192</v>
      </c>
      <c r="G104" s="207" t="s">
        <v>193</v>
      </c>
      <c r="H104" s="208">
        <v>1.089</v>
      </c>
      <c r="I104" s="209"/>
      <c r="J104" s="210">
        <f t="shared" si="0"/>
        <v>0</v>
      </c>
      <c r="K104" s="206" t="s">
        <v>144</v>
      </c>
      <c r="L104" s="211"/>
      <c r="M104" s="212" t="s">
        <v>19</v>
      </c>
      <c r="N104" s="213" t="s">
        <v>39</v>
      </c>
      <c r="O104" s="58"/>
      <c r="P104" s="189">
        <f t="shared" si="1"/>
        <v>0</v>
      </c>
      <c r="Q104" s="189">
        <v>0.001</v>
      </c>
      <c r="R104" s="189">
        <f t="shared" si="2"/>
        <v>0.001089</v>
      </c>
      <c r="S104" s="189">
        <v>0</v>
      </c>
      <c r="T104" s="190">
        <f t="shared" si="3"/>
        <v>0</v>
      </c>
      <c r="AR104" s="15" t="s">
        <v>173</v>
      </c>
      <c r="AT104" s="15" t="s">
        <v>190</v>
      </c>
      <c r="AU104" s="15" t="s">
        <v>77</v>
      </c>
      <c r="AY104" s="15" t="s">
        <v>138</v>
      </c>
      <c r="BE104" s="191">
        <f t="shared" si="4"/>
        <v>0</v>
      </c>
      <c r="BF104" s="191">
        <f t="shared" si="5"/>
        <v>0</v>
      </c>
      <c r="BG104" s="191">
        <f t="shared" si="6"/>
        <v>0</v>
      </c>
      <c r="BH104" s="191">
        <f t="shared" si="7"/>
        <v>0</v>
      </c>
      <c r="BI104" s="191">
        <f t="shared" si="8"/>
        <v>0</v>
      </c>
      <c r="BJ104" s="15" t="s">
        <v>75</v>
      </c>
      <c r="BK104" s="191">
        <f t="shared" si="9"/>
        <v>0</v>
      </c>
      <c r="BL104" s="15" t="s">
        <v>145</v>
      </c>
      <c r="BM104" s="15" t="s">
        <v>357</v>
      </c>
    </row>
    <row r="105" spans="2:51" s="12" customFormat="1" ht="12">
      <c r="B105" s="192"/>
      <c r="C105" s="193"/>
      <c r="D105" s="194" t="s">
        <v>158</v>
      </c>
      <c r="E105" s="195" t="s">
        <v>19</v>
      </c>
      <c r="F105" s="196" t="s">
        <v>358</v>
      </c>
      <c r="G105" s="193"/>
      <c r="H105" s="197">
        <v>1.089</v>
      </c>
      <c r="I105" s="198"/>
      <c r="J105" s="193"/>
      <c r="K105" s="193"/>
      <c r="L105" s="199"/>
      <c r="M105" s="200"/>
      <c r="N105" s="201"/>
      <c r="O105" s="201"/>
      <c r="P105" s="201"/>
      <c r="Q105" s="201"/>
      <c r="R105" s="201"/>
      <c r="S105" s="201"/>
      <c r="T105" s="202"/>
      <c r="AT105" s="203" t="s">
        <v>158</v>
      </c>
      <c r="AU105" s="203" t="s">
        <v>77</v>
      </c>
      <c r="AV105" s="12" t="s">
        <v>77</v>
      </c>
      <c r="AW105" s="12" t="s">
        <v>31</v>
      </c>
      <c r="AX105" s="12" t="s">
        <v>75</v>
      </c>
      <c r="AY105" s="203" t="s">
        <v>138</v>
      </c>
    </row>
    <row r="106" spans="2:63" s="11" customFormat="1" ht="22.9" customHeight="1">
      <c r="B106" s="164"/>
      <c r="C106" s="165"/>
      <c r="D106" s="166" t="s">
        <v>67</v>
      </c>
      <c r="E106" s="178" t="s">
        <v>145</v>
      </c>
      <c r="F106" s="178" t="s">
        <v>196</v>
      </c>
      <c r="G106" s="165"/>
      <c r="H106" s="165"/>
      <c r="I106" s="168"/>
      <c r="J106" s="179">
        <f>BK106</f>
        <v>0</v>
      </c>
      <c r="K106" s="165"/>
      <c r="L106" s="170"/>
      <c r="M106" s="171"/>
      <c r="N106" s="172"/>
      <c r="O106" s="172"/>
      <c r="P106" s="173">
        <f>SUM(P107:P110)</f>
        <v>0</v>
      </c>
      <c r="Q106" s="172"/>
      <c r="R106" s="173">
        <f>SUM(R107:R110)</f>
        <v>98.028888</v>
      </c>
      <c r="S106" s="172"/>
      <c r="T106" s="174">
        <f>SUM(T107:T110)</f>
        <v>0</v>
      </c>
      <c r="AR106" s="175" t="s">
        <v>75</v>
      </c>
      <c r="AT106" s="176" t="s">
        <v>67</v>
      </c>
      <c r="AU106" s="176" t="s">
        <v>75</v>
      </c>
      <c r="AY106" s="175" t="s">
        <v>138</v>
      </c>
      <c r="BK106" s="177">
        <f>SUM(BK107:BK110)</f>
        <v>0</v>
      </c>
    </row>
    <row r="107" spans="2:65" s="1" customFormat="1" ht="22.5" customHeight="1">
      <c r="B107" s="32"/>
      <c r="C107" s="180" t="s">
        <v>197</v>
      </c>
      <c r="D107" s="180" t="s">
        <v>140</v>
      </c>
      <c r="E107" s="181" t="s">
        <v>198</v>
      </c>
      <c r="F107" s="182" t="s">
        <v>199</v>
      </c>
      <c r="G107" s="183" t="s">
        <v>153</v>
      </c>
      <c r="H107" s="184">
        <v>26.99</v>
      </c>
      <c r="I107" s="185"/>
      <c r="J107" s="186">
        <f>ROUND(I107*H107,2)</f>
        <v>0</v>
      </c>
      <c r="K107" s="182" t="s">
        <v>144</v>
      </c>
      <c r="L107" s="36"/>
      <c r="M107" s="187" t="s">
        <v>19</v>
      </c>
      <c r="N107" s="188" t="s">
        <v>39</v>
      </c>
      <c r="O107" s="58"/>
      <c r="P107" s="189">
        <f>O107*H107</f>
        <v>0</v>
      </c>
      <c r="Q107" s="189">
        <v>2.13408</v>
      </c>
      <c r="R107" s="189">
        <f>Q107*H107</f>
        <v>57.598819199999994</v>
      </c>
      <c r="S107" s="189">
        <v>0</v>
      </c>
      <c r="T107" s="190">
        <f>S107*H107</f>
        <v>0</v>
      </c>
      <c r="AR107" s="15" t="s">
        <v>145</v>
      </c>
      <c r="AT107" s="15" t="s">
        <v>140</v>
      </c>
      <c r="AU107" s="15" t="s">
        <v>77</v>
      </c>
      <c r="AY107" s="15" t="s">
        <v>138</v>
      </c>
      <c r="BE107" s="191">
        <f>IF(N107="základní",J107,0)</f>
        <v>0</v>
      </c>
      <c r="BF107" s="191">
        <f>IF(N107="snížená",J107,0)</f>
        <v>0</v>
      </c>
      <c r="BG107" s="191">
        <f>IF(N107="zákl. přenesená",J107,0)</f>
        <v>0</v>
      </c>
      <c r="BH107" s="191">
        <f>IF(N107="sníž. přenesená",J107,0)</f>
        <v>0</v>
      </c>
      <c r="BI107" s="191">
        <f>IF(N107="nulová",J107,0)</f>
        <v>0</v>
      </c>
      <c r="BJ107" s="15" t="s">
        <v>75</v>
      </c>
      <c r="BK107" s="191">
        <f>ROUND(I107*H107,2)</f>
        <v>0</v>
      </c>
      <c r="BL107" s="15" t="s">
        <v>145</v>
      </c>
      <c r="BM107" s="15" t="s">
        <v>359</v>
      </c>
    </row>
    <row r="108" spans="2:65" s="1" customFormat="1" ht="22.5" customHeight="1">
      <c r="B108" s="32"/>
      <c r="C108" s="180" t="s">
        <v>201</v>
      </c>
      <c r="D108" s="180" t="s">
        <v>140</v>
      </c>
      <c r="E108" s="181" t="s">
        <v>202</v>
      </c>
      <c r="F108" s="182" t="s">
        <v>203</v>
      </c>
      <c r="G108" s="183" t="s">
        <v>171</v>
      </c>
      <c r="H108" s="184">
        <v>37.91</v>
      </c>
      <c r="I108" s="185"/>
      <c r="J108" s="186">
        <f>ROUND(I108*H108,2)</f>
        <v>0</v>
      </c>
      <c r="K108" s="182" t="s">
        <v>144</v>
      </c>
      <c r="L108" s="36"/>
      <c r="M108" s="187" t="s">
        <v>19</v>
      </c>
      <c r="N108" s="188" t="s">
        <v>39</v>
      </c>
      <c r="O108" s="58"/>
      <c r="P108" s="189">
        <f>O108*H108</f>
        <v>0</v>
      </c>
      <c r="Q108" s="189">
        <v>0</v>
      </c>
      <c r="R108" s="189">
        <f>Q108*H108</f>
        <v>0</v>
      </c>
      <c r="S108" s="189">
        <v>0</v>
      </c>
      <c r="T108" s="190">
        <f>S108*H108</f>
        <v>0</v>
      </c>
      <c r="AR108" s="15" t="s">
        <v>145</v>
      </c>
      <c r="AT108" s="15" t="s">
        <v>140</v>
      </c>
      <c r="AU108" s="15" t="s">
        <v>77</v>
      </c>
      <c r="AY108" s="15" t="s">
        <v>138</v>
      </c>
      <c r="BE108" s="191">
        <f>IF(N108="základní",J108,0)</f>
        <v>0</v>
      </c>
      <c r="BF108" s="191">
        <f>IF(N108="snížená",J108,0)</f>
        <v>0</v>
      </c>
      <c r="BG108" s="191">
        <f>IF(N108="zákl. přenesená",J108,0)</f>
        <v>0</v>
      </c>
      <c r="BH108" s="191">
        <f>IF(N108="sníž. přenesená",J108,0)</f>
        <v>0</v>
      </c>
      <c r="BI108" s="191">
        <f>IF(N108="nulová",J108,0)</f>
        <v>0</v>
      </c>
      <c r="BJ108" s="15" t="s">
        <v>75</v>
      </c>
      <c r="BK108" s="191">
        <f>ROUND(I108*H108,2)</f>
        <v>0</v>
      </c>
      <c r="BL108" s="15" t="s">
        <v>145</v>
      </c>
      <c r="BM108" s="15" t="s">
        <v>360</v>
      </c>
    </row>
    <row r="109" spans="2:65" s="1" customFormat="1" ht="16.5" customHeight="1">
      <c r="B109" s="32"/>
      <c r="C109" s="180" t="s">
        <v>8</v>
      </c>
      <c r="D109" s="180" t="s">
        <v>140</v>
      </c>
      <c r="E109" s="181" t="s">
        <v>205</v>
      </c>
      <c r="F109" s="182" t="s">
        <v>206</v>
      </c>
      <c r="G109" s="183" t="s">
        <v>153</v>
      </c>
      <c r="H109" s="184">
        <v>16.61</v>
      </c>
      <c r="I109" s="185"/>
      <c r="J109" s="186">
        <f>ROUND(I109*H109,2)</f>
        <v>0</v>
      </c>
      <c r="K109" s="182" t="s">
        <v>144</v>
      </c>
      <c r="L109" s="36"/>
      <c r="M109" s="187" t="s">
        <v>19</v>
      </c>
      <c r="N109" s="188" t="s">
        <v>39</v>
      </c>
      <c r="O109" s="58"/>
      <c r="P109" s="189">
        <f>O109*H109</f>
        <v>0</v>
      </c>
      <c r="Q109" s="189">
        <v>2.43408</v>
      </c>
      <c r="R109" s="189">
        <f>Q109*H109</f>
        <v>40.430068799999994</v>
      </c>
      <c r="S109" s="189">
        <v>0</v>
      </c>
      <c r="T109" s="190">
        <f>S109*H109</f>
        <v>0</v>
      </c>
      <c r="AR109" s="15" t="s">
        <v>145</v>
      </c>
      <c r="AT109" s="15" t="s">
        <v>140</v>
      </c>
      <c r="AU109" s="15" t="s">
        <v>77</v>
      </c>
      <c r="AY109" s="15" t="s">
        <v>138</v>
      </c>
      <c r="BE109" s="191">
        <f>IF(N109="základní",J109,0)</f>
        <v>0</v>
      </c>
      <c r="BF109" s="191">
        <f>IF(N109="snížená",J109,0)</f>
        <v>0</v>
      </c>
      <c r="BG109" s="191">
        <f>IF(N109="zákl. přenesená",J109,0)</f>
        <v>0</v>
      </c>
      <c r="BH109" s="191">
        <f>IF(N109="sníž. přenesená",J109,0)</f>
        <v>0</v>
      </c>
      <c r="BI109" s="191">
        <f>IF(N109="nulová",J109,0)</f>
        <v>0</v>
      </c>
      <c r="BJ109" s="15" t="s">
        <v>75</v>
      </c>
      <c r="BK109" s="191">
        <f>ROUND(I109*H109,2)</f>
        <v>0</v>
      </c>
      <c r="BL109" s="15" t="s">
        <v>145</v>
      </c>
      <c r="BM109" s="15" t="s">
        <v>361</v>
      </c>
    </row>
    <row r="110" spans="2:65" s="1" customFormat="1" ht="22.5" customHeight="1">
      <c r="B110" s="32"/>
      <c r="C110" s="180" t="s">
        <v>208</v>
      </c>
      <c r="D110" s="180" t="s">
        <v>140</v>
      </c>
      <c r="E110" s="181" t="s">
        <v>209</v>
      </c>
      <c r="F110" s="182" t="s">
        <v>210</v>
      </c>
      <c r="G110" s="183" t="s">
        <v>171</v>
      </c>
      <c r="H110" s="184">
        <v>55.72</v>
      </c>
      <c r="I110" s="185"/>
      <c r="J110" s="186">
        <f>ROUND(I110*H110,2)</f>
        <v>0</v>
      </c>
      <c r="K110" s="182" t="s">
        <v>144</v>
      </c>
      <c r="L110" s="36"/>
      <c r="M110" s="187" t="s">
        <v>19</v>
      </c>
      <c r="N110" s="188" t="s">
        <v>39</v>
      </c>
      <c r="O110" s="58"/>
      <c r="P110" s="189">
        <f>O110*H110</f>
        <v>0</v>
      </c>
      <c r="Q110" s="189">
        <v>0</v>
      </c>
      <c r="R110" s="189">
        <f>Q110*H110</f>
        <v>0</v>
      </c>
      <c r="S110" s="189">
        <v>0</v>
      </c>
      <c r="T110" s="190">
        <f>S110*H110</f>
        <v>0</v>
      </c>
      <c r="AR110" s="15" t="s">
        <v>145</v>
      </c>
      <c r="AT110" s="15" t="s">
        <v>140</v>
      </c>
      <c r="AU110" s="15" t="s">
        <v>77</v>
      </c>
      <c r="AY110" s="15" t="s">
        <v>138</v>
      </c>
      <c r="BE110" s="191">
        <f>IF(N110="základní",J110,0)</f>
        <v>0</v>
      </c>
      <c r="BF110" s="191">
        <f>IF(N110="snížená",J110,0)</f>
        <v>0</v>
      </c>
      <c r="BG110" s="191">
        <f>IF(N110="zákl. přenesená",J110,0)</f>
        <v>0</v>
      </c>
      <c r="BH110" s="191">
        <f>IF(N110="sníž. přenesená",J110,0)</f>
        <v>0</v>
      </c>
      <c r="BI110" s="191">
        <f>IF(N110="nulová",J110,0)</f>
        <v>0</v>
      </c>
      <c r="BJ110" s="15" t="s">
        <v>75</v>
      </c>
      <c r="BK110" s="191">
        <f>ROUND(I110*H110,2)</f>
        <v>0</v>
      </c>
      <c r="BL110" s="15" t="s">
        <v>145</v>
      </c>
      <c r="BM110" s="15" t="s">
        <v>362</v>
      </c>
    </row>
    <row r="111" spans="2:63" s="11" customFormat="1" ht="22.9" customHeight="1">
      <c r="B111" s="164"/>
      <c r="C111" s="165"/>
      <c r="D111" s="166" t="s">
        <v>67</v>
      </c>
      <c r="E111" s="178" t="s">
        <v>212</v>
      </c>
      <c r="F111" s="178" t="s">
        <v>213</v>
      </c>
      <c r="G111" s="165"/>
      <c r="H111" s="165"/>
      <c r="I111" s="168"/>
      <c r="J111" s="179">
        <f>BK111</f>
        <v>0</v>
      </c>
      <c r="K111" s="165"/>
      <c r="L111" s="170"/>
      <c r="M111" s="171"/>
      <c r="N111" s="172"/>
      <c r="O111" s="172"/>
      <c r="P111" s="173">
        <f>P112</f>
        <v>0</v>
      </c>
      <c r="Q111" s="172"/>
      <c r="R111" s="173">
        <f>R112</f>
        <v>0</v>
      </c>
      <c r="S111" s="172"/>
      <c r="T111" s="174">
        <f>T112</f>
        <v>0</v>
      </c>
      <c r="AR111" s="175" t="s">
        <v>75</v>
      </c>
      <c r="AT111" s="176" t="s">
        <v>67</v>
      </c>
      <c r="AU111" s="176" t="s">
        <v>75</v>
      </c>
      <c r="AY111" s="175" t="s">
        <v>138</v>
      </c>
      <c r="BK111" s="177">
        <f>BK112</f>
        <v>0</v>
      </c>
    </row>
    <row r="112" spans="2:65" s="1" customFormat="1" ht="16.5" customHeight="1">
      <c r="B112" s="32"/>
      <c r="C112" s="180" t="s">
        <v>214</v>
      </c>
      <c r="D112" s="180" t="s">
        <v>140</v>
      </c>
      <c r="E112" s="181" t="s">
        <v>215</v>
      </c>
      <c r="F112" s="182" t="s">
        <v>216</v>
      </c>
      <c r="G112" s="183" t="s">
        <v>217</v>
      </c>
      <c r="H112" s="184">
        <v>98.03</v>
      </c>
      <c r="I112" s="185"/>
      <c r="J112" s="186">
        <f>ROUND(I112*H112,2)</f>
        <v>0</v>
      </c>
      <c r="K112" s="182" t="s">
        <v>144</v>
      </c>
      <c r="L112" s="36"/>
      <c r="M112" s="214" t="s">
        <v>19</v>
      </c>
      <c r="N112" s="215" t="s">
        <v>39</v>
      </c>
      <c r="O112" s="216"/>
      <c r="P112" s="217">
        <f>O112*H112</f>
        <v>0</v>
      </c>
      <c r="Q112" s="217">
        <v>0</v>
      </c>
      <c r="R112" s="217">
        <f>Q112*H112</f>
        <v>0</v>
      </c>
      <c r="S112" s="217">
        <v>0</v>
      </c>
      <c r="T112" s="218">
        <f>S112*H112</f>
        <v>0</v>
      </c>
      <c r="AR112" s="15" t="s">
        <v>145</v>
      </c>
      <c r="AT112" s="15" t="s">
        <v>140</v>
      </c>
      <c r="AU112" s="15" t="s">
        <v>77</v>
      </c>
      <c r="AY112" s="15" t="s">
        <v>138</v>
      </c>
      <c r="BE112" s="191">
        <f>IF(N112="základní",J112,0)</f>
        <v>0</v>
      </c>
      <c r="BF112" s="191">
        <f>IF(N112="snížená",J112,0)</f>
        <v>0</v>
      </c>
      <c r="BG112" s="191">
        <f>IF(N112="zákl. přenesená",J112,0)</f>
        <v>0</v>
      </c>
      <c r="BH112" s="191">
        <f>IF(N112="sníž. přenesená",J112,0)</f>
        <v>0</v>
      </c>
      <c r="BI112" s="191">
        <f>IF(N112="nulová",J112,0)</f>
        <v>0</v>
      </c>
      <c r="BJ112" s="15" t="s">
        <v>75</v>
      </c>
      <c r="BK112" s="191">
        <f>ROUND(I112*H112,2)</f>
        <v>0</v>
      </c>
      <c r="BL112" s="15" t="s">
        <v>145</v>
      </c>
      <c r="BM112" s="15" t="s">
        <v>363</v>
      </c>
    </row>
    <row r="113" spans="2:12" s="1" customFormat="1" ht="6.95" customHeight="1">
      <c r="B113" s="44"/>
      <c r="C113" s="45"/>
      <c r="D113" s="45"/>
      <c r="E113" s="45"/>
      <c r="F113" s="45"/>
      <c r="G113" s="45"/>
      <c r="H113" s="45"/>
      <c r="I113" s="132"/>
      <c r="J113" s="45"/>
      <c r="K113" s="45"/>
      <c r="L113" s="36"/>
    </row>
  </sheetData>
  <sheetProtection algorithmName="SHA-512" hashValue="QIdV1yxrBdxd01AM71NNKUvIG74BDb++1WbrwEMTr6w85hbA23nUQ1b/gjFRFhq8FzQ1YBpO0e4ViFyInF3DBA==" saltValue="UwVhx/Y7mZRUln9ue/IGo/t2vqC1fncP1ykBr858jWFIbflBq0JGBzi6xUWKTLNO7oQ9hGQ3vqbqoTGc3Wdd3w==" spinCount="100000" sheet="1" objects="1" scenarios="1" formatColumns="0" formatRows="0" autoFilter="0"/>
  <autoFilter ref="C88:K112"/>
  <mergeCells count="12">
    <mergeCell ref="E81:H81"/>
    <mergeCell ref="L2:V2"/>
    <mergeCell ref="E50:H50"/>
    <mergeCell ref="E52:H52"/>
    <mergeCell ref="E54:H54"/>
    <mergeCell ref="E77:H77"/>
    <mergeCell ref="E79:H79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Vítězslav Marek</dc:creator>
  <cp:keywords/>
  <dc:description/>
  <cp:lastModifiedBy>Ing. Ivan Princ</cp:lastModifiedBy>
  <dcterms:created xsi:type="dcterms:W3CDTF">2019-04-24T07:38:25Z</dcterms:created>
  <dcterms:modified xsi:type="dcterms:W3CDTF">2019-04-24T07:47:46Z</dcterms:modified>
  <cp:category/>
  <cp:version/>
  <cp:contentType/>
  <cp:contentStatus/>
</cp:coreProperties>
</file>