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01 - Oprava kamen..." sheetId="2" r:id="rId2"/>
    <sheet name="02 - SO 02 - Oprava zakry..." sheetId="3" r:id="rId3"/>
    <sheet name="03 - SO 03 - Oprava obous..." sheetId="4" r:id="rId4"/>
    <sheet name="04 - SO 04 - Oprava zakry..." sheetId="5" r:id="rId5"/>
    <sheet name="05 - SO 05 - Oprava obous..." sheetId="6" r:id="rId6"/>
    <sheet name="06 - VRN - Vedlejší rozpo..." sheetId="7" r:id="rId7"/>
  </sheets>
  <definedNames>
    <definedName name="_xlnm.Print_Area" localSheetId="0">'Rekapitulace stavby'!$D$4:$AO$76,'Rekapitulace stavby'!$C$82:$AQ$101</definedName>
    <definedName name="_xlnm._FilterDatabase" localSheetId="1" hidden="1">'01 - SO 01 - Oprava kamen...'!$C$122:$K$247</definedName>
    <definedName name="_xlnm.Print_Area" localSheetId="1">'01 - SO 01 - Oprava kamen...'!$C$4:$J$39,'01 - SO 01 - Oprava kamen...'!$C$50:$J$76,'01 - SO 01 - Oprava kamen...'!$C$82:$J$104,'01 - SO 01 - Oprava kamen...'!$C$110:$K$247</definedName>
    <definedName name="_xlnm._FilterDatabase" localSheetId="2" hidden="1">'02 - SO 02 - Oprava zakry...'!$C$122:$K$438</definedName>
    <definedName name="_xlnm.Print_Area" localSheetId="2">'02 - SO 02 - Oprava zakry...'!$C$4:$J$39,'02 - SO 02 - Oprava zakry...'!$C$50:$J$76,'02 - SO 02 - Oprava zakry...'!$C$82:$J$104,'02 - SO 02 - Oprava zakry...'!$C$110:$K$438</definedName>
    <definedName name="_xlnm._FilterDatabase" localSheetId="3" hidden="1">'03 - SO 03 - Oprava obous...'!$C$124:$K$285</definedName>
    <definedName name="_xlnm.Print_Area" localSheetId="3">'03 - SO 03 - Oprava obous...'!$C$4:$J$39,'03 - SO 03 - Oprava obous...'!$C$50:$J$76,'03 - SO 03 - Oprava obous...'!$C$82:$J$106,'03 - SO 03 - Oprava obous...'!$C$112:$K$285</definedName>
    <definedName name="_xlnm._FilterDatabase" localSheetId="4" hidden="1">'04 - SO 04 - Oprava zakry...'!$C$122:$K$194</definedName>
    <definedName name="_xlnm.Print_Area" localSheetId="4">'04 - SO 04 - Oprava zakry...'!$C$4:$J$39,'04 - SO 04 - Oprava zakry...'!$C$50:$J$76,'04 - SO 04 - Oprava zakry...'!$C$82:$J$104,'04 - SO 04 - Oprava zakry...'!$C$110:$K$194</definedName>
    <definedName name="_xlnm._FilterDatabase" localSheetId="5" hidden="1">'05 - SO 05 - Oprava obous...'!$C$123:$K$342</definedName>
    <definedName name="_xlnm.Print_Area" localSheetId="5">'05 - SO 05 - Oprava obous...'!$C$4:$J$39,'05 - SO 05 - Oprava obous...'!$C$50:$J$76,'05 - SO 05 - Oprava obous...'!$C$82:$J$105,'05 - SO 05 - Oprava obous...'!$C$111:$K$342</definedName>
    <definedName name="_xlnm._FilterDatabase" localSheetId="6" hidden="1">'06 - VRN - Vedlejší rozpo...'!$C$122:$K$154</definedName>
    <definedName name="_xlnm.Print_Area" localSheetId="6">'06 - VRN - Vedlejší rozpo...'!$C$4:$J$39,'06 - VRN - Vedlejší rozpo...'!$C$50:$J$76,'06 - VRN - Vedlejší rozpo...'!$C$82:$J$104,'06 - VRN - Vedlejší rozpo...'!$C$110:$K$154</definedName>
    <definedName name="_xlnm.Print_Titles" localSheetId="0">'Rekapitulace stavby'!$92:$92</definedName>
    <definedName name="_xlnm.Print_Titles" localSheetId="1">'01 - SO 01 - Oprava kamen...'!$122:$122</definedName>
    <definedName name="_xlnm.Print_Titles" localSheetId="2">'02 - SO 02 - Oprava zakry...'!$122:$122</definedName>
    <definedName name="_xlnm.Print_Titles" localSheetId="3">'03 - SO 03 - Oprava obous...'!$124:$124</definedName>
    <definedName name="_xlnm.Print_Titles" localSheetId="4">'04 - SO 04 - Oprava zakry...'!$122:$122</definedName>
    <definedName name="_xlnm.Print_Titles" localSheetId="5">'05 - SO 05 - Oprava obous...'!$123:$123</definedName>
    <definedName name="_xlnm.Print_Titles" localSheetId="6">'06 - VRN - Vedlejší rozpo...'!$122:$122</definedName>
  </definedNames>
  <calcPr fullCalcOnLoad="1"/>
</workbook>
</file>

<file path=xl/sharedStrings.xml><?xml version="1.0" encoding="utf-8"?>
<sst xmlns="http://schemas.openxmlformats.org/spreadsheetml/2006/main" count="8583" uniqueCount="1063">
  <si>
    <t>Export Komplet</t>
  </si>
  <si>
    <t/>
  </si>
  <si>
    <t>2.0</t>
  </si>
  <si>
    <t>ZAMOK</t>
  </si>
  <si>
    <t>False</t>
  </si>
  <si>
    <t>{80d42a6a-773a-4259-990f-9d05254b9817}</t>
  </si>
  <si>
    <t>0,01</t>
  </si>
  <si>
    <t>21</t>
  </si>
  <si>
    <t>15</t>
  </si>
  <si>
    <t>REKAPITULACE STAVBY</t>
  </si>
  <si>
    <t>v ---  níže se nacházejí doplnkové a pomocné údaje k sestavám  --- v</t>
  </si>
  <si>
    <t>Návod na vyplnění</t>
  </si>
  <si>
    <t>0,001</t>
  </si>
  <si>
    <t>Kód:</t>
  </si>
  <si>
    <t>2017063-JILO-3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</si>
  <si>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</si>
  <si>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</si>
  <si>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Jílový potok, Chrastava, oprava koryta, ř.km 0,000 - 1,157</t>
  </si>
  <si>
    <t>KSO:</t>
  </si>
  <si>
    <t>CC-CZ:</t>
  </si>
  <si>
    <t>Místo:</t>
  </si>
  <si>
    <t>Chrastava</t>
  </si>
  <si>
    <t>Datum:</t>
  </si>
  <si>
    <t>20. 12. 2017</t>
  </si>
  <si>
    <t>Zadavatel:</t>
  </si>
  <si>
    <t>IČ:</t>
  </si>
  <si>
    <t>70890005</t>
  </si>
  <si>
    <t>Povodí Labe, s.p.</t>
  </si>
  <si>
    <t>DIČ:</t>
  </si>
  <si>
    <t>CZ70890005</t>
  </si>
  <si>
    <t>Uchazeč:</t>
  </si>
  <si>
    <t>Vyplň údaj</t>
  </si>
  <si>
    <t>Projektant:</t>
  </si>
  <si>
    <t>27497763</t>
  </si>
  <si>
    <t>SNOWPLAN, spol. s r.o.</t>
  </si>
  <si>
    <t>CZ27497763</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</si>
  <si>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</si>
  <si>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</si>
  <si>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</si>
  <si>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</si>
  <si>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</si>
  <si>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</si>
  <si>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</si>
  <si>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</si>
  <si>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</si>
  <si>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</si>
  <si>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</si>
  <si>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</si>
  <si>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</si>
  <si>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</si>
  <si>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</si>
  <si>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</si>
  <si>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</si>
  <si>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</si>
  <si>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</si>
  <si>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</si>
  <si>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</si>
  <si>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</si>
  <si>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</si>
  <si>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</si>
  <si>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</si>
  <si>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</si>
  <si>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</si>
  <si>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</si>
  <si>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</si>
  <si>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</si>
  <si>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</si>
  <si>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</si>
  <si>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</si>
  <si>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</si>
  <si>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</si>
  <si>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</si>
  <si>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</si>
  <si>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</si>
  <si>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</si>
  <si>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</si>
  <si>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</si>
  <si>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</si>
  <si>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</si>
  <si>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</si>
  <si>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</si>
  <si>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</si>
  <si>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</si>
  <si>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</si>
  <si>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</si>
  <si>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SO 01 - Oprava kamenných svahů a dna v ř.km 0,000-0,053</t>
  </si>
  <si>
    <t>STA</t>
  </si>
  <si>
    <t>1</t>
  </si>
  <si>
    <t>{5b1b58d0-c43a-4d56-a3c6-13776622600d}</t>
  </si>
  <si>
    <t>2</t>
  </si>
  <si>
    <t>02</t>
  </si>
  <si>
    <t>SO 02 - Oprava zakrytí koryta v ř.km 0,267-0,562</t>
  </si>
  <si>
    <t>{cae33d77-bc57-4f6b-b235-340264040acf}</t>
  </si>
  <si>
    <t>03</t>
  </si>
  <si>
    <t>SO 03 - Oprava oboustranných zdí v ř.km 0,562-0,690</t>
  </si>
  <si>
    <t>{ea8c5829-c24a-416c-b881-451a25fc0c92}</t>
  </si>
  <si>
    <t>04</t>
  </si>
  <si>
    <t>SO 04 - Oprava zakrytí koryta v ř.km 0,690-0,722</t>
  </si>
  <si>
    <t>{32c19263-87d4-4d3b-99ca-34dadf8715b2}</t>
  </si>
  <si>
    <t>05</t>
  </si>
  <si>
    <t>SO 05 - Oprava oboustranných zdí v ř.km 0,722-0,788</t>
  </si>
  <si>
    <t>{42f8ae6e-3331-40f4-8a85-a12489ca7095}</t>
  </si>
  <si>
    <t>06</t>
  </si>
  <si>
    <t>VRN - Vedlejší rozpočtové náklady</t>
  </si>
  <si>
    <t>{f14082ca-53c6-470e-b86c-709033345e9c}</t>
  </si>
  <si>
    <t>KRYCÍ LIST SOUPISU PRACÍ</t>
  </si>
  <si>
    <t>Objekt:</t>
  </si>
  <si>
    <t>01 - SO 01 - Oprava kamenných svahů a dna v ř.km 0,000-0,053</t>
  </si>
  <si>
    <t>REKAPITULACE ČLENĚNÍ SOUPISU PRACÍ</t>
  </si>
  <si>
    <t>Kód dílu - Popis</t>
  </si>
  <si>
    <t>Cena celkem [CZK]</t>
  </si>
  <si>
    <t>Náklady ze soupisu prací</t>
  </si>
  <si>
    <t>-1</t>
  </si>
  <si>
    <t>HSV - Práce a dodávky HSV</t>
  </si>
  <si>
    <t xml:space="preserve">    1 - Zemní práce</t>
  </si>
  <si>
    <t xml:space="preserve">      18 - Zemní práce - povrchové úpravy terénu</t>
  </si>
  <si>
    <t xml:space="preserve">    4 - Vodorovné konstrukce</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</si>
  <si>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</si>
  <si>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</si>
  <si>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</si>
  <si>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</si>
  <si>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</si>
  <si>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</si>
  <si>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</si>
  <si>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</si>
  <si>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</si>
  <si>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</si>
  <si>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</si>
  <si>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</si>
  <si>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</si>
  <si>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</si>
  <si>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</si>
  <si>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</si>
  <si>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</si>
  <si>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</si>
  <si>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</si>
  <si>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</si>
  <si>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</si>
  <si>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111201102</t>
  </si>
  <si>
    <t>Odstranění křovin a stromů průměru kmene do 100 mm i s kořeny z celkové plochy přes 1000 do 10000 m2</t>
  </si>
  <si>
    <t>m2</t>
  </si>
  <si>
    <t>CS ÚRS 2017 02</t>
  </si>
  <si>
    <t>4</t>
  </si>
  <si>
    <t>-1585566346</t>
  </si>
  <si>
    <t>PP</t>
  </si>
  <si>
    <t>Odstranění křovin a stromů s odstraněním kořenů průměru kmene do 100 mm do sklonu terénu 1 : 5, při celkové ploše přes 1 000 do 10 000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</si>
  <si>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</si>
  <si>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</si>
  <si>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</si>
  <si>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"viz. TZ"</t>
  </si>
  <si>
    <t>"odečteno digitálně" 140,0</t>
  </si>
  <si>
    <t>112201102</t>
  </si>
  <si>
    <t>Odstranění pařezů D do 500 mm</t>
  </si>
  <si>
    <t>kus</t>
  </si>
  <si>
    <t>-1951569652</t>
  </si>
  <si>
    <t>Odstranění pařezů s jejich vykopáním, vytrháním nebo odstřelením, s přesekáním kořenů průměru přes 300 do 500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</si>
  <si>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</si>
  <si>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"odečteno digitálně" 3,0</t>
  </si>
  <si>
    <t>3</t>
  </si>
  <si>
    <t>112251211</t>
  </si>
  <si>
    <t>Odstranění pařezů rovině nebo na svahu do 1:5 odfrézováním do hloubky 0,2 m</t>
  </si>
  <si>
    <t>678265997</t>
  </si>
  <si>
    <t>Odstranění pařezu odfrézováním nebo odvrtáním hloubky do 200 mm v rovině nebo na svahu do 1:5</t>
  </si>
  <si>
    <t xml:space="preserve">Poznámka k souboru cen: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</si>
  <si>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2,0*0,75</t>
  </si>
  <si>
    <t>1150011-R</t>
  </si>
  <si>
    <t>Převedení vody potrubím DN do 900</t>
  </si>
  <si>
    <t>m</t>
  </si>
  <si>
    <t>-1600783222</t>
  </si>
  <si>
    <t>Převedení vody potrubím průměru DN přes 600 do 900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</si>
  <si>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</si>
  <si>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5</t>
  </si>
  <si>
    <t>122201102</t>
  </si>
  <si>
    <t>Odkopávky a prokopávky nezapažené v hornině tř. 3 objem do 1000 m3</t>
  </si>
  <si>
    <t>m3</t>
  </si>
  <si>
    <t>514287302</t>
  </si>
  <si>
    <t>Odkopávky a prokopávky nezapažené s přehozením výkopku na vzdálenost do 3 m nebo s naložením na dopravní prostředek v hornině tř. 3 přes 100 do 1 000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</si>
  <si>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</si>
  <si>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"odečteno digitálně" 118,72</t>
  </si>
  <si>
    <t>"bourání dlažby" -8,4</t>
  </si>
  <si>
    <t>Součet</t>
  </si>
  <si>
    <t>6</t>
  </si>
  <si>
    <t>122201109</t>
  </si>
  <si>
    <t>Příplatek za lepivost u odkopávek v hornině tř. 1 až 3</t>
  </si>
  <si>
    <t>765108506</t>
  </si>
  <si>
    <t>Odkopávky a prokopávky nezapažené s přehozením výkopku na vzdálenost do 3 m nebo s naložením na dopravní prostředek v hornině tř. 3 Příplatek k cenám za lepivost horniny tř. 3</t>
  </si>
  <si>
    <t>7</t>
  </si>
  <si>
    <t>122911111</t>
  </si>
  <si>
    <t>Odstranění vyfrézované dřevní hmoty hloubky do 0,2 m v rovině nebo na svahu do 1:5</t>
  </si>
  <si>
    <t>1259205879</t>
  </si>
  <si>
    <t>Odstranění vyfrézované dřevní hmoty hloubky do 200 mm v rovině nebo na svahu do 1:5</t>
  </si>
  <si>
    <t xml:space="preserve">Poznámka k souboru cen:
1. V cenách jsou započteny i náklady na naložení dřevní drti promíchané se zeminou na dopravní prostředek, odvoz na vzdálenost do 20 km a její složení. 2. V cenách nejsou započteny náklady na: a) uložení odpadu na skládku, b) na zásyp jam po pařezech, tyto se oceňují souborem cen 174 11-11.. Zásyp jam po vyfrézovaných pařezech. 3. Ceny jsou určeny pro odstranění vyfrézované dřevní hmoty po odfrézování pařezů. </t>
  </si>
  <si>
    <t>8</t>
  </si>
  <si>
    <t>161101101</t>
  </si>
  <si>
    <t>Svislé přemístění výkopku z horniny tř. 1 až 4 hl výkopu do 2,5 m</t>
  </si>
  <si>
    <t>-326115535</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</si>
  <si>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</si>
  <si>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</si>
  <si>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9</t>
  </si>
  <si>
    <t>162201102</t>
  </si>
  <si>
    <t>Vodorovné přemístění do 50 m výkopku/sypaniny z horniny tř. 1 až 4</t>
  </si>
  <si>
    <t>-1706974979</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</si>
  <si>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</si>
  <si>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</si>
  <si>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na mezideponii a zpět"</t>
  </si>
  <si>
    <t>"zásyp jam po pařezech" 2,0*(0,75*0,2)</t>
  </si>
  <si>
    <t>10</t>
  </si>
  <si>
    <t>162301422</t>
  </si>
  <si>
    <t>Vodorovné přemístění pařezů do 5 km D do 500 mm</t>
  </si>
  <si>
    <t>-1197509397</t>
  </si>
  <si>
    <t>Vodorovné přemístění větví, kmenů nebo pařezů s naložením, složením a dopravou do 5000 m pařezů kmenů, průměru přes 300 do 500 mm</t>
  </si>
  <si>
    <t xml:space="preserve">Poznámka k souboru cen:
1. Průměr kmene i pařezu se měří v místě řezu. 2. Měrná jednotka je 1 strom. </t>
  </si>
  <si>
    <t>11</t>
  </si>
  <si>
    <t>162301922</t>
  </si>
  <si>
    <t>Příplatek k vodorovnému přemístění pařezů D 500 mm ZKD 5 km</t>
  </si>
  <si>
    <t>1732027752</t>
  </si>
  <si>
    <t>Vodorovné přemístění větví, kmenů nebo pařezů s naložením, složením a dopravou Příplatek k cenám za každých dalších i započatých 5000 m přes 5000 m pařezů kmenů, průměru přes 300 do 500 mm</t>
  </si>
  <si>
    <t>12</t>
  </si>
  <si>
    <t>1623015-R</t>
  </si>
  <si>
    <t>Vodorovné přemístění křovin do 10 km D kmene do 100 mm</t>
  </si>
  <si>
    <t>-880621191</t>
  </si>
  <si>
    <t>Vodorovné přemístění smýcených křovin do průměru kmene 100 mm na vzdálenost do 5 000 m</t>
  </si>
  <si>
    <t>P</t>
  </si>
  <si>
    <t>Poznámka k položce:
se složením křovin z dopravního prostředku do hromad na vykázaném místě</t>
  </si>
  <si>
    <t>13</t>
  </si>
  <si>
    <t>162701103</t>
  </si>
  <si>
    <t>Vodorovné přemístění do 8000 m výkopku/sypaniny z horniny tř. 1 až 4</t>
  </si>
  <si>
    <t>-1286738817</t>
  </si>
  <si>
    <t>Vodorovné přemístění výkopku nebo sypaniny po suchu na obvyklém dopravním prostředku, bez naložení výkopku, avšak se složením bez rozhrnutí z horniny tř. 1 až 4 na vzdálenost přes 7 000 do 8 000 m</t>
  </si>
  <si>
    <t>"odvoz na skládku"</t>
  </si>
  <si>
    <t>"celkový výkop" 110,32</t>
  </si>
  <si>
    <t>"zásyp jam po pařezech" -0,3</t>
  </si>
  <si>
    <t>Mezisoučet</t>
  </si>
  <si>
    <t>14</t>
  </si>
  <si>
    <t>171201201</t>
  </si>
  <si>
    <t>Uložení sypaniny na skládky</t>
  </si>
  <si>
    <t>-1605059415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</si>
  <si>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</si>
  <si>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171201211</t>
  </si>
  <si>
    <t>Poplatek za uložení odpadu ze sypaniny na skládce (skládkovné)</t>
  </si>
  <si>
    <t>t</t>
  </si>
  <si>
    <t>-1962627389</t>
  </si>
  <si>
    <t>Uložení sypaniny poplatek za uložení sypaniny na skládce (skládkovné)</t>
  </si>
  <si>
    <t>"měrná hmotnost 1,8 t/m3 CÚ2017" 110,02*1,8</t>
  </si>
  <si>
    <t>16</t>
  </si>
  <si>
    <t>1712012-R</t>
  </si>
  <si>
    <t>Poplatek za uložení dřevní hmoty na skládce (skládkovné)</t>
  </si>
  <si>
    <t>1896703119</t>
  </si>
  <si>
    <t>"odhad" 1,1</t>
  </si>
  <si>
    <t>17</t>
  </si>
  <si>
    <t>171201-R1</t>
  </si>
  <si>
    <t>Likvidace dřevní hmoty</t>
  </si>
  <si>
    <t>-643994669</t>
  </si>
  <si>
    <t>18</t>
  </si>
  <si>
    <t>174111111</t>
  </si>
  <si>
    <t>Zásyp jam po vyfrézovaných pařezech hloubky do 0,2 m v rovině nebo na svahu do 1:5</t>
  </si>
  <si>
    <t>1386775866</t>
  </si>
  <si>
    <t>Zásyp jam po vyfrézovaných pařezech hloubky do 200 mm v rovině nebo na svahu do 1:5</t>
  </si>
  <si>
    <t xml:space="preserve">Poznámka k souboru cen:
1. V ceně jsou započteny i náklady na přemístění zeminy na vzdálenost do 20 m, zásyp jam, hutnění a hrubé urovnání povrchu. 2. V cenách nejsou započteny náklady na zeminu, tyto náklady se oceňují ve specifikaci. 3. Zásyp jam po pařezech o průměru do 200 mm se neoceňuje v případě, že se současně provádí sejmutí ornice. 4. Ceny nelze použít v případě bezprostřední výsadby dřevin na místo odfrézovaných pařezů. </t>
  </si>
  <si>
    <t>19</t>
  </si>
  <si>
    <t>M</t>
  </si>
  <si>
    <t>174R1</t>
  </si>
  <si>
    <t>zemina z výkopu SO01</t>
  </si>
  <si>
    <t>-905717203</t>
  </si>
  <si>
    <t>zemina z výkopu</t>
  </si>
  <si>
    <t>20</t>
  </si>
  <si>
    <t>181301102</t>
  </si>
  <si>
    <t>Rozprostření ornice tl vrstvy do 150 mm pl do 500 m2 v rovině nebo ve svahu do 1:5</t>
  </si>
  <si>
    <t>-259617707</t>
  </si>
  <si>
    <t>Rozprostření a urovnání ornice v rovině nebo ve svahu sklonu do 1:5 při souvislé ploše do 500 m2, tl. vrstvy přes 100 do 150 mm</t>
  </si>
  <si>
    <t>"odečteno digitálně" 28,9</t>
  </si>
  <si>
    <t>182101101</t>
  </si>
  <si>
    <t>Svahování v zářezech v hornině tř. 1 až 4</t>
  </si>
  <si>
    <t>758482343</t>
  </si>
  <si>
    <t>Svahování trvalých svahů do projektovaných profilů s potřebným přemístěním výkopku při svahování v zářezech v hornině tř. 1 až 4</t>
  </si>
  <si>
    <t>"odečteno digitálně" 335,0</t>
  </si>
  <si>
    <t>Zemní práce - povrchové úpravy terénu</t>
  </si>
  <si>
    <t>22</t>
  </si>
  <si>
    <t>181411121</t>
  </si>
  <si>
    <t>Založení lučního trávníku výsevem plochy do 1000 m2 v rovině a ve svahu do 1:5</t>
  </si>
  <si>
    <t>-391674705</t>
  </si>
  <si>
    <t>Založení trávníku na půdě předem připravené plochy do 1000 m2 výsevem včetně utažení lučního v rovině nebo na svahu do 1:5</t>
  </si>
  <si>
    <t>23</t>
  </si>
  <si>
    <t>005724700</t>
  </si>
  <si>
    <t>osivo směs travní univerzál</t>
  </si>
  <si>
    <t>kg</t>
  </si>
  <si>
    <t>-942542863</t>
  </si>
  <si>
    <t>28,9*0,015 'Přepočtené koeficientem množství</t>
  </si>
  <si>
    <t>Vodorovné konstrukce</t>
  </si>
  <si>
    <t>24</t>
  </si>
  <si>
    <t>451571111</t>
  </si>
  <si>
    <t>Lože pod dlažby ze štěrkopísku vrstva tl do 100 mm</t>
  </si>
  <si>
    <t>852971020</t>
  </si>
  <si>
    <t>Lože pod dlažby ze štěrkopísků,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</si>
  <si>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</si>
  <si>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25</t>
  </si>
  <si>
    <t>465511227</t>
  </si>
  <si>
    <t>Dlažba z lomového kamene na sucho s vyklínováním a vyplněním spár tl 250 mm</t>
  </si>
  <si>
    <t>1516834106</t>
  </si>
  <si>
    <t>Dlažba z lomového kamene lomařsky upraveného na sucho s vyklínováním kamenem, s vyplněním spár těženým kamenivem, drnem nebo ornicí s osetím,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</si>
  <si>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</si>
  <si>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Ostatní konstrukce a práce, bourání</t>
  </si>
  <si>
    <t>26</t>
  </si>
  <si>
    <t>9602112-R</t>
  </si>
  <si>
    <t>Bourání vodních staveb zděných z kamene nebo z cihel</t>
  </si>
  <si>
    <t>-1833850184</t>
  </si>
  <si>
    <t>Bourání konstrukcí vodních staveb, s naložením vybouraných hmot a suti na dopravní prostředek nebo s odklizením na hromady do vzdálenosti 20 m zděných z kamene nebo z cihel, vč. očištění</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</si>
  <si>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</si>
  <si>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"odečteno digitálně" 8,4</t>
  </si>
  <si>
    <t>997</t>
  </si>
  <si>
    <t>Přesun sutě</t>
  </si>
  <si>
    <t>27</t>
  </si>
  <si>
    <t>9972218-R</t>
  </si>
  <si>
    <t>Poplatek za uložení odpadu z kamene na skládce (skládkovné)</t>
  </si>
  <si>
    <t>712749868</t>
  </si>
  <si>
    <t>"dlažba" 22,26</t>
  </si>
  <si>
    <t>28</t>
  </si>
  <si>
    <t>997321211</t>
  </si>
  <si>
    <t>Svislá doprava suti a vybouraných hmot v do 4 m</t>
  </si>
  <si>
    <t>-222281331</t>
  </si>
  <si>
    <t>Svislá doprava suti a vybouraných hmot s naložením do dopravního zařízení a s vyprázdněním dopravního zařízení na hromadu nebo do dopravního prostředku na výšku do 4 m</t>
  </si>
  <si>
    <t xml:space="preserve">Poznámka k souboru cen:
1. Výška svislé dopravy je svislá vzdálenost mezi místem nakládání do zařízení pro svislou dopravu a místem, kde se toto zařízení vyprazdňuje. 2. Ceny nelze použít pro pouhé shazování suti nebo vybouraných hmot z jakékoliv výšky bez užití dopravního zařízení; náklady na toto shazování jsou započteny v cenách souboru cen 960 . . -12 Bourání konstrukcí vodních staveb a 978 02-71 Odstranění poškozených cementových omítek. </t>
  </si>
  <si>
    <t>29</t>
  </si>
  <si>
    <t>997321511</t>
  </si>
  <si>
    <t>Vodorovná doprava suti a vybouraných hmot po suchu do 1 km</t>
  </si>
  <si>
    <t>-324260368</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</si>
  <si>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</si>
  <si>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</si>
  <si>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"odvoz na skládku - 8 km" 22,26</t>
  </si>
  <si>
    <t>30</t>
  </si>
  <si>
    <t>997321519</t>
  </si>
  <si>
    <t>Příplatek ZKD 1km vodorovné dopravy suti a vybouraných hmot po suchu</t>
  </si>
  <si>
    <t>1809650515</t>
  </si>
  <si>
    <t>Vodorovná doprava suti a vybouraných hmot bez naložení, s vyložením a hrubým urovnáním po suchu, na vzdálenost Příplatek k cenám za každý další i započatý 1 km přes 1 km</t>
  </si>
  <si>
    <t>"odvoz na skládku - 8 km" 22,26*7,0</t>
  </si>
  <si>
    <t>998</t>
  </si>
  <si>
    <t>Přesun hmot</t>
  </si>
  <si>
    <t>31</t>
  </si>
  <si>
    <t>998332011</t>
  </si>
  <si>
    <t>Přesun hmot pro úpravy vodních toků a kanály</t>
  </si>
  <si>
    <t>47356712</t>
  </si>
  <si>
    <t>Přesun hmot pro úpravy vodních toků a kanály, hráze rybníků apod. dopravní vzdálenost do 500 m</t>
  </si>
  <si>
    <t xml:space="preserve">Poznámka k souboru cen:
1. Ceny jsou určeny pro jakoukoliv konstrukčně-materiálovou charakteristiku. </t>
  </si>
  <si>
    <t>02 - SO 02 - Oprava zakrytí koryta v ř.km 0,267-0,562</t>
  </si>
  <si>
    <t xml:space="preserve">    3 - Svislé a kompletní konstrukce</t>
  </si>
  <si>
    <t xml:space="preserve">    5 - Komunikace pozemní</t>
  </si>
  <si>
    <t>113106171</t>
  </si>
  <si>
    <t>Rozebrání dlažeb vozovek pl do 50 m2 ze zámkové dlažby s ložem z kameniva</t>
  </si>
  <si>
    <t>766662113</t>
  </si>
  <si>
    <t>Rozebrání dlažeb a dílců komunikací pro pěší, vozovek a ploch s přemístěním hmot na skládku na vzdálenost do 3 m nebo s naložením na dopravní prostředek vozovek a ploch, s jakoukoliv výplní spár v ploše jednotlivě do 50 m2 ze zámkové dlažby s ložem z kameniva</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</si>
  <si>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</si>
  <si>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"odečteno digitálně - viz. C.5" 7,0</t>
  </si>
  <si>
    <t>113106211</t>
  </si>
  <si>
    <t>Rozebrání dlažeb vozovek pl přes 50 do 200 m2 z velkých kostek s ložem z kameniva</t>
  </si>
  <si>
    <t>-1732577219</t>
  </si>
  <si>
    <t>Rozebrání dlažeb a dílců komunikací pro pěší, vozovek a ploch s přemístěním hmot na skládku na vzdálenost do 3 m nebo s naložením na dopravní prostředek vozovek a ploch, s jakoukoliv výplní spár v ploše jednotlivě přes 50 m2 do 200 m2 z velkých kostek s ložem z kameniva</t>
  </si>
  <si>
    <t>"odečteno digitálně viz. C.5" 107,5</t>
  </si>
  <si>
    <t>113107122</t>
  </si>
  <si>
    <t>Odstranění podkladu pl do 50 m2 z kameniva drceného tl 200 mm</t>
  </si>
  <si>
    <t>1483250213</t>
  </si>
  <si>
    <t>Odstranění podkladů nebo krytů s přemístěním hmot na skládku na vzdálenost do 3 m nebo s naložením na dopravní prostředek v ploše jednotlivě do 50 m2 z kameniva hrubého drceného, o tl. vrstvy přes 100 do 200 mm</t>
  </si>
  <si>
    <t>"odečteno digitálně"</t>
  </si>
  <si>
    <t>"asfalt" (21,308+10,24)-(15,974+8,068)</t>
  </si>
  <si>
    <t>"žulová dl." (20,151+76,24)-(11,977+54,456)</t>
  </si>
  <si>
    <t>"bet.dl." 7,0</t>
  </si>
  <si>
    <t>113153111-R</t>
  </si>
  <si>
    <t>Odstranění podkladů zpevněných ploch z kameniva stabilizovaného cementem</t>
  </si>
  <si>
    <t>864585232</t>
  </si>
  <si>
    <t>Odstranění podkladů zpevněných ploch s přemístěním na skládku na vzdálenost do 20 m nebo s naložením na dopravní prostředek ze štěrkopísku stabilizovaného cementem</t>
  </si>
  <si>
    <t>113154122</t>
  </si>
  <si>
    <t>Frézování živičného krytu tl 40 mm pruh š 1 m pl do 500 m2 bez překážek v trase</t>
  </si>
  <si>
    <t>-1788394890</t>
  </si>
  <si>
    <t>Frézování živičného podkladu nebo krytu s naložením na dopravní prostředek plochy do 500 m2 bez překážek v trase pruhu šířky přes 0,5 m do 1 m, tloušťky vrstvy 40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</si>
  <si>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</si>
  <si>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"odečteno digitálně - viz. C.5" 40,0</t>
  </si>
  <si>
    <t>113154124-2</t>
  </si>
  <si>
    <t>Frézování živičného krytu tl 70 mm pruh š 1 m pl do 500 m2 bez překážek v trase</t>
  </si>
  <si>
    <t>-797459413</t>
  </si>
  <si>
    <t>Frézování živičného podkladu nebo krytu s naložením na dopravní prostředek plochy do 500 m2 bez překážek v trase pruhu šířky přes 0,5 m do 1 m, tloušťky vrstvy 70 mm</t>
  </si>
  <si>
    <t>"asfalt" (21,308+10,24)</t>
  </si>
  <si>
    <t>113202111</t>
  </si>
  <si>
    <t>Vytrhání obrub krajníků obrubníků stojatých</t>
  </si>
  <si>
    <t>-325541744</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</si>
  <si>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</si>
  <si>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</si>
  <si>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1150011-R1</t>
  </si>
  <si>
    <t>Převedení vody potrubím DN do 600</t>
  </si>
  <si>
    <t>1880562234</t>
  </si>
  <si>
    <t>Převedení vody potrubím průměru DN přes 300 do 600</t>
  </si>
  <si>
    <t>1292031-R</t>
  </si>
  <si>
    <t>Čištění uzavřených koryt vodotečí š dna do 5 m hl do 2,5 m v hornině tř. 3</t>
  </si>
  <si>
    <t>-1499023071</t>
  </si>
  <si>
    <t>Čištění uzavřených koryt vodotečí  s přehozením rozpojeného nánosu do 3 m nebo s naložením na dopravní prostředek při šířce původního dna do 5m a hloubce koryta do 2,5 m v hornině tř. 3</t>
  </si>
  <si>
    <t xml:space="preserve">Poznámka k souboru cen:
1. Ceny jsou určeny pro čištění vodních koryt upravených i neupravených na suchu nebo při hloubce vody do 300 mm nad původním dnem. 2.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části A 01; b) čištění vodních koryt při hloubce vody přes 300 mm; tyto práce se oceňují cenami souboru cen 127 . 0-32 Vykopávky pod vodou zářezů pro shybky a jiná podzemní vedení části A 01 tohoto katalogu;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a spálení po zaschnutí. 3.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části A 01 tohoto katalogu. 4. V cenách jsou započteny i náklady na svislé přehození výkopku. 5. Množství jednotek se určuje v m3 nánosu z anorganických nebo organických hmot. </t>
  </si>
  <si>
    <t>"viz. C.3.2"</t>
  </si>
  <si>
    <t>"čištění" 80,0</t>
  </si>
  <si>
    <t>132201101</t>
  </si>
  <si>
    <t>Hloubení rýh š do 600 mm v hornině tř. 3 objemu do 100 m3</t>
  </si>
  <si>
    <t>-193908271</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</si>
  <si>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</si>
  <si>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</si>
  <si>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"stropní konstrukce km 0,273" 2,0*(0,55*0,5*4,0)</t>
  </si>
  <si>
    <t>"stropní konstrukce km 0,396" 2,0*(0,55*0,5*23,0)</t>
  </si>
  <si>
    <t>"stropní konstrukce km 0,453" 2,0*(0,55*0,5*4,0)</t>
  </si>
  <si>
    <t>"stropní konstrukce km 0,532" (0,55*0,5*3,0)</t>
  </si>
  <si>
    <t>"žulová dl." -(2,0*(0,51*0,5*4,0)+2,0*(0,51*0,5*23,0))</t>
  </si>
  <si>
    <t>"asfalt" -(2,0*(0,44*0,5*4,0)+(0,44*0,5*3,0))</t>
  </si>
  <si>
    <t>132201109</t>
  </si>
  <si>
    <t>Příplatek za lepivost k hloubení rýh š do 600 mm v hornině tř. 3</t>
  </si>
  <si>
    <t>-1881195346</t>
  </si>
  <si>
    <t>Hloubení zapažených i nezapažených rýh šířky do 600 mm s urovnáním dna do předepsaného profilu a spádu v hornině tř. 3 Příplatek k cenám za lepivost horniny tř. 3</t>
  </si>
  <si>
    <t>-566782700</t>
  </si>
  <si>
    <t>-159808393</t>
  </si>
  <si>
    <t>"odvoz na skládku bez komunálního odpadu"</t>
  </si>
  <si>
    <t>"čištění" 76,0</t>
  </si>
  <si>
    <t>162701105</t>
  </si>
  <si>
    <t>Vodorovné přemístění do 10000 m výkopku/sypaniny z horniny tř. 1 až 4</t>
  </si>
  <si>
    <t>-1860695762</t>
  </si>
  <si>
    <t>Vodorovné přemístění výkopku nebo sypaniny po suchu na obvyklém dopravním prostředku, bez naložení výkopku, avšak se složením bez rozhrnutí z horniny tř. 1 až 4 na vzdálenost přes 9 000 do 10 000 m</t>
  </si>
  <si>
    <t>"odvoz komunálního odpadu do spalovny"</t>
  </si>
  <si>
    <t>"čištění" 4,0</t>
  </si>
  <si>
    <t>-1696833243</t>
  </si>
  <si>
    <t>1106847312</t>
  </si>
  <si>
    <t>"měrná hmotnost 1,6 t/m3" 60,0*1,6</t>
  </si>
  <si>
    <t>Poplatek za zpracování komunálního odpadu ve spalovně</t>
  </si>
  <si>
    <t>-2102917988</t>
  </si>
  <si>
    <t xml:space="preserve">Poznámka k souboru cen:
1. Ceny uvedené v souboru cen lze po dohodě upravit podle místních podmínek. </t>
  </si>
  <si>
    <t>"měrná hmotnost 0,3t/m3" 4,0*0,3</t>
  </si>
  <si>
    <t>174101101</t>
  </si>
  <si>
    <t>Zásyp jam, šachet rýh nebo kolem objektů sypaninou se zhutněním</t>
  </si>
  <si>
    <t>352079929</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</si>
  <si>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</si>
  <si>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</si>
  <si>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Svislé a kompletní konstrukce</t>
  </si>
  <si>
    <t>320101112</t>
  </si>
  <si>
    <t>Osazení betonových a železobetonových prefabrikátů hmotnosti nad 1000 do 5000 kg</t>
  </si>
  <si>
    <t>-126966345</t>
  </si>
  <si>
    <t>Osazení betonových a železobetonových prefabrikátů hmotnosti jednotlivě přes 1 000 do 5 000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</si>
  <si>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</si>
  <si>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"stropní konstrukce km 0,273" 2,4*0,2*4,0</t>
  </si>
  <si>
    <t>"stropní konstrukce km 0,396" 2,15*0,2*23,0</t>
  </si>
  <si>
    <t>"stropní konstrukce km 0,453" 2,95*0,2*4,0</t>
  </si>
  <si>
    <t>"stropní konstrukce km 0,532" 3,05*0,2*3,0</t>
  </si>
  <si>
    <t>320320-R</t>
  </si>
  <si>
    <t>železobetonové prefabrikáty š=2,4-3,05 m, tl. 200 mm</t>
  </si>
  <si>
    <t>676448985</t>
  </si>
  <si>
    <t>železobetonový prefabrikát š=2,4-3,05 m, tl. 200 mm
- vodostavební beton B30 (C25/30)
- výztuž 10 505, KARI sítě</t>
  </si>
  <si>
    <t>Poznámka k položce:
betonování a armování dle statického posudku</t>
  </si>
  <si>
    <t>321213345</t>
  </si>
  <si>
    <t>Zdivo nadzákladové z lomového kamene vodních staveb obkladní s vyspárováním</t>
  </si>
  <si>
    <t>1648086702</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</si>
  <si>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</si>
  <si>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"pravobřežní zeď - kaverna km 0,273" 0,5*0,2*4,0</t>
  </si>
  <si>
    <t>"pravobřežní zeď - kaverna km 0,294" 0,5*0,3*6,0</t>
  </si>
  <si>
    <t>"levobřežní zeď - kaverna km 0,542" 0,5*0,2*14,0</t>
  </si>
  <si>
    <t>"levobřežní zeď - kaverna km 0,556" 0,5*0,5*5,0</t>
  </si>
  <si>
    <t>321321115</t>
  </si>
  <si>
    <t>Konstrukce vodních staveb ze ŽB mrazuvzdorného tř. C 25/30</t>
  </si>
  <si>
    <t>-778856156</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</si>
  <si>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25/30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</si>
  <si>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</si>
  <si>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"stropní konstrukce km 0,273" 0,2*0,2*8,0</t>
  </si>
  <si>
    <t>"stropní konstrukce km 0,396" 0,2*0,2*46,0</t>
  </si>
  <si>
    <t>"stropní konstrukce km 0,453" 0,2*0,2*8,0</t>
  </si>
  <si>
    <t>"stropní konstrukce km 0,532" 0,2*0,2*6,0</t>
  </si>
  <si>
    <t>"dozdění km 0,406" 2,0*1,199*0,2</t>
  </si>
  <si>
    <t>3213510-R</t>
  </si>
  <si>
    <t>Bednění konstrukcí vodních staveb rovinné - zřízení - stísněné prostory</t>
  </si>
  <si>
    <t>1307697021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</si>
  <si>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 - provádění prací ve stísněných prostorech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</si>
  <si>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</si>
  <si>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"stropní konstrukce km 0,273" 4,0*(0,2*4,0)</t>
  </si>
  <si>
    <t>"stropní konstrukce km 0,396" 4,0*(0,2*23,0)</t>
  </si>
  <si>
    <t>"stropní konstrukce km 0,453" 4,0*(0,2*4,0)</t>
  </si>
  <si>
    <t>"stropní konstrukce km 0,532" 4,0*(0,2*3,0)</t>
  </si>
  <si>
    <t>"dozdění km 0,406" 2,0*1,199</t>
  </si>
  <si>
    <t>3213520-R1</t>
  </si>
  <si>
    <t>Bednění konstrukcí vodních staveb rovinné - odstranění - stísněné prostory</t>
  </si>
  <si>
    <t>533425967</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</si>
  <si>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 - provádění prací ve stísněných prostorech</t>
  </si>
  <si>
    <t>3213520-R</t>
  </si>
  <si>
    <t>Odstranění stávajícího bednění stropů</t>
  </si>
  <si>
    <t>-1322307411</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</si>
  <si>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</si>
  <si>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321366111</t>
  </si>
  <si>
    <t>Výztuž železobetonových konstrukcí vodních staveb z oceli 10 505 D do 12 mm</t>
  </si>
  <si>
    <t>-588053033</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</si>
  <si>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</si>
  <si>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</si>
  <si>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"měrná hmotnost 40 kg/m3" 3,2*0,04</t>
  </si>
  <si>
    <t>Komunikace pozemní</t>
  </si>
  <si>
    <t>564851113</t>
  </si>
  <si>
    <t>Podklad ze štěrkodrtě ŠD tl 170 mm</t>
  </si>
  <si>
    <t>-1783452056</t>
  </si>
  <si>
    <t>Podklad ze štěrkodrti ŠD s rozprostřením a zhutněním, po zhutnění tl. 170 mm</t>
  </si>
  <si>
    <t>564861111</t>
  </si>
  <si>
    <t>Podklad ze štěrkodrtě ŠD tl 200 mm</t>
  </si>
  <si>
    <t>-1767327589</t>
  </si>
  <si>
    <t>Podklad ze štěrkodrti ŠD s rozprostřením a zhutněním, po zhutnění tl. 200 mm</t>
  </si>
  <si>
    <t>565155111</t>
  </si>
  <si>
    <t>Asfaltový beton vrstva podkladní ACP 16 (obalované kamenivo OKS) tl 70 mm š do 3 m</t>
  </si>
  <si>
    <t>-1411377928</t>
  </si>
  <si>
    <t>Asfaltový beton vrstva podkladní ACP 16 (obalované kamenivo střednězrnné - OKS) s rozprostřením a zhutněním v pruhu šířky do 3 m, po zhutnění tl. 70 mm</t>
  </si>
  <si>
    <t xml:space="preserve">Poznámka k souboru cen:
1. ČSN EN 13108-1 připouští pro ACP 16 pouze tl. 50 až 80 mm. </t>
  </si>
  <si>
    <t>567122112</t>
  </si>
  <si>
    <t>Podklad ze směsi stmelené cementem SC C 8/10 (KSC I) tl 130 mm</t>
  </si>
  <si>
    <t>-250992481</t>
  </si>
  <si>
    <t>Podklad ze směsi stmelené cementem SC bez dilatačních spár, s rozprostřením a zhutněním SC C 8/10 (KSC I), po zhutnění tl. 130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</si>
  <si>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</si>
  <si>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573211111</t>
  </si>
  <si>
    <t>Postřik živičný spojovací z asfaltu v množství 0,60 kg/m2</t>
  </si>
  <si>
    <t>-112535119</t>
  </si>
  <si>
    <t>Postřik spojovací PS bez posypu kamenivem z asfaltu silničního, v množství 0,60 kg/m2</t>
  </si>
  <si>
    <t>32</t>
  </si>
  <si>
    <t>577134111</t>
  </si>
  <si>
    <t>Asfaltový beton vrstva obrusná ACO 11 (ABS) tř. I tl 40 mm š do 3 m z nemodifikovaného asfaltu</t>
  </si>
  <si>
    <t>-355944752</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</si>
  <si>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</si>
  <si>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</si>
  <si>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33</t>
  </si>
  <si>
    <t>591111111</t>
  </si>
  <si>
    <t>Kladení dlažby z kostek velkých z kamene do lože z kameniva těženého tl 50 mm</t>
  </si>
  <si>
    <t>-2007390204</t>
  </si>
  <si>
    <t>Kladení dlažby z kostek s provedením lože do tl. 50 mm, s vyplněním spár, s dvojím beraněním a se smetením přebytečného materiálu na krajnici velkých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</si>
  <si>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</si>
  <si>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34</t>
  </si>
  <si>
    <t>596211110</t>
  </si>
  <si>
    <t>Kladení zámkové dlažby komunikací pro pěší tl 60 mm skupiny A pl do 50 m2</t>
  </si>
  <si>
    <t>1934627428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</si>
  <si>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</si>
  <si>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</si>
  <si>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35</t>
  </si>
  <si>
    <t>916131213</t>
  </si>
  <si>
    <t>Osazení silničního obrubníku betonového stojatého s boční opěrou do lože z betonu prostého</t>
  </si>
  <si>
    <t>-2075607435</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</si>
  <si>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</si>
  <si>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</si>
  <si>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36</t>
  </si>
  <si>
    <t>592174650</t>
  </si>
  <si>
    <t>obrubník betonový silniční Standard 100x15x25 cm</t>
  </si>
  <si>
    <t>1436054674</t>
  </si>
  <si>
    <t>obrubník betonový silniční vibrolisovaný 100x15x25 cm</t>
  </si>
  <si>
    <t>"náhrada poškozených" 2,0</t>
  </si>
  <si>
    <t>37</t>
  </si>
  <si>
    <t>919112233</t>
  </si>
  <si>
    <t>Řezání spár pro vytvoření komůrky š 20 mm hl 40 mm pro těsnící zálivku v živičném krytu</t>
  </si>
  <si>
    <t>-1835082682</t>
  </si>
  <si>
    <t>Řezání dilatačních spár v živičném krytu vytvoření komůrky pro těsnící zálivku šířky 20 mm, hloubky 40 mm</t>
  </si>
  <si>
    <t xml:space="preserve">Poznámka k souboru cen:
1. V cenách jsou započteny i náklady na vyčištění spár po řezání. </t>
  </si>
  <si>
    <t>38</t>
  </si>
  <si>
    <t>919121132</t>
  </si>
  <si>
    <t>Těsnění spár zálivkou za studena pro komůrky š 20 mm hl 40 mm s těsnicím profilem</t>
  </si>
  <si>
    <t>748872461</t>
  </si>
  <si>
    <t>Utěsnění dilatačních spár zálivkou za studena v cementobetonovém nebo živičném krytu včetně adhezního nátěru s těsnicím profilem pod zálivkou, pro komůrky šířky 20 mm, hloubky 40 mm</t>
  </si>
  <si>
    <t xml:space="preserve">Poznámka k souboru cen:
1. V cenách jsou započteny i náklady na vyčištění spár před těsněním a zalitím a náklady na impregnaci, těsnění a zalití spár včetně dodání hmot. </t>
  </si>
  <si>
    <t>39</t>
  </si>
  <si>
    <t>919735111</t>
  </si>
  <si>
    <t>Řezání stávajícího živičného krytu hl do 50 mm</t>
  </si>
  <si>
    <t>-2065199044</t>
  </si>
  <si>
    <t>Řezání stávajícího živičného krytu nebo podkladu hloubky do 50 mm</t>
  </si>
  <si>
    <t xml:space="preserve">Poznámka k souboru cen:
1. V cenách jsou započteny i náklady na spotřebu vody. </t>
  </si>
  <si>
    <t>40</t>
  </si>
  <si>
    <t>919735112</t>
  </si>
  <si>
    <t>Řezání stávajícího živičného krytu hl do 100 mm</t>
  </si>
  <si>
    <t>840323629</t>
  </si>
  <si>
    <t>Řezání stávajícího živičného krytu nebo podkladu hloubky přes 50 do 100 mm</t>
  </si>
  <si>
    <t>41</t>
  </si>
  <si>
    <t>9601112-R1</t>
  </si>
  <si>
    <t>Bourání vodních staveb z betonu a železobetonu</t>
  </si>
  <si>
    <t>-1038738064</t>
  </si>
  <si>
    <t>Bourání konstrukcí vodních staveb, s naložením vybouraných hmot a suti na dopravní prostředek nebo s odklizením na hromady do vzdálenosti 20 m z betonu a železobetonu</t>
  </si>
  <si>
    <t>"stropní konstrukce km 0,273" 2,4*0,2*4,0+0,2*0,2*8,0</t>
  </si>
  <si>
    <t>"stropní konstrukce km 0,396" 2,15*0,2*23,0+0,2*0,2*46,0</t>
  </si>
  <si>
    <t>"stropní konstrukce km 0,453" 2,95*0,2*4,0+0,2*0,2*8,0</t>
  </si>
  <si>
    <t>"stropní konstrukce km 0,532" 3,05*0,2*3,0+0,2*0,2*6,0</t>
  </si>
  <si>
    <t>42</t>
  </si>
  <si>
    <t>1934039338</t>
  </si>
  <si>
    <t>43</t>
  </si>
  <si>
    <t>979024443</t>
  </si>
  <si>
    <t>Očištění vybouraných obrubníků a krajníků silničních</t>
  </si>
  <si>
    <t>1911417001</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</si>
  <si>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</si>
  <si>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</si>
  <si>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44</t>
  </si>
  <si>
    <t>979054451</t>
  </si>
  <si>
    <t>Očištění vybouraných zámkových dlaždic s původním spárováním z kameniva těženého</t>
  </si>
  <si>
    <t>928543904</t>
  </si>
  <si>
    <t>Očištění vybouraných prvků komunikací od spojovacího materiálu s odklizením a uložením očištěných hmot a spojovacího materiálu na skládku na vzdálenost do 10 m zámkových dlaždic s vyplněním spár kamenivem</t>
  </si>
  <si>
    <t>45</t>
  </si>
  <si>
    <t>979071111</t>
  </si>
  <si>
    <t>Očištění dlažebních kostek velkých s původním spárováním kamenivem těženým</t>
  </si>
  <si>
    <t>1657260080</t>
  </si>
  <si>
    <t>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</si>
  <si>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</si>
  <si>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46</t>
  </si>
  <si>
    <t>9851121-R</t>
  </si>
  <si>
    <t>Odsekání degradovaného betonu tl do 30 mm</t>
  </si>
  <si>
    <t>-454038967</t>
  </si>
  <si>
    <t>Odsekání degradovaného betonu, tloušťky přes 10 do 30 mm</t>
  </si>
  <si>
    <t>"celková plocha 1770,0 m2</t>
  </si>
  <si>
    <t>"sanace ŽB konstrukcí 30%" 1770,0*0,3</t>
  </si>
  <si>
    <t>47</t>
  </si>
  <si>
    <t>985131111</t>
  </si>
  <si>
    <t>Očištění ploch stěn, rubu kleneb a podlah tlakovou vodou</t>
  </si>
  <si>
    <t>-1387051963</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</si>
  <si>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</si>
  <si>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"celková plocha" 1770,0</t>
  </si>
  <si>
    <t>"opravené konstrukce" -(14,5+66,4)</t>
  </si>
  <si>
    <t>48</t>
  </si>
  <si>
    <t>985311111</t>
  </si>
  <si>
    <t>Reprofilace stěn cementovými sanačními maltami tl 10 mm</t>
  </si>
  <si>
    <t>1225128538</t>
  </si>
  <si>
    <t>Reprofilace betonu sanačními maltami na cementové bázi ručně stěn, tloušťky do 10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</si>
  <si>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</si>
  <si>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49</t>
  </si>
  <si>
    <t>985321211</t>
  </si>
  <si>
    <t>Ochranný nátěr výztuže na epoxidové bázi stěn, líce kleneb a podhledů 1 vrstva tl 1 mm</t>
  </si>
  <si>
    <t>2119209686</t>
  </si>
  <si>
    <t>Ochranný nátěr betonářské výztuže 1 vrstva tloušťky 1 mm na epoxidové bázi stěn, líce kleneb a podhledů</t>
  </si>
  <si>
    <t xml:space="preserve">Poznámka k souboru cen:
1. Množství měrných jednotek se určuje v m2 rozvinuté betonové plochy, na které se výztuž ošetřuje. Je uvažováno 10 bm výztuže na 1 m2 plochy. </t>
  </si>
  <si>
    <t>50</t>
  </si>
  <si>
    <t>985321911</t>
  </si>
  <si>
    <t>Příplatek k cenám ochranného nátěru výztuže za práce ve stísněném prostoru</t>
  </si>
  <si>
    <t>1585268996</t>
  </si>
  <si>
    <t>Ochranný nátěr betonářské výztuže Příplatek k cenám za práci ve stísněném prostoru</t>
  </si>
  <si>
    <t>51</t>
  </si>
  <si>
    <t>985331112</t>
  </si>
  <si>
    <t>Dodatečné vlepování betonářské výztuže D 10 mm do cementové aktivované malty včetně vyvrtání otvoru</t>
  </si>
  <si>
    <t>830609566</t>
  </si>
  <si>
    <t>Dodatečné vlepování betonářské výztuže včetně vyvrtání a vyčištění otvoru cementovou aktivovanou maltou průměr výztuže 10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</si>
  <si>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</si>
  <si>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52</t>
  </si>
  <si>
    <t>130210120</t>
  </si>
  <si>
    <t>tyč ocelová žebírková, výztuž do betonu, zn.oceli BSt 500S, v tyčích, D 10 mm</t>
  </si>
  <si>
    <t>1191153506</t>
  </si>
  <si>
    <t>Poznámka k položce:
Hmotnost: 0,62 kg/m</t>
  </si>
  <si>
    <t>"měrná hmotnost 0,62 kg/m" 6,12*0,00062</t>
  </si>
  <si>
    <t>53</t>
  </si>
  <si>
    <t>997013501</t>
  </si>
  <si>
    <t>Odvoz suti a vybouraných hmot na skládku nebo meziskládku do 1 km se složením</t>
  </si>
  <si>
    <t>1623332450</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</si>
  <si>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</si>
  <si>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</si>
  <si>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"beton prostý" 65,937+35,046</t>
  </si>
  <si>
    <t>"ŽB" 45,808</t>
  </si>
  <si>
    <t>"odvoz na skládku 8 km"</t>
  </si>
  <si>
    <t>54</t>
  </si>
  <si>
    <t>997013509</t>
  </si>
  <si>
    <t>Příplatek k odvozu suti a vybouraných hmot na skládku ZKD 1 km přes 1 km</t>
  </si>
  <si>
    <t>1916268838</t>
  </si>
  <si>
    <t>Odvoz suti a vybouraných hmot na skládku nebo meziskládku se složením, na vzdálenost Příplatek k ceně za každý další i započatý 1 km přes 1 km</t>
  </si>
  <si>
    <t>"odvoz na skládku 8 km" 146,791*7,0</t>
  </si>
  <si>
    <t>55</t>
  </si>
  <si>
    <t>997221551</t>
  </si>
  <si>
    <t>Vodorovná doprava suti ze sypkých materiálů do 1 km</t>
  </si>
  <si>
    <t>-956343658</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</si>
  <si>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</si>
  <si>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</si>
  <si>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 12,895</t>
  </si>
  <si>
    <t>"živice" 4,12+8,076</t>
  </si>
  <si>
    <t>"celková vzdálenost 8 km"</t>
  </si>
  <si>
    <t>56</t>
  </si>
  <si>
    <t>997221559</t>
  </si>
  <si>
    <t>Příplatek ZKD 1 km u vodorovné dopravy suti ze sypkých materiálů</t>
  </si>
  <si>
    <t>1021536639</t>
  </si>
  <si>
    <t>Vodorovná doprava suti bez naložení, ale se složením a s hrubým urovnáním Příplatek k ceně za každý další i započatý 1 km přes 1 km</t>
  </si>
  <si>
    <t>"celková vzdálenost 8 km" 25,091*7,0</t>
  </si>
  <si>
    <t>57</t>
  </si>
  <si>
    <t>997221815</t>
  </si>
  <si>
    <t>Poplatek za uložení betonového odpadu na skládce (skládkovné)</t>
  </si>
  <si>
    <t>-1161005075</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</si>
  <si>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</si>
  <si>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</si>
  <si>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58</t>
  </si>
  <si>
    <t>997221825</t>
  </si>
  <si>
    <t>Poplatek za uložení železobetonového odpadu na skládce (skládkovné)</t>
  </si>
  <si>
    <t>-856515492</t>
  </si>
  <si>
    <t>Poplatek za uložení stavebního odpadu na skládce (skládkovné) železobetonového</t>
  </si>
  <si>
    <t>"beton armovaný" 45,808</t>
  </si>
  <si>
    <t>59</t>
  </si>
  <si>
    <t>997221845</t>
  </si>
  <si>
    <t>Poplatek za uložení asfaltového odpadu bez obsahu dehtu na skládce (skládkovné)</t>
  </si>
  <si>
    <t>765762590</t>
  </si>
  <si>
    <t>Poplatek za uložení stavebního odpadu na skládce (skládkovné) asfaltového bez obsahu dehtu</t>
  </si>
  <si>
    <t>60</t>
  </si>
  <si>
    <t>997221855</t>
  </si>
  <si>
    <t>Poplatek za uložení odpadu zeminy a kameniva na skládce (skládkovné)</t>
  </si>
  <si>
    <t>996365679</t>
  </si>
  <si>
    <t>Poplatek za uložení stavebního odpadu na skládce (skládkovné) zeminy a kameniva</t>
  </si>
  <si>
    <t>61</t>
  </si>
  <si>
    <t>860114983</t>
  </si>
  <si>
    <t>"měrná hmotnost 2,6 t/m3" 16,0*2,6</t>
  </si>
  <si>
    <t>62</t>
  </si>
  <si>
    <t>9973212-R</t>
  </si>
  <si>
    <t>Svislá doprava suti a vybouraných hmot nošením v do 4 m</t>
  </si>
  <si>
    <t>-1792610823</t>
  </si>
  <si>
    <t>"sanace" 35,046</t>
  </si>
  <si>
    <t>"bourání" 45,808</t>
  </si>
  <si>
    <t>63</t>
  </si>
  <si>
    <t>-1885662219</t>
  </si>
  <si>
    <t>03 - SO 03 - Oprava oboustranných zdí v ř.km 0,562-0,690</t>
  </si>
  <si>
    <t xml:space="preserve">    6 - Úpravy povrchů, podlahy a osazování výplní</t>
  </si>
  <si>
    <t>Převedení vody potrubím DN do 300</t>
  </si>
  <si>
    <t>1788158161</t>
  </si>
  <si>
    <t>Převedení vody potrubím průměru DN přes 250 do 300</t>
  </si>
  <si>
    <t>Poznámka k položce:
použito opakovaně dle aktuálního pracovního úseku</t>
  </si>
  <si>
    <t>129203101</t>
  </si>
  <si>
    <t>Čištění otevřených koryt vodotečí š dna do 5 m hl do 2,5 m v hornině tř. 3</t>
  </si>
  <si>
    <t>275455561</t>
  </si>
  <si>
    <t>Čištění otevřených koryt vodotečí s přehozením rozpojeného nánosu do 3 m nebo s naložením na dopravní prostředek při šířce původního dna do 5m a hloubce koryta do 2,5 m v hornině tř. 3</t>
  </si>
  <si>
    <t>"viz. C.3.3"</t>
  </si>
  <si>
    <t>"kal" 13,14</t>
  </si>
  <si>
    <t>"kameny" 1,46</t>
  </si>
  <si>
    <t>129203109</t>
  </si>
  <si>
    <t>Příplatek k čištění otevřených koryt vodotečí v hornině tř. 3 za lepivost</t>
  </si>
  <si>
    <t>72298543</t>
  </si>
  <si>
    <t>Čištění otevřených koryt vodotečí Příplatek k cenám za lepivost horniny v hornině tř. 3</t>
  </si>
  <si>
    <t>130901122</t>
  </si>
  <si>
    <t>Bourání kcí v hloubených vykopávkách ze zdiva z betonu prokládaného kamenem ručně</t>
  </si>
  <si>
    <t>879637814</t>
  </si>
  <si>
    <t>Bourání konstrukcí v hloubených vykopávkách - ručně z betonu prostého prokládaného kamenem</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</si>
  <si>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</si>
  <si>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"pravobřežní zeď km 0,648 základ" 0,5*1,0*2,0</t>
  </si>
  <si>
    <t>"pravobřežní zeď km 0,686-0,690 základ" 0,5*1,0*3,7</t>
  </si>
  <si>
    <t>161101501</t>
  </si>
  <si>
    <t>Svislé přemístění výkopku nošením svisle do v 3 m v hornině tř. 1 až 4</t>
  </si>
  <si>
    <t>-2136548111</t>
  </si>
  <si>
    <t>Svislé přemístění výkopku nošením bez naložení, avšak s vyprázdněním nádoby na hromady nebo do dopravního prostředku, na každých, třeba i započatých 3 m výšky z horniny tř. 1 až 4</t>
  </si>
  <si>
    <t>"čištění" 14,6</t>
  </si>
  <si>
    <t>1885792047</t>
  </si>
  <si>
    <t>-1698784867</t>
  </si>
  <si>
    <t>-1274796342</t>
  </si>
  <si>
    <t>"měrná hmotnost 1,6 t/m3 CÚ2017" 13,14*1,6</t>
  </si>
  <si>
    <t>321213235</t>
  </si>
  <si>
    <t>Zdivo nadzákladové z lomového kamene vodních staveb obkladní se zatřením spár</t>
  </si>
  <si>
    <t>143097110</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</si>
  <si>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se zatřením spár, na cementovou maltu</t>
  </si>
  <si>
    <t>"pravobřežní zeď km 0,648" 0,25*2,0*1,69</t>
  </si>
  <si>
    <t>"pravobřežní zeď km 0,686-0,690" 0,25*3,7*1,0</t>
  </si>
  <si>
    <t>"pravobřežní zeď - kaverna" 0,5*0,2*23,5</t>
  </si>
  <si>
    <t>"pravobřežní zeď - kaverna" 0,5*0,3*10,0</t>
  </si>
  <si>
    <t>"levobřežní zeď - kaverna" 0,5*0,4*5,0</t>
  </si>
  <si>
    <t>-21663964</t>
  </si>
  <si>
    <t>"zpětné vyzdění čela propustku" 2,27*1,4*0,5</t>
  </si>
  <si>
    <t>-1463356299</t>
  </si>
  <si>
    <t>1758299775</t>
  </si>
  <si>
    <t>"měrná hmotnost 40 kg/m3" 2,85*0,04</t>
  </si>
  <si>
    <t>451315126</t>
  </si>
  <si>
    <t>Podkladní nebo výplňová vrstva z betonu C 20/25 tl do 150 mm</t>
  </si>
  <si>
    <t>1228243570</t>
  </si>
  <si>
    <t>Podkladní a výplňové vrstvy z betonu prostého tloušťky do 150 mm, z betonu C 20/25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</si>
  <si>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</si>
  <si>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"podkladní beton schodiště" 0,9*1,2</t>
  </si>
  <si>
    <t>4652101-R</t>
  </si>
  <si>
    <t>Zpětné vyspravení schodiště v km 0,690 z kamene na maltu cementovou s vyspárováním tl 250 mm</t>
  </si>
  <si>
    <t>-1005905296</t>
  </si>
  <si>
    <t>Zpětné vyspravení schodiště v km 0,690 z kamene na maltu cementovou s vyspárováním tl 250 mm
- použití původního očištěného kamene</t>
  </si>
  <si>
    <t xml:space="preserve">Poznámka k souboru cen:
1. V cenách jsou započteny i náklady na úpravu líce schodů. 2. V cenách nejsou započteny náklady na: a) podkladní betonové lože; toto se oceňuje cenami souboru cen 451 31-51 Podkladní a výplňové vrstvy z betonu prostého, b) lože z kameniva; toto se oceňuje cenami souboru cen 451 . . - . . Lože z kameniva. 3. Plocha se stanoví v m2 konstrukce jako součin délky a šířky schodů; šířkou schodů je součet délky stupně a šířek obou obrub. </t>
  </si>
  <si>
    <t>0,9*1,2</t>
  </si>
  <si>
    <t>465512227</t>
  </si>
  <si>
    <t>Dlažba z lomového kamene na sucho se zalitím spár cementovou maltou tl 250 mm</t>
  </si>
  <si>
    <t>-56364244</t>
  </si>
  <si>
    <t>Dlažba z lomového kamene lomařsky upraveného na sucho se zalitím spár cementovou maltou, tl. kamene 250 mm</t>
  </si>
  <si>
    <t>"pata pravobřežní zdi km 0,648 základ" 0,5*2,0</t>
  </si>
  <si>
    <t>"pata pravobřežní zdi km 0,686-0,690 základ" 0,5*3,7</t>
  </si>
  <si>
    <t>564811111</t>
  </si>
  <si>
    <t>Podklad ze štěrkodrtě ŠD tl 50 mm</t>
  </si>
  <si>
    <t>-901445844</t>
  </si>
  <si>
    <t>Podklad ze štěrkodrti ŠD s rozprostřením a zhutněním, po zhutnění tl. 50 mm</t>
  </si>
  <si>
    <t>"podkladní beton schodiště" 2,5*1,2</t>
  </si>
  <si>
    <t>Úpravy povrchů, podlahy a osazování výplní</t>
  </si>
  <si>
    <t>628635411</t>
  </si>
  <si>
    <t>Spárování zdiva z lomového kamene maltou cementovou hl spár přes 30 do 70 mm</t>
  </si>
  <si>
    <t>-1648054521</t>
  </si>
  <si>
    <t>Spárování zdiva z lomového kamene upraveného maltou cementovou hloubky vysekaných spár přes 30 do 70 mm</t>
  </si>
  <si>
    <t xml:space="preserve">Poznámka k souboru cen:
1. V cenách jsou započteny i náklady na vysekání staré malty ze spár zdiva a vyčištění spár. 2. Náklady na spárování nového zdiva při jeho provádění se zvlášť neoceňují, protože jsou započteny v nákladech na zdění. 3. Spárování do hloubky spáry 30 mm se oceňuje cenami souboru cen 628 63-12.. Spárování zdiva opěrných zdí a valů části A05 katalogu 823-1 Plochy a úprava území.. </t>
  </si>
  <si>
    <t>"levobřežní stěna 60%" 1,35*128,0*0,6</t>
  </si>
  <si>
    <t>"pravobřežní stěna 100%" 1,35*128,0</t>
  </si>
  <si>
    <t>911111111</t>
  </si>
  <si>
    <t>Montáž zábradlí ocelového zabetonovaného</t>
  </si>
  <si>
    <t>1254024636</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</si>
  <si>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</si>
  <si>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553915-R</t>
  </si>
  <si>
    <t>Zábradlí silniční ocelové</t>
  </si>
  <si>
    <t>1399784285</t>
  </si>
  <si>
    <t>Zábradlí silniční ocelové
- provedení a povrchová úprava shodná se stávajícím, které bylo odstraněno</t>
  </si>
  <si>
    <t>553915-R1</t>
  </si>
  <si>
    <t>Zábradlí schodišťové ocelové</t>
  </si>
  <si>
    <t>1148987420</t>
  </si>
  <si>
    <t>Zábradlí schodišťové ocelové
- povrchová úprava nátěr epoxidovou barvou</t>
  </si>
  <si>
    <t>749285579</t>
  </si>
  <si>
    <t>"podkladní beton schodiště" 0,9*1,2*0,2</t>
  </si>
  <si>
    <t>1764209885</t>
  </si>
  <si>
    <t>"schodiště" 0,9*1,2*0,25</t>
  </si>
  <si>
    <t>"čelo propustku" 2,27*1,4*0,5</t>
  </si>
  <si>
    <t>966005211</t>
  </si>
  <si>
    <t>Rozebrání a odstranění silničního zábradlí se sloupky osazenými do říms nebo krycích desek</t>
  </si>
  <si>
    <t>1770469577</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</si>
  <si>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</si>
  <si>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</si>
  <si>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-673400344</t>
  </si>
  <si>
    <t>"levobřežní stěna 100%" 1,35*128,0</t>
  </si>
  <si>
    <t>997221571</t>
  </si>
  <si>
    <t>Vodorovná doprava vybouraných hmot do 1 km</t>
  </si>
  <si>
    <t>1260225071</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</si>
  <si>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</si>
  <si>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</si>
  <si>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"výkup surovin Chrastava - 1 km" 0,888</t>
  </si>
  <si>
    <t>997221612</t>
  </si>
  <si>
    <t>Nakládání vybouraných hmot na dopravní prostředky pro vodorovnou dopravu</t>
  </si>
  <si>
    <t>-1919817246</t>
  </si>
  <si>
    <t>Nakládání na dopravní prostředky pro vodorovnou dopravu vybouraných hmot</t>
  </si>
  <si>
    <t xml:space="preserve">Poznámka k souboru cen:
1. Ceny lze použít i pro překládání při lomené dopravě. 2. Ceny nelze použít při dopravě po železnici, po vodě nebo neobvyklými dopravními prostředky. </t>
  </si>
  <si>
    <t>"zábradlí" 0,888</t>
  </si>
  <si>
    <t>1247217474</t>
  </si>
  <si>
    <t>"základ" 7,553</t>
  </si>
  <si>
    <t>"spáry" 4,977</t>
  </si>
  <si>
    <t>"podklad" 0,529</t>
  </si>
  <si>
    <t>1475981180</t>
  </si>
  <si>
    <t>"měrná hmotnost 2,6 t/m3" 1,46*2,6</t>
  </si>
  <si>
    <t>528940114</t>
  </si>
  <si>
    <t>"spárování" 4,977</t>
  </si>
  <si>
    <t>476961688</t>
  </si>
  <si>
    <t>"odvoz na skládku - 8 km"</t>
  </si>
  <si>
    <t>-1661605537</t>
  </si>
  <si>
    <t>"odvoz na skládku - 8 km" 13,059*7,0</t>
  </si>
  <si>
    <t>šrot</t>
  </si>
  <si>
    <t>Odpočet za výnos za šrotovné (naložení a odvoz v rámci vnitrostavenišní dopravy a odvozů)</t>
  </si>
  <si>
    <t>-1892800143</t>
  </si>
  <si>
    <t>Šrotovné</t>
  </si>
  <si>
    <t>1837158560</t>
  </si>
  <si>
    <t>04 - SO 04 - Oprava zakrytí koryta v ř.km 0,690-0,722</t>
  </si>
  <si>
    <t>-321764436</t>
  </si>
  <si>
    <t>638239405</t>
  </si>
  <si>
    <t>25,0*0,1</t>
  </si>
  <si>
    <t>37,0*0,3</t>
  </si>
  <si>
    <t>1292031-R1</t>
  </si>
  <si>
    <t>Příplatek k čištění uzavřených koryt vodotečí v hornině tř. 3 za lepivost</t>
  </si>
  <si>
    <t>706122648</t>
  </si>
  <si>
    <t>Čištění uzavřených koryt vodotečí Příplatek k cenám za lepivost horniny v hornině tř. 3</t>
  </si>
  <si>
    <t>-965032372</t>
  </si>
  <si>
    <t>"čištění" 13,6</t>
  </si>
  <si>
    <t>744434583</t>
  </si>
  <si>
    <t>-59320878</t>
  </si>
  <si>
    <t>"měrná hmotnost 1,6 t/m3" 12,24*1,6</t>
  </si>
  <si>
    <t>1792702469</t>
  </si>
  <si>
    <t>"kaverny" 15,0*0,5*0,25</t>
  </si>
  <si>
    <t>324415339</t>
  </si>
  <si>
    <t>"levobřežní stěna" 1,5*32,0</t>
  </si>
  <si>
    <t>"pravobřežní stěna" 1,5*32,0</t>
  </si>
  <si>
    <t>"kaverny" -(15,0*0,5)</t>
  </si>
  <si>
    <t>-1575333171</t>
  </si>
  <si>
    <t>"dno" 2,5*25,0</t>
  </si>
  <si>
    <t>423938318</t>
  </si>
  <si>
    <t>"spáry" 1,593</t>
  </si>
  <si>
    <t>1180481685</t>
  </si>
  <si>
    <t>"měrná hmotnost 2,6 t/m3" 1,36*2,6</t>
  </si>
  <si>
    <t>971035364</t>
  </si>
  <si>
    <t>99264535</t>
  </si>
  <si>
    <t>"odvoz na skládku - 8 km" 1,593</t>
  </si>
  <si>
    <t>156950930</t>
  </si>
  <si>
    <t>"odvoz na skládku - 8 km" 1,593*7,0</t>
  </si>
  <si>
    <t>1139697094</t>
  </si>
  <si>
    <t>05 - SO 05 - Oprava oboustranných zdí v ř.km 0,722-0,788</t>
  </si>
  <si>
    <t>-1076958490</t>
  </si>
  <si>
    <t>122201101</t>
  </si>
  <si>
    <t>Odkopávky a prokopávky nezapažené v hornině tř. 3 objem do 100 m3</t>
  </si>
  <si>
    <t>-1510824103</t>
  </si>
  <si>
    <t>Odkopávky a prokopávky nezapažené s přehozením výkopku na vzdálenost do 3 m nebo s naložením na dopravní prostředek v hornině tř. 3 do 100 m3</t>
  </si>
  <si>
    <t>"opěra" 16,0*0,4*1,82</t>
  </si>
  <si>
    <t>"odkopávky 50%" 11,648*0,5</t>
  </si>
  <si>
    <t>-1501721773</t>
  </si>
  <si>
    <t>122301101</t>
  </si>
  <si>
    <t>Odkopávky a prokopávky nezapažené v hornině tř. 4 objem do 100 m3</t>
  </si>
  <si>
    <t>929329128</t>
  </si>
  <si>
    <t>Odkopávky a prokopávky nezapažené s přehozením výkopku na vzdálenost do 3 m nebo s naložením na dopravní prostředek v hornině tř. 4 do 100 m3</t>
  </si>
  <si>
    <t>122301109</t>
  </si>
  <si>
    <t>Příplatek za lepivost u odkopávek nezapažených v hornině tř. 4</t>
  </si>
  <si>
    <t>247062880</t>
  </si>
  <si>
    <t>Odkopávky a prokopávky nezapažené s přehozením výkopku na vzdálenost do 3 m nebo s naložením na dopravní prostředek v hornině tř. 4 Příplatek k cenám za lepivost horniny tř. 4</t>
  </si>
  <si>
    <t>1710735030</t>
  </si>
  <si>
    <t>"kal" 13,59</t>
  </si>
  <si>
    <t>"kameny" 1,51</t>
  </si>
  <si>
    <t>1257077754</t>
  </si>
  <si>
    <t>1551687060</t>
  </si>
  <si>
    <t>2,0*3,2*0,1</t>
  </si>
  <si>
    <t>-1821393577</t>
  </si>
  <si>
    <t>-1426952034</t>
  </si>
  <si>
    <t>"základ" 1,0*0,5*16,0</t>
  </si>
  <si>
    <t>132212101</t>
  </si>
  <si>
    <t>Hloubení rýh š do 600 mm ručním nebo pneum nářadím v soudržných horninách tř. 3</t>
  </si>
  <si>
    <t>156630176</t>
  </si>
  <si>
    <t>Hloubení zapažených i nezapažených rýh šířky do 600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</si>
  <si>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</si>
  <si>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1,0*0,6*16,0</t>
  </si>
  <si>
    <t>"hloubení rýh 50%" 9,6*0,5</t>
  </si>
  <si>
    <t>132212109</t>
  </si>
  <si>
    <t>Příplatek za lepivost u hloubení rýh š do 600 mm ručním nebo pneum nářadím v hornině tř. 3</t>
  </si>
  <si>
    <t>-1743142695</t>
  </si>
  <si>
    <t>Hloubení zapažených i nezapažených rýh šířky do 600 mm ručním nebo pneumatickým nářadím s urovnáním dna do předepsaného profilu a spádu v horninách tř. 3 Příplatek k cenám za lepivost horniny tř. 3</t>
  </si>
  <si>
    <t>132312103</t>
  </si>
  <si>
    <t>Hloubení rýh š do 600 mm ručně v bahnitých horninách tř. 4</t>
  </si>
  <si>
    <t>-1637944815</t>
  </si>
  <si>
    <t>Hloubení zapažených i nezapažených rýh šířky do 600 mm ručním nebo pneumatickým nářadím s urovnáním dna do předepsaného profilu a spádu v horninách tř. 4 v bahnitých, tekoucích a vátých píscích nebo tlačivých horninách</t>
  </si>
  <si>
    <t>132312109</t>
  </si>
  <si>
    <t>Příplatek za lepivost u hloubení rýh š do 600 mm ručním nebo pneum nářadím v hornině tř. 4</t>
  </si>
  <si>
    <t>-2036669025</t>
  </si>
  <si>
    <t>Hloubení zapažených i nezapažených rýh šířky do 600 mm ručním nebo pneumatickým nářadím s urovnáním dna do předepsaného profilu a spádu v horninách tř. 4 Příplatek k cenám za lepivost horniny tř. 4</t>
  </si>
  <si>
    <t>1511012-R</t>
  </si>
  <si>
    <t>Zajištění svahu jámy dle technologie provádění hl do 4 m</t>
  </si>
  <si>
    <t>1551607911</t>
  </si>
  <si>
    <t>"opěra" 16,0*1,82</t>
  </si>
  <si>
    <t>2102527358</t>
  </si>
  <si>
    <t>"výkopek" 16,0*0,6*1,0</t>
  </si>
  <si>
    <t>"odkopávky" 16,0*0,4*1,82</t>
  </si>
  <si>
    <t>"čištění" 15,1+0,64</t>
  </si>
  <si>
    <t>-532401008</t>
  </si>
  <si>
    <t>"čištění koryta" 15,1+0,64</t>
  </si>
  <si>
    <t>"hloubení" 9,6</t>
  </si>
  <si>
    <t>"odkopávky" 11,648</t>
  </si>
  <si>
    <t>"zásyp" -11,707</t>
  </si>
  <si>
    <t>1288052175</t>
  </si>
  <si>
    <t>-217432863</t>
  </si>
  <si>
    <t>"měrná hmotnost výkopek 1,8 t/m3" 9,541*1,8</t>
  </si>
  <si>
    <t>"měrná hmotnost čištění 1,6 t/m3" 13,59*1,6</t>
  </si>
  <si>
    <t>-1988741577</t>
  </si>
  <si>
    <t>16,0*1,82*0,2</t>
  </si>
  <si>
    <t>16,0*1,0*0,2</t>
  </si>
  <si>
    <t>"prostor schodiště" 2,236*1,2</t>
  </si>
  <si>
    <t>-227913017</t>
  </si>
  <si>
    <t>"opěrná pravobřežní zeď" 16,0*1,67*0,25</t>
  </si>
  <si>
    <t>"opěrná pravobřežní zeď-koruna" 16,0*0,45*0,15</t>
  </si>
  <si>
    <t>1723468050</t>
  </si>
  <si>
    <t>"základ" 1,0*0,9*16,0</t>
  </si>
  <si>
    <t>"opěra" 1,67*0,2*16,0</t>
  </si>
  <si>
    <t>321351010</t>
  </si>
  <si>
    <t>Bednění konstrukcí vodních staveb rovinné - zřízení</t>
  </si>
  <si>
    <t>1876787325</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</si>
  <si>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</si>
  <si>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"opěra" 16,0*1,67</t>
  </si>
  <si>
    <t>321352010</t>
  </si>
  <si>
    <t>Bednění konstrukcí vodních staveb rovinné - odstranění</t>
  </si>
  <si>
    <t>-456955763</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</si>
  <si>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</si>
  <si>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-755514932</t>
  </si>
  <si>
    <t>"měrná hmotnost 40 kg/m3" 19,744*0,04</t>
  </si>
  <si>
    <t>4513115-R</t>
  </si>
  <si>
    <t>Podklad pro dlažbu z betonu prostého mrazuvzdorného tř. C 25/30 vrstva tl do 450 mm</t>
  </si>
  <si>
    <t>165321908</t>
  </si>
  <si>
    <t>Podklad z prostého betonu pod dlažbu pro prostředí s mrazovými cykly, ve vrstvě tl. do 450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</si>
  <si>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</si>
  <si>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"příčný práh" 0,5*2,0</t>
  </si>
  <si>
    <t>1526062947</t>
  </si>
  <si>
    <t>"pata pravobřežní zdi km 0,722-0,738" 16,0*0,5</t>
  </si>
  <si>
    <t>"příčný práh" 2,0*(2,0*1,0)</t>
  </si>
  <si>
    <t>465513427</t>
  </si>
  <si>
    <t>Dlažba z lomového kamene na cementovou maltu s vyspárováním tl 400 mm pro hydromeliorace</t>
  </si>
  <si>
    <t>-1113380514</t>
  </si>
  <si>
    <t>Dlažba z lomového kamene lomařsky upraveného na cementovou maltu, s vyspárováním cementovou maltou, tl. kamene 400 mm</t>
  </si>
  <si>
    <t>718232577</t>
  </si>
  <si>
    <t>"levobřežní stěna" 1,5*66,0</t>
  </si>
  <si>
    <t>"pravobřežní stěna" 1,5*66,0</t>
  </si>
  <si>
    <t>"opěrná pravobřežní zeď" -(16,0*1,67)</t>
  </si>
  <si>
    <t>1108860805</t>
  </si>
  <si>
    <t>676844437</t>
  </si>
  <si>
    <t>1252232102</t>
  </si>
  <si>
    <t>"podkladní beton schodiště" 2,5*1,2*0,2</t>
  </si>
  <si>
    <t>"příčný práh" 0,5*2,0*0,45</t>
  </si>
  <si>
    <t>1595942999</t>
  </si>
  <si>
    <t>"opěrná zeď" 16,0*1,82*0,25</t>
  </si>
  <si>
    <t>"příčný práh" 2,0*2,0*0,25+0,5*2,0*0,4</t>
  </si>
  <si>
    <t>"schodiště" 2,5*1,2*0,25</t>
  </si>
  <si>
    <t>648271455</t>
  </si>
  <si>
    <t>1599338567</t>
  </si>
  <si>
    <t>985-R</t>
  </si>
  <si>
    <t>Demontáž a opětovná montáž oplocení</t>
  </si>
  <si>
    <t>-1102722929</t>
  </si>
  <si>
    <t>Poznámka k položce:
šetrná demontáž stávajícího oplocení, vč. sloupků
zpětné osazení sloupků do betonu C 16/20
zpětné osazení oplocení</t>
  </si>
  <si>
    <t>985-R1</t>
  </si>
  <si>
    <t>Dočasné vymístění stromů</t>
  </si>
  <si>
    <t>ks</t>
  </si>
  <si>
    <t>-704902110</t>
  </si>
  <si>
    <t>Poznámka k položce:
vykopání stávajícího stromu s kořenovým balem bez porušení kořenového horizontu
péče o vymístěné stromy po dobu výstavby
zpětné umístění stromů, vč. dodávky nového substrátu, hnojiva a zálivky</t>
  </si>
  <si>
    <t>-1905511950</t>
  </si>
  <si>
    <t>"výkup surovin Chrastava - 1 km" 0,5</t>
  </si>
  <si>
    <t>1328196661</t>
  </si>
  <si>
    <t>"zábradlí" 0,5</t>
  </si>
  <si>
    <t>106163385</t>
  </si>
  <si>
    <t>"základ" 21,2</t>
  </si>
  <si>
    <t>"spáry" 3,083</t>
  </si>
  <si>
    <t>"podklad" 2,569</t>
  </si>
  <si>
    <t>-1240023467</t>
  </si>
  <si>
    <t>"měrná hmotnost 2,6 t/m3" 1,51*2,6</t>
  </si>
  <si>
    <t>-1435554047</t>
  </si>
  <si>
    <t>-604059011</t>
  </si>
  <si>
    <t>2108962477</t>
  </si>
  <si>
    <t>"odvoz na skládku - 8 km" 26,852*7,0</t>
  </si>
  <si>
    <t>1695453647</t>
  </si>
  <si>
    <t>1302030287</t>
  </si>
  <si>
    <t>06 - VRN - Vedlejší rozpočtové náklady</t>
  </si>
  <si>
    <t xml:space="preserve">    0 -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</si>
  <si>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</si>
  <si>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</si>
  <si>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</si>
  <si>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</si>
  <si>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VRN9 - Ostatní náklady</t>
  </si>
  <si>
    <t>VRN</t>
  </si>
  <si>
    <t>Vedlejší rozpočtové náklady</t>
  </si>
  <si>
    <t>030001000</t>
  </si>
  <si>
    <t>Zařízení staveniště</t>
  </si>
  <si>
    <t>Kč</t>
  </si>
  <si>
    <t>1024</t>
  </si>
  <si>
    <t>-872338396</t>
  </si>
  <si>
    <t>Základní rozdělení průvodních činností a nákladů zařízení staveniště</t>
  </si>
  <si>
    <t>pol1</t>
  </si>
  <si>
    <t>Vytyčení inženýrských sítí před zahájením výstavby</t>
  </si>
  <si>
    <t>-293675962</t>
  </si>
  <si>
    <t>VRN1</t>
  </si>
  <si>
    <t>Průzkumné, geodetické a projektové práce</t>
  </si>
  <si>
    <t>012103000</t>
  </si>
  <si>
    <t>Geodetické práce před výstavbou</t>
  </si>
  <si>
    <t>-1765181741</t>
  </si>
  <si>
    <t>Průzkumné, geodetické a projektové práce geodetické práce před výstavbou</t>
  </si>
  <si>
    <t>012203000</t>
  </si>
  <si>
    <t>Geodetické práce při provádění stavby</t>
  </si>
  <si>
    <t>1796405632</t>
  </si>
  <si>
    <t>Průzkumné, geodetické a projektové práce geodetické práce při provádění stavby</t>
  </si>
  <si>
    <t>012303000</t>
  </si>
  <si>
    <t>Geodetické práce po výstavbě</t>
  </si>
  <si>
    <t>-1005693635</t>
  </si>
  <si>
    <t>Průzkumné, geodetické a projektové práce geodetické práce po výstavbě</t>
  </si>
  <si>
    <t>013254000</t>
  </si>
  <si>
    <t>Dokumentace skutečného provedení stavby</t>
  </si>
  <si>
    <t>-780067172</t>
  </si>
  <si>
    <t>Průzkumné, geodetické a projektové práce projektové práce dokumentace stavby (výkresová a textová) skutečného provedení stavby</t>
  </si>
  <si>
    <t>VRN3</t>
  </si>
  <si>
    <t>Dopravně inženýrské opatření</t>
  </si>
  <si>
    <t>182507151</t>
  </si>
  <si>
    <t>VRN4</t>
  </si>
  <si>
    <t>Inženýrská činnost</t>
  </si>
  <si>
    <t>043134000</t>
  </si>
  <si>
    <t>Zkoušky zatěžovací</t>
  </si>
  <si>
    <t>-2039343575</t>
  </si>
  <si>
    <t>Inženýrská činnost zkoušky a ostatní měření zkoušky zátěžové</t>
  </si>
  <si>
    <t>Poznámka k položce:
zkouška únosnosti zemní pláně</t>
  </si>
  <si>
    <t>VRN6</t>
  </si>
  <si>
    <t>Územní vlivy</t>
  </si>
  <si>
    <t>063002000</t>
  </si>
  <si>
    <t>Práce na těžce přístupných místech</t>
  </si>
  <si>
    <t>-32580501</t>
  </si>
  <si>
    <t>Hlavní tituly průvodních činností a nákladů územní vlivy práce na těžce přístupných místech</t>
  </si>
  <si>
    <t>Poznámka k položce:
práce v zakrytém korytě vodoteče s průměrnou výškou 1,25 m:
- sanace stávajících ŽB konstrukcí stěn a stropu
- čištění sedimentů</t>
  </si>
  <si>
    <t>VRN9</t>
  </si>
  <si>
    <t>Ostatní náklady</t>
  </si>
  <si>
    <t>090001000</t>
  </si>
  <si>
    <t>-795915405</t>
  </si>
  <si>
    <t>Základní rozdělení průvodních činností a nákladů ostatní náklady</t>
  </si>
  <si>
    <t>Poznámka k položce:
fotodokumentace</t>
  </si>
  <si>
    <t>091003000</t>
  </si>
  <si>
    <t>Ostatní náklady - passport</t>
  </si>
  <si>
    <t>-883605210</t>
  </si>
  <si>
    <t>Ostatní náklady související s objektem</t>
  </si>
  <si>
    <t>Poznámka k položce:
passport stávajících staveb:
obj. p.p.č. 291/2 - km 0,637-0,651
vč. naepení terčů a měření budovy</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</si>
</sst>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9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5" xfId="0" applyFont="1" applyBorder="1" applyAlignment="1" applyProtection="1">
      <alignment horizontal="lef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6"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pans="2:7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33</v>
      </c>
      <c r="AO16" s="22"/>
      <c r="AP16" s="22"/>
      <c r="AQ16" s="22"/>
      <c r="AR16" s="20"/>
      <c r="BE16" s="31"/>
      <c r="BS16" s="17" t="s">
        <v>4</v>
      </c>
    </row>
    <row r="17" spans="2:7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35</v>
      </c>
      <c r="AO17" s="22"/>
      <c r="AP17" s="22"/>
      <c r="AQ17" s="22"/>
      <c r="AR17" s="20"/>
      <c r="BE17" s="31"/>
      <c r="BS17" s="17" t="s">
        <v>36</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33</v>
      </c>
      <c r="AO19" s="22"/>
      <c r="AP19" s="22"/>
      <c r="AQ19" s="22"/>
      <c r="AR19" s="20"/>
      <c r="BE19" s="31"/>
      <c r="BS19" s="17" t="s">
        <v>6</v>
      </c>
    </row>
    <row r="20" spans="2:7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35</v>
      </c>
      <c r="AO20" s="22"/>
      <c r="AP20" s="22"/>
      <c r="AQ20" s="22"/>
      <c r="AR20" s="20"/>
      <c r="BE20" s="31"/>
      <c r="BS20" s="17" t="s">
        <v>36</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40</v>
      </c>
      <c r="M28" s="44"/>
      <c r="N28" s="44"/>
      <c r="O28" s="44"/>
      <c r="P28" s="44"/>
      <c r="Q28" s="39"/>
      <c r="R28" s="39"/>
      <c r="S28" s="39"/>
      <c r="T28" s="39"/>
      <c r="U28" s="39"/>
      <c r="V28" s="39"/>
      <c r="W28" s="44" t="s">
        <v>41</v>
      </c>
      <c r="X28" s="44"/>
      <c r="Y28" s="44"/>
      <c r="Z28" s="44"/>
      <c r="AA28" s="44"/>
      <c r="AB28" s="44"/>
      <c r="AC28" s="44"/>
      <c r="AD28" s="44"/>
      <c r="AE28" s="44"/>
      <c r="AF28" s="39"/>
      <c r="AG28" s="39"/>
      <c r="AH28" s="39"/>
      <c r="AI28" s="39"/>
      <c r="AJ28" s="39"/>
      <c r="AK28" s="44" t="s">
        <v>42</v>
      </c>
      <c r="AL28" s="44"/>
      <c r="AM28" s="44"/>
      <c r="AN28" s="44"/>
      <c r="AO28" s="44"/>
      <c r="AP28" s="39"/>
      <c r="AQ28" s="39"/>
      <c r="AR28" s="43"/>
      <c r="BE28" s="31"/>
    </row>
    <row r="29" spans="2:57" s="2" customFormat="1" ht="14.4" customHeight="1">
      <c r="B29" s="45"/>
      <c r="C29" s="46"/>
      <c r="D29" s="32" t="s">
        <v>43</v>
      </c>
      <c r="E29" s="46"/>
      <c r="F29" s="32" t="s">
        <v>44</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2:57" s="2" customFormat="1" ht="14.4" customHeight="1">
      <c r="B30" s="45"/>
      <c r="C30" s="46"/>
      <c r="D30" s="46"/>
      <c r="E30" s="46"/>
      <c r="F30" s="32" t="s">
        <v>45</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2:57" s="2" customFormat="1" ht="14.4" customHeight="1" hidden="1">
      <c r="B31" s="45"/>
      <c r="C31" s="46"/>
      <c r="D31" s="46"/>
      <c r="E31" s="46"/>
      <c r="F31" s="32" t="s">
        <v>46</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2:57" s="2" customFormat="1" ht="14.4" customHeight="1" hidden="1">
      <c r="B32" s="45"/>
      <c r="C32" s="46"/>
      <c r="D32" s="46"/>
      <c r="E32" s="46"/>
      <c r="F32" s="32" t="s">
        <v>47</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2:57" s="2" customFormat="1" ht="14.4" customHeight="1" hidden="1">
      <c r="B33" s="45"/>
      <c r="C33" s="46"/>
      <c r="D33" s="46"/>
      <c r="E33" s="46"/>
      <c r="F33" s="32" t="s">
        <v>48</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2:57"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1"/>
    </row>
    <row r="35" spans="2:44" s="1" customFormat="1" ht="25.9" customHeight="1">
      <c r="B35" s="38"/>
      <c r="C35" s="51"/>
      <c r="D35" s="52" t="s">
        <v>49</v>
      </c>
      <c r="E35" s="53"/>
      <c r="F35" s="53"/>
      <c r="G35" s="53"/>
      <c r="H35" s="53"/>
      <c r="I35" s="53"/>
      <c r="J35" s="53"/>
      <c r="K35" s="53"/>
      <c r="L35" s="53"/>
      <c r="M35" s="53"/>
      <c r="N35" s="53"/>
      <c r="O35" s="53"/>
      <c r="P35" s="53"/>
      <c r="Q35" s="53"/>
      <c r="R35" s="53"/>
      <c r="S35" s="53"/>
      <c r="T35" s="54" t="s">
        <v>50</v>
      </c>
      <c r="U35" s="53"/>
      <c r="V35" s="53"/>
      <c r="W35" s="53"/>
      <c r="X35" s="55" t="s">
        <v>51</v>
      </c>
      <c r="Y35" s="53"/>
      <c r="Z35" s="53"/>
      <c r="AA35" s="53"/>
      <c r="AB35" s="53"/>
      <c r="AC35" s="53"/>
      <c r="AD35" s="53"/>
      <c r="AE35" s="53"/>
      <c r="AF35" s="53"/>
      <c r="AG35" s="53"/>
      <c r="AH35" s="53"/>
      <c r="AI35" s="53"/>
      <c r="AJ35" s="53"/>
      <c r="AK35" s="56">
        <f>SUM(AK26:AK33)</f>
        <v>0</v>
      </c>
      <c r="AL35" s="53"/>
      <c r="AM35" s="53"/>
      <c r="AN35" s="53"/>
      <c r="AO35" s="57"/>
      <c r="AP35" s="51"/>
      <c r="AQ35" s="51"/>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14.4" customHeight="1">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row>
    <row r="38" spans="2:44"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1" customFormat="1" ht="14.4" customHeight="1">
      <c r="B49" s="38"/>
      <c r="C49" s="39"/>
      <c r="D49" s="58" t="s">
        <v>52</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8" t="s">
        <v>53</v>
      </c>
      <c r="AI49" s="59"/>
      <c r="AJ49" s="59"/>
      <c r="AK49" s="59"/>
      <c r="AL49" s="59"/>
      <c r="AM49" s="59"/>
      <c r="AN49" s="59"/>
      <c r="AO49" s="59"/>
      <c r="AP49" s="39"/>
      <c r="AQ49" s="39"/>
      <c r="AR49" s="4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2:44" s="1" customFormat="1" ht="12">
      <c r="B60" s="38"/>
      <c r="C60" s="39"/>
      <c r="D60" s="60" t="s">
        <v>54</v>
      </c>
      <c r="E60" s="41"/>
      <c r="F60" s="41"/>
      <c r="G60" s="41"/>
      <c r="H60" s="41"/>
      <c r="I60" s="41"/>
      <c r="J60" s="41"/>
      <c r="K60" s="41"/>
      <c r="L60" s="41"/>
      <c r="M60" s="41"/>
      <c r="N60" s="41"/>
      <c r="O60" s="41"/>
      <c r="P60" s="41"/>
      <c r="Q60" s="41"/>
      <c r="R60" s="41"/>
      <c r="S60" s="41"/>
      <c r="T60" s="41"/>
      <c r="U60" s="41"/>
      <c r="V60" s="60" t="s">
        <v>55</v>
      </c>
      <c r="W60" s="41"/>
      <c r="X60" s="41"/>
      <c r="Y60" s="41"/>
      <c r="Z60" s="41"/>
      <c r="AA60" s="41"/>
      <c r="AB60" s="41"/>
      <c r="AC60" s="41"/>
      <c r="AD60" s="41"/>
      <c r="AE60" s="41"/>
      <c r="AF60" s="41"/>
      <c r="AG60" s="41"/>
      <c r="AH60" s="60" t="s">
        <v>54</v>
      </c>
      <c r="AI60" s="41"/>
      <c r="AJ60" s="41"/>
      <c r="AK60" s="41"/>
      <c r="AL60" s="41"/>
      <c r="AM60" s="60" t="s">
        <v>55</v>
      </c>
      <c r="AN60" s="41"/>
      <c r="AO60" s="41"/>
      <c r="AP60" s="39"/>
      <c r="AQ60" s="39"/>
      <c r="AR60" s="43"/>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2:44" s="1" customFormat="1" ht="12">
      <c r="B64" s="38"/>
      <c r="C64" s="39"/>
      <c r="D64" s="58" t="s">
        <v>56</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8" t="s">
        <v>57</v>
      </c>
      <c r="AI64" s="59"/>
      <c r="AJ64" s="59"/>
      <c r="AK64" s="59"/>
      <c r="AL64" s="59"/>
      <c r="AM64" s="59"/>
      <c r="AN64" s="59"/>
      <c r="AO64" s="59"/>
      <c r="AP64" s="39"/>
      <c r="AQ64" s="39"/>
      <c r="AR64" s="43"/>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2:44" s="1" customFormat="1" ht="12">
      <c r="B75" s="38"/>
      <c r="C75" s="39"/>
      <c r="D75" s="60" t="s">
        <v>54</v>
      </c>
      <c r="E75" s="41"/>
      <c r="F75" s="41"/>
      <c r="G75" s="41"/>
      <c r="H75" s="41"/>
      <c r="I75" s="41"/>
      <c r="J75" s="41"/>
      <c r="K75" s="41"/>
      <c r="L75" s="41"/>
      <c r="M75" s="41"/>
      <c r="N75" s="41"/>
      <c r="O75" s="41"/>
      <c r="P75" s="41"/>
      <c r="Q75" s="41"/>
      <c r="R75" s="41"/>
      <c r="S75" s="41"/>
      <c r="T75" s="41"/>
      <c r="U75" s="41"/>
      <c r="V75" s="60" t="s">
        <v>55</v>
      </c>
      <c r="W75" s="41"/>
      <c r="X75" s="41"/>
      <c r="Y75" s="41"/>
      <c r="Z75" s="41"/>
      <c r="AA75" s="41"/>
      <c r="AB75" s="41"/>
      <c r="AC75" s="41"/>
      <c r="AD75" s="41"/>
      <c r="AE75" s="41"/>
      <c r="AF75" s="41"/>
      <c r="AG75" s="41"/>
      <c r="AH75" s="60" t="s">
        <v>54</v>
      </c>
      <c r="AI75" s="41"/>
      <c r="AJ75" s="41"/>
      <c r="AK75" s="41"/>
      <c r="AL75" s="41"/>
      <c r="AM75" s="60" t="s">
        <v>55</v>
      </c>
      <c r="AN75" s="41"/>
      <c r="AO75" s="41"/>
      <c r="AP75" s="39"/>
      <c r="AQ75" s="39"/>
      <c r="AR75" s="43"/>
    </row>
    <row r="76" spans="2:44" s="1" customFormat="1" ht="12">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row>
    <row r="77" spans="2:44" s="1" customFormat="1" ht="6.95" customHeight="1">
      <c r="B77" s="61"/>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43"/>
    </row>
    <row r="81" spans="2:44" s="1" customFormat="1" ht="6.95" customHeight="1">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43"/>
    </row>
    <row r="82" spans="2:44" s="1" customFormat="1" ht="24.95" customHeight="1">
      <c r="B82" s="38"/>
      <c r="C82" s="23" t="s">
        <v>58</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row>
    <row r="83" spans="2:44" s="1" customFormat="1" ht="6.95" customHeight="1">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row>
    <row r="84" spans="2:44" s="3" customFormat="1" ht="12" customHeight="1">
      <c r="B84" s="65"/>
      <c r="C84" s="32" t="s">
        <v>13</v>
      </c>
      <c r="D84" s="66"/>
      <c r="E84" s="66"/>
      <c r="F84" s="66"/>
      <c r="G84" s="66"/>
      <c r="H84" s="66"/>
      <c r="I84" s="66"/>
      <c r="J84" s="66"/>
      <c r="K84" s="66"/>
      <c r="L84" s="66" t="str">
        <f>K5</f>
        <v>2017063-JILO-3</v>
      </c>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7"/>
    </row>
    <row r="85" spans="2:44" s="4" customFormat="1" ht="36.95" customHeight="1">
      <c r="B85" s="68"/>
      <c r="C85" s="69" t="s">
        <v>16</v>
      </c>
      <c r="D85" s="70"/>
      <c r="E85" s="70"/>
      <c r="F85" s="70"/>
      <c r="G85" s="70"/>
      <c r="H85" s="70"/>
      <c r="I85" s="70"/>
      <c r="J85" s="70"/>
      <c r="K85" s="70"/>
      <c r="L85" s="71" t="str">
        <f>K6</f>
        <v>Jílový potok, Chrastava, oprava koryta, ř.km 0,000 - 1,157</v>
      </c>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2"/>
    </row>
    <row r="86" spans="2:44" s="1" customFormat="1" ht="6.95" customHeight="1">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row>
    <row r="87" spans="2:44" s="1" customFormat="1" ht="12" customHeight="1">
      <c r="B87" s="38"/>
      <c r="C87" s="32" t="s">
        <v>20</v>
      </c>
      <c r="D87" s="39"/>
      <c r="E87" s="39"/>
      <c r="F87" s="39"/>
      <c r="G87" s="39"/>
      <c r="H87" s="39"/>
      <c r="I87" s="39"/>
      <c r="J87" s="39"/>
      <c r="K87" s="39"/>
      <c r="L87" s="73" t="str">
        <f>IF(K8="","",K8)</f>
        <v>Chrastava</v>
      </c>
      <c r="M87" s="39"/>
      <c r="N87" s="39"/>
      <c r="O87" s="39"/>
      <c r="P87" s="39"/>
      <c r="Q87" s="39"/>
      <c r="R87" s="39"/>
      <c r="S87" s="39"/>
      <c r="T87" s="39"/>
      <c r="U87" s="39"/>
      <c r="V87" s="39"/>
      <c r="W87" s="39"/>
      <c r="X87" s="39"/>
      <c r="Y87" s="39"/>
      <c r="Z87" s="39"/>
      <c r="AA87" s="39"/>
      <c r="AB87" s="39"/>
      <c r="AC87" s="39"/>
      <c r="AD87" s="39"/>
      <c r="AE87" s="39"/>
      <c r="AF87" s="39"/>
      <c r="AG87" s="39"/>
      <c r="AH87" s="39"/>
      <c r="AI87" s="32" t="s">
        <v>22</v>
      </c>
      <c r="AJ87" s="39"/>
      <c r="AK87" s="39"/>
      <c r="AL87" s="39"/>
      <c r="AM87" s="74" t="str">
        <f>IF(AN8="","",AN8)</f>
        <v>20. 12. 2017</v>
      </c>
      <c r="AN87" s="74"/>
      <c r="AO87" s="39"/>
      <c r="AP87" s="39"/>
      <c r="AQ87" s="39"/>
      <c r="AR87" s="43"/>
    </row>
    <row r="88" spans="2:44" s="1" customFormat="1" ht="6.95" customHeight="1">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row>
    <row r="89" spans="2:56" s="1" customFormat="1" ht="15.15" customHeight="1">
      <c r="B89" s="38"/>
      <c r="C89" s="32" t="s">
        <v>24</v>
      </c>
      <c r="D89" s="39"/>
      <c r="E89" s="39"/>
      <c r="F89" s="39"/>
      <c r="G89" s="39"/>
      <c r="H89" s="39"/>
      <c r="I89" s="39"/>
      <c r="J89" s="39"/>
      <c r="K89" s="39"/>
      <c r="L89" s="66" t="str">
        <f>IF(E11="","",E11)</f>
        <v>Povodí Labe, s.p.</v>
      </c>
      <c r="M89" s="39"/>
      <c r="N89" s="39"/>
      <c r="O89" s="39"/>
      <c r="P89" s="39"/>
      <c r="Q89" s="39"/>
      <c r="R89" s="39"/>
      <c r="S89" s="39"/>
      <c r="T89" s="39"/>
      <c r="U89" s="39"/>
      <c r="V89" s="39"/>
      <c r="W89" s="39"/>
      <c r="X89" s="39"/>
      <c r="Y89" s="39"/>
      <c r="Z89" s="39"/>
      <c r="AA89" s="39"/>
      <c r="AB89" s="39"/>
      <c r="AC89" s="39"/>
      <c r="AD89" s="39"/>
      <c r="AE89" s="39"/>
      <c r="AF89" s="39"/>
      <c r="AG89" s="39"/>
      <c r="AH89" s="39"/>
      <c r="AI89" s="32" t="s">
        <v>32</v>
      </c>
      <c r="AJ89" s="39"/>
      <c r="AK89" s="39"/>
      <c r="AL89" s="39"/>
      <c r="AM89" s="75" t="str">
        <f>IF(E17="","",E17)</f>
        <v>SNOWPLAN, spol. s r.o.</v>
      </c>
      <c r="AN89" s="66"/>
      <c r="AO89" s="66"/>
      <c r="AP89" s="66"/>
      <c r="AQ89" s="39"/>
      <c r="AR89" s="43"/>
      <c r="AS89" s="76" t="s">
        <v>59</v>
      </c>
      <c r="AT89" s="77"/>
      <c r="AU89" s="78"/>
      <c r="AV89" s="78"/>
      <c r="AW89" s="78"/>
      <c r="AX89" s="78"/>
      <c r="AY89" s="78"/>
      <c r="AZ89" s="78"/>
      <c r="BA89" s="78"/>
      <c r="BB89" s="78"/>
      <c r="BC89" s="78"/>
      <c r="BD89" s="79"/>
    </row>
    <row r="90" spans="2:56" s="1" customFormat="1" ht="15.15" customHeight="1">
      <c r="B90" s="38"/>
      <c r="C90" s="32" t="s">
        <v>30</v>
      </c>
      <c r="D90" s="39"/>
      <c r="E90" s="39"/>
      <c r="F90" s="39"/>
      <c r="G90" s="39"/>
      <c r="H90" s="39"/>
      <c r="I90" s="39"/>
      <c r="J90" s="39"/>
      <c r="K90" s="39"/>
      <c r="L90" s="66"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2" t="s">
        <v>37</v>
      </c>
      <c r="AJ90" s="39"/>
      <c r="AK90" s="39"/>
      <c r="AL90" s="39"/>
      <c r="AM90" s="75" t="str">
        <f>IF(E20="","",E20)</f>
        <v>SNOWPLAN, spol. s r.o.</v>
      </c>
      <c r="AN90" s="66"/>
      <c r="AO90" s="66"/>
      <c r="AP90" s="66"/>
      <c r="AQ90" s="39"/>
      <c r="AR90" s="43"/>
      <c r="AS90" s="80"/>
      <c r="AT90" s="81"/>
      <c r="AU90" s="82"/>
      <c r="AV90" s="82"/>
      <c r="AW90" s="82"/>
      <c r="AX90" s="82"/>
      <c r="AY90" s="82"/>
      <c r="AZ90" s="82"/>
      <c r="BA90" s="82"/>
      <c r="BB90" s="82"/>
      <c r="BC90" s="82"/>
      <c r="BD90" s="83"/>
    </row>
    <row r="91" spans="2:56" s="1" customFormat="1" ht="10.8" customHeight="1">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4"/>
      <c r="AT91" s="85"/>
      <c r="AU91" s="86"/>
      <c r="AV91" s="86"/>
      <c r="AW91" s="86"/>
      <c r="AX91" s="86"/>
      <c r="AY91" s="86"/>
      <c r="AZ91" s="86"/>
      <c r="BA91" s="86"/>
      <c r="BB91" s="86"/>
      <c r="BC91" s="86"/>
      <c r="BD91" s="87"/>
    </row>
    <row r="92" spans="2:56" s="1" customFormat="1" ht="29.25" customHeight="1">
      <c r="B92" s="38"/>
      <c r="C92" s="88" t="s">
        <v>60</v>
      </c>
      <c r="D92" s="89"/>
      <c r="E92" s="89"/>
      <c r="F92" s="89"/>
      <c r="G92" s="89"/>
      <c r="H92" s="90"/>
      <c r="I92" s="91" t="s">
        <v>61</v>
      </c>
      <c r="J92" s="89"/>
      <c r="K92" s="89"/>
      <c r="L92" s="89"/>
      <c r="M92" s="89"/>
      <c r="N92" s="89"/>
      <c r="O92" s="89"/>
      <c r="P92" s="89"/>
      <c r="Q92" s="89"/>
      <c r="R92" s="89"/>
      <c r="S92" s="89"/>
      <c r="T92" s="89"/>
      <c r="U92" s="89"/>
      <c r="V92" s="89"/>
      <c r="W92" s="89"/>
      <c r="X92" s="89"/>
      <c r="Y92" s="89"/>
      <c r="Z92" s="89"/>
      <c r="AA92" s="89"/>
      <c r="AB92" s="89"/>
      <c r="AC92" s="89"/>
      <c r="AD92" s="89"/>
      <c r="AE92" s="89"/>
      <c r="AF92" s="89"/>
      <c r="AG92" s="92" t="s">
        <v>62</v>
      </c>
      <c r="AH92" s="89"/>
      <c r="AI92" s="89"/>
      <c r="AJ92" s="89"/>
      <c r="AK92" s="89"/>
      <c r="AL92" s="89"/>
      <c r="AM92" s="89"/>
      <c r="AN92" s="91" t="s">
        <v>63</v>
      </c>
      <c r="AO92" s="89"/>
      <c r="AP92" s="93"/>
      <c r="AQ92" s="94" t="s">
        <v>64</v>
      </c>
      <c r="AR92" s="43"/>
      <c r="AS92" s="95" t="s">
        <v>65</v>
      </c>
      <c r="AT92" s="96" t="s">
        <v>66</v>
      </c>
      <c r="AU92" s="96" t="s">
        <v>67</v>
      </c>
      <c r="AV92" s="96" t="s">
        <v>68</v>
      </c>
      <c r="AW92" s="96" t="s">
        <v>69</v>
      </c>
      <c r="AX92" s="96" t="s">
        <v>70</v>
      </c>
      <c r="AY92" s="96" t="s">
        <v>71</v>
      </c>
      <c r="AZ92" s="96" t="s">
        <v>72</v>
      </c>
      <c r="BA92" s="96" t="s">
        <v>73</v>
      </c>
      <c r="BB92" s="96" t="s">
        <v>74</v>
      </c>
      <c r="BC92" s="96" t="s">
        <v>75</v>
      </c>
      <c r="BD92" s="97" t="s">
        <v>76</v>
      </c>
    </row>
    <row r="93" spans="2:56" s="1" customFormat="1" ht="10.8" customHeight="1">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98"/>
      <c r="AT93" s="99"/>
      <c r="AU93" s="99"/>
      <c r="AV93" s="99"/>
      <c r="AW93" s="99"/>
      <c r="AX93" s="99"/>
      <c r="AY93" s="99"/>
      <c r="AZ93" s="99"/>
      <c r="BA93" s="99"/>
      <c r="BB93" s="99"/>
      <c r="BC93" s="99"/>
      <c r="BD93" s="100"/>
    </row>
    <row r="94" spans="2:90" s="5" customFormat="1" ht="32.4" customHeight="1">
      <c r="B94" s="101"/>
      <c r="C94" s="102" t="s">
        <v>77</v>
      </c>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4">
        <f>ROUND(SUM(AG95:AG100),2)</f>
        <v>0</v>
      </c>
      <c r="AH94" s="104"/>
      <c r="AI94" s="104"/>
      <c r="AJ94" s="104"/>
      <c r="AK94" s="104"/>
      <c r="AL94" s="104"/>
      <c r="AM94" s="104"/>
      <c r="AN94" s="105">
        <f>SUM(AG94,AT94)</f>
        <v>0</v>
      </c>
      <c r="AO94" s="105"/>
      <c r="AP94" s="105"/>
      <c r="AQ94" s="106" t="s">
        <v>1</v>
      </c>
      <c r="AR94" s="107"/>
      <c r="AS94" s="108">
        <f>ROUND(SUM(AS95:AS100),2)</f>
        <v>0</v>
      </c>
      <c r="AT94" s="109">
        <f>ROUND(SUM(AV94:AW94),2)</f>
        <v>0</v>
      </c>
      <c r="AU94" s="110">
        <f>ROUND(SUM(AU95:AU100),5)</f>
        <v>0</v>
      </c>
      <c r="AV94" s="109">
        <f>ROUND(AZ94*L29,2)</f>
        <v>0</v>
      </c>
      <c r="AW94" s="109">
        <f>ROUND(BA94*L30,2)</f>
        <v>0</v>
      </c>
      <c r="AX94" s="109">
        <f>ROUND(BB94*L29,2)</f>
        <v>0</v>
      </c>
      <c r="AY94" s="109">
        <f>ROUND(BC94*L30,2)</f>
        <v>0</v>
      </c>
      <c r="AZ94" s="109">
        <f>ROUND(SUM(AZ95:AZ100),2)</f>
        <v>0</v>
      </c>
      <c r="BA94" s="109">
        <f>ROUND(SUM(BA95:BA100),2)</f>
        <v>0</v>
      </c>
      <c r="BB94" s="109">
        <f>ROUND(SUM(BB95:BB100),2)</f>
        <v>0</v>
      </c>
      <c r="BC94" s="109">
        <f>ROUND(SUM(BC95:BC100),2)</f>
        <v>0</v>
      </c>
      <c r="BD94" s="111">
        <f>ROUND(SUM(BD95:BD100),2)</f>
        <v>0</v>
      </c>
      <c r="BS94" s="112" t="s">
        <v>78</v>
      </c>
      <c r="BT94" s="112" t="s">
        <v>79</v>
      </c>
      <c r="BU94" s="113" t="s">
        <v>80</v>
      </c>
      <c r="BV94" s="112" t="s">
        <v>81</v>
      </c>
      <c r="BW94" s="112" t="s">
        <v>5</v>
      </c>
      <c r="BX94" s="112" t="s">
        <v>82</v>
      </c>
      <c r="CL94" s="112" t="s">
        <v>1</v>
      </c>
    </row>
    <row r="95" spans="1:91" s="6" customFormat="1" ht="27" customHeight="1">
      <c r="A95" s="114" t="s">
        <v>83</v>
      </c>
      <c r="B95" s="115"/>
      <c r="C95" s="116"/>
      <c r="D95" s="117" t="s">
        <v>84</v>
      </c>
      <c r="E95" s="117"/>
      <c r="F95" s="117"/>
      <c r="G95" s="117"/>
      <c r="H95" s="117"/>
      <c r="I95" s="118"/>
      <c r="J95" s="117" t="s">
        <v>85</v>
      </c>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9">
        <f>'01 - SO 01 - Oprava kamen...'!J30</f>
        <v>0</v>
      </c>
      <c r="AH95" s="118"/>
      <c r="AI95" s="118"/>
      <c r="AJ95" s="118"/>
      <c r="AK95" s="118"/>
      <c r="AL95" s="118"/>
      <c r="AM95" s="118"/>
      <c r="AN95" s="119">
        <f>SUM(AG95,AT95)</f>
        <v>0</v>
      </c>
      <c r="AO95" s="118"/>
      <c r="AP95" s="118"/>
      <c r="AQ95" s="120" t="s">
        <v>86</v>
      </c>
      <c r="AR95" s="121"/>
      <c r="AS95" s="122">
        <v>0</v>
      </c>
      <c r="AT95" s="123">
        <f>ROUND(SUM(AV95:AW95),2)</f>
        <v>0</v>
      </c>
      <c r="AU95" s="124">
        <f>'01 - SO 01 - Oprava kamen...'!P123</f>
        <v>0</v>
      </c>
      <c r="AV95" s="123">
        <f>'01 - SO 01 - Oprava kamen...'!J33</f>
        <v>0</v>
      </c>
      <c r="AW95" s="123">
        <f>'01 - SO 01 - Oprava kamen...'!J34</f>
        <v>0</v>
      </c>
      <c r="AX95" s="123">
        <f>'01 - SO 01 - Oprava kamen...'!J35</f>
        <v>0</v>
      </c>
      <c r="AY95" s="123">
        <f>'01 - SO 01 - Oprava kamen...'!J36</f>
        <v>0</v>
      </c>
      <c r="AZ95" s="123">
        <f>'01 - SO 01 - Oprava kamen...'!F33</f>
        <v>0</v>
      </c>
      <c r="BA95" s="123">
        <f>'01 - SO 01 - Oprava kamen...'!F34</f>
        <v>0</v>
      </c>
      <c r="BB95" s="123">
        <f>'01 - SO 01 - Oprava kamen...'!F35</f>
        <v>0</v>
      </c>
      <c r="BC95" s="123">
        <f>'01 - SO 01 - Oprava kamen...'!F36</f>
        <v>0</v>
      </c>
      <c r="BD95" s="125">
        <f>'01 - SO 01 - Oprava kamen...'!F37</f>
        <v>0</v>
      </c>
      <c r="BT95" s="126" t="s">
        <v>87</v>
      </c>
      <c r="BV95" s="126" t="s">
        <v>81</v>
      </c>
      <c r="BW95" s="126" t="s">
        <v>88</v>
      </c>
      <c r="BX95" s="126" t="s">
        <v>5</v>
      </c>
      <c r="CL95" s="126" t="s">
        <v>1</v>
      </c>
      <c r="CM95" s="126" t="s">
        <v>89</v>
      </c>
    </row>
    <row r="96" spans="1:91" s="6" customFormat="1" ht="27" customHeight="1">
      <c r="A96" s="114" t="s">
        <v>83</v>
      </c>
      <c r="B96" s="115"/>
      <c r="C96" s="116"/>
      <c r="D96" s="117" t="s">
        <v>90</v>
      </c>
      <c r="E96" s="117"/>
      <c r="F96" s="117"/>
      <c r="G96" s="117"/>
      <c r="H96" s="117"/>
      <c r="I96" s="118"/>
      <c r="J96" s="117" t="s">
        <v>91</v>
      </c>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9">
        <f>'02 - SO 02 - Oprava zakry...'!J30</f>
        <v>0</v>
      </c>
      <c r="AH96" s="118"/>
      <c r="AI96" s="118"/>
      <c r="AJ96" s="118"/>
      <c r="AK96" s="118"/>
      <c r="AL96" s="118"/>
      <c r="AM96" s="118"/>
      <c r="AN96" s="119">
        <f>SUM(AG96,AT96)</f>
        <v>0</v>
      </c>
      <c r="AO96" s="118"/>
      <c r="AP96" s="118"/>
      <c r="AQ96" s="120" t="s">
        <v>86</v>
      </c>
      <c r="AR96" s="121"/>
      <c r="AS96" s="122">
        <v>0</v>
      </c>
      <c r="AT96" s="123">
        <f>ROUND(SUM(AV96:AW96),2)</f>
        <v>0</v>
      </c>
      <c r="AU96" s="124">
        <f>'02 - SO 02 - Oprava zakry...'!P123</f>
        <v>0</v>
      </c>
      <c r="AV96" s="123">
        <f>'02 - SO 02 - Oprava zakry...'!J33</f>
        <v>0</v>
      </c>
      <c r="AW96" s="123">
        <f>'02 - SO 02 - Oprava zakry...'!J34</f>
        <v>0</v>
      </c>
      <c r="AX96" s="123">
        <f>'02 - SO 02 - Oprava zakry...'!J35</f>
        <v>0</v>
      </c>
      <c r="AY96" s="123">
        <f>'02 - SO 02 - Oprava zakry...'!J36</f>
        <v>0</v>
      </c>
      <c r="AZ96" s="123">
        <f>'02 - SO 02 - Oprava zakry...'!F33</f>
        <v>0</v>
      </c>
      <c r="BA96" s="123">
        <f>'02 - SO 02 - Oprava zakry...'!F34</f>
        <v>0</v>
      </c>
      <c r="BB96" s="123">
        <f>'02 - SO 02 - Oprava zakry...'!F35</f>
        <v>0</v>
      </c>
      <c r="BC96" s="123">
        <f>'02 - SO 02 - Oprava zakry...'!F36</f>
        <v>0</v>
      </c>
      <c r="BD96" s="125">
        <f>'02 - SO 02 - Oprava zakry...'!F37</f>
        <v>0</v>
      </c>
      <c r="BT96" s="126" t="s">
        <v>87</v>
      </c>
      <c r="BV96" s="126" t="s">
        <v>81</v>
      </c>
      <c r="BW96" s="126" t="s">
        <v>92</v>
      </c>
      <c r="BX96" s="126" t="s">
        <v>5</v>
      </c>
      <c r="CL96" s="126" t="s">
        <v>1</v>
      </c>
      <c r="CM96" s="126" t="s">
        <v>89</v>
      </c>
    </row>
    <row r="97" spans="1:91" s="6" customFormat="1" ht="27" customHeight="1">
      <c r="A97" s="114" t="s">
        <v>83</v>
      </c>
      <c r="B97" s="115"/>
      <c r="C97" s="116"/>
      <c r="D97" s="117" t="s">
        <v>93</v>
      </c>
      <c r="E97" s="117"/>
      <c r="F97" s="117"/>
      <c r="G97" s="117"/>
      <c r="H97" s="117"/>
      <c r="I97" s="118"/>
      <c r="J97" s="117" t="s">
        <v>94</v>
      </c>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9">
        <f>'03 - SO 03 - Oprava obous...'!J30</f>
        <v>0</v>
      </c>
      <c r="AH97" s="118"/>
      <c r="AI97" s="118"/>
      <c r="AJ97" s="118"/>
      <c r="AK97" s="118"/>
      <c r="AL97" s="118"/>
      <c r="AM97" s="118"/>
      <c r="AN97" s="119">
        <f>SUM(AG97,AT97)</f>
        <v>0</v>
      </c>
      <c r="AO97" s="118"/>
      <c r="AP97" s="118"/>
      <c r="AQ97" s="120" t="s">
        <v>86</v>
      </c>
      <c r="AR97" s="121"/>
      <c r="AS97" s="122">
        <v>0</v>
      </c>
      <c r="AT97" s="123">
        <f>ROUND(SUM(AV97:AW97),2)</f>
        <v>0</v>
      </c>
      <c r="AU97" s="124">
        <f>'03 - SO 03 - Oprava obous...'!P125</f>
        <v>0</v>
      </c>
      <c r="AV97" s="123">
        <f>'03 - SO 03 - Oprava obous...'!J33</f>
        <v>0</v>
      </c>
      <c r="AW97" s="123">
        <f>'03 - SO 03 - Oprava obous...'!J34</f>
        <v>0</v>
      </c>
      <c r="AX97" s="123">
        <f>'03 - SO 03 - Oprava obous...'!J35</f>
        <v>0</v>
      </c>
      <c r="AY97" s="123">
        <f>'03 - SO 03 - Oprava obous...'!J36</f>
        <v>0</v>
      </c>
      <c r="AZ97" s="123">
        <f>'03 - SO 03 - Oprava obous...'!F33</f>
        <v>0</v>
      </c>
      <c r="BA97" s="123">
        <f>'03 - SO 03 - Oprava obous...'!F34</f>
        <v>0</v>
      </c>
      <c r="BB97" s="123">
        <f>'03 - SO 03 - Oprava obous...'!F35</f>
        <v>0</v>
      </c>
      <c r="BC97" s="123">
        <f>'03 - SO 03 - Oprava obous...'!F36</f>
        <v>0</v>
      </c>
      <c r="BD97" s="125">
        <f>'03 - SO 03 - Oprava obous...'!F37</f>
        <v>0</v>
      </c>
      <c r="BT97" s="126" t="s">
        <v>87</v>
      </c>
      <c r="BV97" s="126" t="s">
        <v>81</v>
      </c>
      <c r="BW97" s="126" t="s">
        <v>95</v>
      </c>
      <c r="BX97" s="126" t="s">
        <v>5</v>
      </c>
      <c r="CL97" s="126" t="s">
        <v>1</v>
      </c>
      <c r="CM97" s="126" t="s">
        <v>89</v>
      </c>
    </row>
    <row r="98" spans="1:91" s="6" customFormat="1" ht="27" customHeight="1">
      <c r="A98" s="114" t="s">
        <v>83</v>
      </c>
      <c r="B98" s="115"/>
      <c r="C98" s="116"/>
      <c r="D98" s="117" t="s">
        <v>96</v>
      </c>
      <c r="E98" s="117"/>
      <c r="F98" s="117"/>
      <c r="G98" s="117"/>
      <c r="H98" s="117"/>
      <c r="I98" s="118"/>
      <c r="J98" s="117" t="s">
        <v>97</v>
      </c>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9">
        <f>'04 - SO 04 - Oprava zakry...'!J30</f>
        <v>0</v>
      </c>
      <c r="AH98" s="118"/>
      <c r="AI98" s="118"/>
      <c r="AJ98" s="118"/>
      <c r="AK98" s="118"/>
      <c r="AL98" s="118"/>
      <c r="AM98" s="118"/>
      <c r="AN98" s="119">
        <f>SUM(AG98,AT98)</f>
        <v>0</v>
      </c>
      <c r="AO98" s="118"/>
      <c r="AP98" s="118"/>
      <c r="AQ98" s="120" t="s">
        <v>86</v>
      </c>
      <c r="AR98" s="121"/>
      <c r="AS98" s="122">
        <v>0</v>
      </c>
      <c r="AT98" s="123">
        <f>ROUND(SUM(AV98:AW98),2)</f>
        <v>0</v>
      </c>
      <c r="AU98" s="124">
        <f>'04 - SO 04 - Oprava zakry...'!P123</f>
        <v>0</v>
      </c>
      <c r="AV98" s="123">
        <f>'04 - SO 04 - Oprava zakry...'!J33</f>
        <v>0</v>
      </c>
      <c r="AW98" s="123">
        <f>'04 - SO 04 - Oprava zakry...'!J34</f>
        <v>0</v>
      </c>
      <c r="AX98" s="123">
        <f>'04 - SO 04 - Oprava zakry...'!J35</f>
        <v>0</v>
      </c>
      <c r="AY98" s="123">
        <f>'04 - SO 04 - Oprava zakry...'!J36</f>
        <v>0</v>
      </c>
      <c r="AZ98" s="123">
        <f>'04 - SO 04 - Oprava zakry...'!F33</f>
        <v>0</v>
      </c>
      <c r="BA98" s="123">
        <f>'04 - SO 04 - Oprava zakry...'!F34</f>
        <v>0</v>
      </c>
      <c r="BB98" s="123">
        <f>'04 - SO 04 - Oprava zakry...'!F35</f>
        <v>0</v>
      </c>
      <c r="BC98" s="123">
        <f>'04 - SO 04 - Oprava zakry...'!F36</f>
        <v>0</v>
      </c>
      <c r="BD98" s="125">
        <f>'04 - SO 04 - Oprava zakry...'!F37</f>
        <v>0</v>
      </c>
      <c r="BT98" s="126" t="s">
        <v>87</v>
      </c>
      <c r="BV98" s="126" t="s">
        <v>81</v>
      </c>
      <c r="BW98" s="126" t="s">
        <v>98</v>
      </c>
      <c r="BX98" s="126" t="s">
        <v>5</v>
      </c>
      <c r="CL98" s="126" t="s">
        <v>1</v>
      </c>
      <c r="CM98" s="126" t="s">
        <v>89</v>
      </c>
    </row>
    <row r="99" spans="1:91" s="6" customFormat="1" ht="27" customHeight="1">
      <c r="A99" s="114" t="s">
        <v>83</v>
      </c>
      <c r="B99" s="115"/>
      <c r="C99" s="116"/>
      <c r="D99" s="117" t="s">
        <v>99</v>
      </c>
      <c r="E99" s="117"/>
      <c r="F99" s="117"/>
      <c r="G99" s="117"/>
      <c r="H99" s="117"/>
      <c r="I99" s="118"/>
      <c r="J99" s="117" t="s">
        <v>100</v>
      </c>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9">
        <f>'05 - SO 05 - Oprava obous...'!J30</f>
        <v>0</v>
      </c>
      <c r="AH99" s="118"/>
      <c r="AI99" s="118"/>
      <c r="AJ99" s="118"/>
      <c r="AK99" s="118"/>
      <c r="AL99" s="118"/>
      <c r="AM99" s="118"/>
      <c r="AN99" s="119">
        <f>SUM(AG99,AT99)</f>
        <v>0</v>
      </c>
      <c r="AO99" s="118"/>
      <c r="AP99" s="118"/>
      <c r="AQ99" s="120" t="s">
        <v>86</v>
      </c>
      <c r="AR99" s="121"/>
      <c r="AS99" s="122">
        <v>0</v>
      </c>
      <c r="AT99" s="123">
        <f>ROUND(SUM(AV99:AW99),2)</f>
        <v>0</v>
      </c>
      <c r="AU99" s="124">
        <f>'05 - SO 05 - Oprava obous...'!P124</f>
        <v>0</v>
      </c>
      <c r="AV99" s="123">
        <f>'05 - SO 05 - Oprava obous...'!J33</f>
        <v>0</v>
      </c>
      <c r="AW99" s="123">
        <f>'05 - SO 05 - Oprava obous...'!J34</f>
        <v>0</v>
      </c>
      <c r="AX99" s="123">
        <f>'05 - SO 05 - Oprava obous...'!J35</f>
        <v>0</v>
      </c>
      <c r="AY99" s="123">
        <f>'05 - SO 05 - Oprava obous...'!J36</f>
        <v>0</v>
      </c>
      <c r="AZ99" s="123">
        <f>'05 - SO 05 - Oprava obous...'!F33</f>
        <v>0</v>
      </c>
      <c r="BA99" s="123">
        <f>'05 - SO 05 - Oprava obous...'!F34</f>
        <v>0</v>
      </c>
      <c r="BB99" s="123">
        <f>'05 - SO 05 - Oprava obous...'!F35</f>
        <v>0</v>
      </c>
      <c r="BC99" s="123">
        <f>'05 - SO 05 - Oprava obous...'!F36</f>
        <v>0</v>
      </c>
      <c r="BD99" s="125">
        <f>'05 - SO 05 - Oprava obous...'!F37</f>
        <v>0</v>
      </c>
      <c r="BT99" s="126" t="s">
        <v>87</v>
      </c>
      <c r="BV99" s="126" t="s">
        <v>81</v>
      </c>
      <c r="BW99" s="126" t="s">
        <v>101</v>
      </c>
      <c r="BX99" s="126" t="s">
        <v>5</v>
      </c>
      <c r="CL99" s="126" t="s">
        <v>1</v>
      </c>
      <c r="CM99" s="126" t="s">
        <v>89</v>
      </c>
    </row>
    <row r="100" spans="1:91" s="6" customFormat="1" ht="16.5" customHeight="1">
      <c r="A100" s="114" t="s">
        <v>83</v>
      </c>
      <c r="B100" s="115"/>
      <c r="C100" s="116"/>
      <c r="D100" s="117" t="s">
        <v>102</v>
      </c>
      <c r="E100" s="117"/>
      <c r="F100" s="117"/>
      <c r="G100" s="117"/>
      <c r="H100" s="117"/>
      <c r="I100" s="118"/>
      <c r="J100" s="117" t="s">
        <v>103</v>
      </c>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9">
        <f>'06 - VRN - Vedlejší rozpo...'!J30</f>
        <v>0</v>
      </c>
      <c r="AH100" s="118"/>
      <c r="AI100" s="118"/>
      <c r="AJ100" s="118"/>
      <c r="AK100" s="118"/>
      <c r="AL100" s="118"/>
      <c r="AM100" s="118"/>
      <c r="AN100" s="119">
        <f>SUM(AG100,AT100)</f>
        <v>0</v>
      </c>
      <c r="AO100" s="118"/>
      <c r="AP100" s="118"/>
      <c r="AQ100" s="120" t="s">
        <v>86</v>
      </c>
      <c r="AR100" s="121"/>
      <c r="AS100" s="127">
        <v>0</v>
      </c>
      <c r="AT100" s="128">
        <f>ROUND(SUM(AV100:AW100),2)</f>
        <v>0</v>
      </c>
      <c r="AU100" s="129">
        <f>'06 - VRN - Vedlejší rozpo...'!P123</f>
        <v>0</v>
      </c>
      <c r="AV100" s="128">
        <f>'06 - VRN - Vedlejší rozpo...'!J33</f>
        <v>0</v>
      </c>
      <c r="AW100" s="128">
        <f>'06 - VRN - Vedlejší rozpo...'!J34</f>
        <v>0</v>
      </c>
      <c r="AX100" s="128">
        <f>'06 - VRN - Vedlejší rozpo...'!J35</f>
        <v>0</v>
      </c>
      <c r="AY100" s="128">
        <f>'06 - VRN - Vedlejší rozpo...'!J36</f>
        <v>0</v>
      </c>
      <c r="AZ100" s="128">
        <f>'06 - VRN - Vedlejší rozpo...'!F33</f>
        <v>0</v>
      </c>
      <c r="BA100" s="128">
        <f>'06 - VRN - Vedlejší rozpo...'!F34</f>
        <v>0</v>
      </c>
      <c r="BB100" s="128">
        <f>'06 - VRN - Vedlejší rozpo...'!F35</f>
        <v>0</v>
      </c>
      <c r="BC100" s="128">
        <f>'06 - VRN - Vedlejší rozpo...'!F36</f>
        <v>0</v>
      </c>
      <c r="BD100" s="130">
        <f>'06 - VRN - Vedlejší rozpo...'!F37</f>
        <v>0</v>
      </c>
      <c r="BT100" s="126" t="s">
        <v>87</v>
      </c>
      <c r="BV100" s="126" t="s">
        <v>81</v>
      </c>
      <c r="BW100" s="126" t="s">
        <v>104</v>
      </c>
      <c r="BX100" s="126" t="s">
        <v>5</v>
      </c>
      <c r="CL100" s="126" t="s">
        <v>1</v>
      </c>
      <c r="CM100" s="126" t="s">
        <v>89</v>
      </c>
    </row>
    <row r="101" spans="2:44" s="1" customFormat="1" ht="30" customHeight="1">
      <c r="B101" s="38"/>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43"/>
    </row>
    <row r="102" spans="2:44" s="1" customFormat="1" ht="6.95" customHeight="1">
      <c r="B102" s="61"/>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43"/>
    </row>
  </sheetData>
  <sheetProtection password="CC35" sheet="1" objects="1" scenarios="1" formatColumns="0" formatRows="0"/>
  <mergeCells count="62">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92:AP92"/>
    <mergeCell ref="AG92:AM92"/>
    <mergeCell ref="AN95:AP95"/>
    <mergeCell ref="AG95:AM95"/>
    <mergeCell ref="AN96:AP96"/>
    <mergeCell ref="AG96:AM96"/>
    <mergeCell ref="AN97:AP97"/>
    <mergeCell ref="AG97:AM97"/>
    <mergeCell ref="AN98:AP98"/>
    <mergeCell ref="AG98:AM98"/>
    <mergeCell ref="AN99:AP99"/>
    <mergeCell ref="AG99:AM99"/>
    <mergeCell ref="AN100:AP100"/>
    <mergeCell ref="AG100:AM100"/>
    <mergeCell ref="AG94:AM94"/>
    <mergeCell ref="AN94:AP94"/>
    <mergeCell ref="C92:G92"/>
    <mergeCell ref="I92:AF92"/>
    <mergeCell ref="D95:H95"/>
    <mergeCell ref="J95:AF95"/>
    <mergeCell ref="D96:H96"/>
    <mergeCell ref="J96:AF96"/>
    <mergeCell ref="D97:H97"/>
    <mergeCell ref="J97:AF97"/>
    <mergeCell ref="D98:H98"/>
    <mergeCell ref="J98:AF98"/>
    <mergeCell ref="D99:H99"/>
    <mergeCell ref="J99:AF99"/>
    <mergeCell ref="D100:H100"/>
    <mergeCell ref="J100:AF100"/>
  </mergeCells>
  <hyperlinks>
    <hyperlink ref="A95" location="'01 - SO 01 - Oprava kamen...'!C2" display="/"/>
    <hyperlink ref="A96" location="'02 - SO 02 - Oprava zakry...'!C2" display="/"/>
    <hyperlink ref="A97" location="'03 - SO 03 - Oprava obous...'!C2" display="/"/>
    <hyperlink ref="A98" location="'04 - SO 04 - Oprava zakry...'!C2" display="/"/>
    <hyperlink ref="A99" location="'05 - SO 05 - Oprava obous...'!C2" display="/"/>
    <hyperlink ref="A100" location="'06 - VRN - Vedlejší rozp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4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88</v>
      </c>
    </row>
    <row r="3" spans="2:46" ht="6.95" customHeight="1">
      <c r="B3" s="132"/>
      <c r="C3" s="133"/>
      <c r="D3" s="133"/>
      <c r="E3" s="133"/>
      <c r="F3" s="133"/>
      <c r="G3" s="133"/>
      <c r="H3" s="133"/>
      <c r="I3" s="134"/>
      <c r="J3" s="133"/>
      <c r="K3" s="133"/>
      <c r="L3" s="20"/>
      <c r="AT3" s="17" t="s">
        <v>89</v>
      </c>
    </row>
    <row r="4" spans="2:46" ht="24.95" customHeight="1">
      <c r="B4" s="20"/>
      <c r="D4" s="135" t="s">
        <v>105</v>
      </c>
      <c r="L4" s="20"/>
      <c r="M4" s="136" t="s">
        <v>10</v>
      </c>
      <c r="AT4" s="17" t="s">
        <v>4</v>
      </c>
    </row>
    <row r="5" spans="2:12" ht="6.95" customHeight="1">
      <c r="B5" s="20"/>
      <c r="L5" s="20"/>
    </row>
    <row r="6" spans="2:12" ht="12" customHeight="1">
      <c r="B6" s="20"/>
      <c r="D6" s="137" t="s">
        <v>16</v>
      </c>
      <c r="L6" s="20"/>
    </row>
    <row r="7" spans="2:12" ht="16.5" customHeight="1">
      <c r="B7" s="20"/>
      <c r="E7" s="138" t="str">
        <f>'Rekapitulace stavby'!K6</f>
        <v>Jílový potok, Chrastava, oprava koryta, ř.km 0,000 - 1,157</v>
      </c>
      <c r="F7" s="137"/>
      <c r="G7" s="137"/>
      <c r="H7" s="137"/>
      <c r="L7" s="20"/>
    </row>
    <row r="8" spans="2:12" s="1" customFormat="1" ht="12" customHeight="1">
      <c r="B8" s="43"/>
      <c r="D8" s="137" t="s">
        <v>106</v>
      </c>
      <c r="I8" s="139"/>
      <c r="L8" s="43"/>
    </row>
    <row r="9" spans="2:12" s="1" customFormat="1" ht="36.95" customHeight="1">
      <c r="B9" s="43"/>
      <c r="E9" s="140" t="s">
        <v>107</v>
      </c>
      <c r="F9" s="1"/>
      <c r="G9" s="1"/>
      <c r="H9" s="1"/>
      <c r="I9" s="139"/>
      <c r="L9" s="43"/>
    </row>
    <row r="10" spans="2:12" s="1" customFormat="1" ht="12">
      <c r="B10" s="43"/>
      <c r="I10" s="139"/>
      <c r="L10" s="43"/>
    </row>
    <row r="11" spans="2:12" s="1" customFormat="1" ht="12" customHeight="1">
      <c r="B11" s="43"/>
      <c r="D11" s="137" t="s">
        <v>18</v>
      </c>
      <c r="F11" s="141" t="s">
        <v>1</v>
      </c>
      <c r="I11" s="142" t="s">
        <v>19</v>
      </c>
      <c r="J11" s="141" t="s">
        <v>1</v>
      </c>
      <c r="L11" s="43"/>
    </row>
    <row r="12" spans="2:12" s="1" customFormat="1" ht="12" customHeight="1">
      <c r="B12" s="43"/>
      <c r="D12" s="137" t="s">
        <v>20</v>
      </c>
      <c r="F12" s="141" t="s">
        <v>21</v>
      </c>
      <c r="I12" s="142" t="s">
        <v>22</v>
      </c>
      <c r="J12" s="143" t="str">
        <f>'Rekapitulace stavby'!AN8</f>
        <v>20. 12. 2017</v>
      </c>
      <c r="L12" s="43"/>
    </row>
    <row r="13" spans="2:12" s="1" customFormat="1" ht="10.8" customHeight="1">
      <c r="B13" s="43"/>
      <c r="I13" s="139"/>
      <c r="L13" s="43"/>
    </row>
    <row r="14" spans="2:12" s="1" customFormat="1" ht="12" customHeight="1">
      <c r="B14" s="43"/>
      <c r="D14" s="137" t="s">
        <v>24</v>
      </c>
      <c r="I14" s="142" t="s">
        <v>25</v>
      </c>
      <c r="J14" s="141" t="s">
        <v>26</v>
      </c>
      <c r="L14" s="43"/>
    </row>
    <row r="15" spans="2:12" s="1" customFormat="1" ht="18" customHeight="1">
      <c r="B15" s="43"/>
      <c r="E15" s="141" t="s">
        <v>27</v>
      </c>
      <c r="I15" s="142" t="s">
        <v>28</v>
      </c>
      <c r="J15" s="141" t="s">
        <v>29</v>
      </c>
      <c r="L15" s="43"/>
    </row>
    <row r="16" spans="2:12" s="1" customFormat="1" ht="6.95" customHeight="1">
      <c r="B16" s="43"/>
      <c r="I16" s="139"/>
      <c r="L16" s="43"/>
    </row>
    <row r="17" spans="2:12" s="1" customFormat="1" ht="12" customHeight="1">
      <c r="B17" s="43"/>
      <c r="D17" s="137" t="s">
        <v>30</v>
      </c>
      <c r="I17" s="142" t="s">
        <v>25</v>
      </c>
      <c r="J17" s="33" t="str">
        <f>'Rekapitulace stavby'!AN13</f>
        <v>Vyplň údaj</v>
      </c>
      <c r="L17" s="43"/>
    </row>
    <row r="18" spans="2:12" s="1" customFormat="1" ht="18" customHeight="1">
      <c r="B18" s="43"/>
      <c r="E18" s="33" t="str">
        <f>'Rekapitulace stavby'!E14</f>
        <v>Vyplň údaj</v>
      </c>
      <c r="F18" s="141"/>
      <c r="G18" s="141"/>
      <c r="H18" s="141"/>
      <c r="I18" s="142" t="s">
        <v>28</v>
      </c>
      <c r="J18" s="33" t="str">
        <f>'Rekapitulace stavby'!AN14</f>
        <v>Vyplň údaj</v>
      </c>
      <c r="L18" s="43"/>
    </row>
    <row r="19" spans="2:12" s="1" customFormat="1" ht="6.95" customHeight="1">
      <c r="B19" s="43"/>
      <c r="I19" s="139"/>
      <c r="L19" s="43"/>
    </row>
    <row r="20" spans="2:12" s="1" customFormat="1" ht="12" customHeight="1">
      <c r="B20" s="43"/>
      <c r="D20" s="137" t="s">
        <v>32</v>
      </c>
      <c r="I20" s="142" t="s">
        <v>25</v>
      </c>
      <c r="J20" s="141" t="s">
        <v>33</v>
      </c>
      <c r="L20" s="43"/>
    </row>
    <row r="21" spans="2:12" s="1" customFormat="1" ht="18" customHeight="1">
      <c r="B21" s="43"/>
      <c r="E21" s="141" t="s">
        <v>34</v>
      </c>
      <c r="I21" s="142" t="s">
        <v>28</v>
      </c>
      <c r="J21" s="141" t="s">
        <v>35</v>
      </c>
      <c r="L21" s="43"/>
    </row>
    <row r="22" spans="2:12" s="1" customFormat="1" ht="6.95" customHeight="1">
      <c r="B22" s="43"/>
      <c r="I22" s="139"/>
      <c r="L22" s="43"/>
    </row>
    <row r="23" spans="2:12" s="1" customFormat="1" ht="12" customHeight="1">
      <c r="B23" s="43"/>
      <c r="D23" s="137" t="s">
        <v>37</v>
      </c>
      <c r="I23" s="142" t="s">
        <v>25</v>
      </c>
      <c r="J23" s="141" t="s">
        <v>33</v>
      </c>
      <c r="L23" s="43"/>
    </row>
    <row r="24" spans="2:12" s="1" customFormat="1" ht="18" customHeight="1">
      <c r="B24" s="43"/>
      <c r="E24" s="141" t="s">
        <v>34</v>
      </c>
      <c r="I24" s="142" t="s">
        <v>28</v>
      </c>
      <c r="J24" s="141" t="s">
        <v>35</v>
      </c>
      <c r="L24" s="43"/>
    </row>
    <row r="25" spans="2:12" s="1" customFormat="1" ht="6.95" customHeight="1">
      <c r="B25" s="43"/>
      <c r="I25" s="139"/>
      <c r="L25" s="43"/>
    </row>
    <row r="26" spans="2:12" s="1" customFormat="1" ht="12" customHeight="1">
      <c r="B26" s="43"/>
      <c r="D26" s="137" t="s">
        <v>38</v>
      </c>
      <c r="I26" s="139"/>
      <c r="L26" s="43"/>
    </row>
    <row r="27" spans="2:12" s="7" customFormat="1" ht="16.5" customHeight="1">
      <c r="B27" s="144"/>
      <c r="E27" s="145" t="s">
        <v>1</v>
      </c>
      <c r="F27" s="145"/>
      <c r="G27" s="145"/>
      <c r="H27" s="145"/>
      <c r="I27" s="146"/>
      <c r="L27" s="144"/>
    </row>
    <row r="28" spans="2:12" s="1" customFormat="1" ht="6.95" customHeight="1">
      <c r="B28" s="43"/>
      <c r="I28" s="139"/>
      <c r="L28" s="43"/>
    </row>
    <row r="29" spans="2:12" s="1" customFormat="1" ht="6.95" customHeight="1">
      <c r="B29" s="43"/>
      <c r="D29" s="78"/>
      <c r="E29" s="78"/>
      <c r="F29" s="78"/>
      <c r="G29" s="78"/>
      <c r="H29" s="78"/>
      <c r="I29" s="147"/>
      <c r="J29" s="78"/>
      <c r="K29" s="78"/>
      <c r="L29" s="43"/>
    </row>
    <row r="30" spans="2:12" s="1" customFormat="1" ht="25.4" customHeight="1">
      <c r="B30" s="43"/>
      <c r="D30" s="148" t="s">
        <v>39</v>
      </c>
      <c r="I30" s="139"/>
      <c r="J30" s="149">
        <f>ROUND(J123,2)</f>
        <v>0</v>
      </c>
      <c r="L30" s="43"/>
    </row>
    <row r="31" spans="2:12" s="1" customFormat="1" ht="6.95" customHeight="1">
      <c r="B31" s="43"/>
      <c r="D31" s="78"/>
      <c r="E31" s="78"/>
      <c r="F31" s="78"/>
      <c r="G31" s="78"/>
      <c r="H31" s="78"/>
      <c r="I31" s="147"/>
      <c r="J31" s="78"/>
      <c r="K31" s="78"/>
      <c r="L31" s="43"/>
    </row>
    <row r="32" spans="2:12" s="1" customFormat="1" ht="14.4" customHeight="1">
      <c r="B32" s="43"/>
      <c r="F32" s="150" t="s">
        <v>41</v>
      </c>
      <c r="I32" s="151" t="s">
        <v>40</v>
      </c>
      <c r="J32" s="150" t="s">
        <v>42</v>
      </c>
      <c r="L32" s="43"/>
    </row>
    <row r="33" spans="2:12" s="1" customFormat="1" ht="14.4" customHeight="1">
      <c r="B33" s="43"/>
      <c r="D33" s="152" t="s">
        <v>43</v>
      </c>
      <c r="E33" s="137" t="s">
        <v>44</v>
      </c>
      <c r="F33" s="153">
        <f>ROUND((SUM(BE123:BE247)),2)</f>
        <v>0</v>
      </c>
      <c r="I33" s="154">
        <v>0.21</v>
      </c>
      <c r="J33" s="153">
        <f>ROUND(((SUM(BE123:BE247))*I33),2)</f>
        <v>0</v>
      </c>
      <c r="L33" s="43"/>
    </row>
    <row r="34" spans="2:12" s="1" customFormat="1" ht="14.4" customHeight="1">
      <c r="B34" s="43"/>
      <c r="E34" s="137" t="s">
        <v>45</v>
      </c>
      <c r="F34" s="153">
        <f>ROUND((SUM(BF123:BF247)),2)</f>
        <v>0</v>
      </c>
      <c r="I34" s="154">
        <v>0.15</v>
      </c>
      <c r="J34" s="153">
        <f>ROUND(((SUM(BF123:BF247))*I34),2)</f>
        <v>0</v>
      </c>
      <c r="L34" s="43"/>
    </row>
    <row r="35" spans="2:12" s="1" customFormat="1" ht="14.4" customHeight="1" hidden="1">
      <c r="B35" s="43"/>
      <c r="E35" s="137" t="s">
        <v>46</v>
      </c>
      <c r="F35" s="153">
        <f>ROUND((SUM(BG123:BG247)),2)</f>
        <v>0</v>
      </c>
      <c r="I35" s="154">
        <v>0.21</v>
      </c>
      <c r="J35" s="153">
        <f>0</f>
        <v>0</v>
      </c>
      <c r="L35" s="43"/>
    </row>
    <row r="36" spans="2:12" s="1" customFormat="1" ht="14.4" customHeight="1" hidden="1">
      <c r="B36" s="43"/>
      <c r="E36" s="137" t="s">
        <v>47</v>
      </c>
      <c r="F36" s="153">
        <f>ROUND((SUM(BH123:BH247)),2)</f>
        <v>0</v>
      </c>
      <c r="I36" s="154">
        <v>0.15</v>
      </c>
      <c r="J36" s="153">
        <f>0</f>
        <v>0</v>
      </c>
      <c r="L36" s="43"/>
    </row>
    <row r="37" spans="2:12" s="1" customFormat="1" ht="14.4" customHeight="1" hidden="1">
      <c r="B37" s="43"/>
      <c r="E37" s="137" t="s">
        <v>48</v>
      </c>
      <c r="F37" s="153">
        <f>ROUND((SUM(BI123:BI247)),2)</f>
        <v>0</v>
      </c>
      <c r="I37" s="154">
        <v>0</v>
      </c>
      <c r="J37" s="153">
        <f>0</f>
        <v>0</v>
      </c>
      <c r="L37" s="43"/>
    </row>
    <row r="38" spans="2:12" s="1" customFormat="1" ht="6.95" customHeight="1">
      <c r="B38" s="43"/>
      <c r="I38" s="139"/>
      <c r="L38" s="43"/>
    </row>
    <row r="39" spans="2:12" s="1" customFormat="1" ht="25.4" customHeight="1">
      <c r="B39" s="43"/>
      <c r="C39" s="155"/>
      <c r="D39" s="156" t="s">
        <v>49</v>
      </c>
      <c r="E39" s="157"/>
      <c r="F39" s="157"/>
      <c r="G39" s="158" t="s">
        <v>50</v>
      </c>
      <c r="H39" s="159" t="s">
        <v>51</v>
      </c>
      <c r="I39" s="160"/>
      <c r="J39" s="161">
        <f>SUM(J30:J37)</f>
        <v>0</v>
      </c>
      <c r="K39" s="162"/>
      <c r="L39" s="43"/>
    </row>
    <row r="40" spans="2:12" s="1" customFormat="1" ht="14.4" customHeight="1">
      <c r="B40" s="43"/>
      <c r="I40" s="139"/>
      <c r="L40" s="43"/>
    </row>
    <row r="41" spans="2:12" ht="14.4" customHeight="1">
      <c r="B41" s="20"/>
      <c r="L41" s="20"/>
    </row>
    <row r="42" spans="2:12" ht="14.4" customHeight="1">
      <c r="B42" s="20"/>
      <c r="L42" s="20"/>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43"/>
      <c r="D50" s="163" t="s">
        <v>52</v>
      </c>
      <c r="E50" s="164"/>
      <c r="F50" s="164"/>
      <c r="G50" s="163" t="s">
        <v>53</v>
      </c>
      <c r="H50" s="164"/>
      <c r="I50" s="165"/>
      <c r="J50" s="164"/>
      <c r="K50" s="164"/>
      <c r="L50" s="4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
      <c r="B61" s="43"/>
      <c r="D61" s="166" t="s">
        <v>54</v>
      </c>
      <c r="E61" s="167"/>
      <c r="F61" s="168" t="s">
        <v>55</v>
      </c>
      <c r="G61" s="166" t="s">
        <v>54</v>
      </c>
      <c r="H61" s="167"/>
      <c r="I61" s="169"/>
      <c r="J61" s="170" t="s">
        <v>55</v>
      </c>
      <c r="K61" s="167"/>
      <c r="L61" s="43"/>
    </row>
    <row r="62" spans="2:12" ht="12">
      <c r="B62" s="20"/>
      <c r="L62" s="20"/>
    </row>
    <row r="63" spans="2:12" ht="12">
      <c r="B63" s="20"/>
      <c r="L63" s="20"/>
    </row>
    <row r="64" spans="2:12" ht="12">
      <c r="B64" s="20"/>
      <c r="L64" s="20"/>
    </row>
    <row r="65" spans="2:12" s="1" customFormat="1" ht="12">
      <c r="B65" s="43"/>
      <c r="D65" s="163" t="s">
        <v>56</v>
      </c>
      <c r="E65" s="164"/>
      <c r="F65" s="164"/>
      <c r="G65" s="163" t="s">
        <v>57</v>
      </c>
      <c r="H65" s="164"/>
      <c r="I65" s="165"/>
      <c r="J65" s="164"/>
      <c r="K65" s="164"/>
      <c r="L65" s="43"/>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
      <c r="B76" s="43"/>
      <c r="D76" s="166" t="s">
        <v>54</v>
      </c>
      <c r="E76" s="167"/>
      <c r="F76" s="168" t="s">
        <v>55</v>
      </c>
      <c r="G76" s="166" t="s">
        <v>54</v>
      </c>
      <c r="H76" s="167"/>
      <c r="I76" s="169"/>
      <c r="J76" s="170" t="s">
        <v>55</v>
      </c>
      <c r="K76" s="167"/>
      <c r="L76" s="43"/>
    </row>
    <row r="77" spans="2:12" s="1" customFormat="1" ht="14.4" customHeight="1">
      <c r="B77" s="171"/>
      <c r="C77" s="172"/>
      <c r="D77" s="172"/>
      <c r="E77" s="172"/>
      <c r="F77" s="172"/>
      <c r="G77" s="172"/>
      <c r="H77" s="172"/>
      <c r="I77" s="173"/>
      <c r="J77" s="172"/>
      <c r="K77" s="172"/>
      <c r="L77" s="43"/>
    </row>
    <row r="81" spans="2:12" s="1" customFormat="1" ht="6.95" customHeight="1">
      <c r="B81" s="174"/>
      <c r="C81" s="175"/>
      <c r="D81" s="175"/>
      <c r="E81" s="175"/>
      <c r="F81" s="175"/>
      <c r="G81" s="175"/>
      <c r="H81" s="175"/>
      <c r="I81" s="176"/>
      <c r="J81" s="175"/>
      <c r="K81" s="175"/>
      <c r="L81" s="43"/>
    </row>
    <row r="82" spans="2:12" s="1" customFormat="1" ht="24.95" customHeight="1">
      <c r="B82" s="38"/>
      <c r="C82" s="23" t="s">
        <v>108</v>
      </c>
      <c r="D82" s="39"/>
      <c r="E82" s="39"/>
      <c r="F82" s="39"/>
      <c r="G82" s="39"/>
      <c r="H82" s="39"/>
      <c r="I82" s="139"/>
      <c r="J82" s="39"/>
      <c r="K82" s="39"/>
      <c r="L82" s="43"/>
    </row>
    <row r="83" spans="2:12" s="1" customFormat="1" ht="6.95" customHeight="1">
      <c r="B83" s="38"/>
      <c r="C83" s="39"/>
      <c r="D83" s="39"/>
      <c r="E83" s="39"/>
      <c r="F83" s="39"/>
      <c r="G83" s="39"/>
      <c r="H83" s="39"/>
      <c r="I83" s="139"/>
      <c r="J83" s="39"/>
      <c r="K83" s="39"/>
      <c r="L83" s="43"/>
    </row>
    <row r="84" spans="2:12" s="1" customFormat="1" ht="12" customHeight="1">
      <c r="B84" s="38"/>
      <c r="C84" s="32" t="s">
        <v>16</v>
      </c>
      <c r="D84" s="39"/>
      <c r="E84" s="39"/>
      <c r="F84" s="39"/>
      <c r="G84" s="39"/>
      <c r="H84" s="39"/>
      <c r="I84" s="139"/>
      <c r="J84" s="39"/>
      <c r="K84" s="39"/>
      <c r="L84" s="43"/>
    </row>
    <row r="85" spans="2:12" s="1" customFormat="1" ht="16.5" customHeight="1">
      <c r="B85" s="38"/>
      <c r="C85" s="39"/>
      <c r="D85" s="39"/>
      <c r="E85" s="177" t="str">
        <f>E7</f>
        <v>Jílový potok, Chrastava, oprava koryta, ř.km 0,000 - 1,157</v>
      </c>
      <c r="F85" s="32"/>
      <c r="G85" s="32"/>
      <c r="H85" s="32"/>
      <c r="I85" s="139"/>
      <c r="J85" s="39"/>
      <c r="K85" s="39"/>
      <c r="L85" s="43"/>
    </row>
    <row r="86" spans="2:12" s="1" customFormat="1" ht="12" customHeight="1">
      <c r="B86" s="38"/>
      <c r="C86" s="32" t="s">
        <v>106</v>
      </c>
      <c r="D86" s="39"/>
      <c r="E86" s="39"/>
      <c r="F86" s="39"/>
      <c r="G86" s="39"/>
      <c r="H86" s="39"/>
      <c r="I86" s="139"/>
      <c r="J86" s="39"/>
      <c r="K86" s="39"/>
      <c r="L86" s="43"/>
    </row>
    <row r="87" spans="2:12" s="1" customFormat="1" ht="16.5" customHeight="1">
      <c r="B87" s="38"/>
      <c r="C87" s="39"/>
      <c r="D87" s="39"/>
      <c r="E87" s="71" t="str">
        <f>E9</f>
        <v>01 - SO 01 - Oprava kamenných svahů a dna v ř.km 0,000-0,053</v>
      </c>
      <c r="F87" s="39"/>
      <c r="G87" s="39"/>
      <c r="H87" s="39"/>
      <c r="I87" s="139"/>
      <c r="J87" s="39"/>
      <c r="K87" s="39"/>
      <c r="L87" s="43"/>
    </row>
    <row r="88" spans="2:12" s="1" customFormat="1" ht="6.95" customHeight="1">
      <c r="B88" s="38"/>
      <c r="C88" s="39"/>
      <c r="D88" s="39"/>
      <c r="E88" s="39"/>
      <c r="F88" s="39"/>
      <c r="G88" s="39"/>
      <c r="H88" s="39"/>
      <c r="I88" s="139"/>
      <c r="J88" s="39"/>
      <c r="K88" s="39"/>
      <c r="L88" s="43"/>
    </row>
    <row r="89" spans="2:12" s="1" customFormat="1" ht="12" customHeight="1">
      <c r="B89" s="38"/>
      <c r="C89" s="32" t="s">
        <v>20</v>
      </c>
      <c r="D89" s="39"/>
      <c r="E89" s="39"/>
      <c r="F89" s="27" t="str">
        <f>F12</f>
        <v>Chrastava</v>
      </c>
      <c r="G89" s="39"/>
      <c r="H89" s="39"/>
      <c r="I89" s="142" t="s">
        <v>22</v>
      </c>
      <c r="J89" s="74" t="str">
        <f>IF(J12="","",J12)</f>
        <v>20. 12. 2017</v>
      </c>
      <c r="K89" s="39"/>
      <c r="L89" s="43"/>
    </row>
    <row r="90" spans="2:12" s="1" customFormat="1" ht="6.95" customHeight="1">
      <c r="B90" s="38"/>
      <c r="C90" s="39"/>
      <c r="D90" s="39"/>
      <c r="E90" s="39"/>
      <c r="F90" s="39"/>
      <c r="G90" s="39"/>
      <c r="H90" s="39"/>
      <c r="I90" s="139"/>
      <c r="J90" s="39"/>
      <c r="K90" s="39"/>
      <c r="L90" s="43"/>
    </row>
    <row r="91" spans="2:12" s="1" customFormat="1" ht="27.9" customHeight="1">
      <c r="B91" s="38"/>
      <c r="C91" s="32" t="s">
        <v>24</v>
      </c>
      <c r="D91" s="39"/>
      <c r="E91" s="39"/>
      <c r="F91" s="27" t="str">
        <f>E15</f>
        <v>Povodí Labe, s.p.</v>
      </c>
      <c r="G91" s="39"/>
      <c r="H91" s="39"/>
      <c r="I91" s="142" t="s">
        <v>32</v>
      </c>
      <c r="J91" s="36" t="str">
        <f>E21</f>
        <v>SNOWPLAN, spol. s r.o.</v>
      </c>
      <c r="K91" s="39"/>
      <c r="L91" s="43"/>
    </row>
    <row r="92" spans="2:12" s="1" customFormat="1" ht="27.9" customHeight="1">
      <c r="B92" s="38"/>
      <c r="C92" s="32" t="s">
        <v>30</v>
      </c>
      <c r="D92" s="39"/>
      <c r="E92" s="39"/>
      <c r="F92" s="27" t="str">
        <f>IF(E18="","",E18)</f>
        <v>Vyplň údaj</v>
      </c>
      <c r="G92" s="39"/>
      <c r="H92" s="39"/>
      <c r="I92" s="142" t="s">
        <v>37</v>
      </c>
      <c r="J92" s="36" t="str">
        <f>E24</f>
        <v>SNOWPLAN, spol. s r.o.</v>
      </c>
      <c r="K92" s="39"/>
      <c r="L92" s="43"/>
    </row>
    <row r="93" spans="2:12" s="1" customFormat="1" ht="10.3" customHeight="1">
      <c r="B93" s="38"/>
      <c r="C93" s="39"/>
      <c r="D93" s="39"/>
      <c r="E93" s="39"/>
      <c r="F93" s="39"/>
      <c r="G93" s="39"/>
      <c r="H93" s="39"/>
      <c r="I93" s="139"/>
      <c r="J93" s="39"/>
      <c r="K93" s="39"/>
      <c r="L93" s="43"/>
    </row>
    <row r="94" spans="2:12" s="1" customFormat="1" ht="29.25" customHeight="1">
      <c r="B94" s="38"/>
      <c r="C94" s="178" t="s">
        <v>109</v>
      </c>
      <c r="D94" s="179"/>
      <c r="E94" s="179"/>
      <c r="F94" s="179"/>
      <c r="G94" s="179"/>
      <c r="H94" s="179"/>
      <c r="I94" s="180"/>
      <c r="J94" s="181" t="s">
        <v>110</v>
      </c>
      <c r="K94" s="179"/>
      <c r="L94" s="43"/>
    </row>
    <row r="95" spans="2:12" s="1" customFormat="1" ht="10.3" customHeight="1">
      <c r="B95" s="38"/>
      <c r="C95" s="39"/>
      <c r="D95" s="39"/>
      <c r="E95" s="39"/>
      <c r="F95" s="39"/>
      <c r="G95" s="39"/>
      <c r="H95" s="39"/>
      <c r="I95" s="139"/>
      <c r="J95" s="39"/>
      <c r="K95" s="39"/>
      <c r="L95" s="43"/>
    </row>
    <row r="96" spans="2:47" s="1" customFormat="1" ht="22.8" customHeight="1">
      <c r="B96" s="38"/>
      <c r="C96" s="182" t="s">
        <v>111</v>
      </c>
      <c r="D96" s="39"/>
      <c r="E96" s="39"/>
      <c r="F96" s="39"/>
      <c r="G96" s="39"/>
      <c r="H96" s="39"/>
      <c r="I96" s="139"/>
      <c r="J96" s="105">
        <f>J123</f>
        <v>0</v>
      </c>
      <c r="K96" s="39"/>
      <c r="L96" s="43"/>
      <c r="AU96" s="17" t="s">
        <v>112</v>
      </c>
    </row>
    <row r="97" spans="2:12" s="8" customFormat="1" ht="24.95" customHeight="1">
      <c r="B97" s="183"/>
      <c r="C97" s="184"/>
      <c r="D97" s="185" t="s">
        <v>113</v>
      </c>
      <c r="E97" s="186"/>
      <c r="F97" s="186"/>
      <c r="G97" s="186"/>
      <c r="H97" s="186"/>
      <c r="I97" s="187"/>
      <c r="J97" s="188">
        <f>J124</f>
        <v>0</v>
      </c>
      <c r="K97" s="184"/>
      <c r="L97" s="189"/>
    </row>
    <row r="98" spans="2:12" s="9" customFormat="1" ht="19.9" customHeight="1">
      <c r="B98" s="190"/>
      <c r="C98" s="191"/>
      <c r="D98" s="192" t="s">
        <v>114</v>
      </c>
      <c r="E98" s="193"/>
      <c r="F98" s="193"/>
      <c r="G98" s="193"/>
      <c r="H98" s="193"/>
      <c r="I98" s="194"/>
      <c r="J98" s="195">
        <f>J125</f>
        <v>0</v>
      </c>
      <c r="K98" s="191"/>
      <c r="L98" s="196"/>
    </row>
    <row r="99" spans="2:12" s="9" customFormat="1" ht="14.85" customHeight="1">
      <c r="B99" s="190"/>
      <c r="C99" s="191"/>
      <c r="D99" s="192" t="s">
        <v>115</v>
      </c>
      <c r="E99" s="193"/>
      <c r="F99" s="193"/>
      <c r="G99" s="193"/>
      <c r="H99" s="193"/>
      <c r="I99" s="194"/>
      <c r="J99" s="195">
        <f>J205</f>
        <v>0</v>
      </c>
      <c r="K99" s="191"/>
      <c r="L99" s="196"/>
    </row>
    <row r="100" spans="2:12" s="9" customFormat="1" ht="19.9" customHeight="1">
      <c r="B100" s="190"/>
      <c r="C100" s="191"/>
      <c r="D100" s="192" t="s">
        <v>116</v>
      </c>
      <c r="E100" s="193"/>
      <c r="F100" s="193"/>
      <c r="G100" s="193"/>
      <c r="H100" s="193"/>
      <c r="I100" s="194"/>
      <c r="J100" s="195">
        <f>J212</f>
        <v>0</v>
      </c>
      <c r="K100" s="191"/>
      <c r="L100" s="196"/>
    </row>
    <row r="101" spans="2:12" s="9" customFormat="1" ht="19.9" customHeight="1">
      <c r="B101" s="190"/>
      <c r="C101" s="191"/>
      <c r="D101" s="192" t="s">
        <v>117</v>
      </c>
      <c r="E101" s="193"/>
      <c r="F101" s="193"/>
      <c r="G101" s="193"/>
      <c r="H101" s="193"/>
      <c r="I101" s="194"/>
      <c r="J101" s="195">
        <f>J223</f>
        <v>0</v>
      </c>
      <c r="K101" s="191"/>
      <c r="L101" s="196"/>
    </row>
    <row r="102" spans="2:12" s="9" customFormat="1" ht="19.9" customHeight="1">
      <c r="B102" s="190"/>
      <c r="C102" s="191"/>
      <c r="D102" s="192" t="s">
        <v>118</v>
      </c>
      <c r="E102" s="193"/>
      <c r="F102" s="193"/>
      <c r="G102" s="193"/>
      <c r="H102" s="193"/>
      <c r="I102" s="194"/>
      <c r="J102" s="195">
        <f>J228</f>
        <v>0</v>
      </c>
      <c r="K102" s="191"/>
      <c r="L102" s="196"/>
    </row>
    <row r="103" spans="2:12" s="9" customFormat="1" ht="19.9" customHeight="1">
      <c r="B103" s="190"/>
      <c r="C103" s="191"/>
      <c r="D103" s="192" t="s">
        <v>119</v>
      </c>
      <c r="E103" s="193"/>
      <c r="F103" s="193"/>
      <c r="G103" s="193"/>
      <c r="H103" s="193"/>
      <c r="I103" s="194"/>
      <c r="J103" s="195">
        <f>J244</f>
        <v>0</v>
      </c>
      <c r="K103" s="191"/>
      <c r="L103" s="196"/>
    </row>
    <row r="104" spans="2:12" s="1" customFormat="1" ht="21.8" customHeight="1">
      <c r="B104" s="38"/>
      <c r="C104" s="39"/>
      <c r="D104" s="39"/>
      <c r="E104" s="39"/>
      <c r="F104" s="39"/>
      <c r="G104" s="39"/>
      <c r="H104" s="39"/>
      <c r="I104" s="139"/>
      <c r="J104" s="39"/>
      <c r="K104" s="39"/>
      <c r="L104" s="43"/>
    </row>
    <row r="105" spans="2:12" s="1" customFormat="1" ht="6.95" customHeight="1">
      <c r="B105" s="61"/>
      <c r="C105" s="62"/>
      <c r="D105" s="62"/>
      <c r="E105" s="62"/>
      <c r="F105" s="62"/>
      <c r="G105" s="62"/>
      <c r="H105" s="62"/>
      <c r="I105" s="173"/>
      <c r="J105" s="62"/>
      <c r="K105" s="62"/>
      <c r="L105" s="43"/>
    </row>
    <row r="109" spans="2:12" s="1" customFormat="1" ht="6.95" customHeight="1">
      <c r="B109" s="63"/>
      <c r="C109" s="64"/>
      <c r="D109" s="64"/>
      <c r="E109" s="64"/>
      <c r="F109" s="64"/>
      <c r="G109" s="64"/>
      <c r="H109" s="64"/>
      <c r="I109" s="176"/>
      <c r="J109" s="64"/>
      <c r="K109" s="64"/>
      <c r="L109" s="43"/>
    </row>
    <row r="110" spans="2:12" s="1" customFormat="1" ht="24.95" customHeight="1">
      <c r="B110" s="38"/>
      <c r="C110" s="23" t="s">
        <v>120</v>
      </c>
      <c r="D110" s="39"/>
      <c r="E110" s="39"/>
      <c r="F110" s="39"/>
      <c r="G110" s="39"/>
      <c r="H110" s="39"/>
      <c r="I110" s="139"/>
      <c r="J110" s="39"/>
      <c r="K110" s="39"/>
      <c r="L110" s="43"/>
    </row>
    <row r="111" spans="2:12" s="1" customFormat="1" ht="6.95" customHeight="1">
      <c r="B111" s="38"/>
      <c r="C111" s="39"/>
      <c r="D111" s="39"/>
      <c r="E111" s="39"/>
      <c r="F111" s="39"/>
      <c r="G111" s="39"/>
      <c r="H111" s="39"/>
      <c r="I111" s="139"/>
      <c r="J111" s="39"/>
      <c r="K111" s="39"/>
      <c r="L111" s="43"/>
    </row>
    <row r="112" spans="2:12" s="1" customFormat="1" ht="12" customHeight="1">
      <c r="B112" s="38"/>
      <c r="C112" s="32" t="s">
        <v>16</v>
      </c>
      <c r="D112" s="39"/>
      <c r="E112" s="39"/>
      <c r="F112" s="39"/>
      <c r="G112" s="39"/>
      <c r="H112" s="39"/>
      <c r="I112" s="139"/>
      <c r="J112" s="39"/>
      <c r="K112" s="39"/>
      <c r="L112" s="43"/>
    </row>
    <row r="113" spans="2:12" s="1" customFormat="1" ht="16.5" customHeight="1">
      <c r="B113" s="38"/>
      <c r="C113" s="39"/>
      <c r="D113" s="39"/>
      <c r="E113" s="177" t="str">
        <f>E7</f>
        <v>Jílový potok, Chrastava, oprava koryta, ř.km 0,000 - 1,157</v>
      </c>
      <c r="F113" s="32"/>
      <c r="G113" s="32"/>
      <c r="H113" s="32"/>
      <c r="I113" s="139"/>
      <c r="J113" s="39"/>
      <c r="K113" s="39"/>
      <c r="L113" s="43"/>
    </row>
    <row r="114" spans="2:12" s="1" customFormat="1" ht="12" customHeight="1">
      <c r="B114" s="38"/>
      <c r="C114" s="32" t="s">
        <v>106</v>
      </c>
      <c r="D114" s="39"/>
      <c r="E114" s="39"/>
      <c r="F114" s="39"/>
      <c r="G114" s="39"/>
      <c r="H114" s="39"/>
      <c r="I114" s="139"/>
      <c r="J114" s="39"/>
      <c r="K114" s="39"/>
      <c r="L114" s="43"/>
    </row>
    <row r="115" spans="2:12" s="1" customFormat="1" ht="16.5" customHeight="1">
      <c r="B115" s="38"/>
      <c r="C115" s="39"/>
      <c r="D115" s="39"/>
      <c r="E115" s="71" t="str">
        <f>E9</f>
        <v>01 - SO 01 - Oprava kamenných svahů a dna v ř.km 0,000-0,053</v>
      </c>
      <c r="F115" s="39"/>
      <c r="G115" s="39"/>
      <c r="H115" s="39"/>
      <c r="I115" s="139"/>
      <c r="J115" s="39"/>
      <c r="K115" s="39"/>
      <c r="L115" s="43"/>
    </row>
    <row r="116" spans="2:12" s="1" customFormat="1" ht="6.95" customHeight="1">
      <c r="B116" s="38"/>
      <c r="C116" s="39"/>
      <c r="D116" s="39"/>
      <c r="E116" s="39"/>
      <c r="F116" s="39"/>
      <c r="G116" s="39"/>
      <c r="H116" s="39"/>
      <c r="I116" s="139"/>
      <c r="J116" s="39"/>
      <c r="K116" s="39"/>
      <c r="L116" s="43"/>
    </row>
    <row r="117" spans="2:12" s="1" customFormat="1" ht="12" customHeight="1">
      <c r="B117" s="38"/>
      <c r="C117" s="32" t="s">
        <v>20</v>
      </c>
      <c r="D117" s="39"/>
      <c r="E117" s="39"/>
      <c r="F117" s="27" t="str">
        <f>F12</f>
        <v>Chrastava</v>
      </c>
      <c r="G117" s="39"/>
      <c r="H117" s="39"/>
      <c r="I117" s="142" t="s">
        <v>22</v>
      </c>
      <c r="J117" s="74" t="str">
        <f>IF(J12="","",J12)</f>
        <v>20. 12. 2017</v>
      </c>
      <c r="K117" s="39"/>
      <c r="L117" s="43"/>
    </row>
    <row r="118" spans="2:12" s="1" customFormat="1" ht="6.95" customHeight="1">
      <c r="B118" s="38"/>
      <c r="C118" s="39"/>
      <c r="D118" s="39"/>
      <c r="E118" s="39"/>
      <c r="F118" s="39"/>
      <c r="G118" s="39"/>
      <c r="H118" s="39"/>
      <c r="I118" s="139"/>
      <c r="J118" s="39"/>
      <c r="K118" s="39"/>
      <c r="L118" s="43"/>
    </row>
    <row r="119" spans="2:12" s="1" customFormat="1" ht="27.9" customHeight="1">
      <c r="B119" s="38"/>
      <c r="C119" s="32" t="s">
        <v>24</v>
      </c>
      <c r="D119" s="39"/>
      <c r="E119" s="39"/>
      <c r="F119" s="27" t="str">
        <f>E15</f>
        <v>Povodí Labe, s.p.</v>
      </c>
      <c r="G119" s="39"/>
      <c r="H119" s="39"/>
      <c r="I119" s="142" t="s">
        <v>32</v>
      </c>
      <c r="J119" s="36" t="str">
        <f>E21</f>
        <v>SNOWPLAN, spol. s r.o.</v>
      </c>
      <c r="K119" s="39"/>
      <c r="L119" s="43"/>
    </row>
    <row r="120" spans="2:12" s="1" customFormat="1" ht="27.9" customHeight="1">
      <c r="B120" s="38"/>
      <c r="C120" s="32" t="s">
        <v>30</v>
      </c>
      <c r="D120" s="39"/>
      <c r="E120" s="39"/>
      <c r="F120" s="27" t="str">
        <f>IF(E18="","",E18)</f>
        <v>Vyplň údaj</v>
      </c>
      <c r="G120" s="39"/>
      <c r="H120" s="39"/>
      <c r="I120" s="142" t="s">
        <v>37</v>
      </c>
      <c r="J120" s="36" t="str">
        <f>E24</f>
        <v>SNOWPLAN, spol. s r.o.</v>
      </c>
      <c r="K120" s="39"/>
      <c r="L120" s="43"/>
    </row>
    <row r="121" spans="2:12" s="1" customFormat="1" ht="10.3" customHeight="1">
      <c r="B121" s="38"/>
      <c r="C121" s="39"/>
      <c r="D121" s="39"/>
      <c r="E121" s="39"/>
      <c r="F121" s="39"/>
      <c r="G121" s="39"/>
      <c r="H121" s="39"/>
      <c r="I121" s="139"/>
      <c r="J121" s="39"/>
      <c r="K121" s="39"/>
      <c r="L121" s="43"/>
    </row>
    <row r="122" spans="2:20" s="10" customFormat="1" ht="29.25" customHeight="1">
      <c r="B122" s="197"/>
      <c r="C122" s="198" t="s">
        <v>121</v>
      </c>
      <c r="D122" s="199" t="s">
        <v>64</v>
      </c>
      <c r="E122" s="199" t="s">
        <v>60</v>
      </c>
      <c r="F122" s="199" t="s">
        <v>61</v>
      </c>
      <c r="G122" s="199" t="s">
        <v>122</v>
      </c>
      <c r="H122" s="199" t="s">
        <v>123</v>
      </c>
      <c r="I122" s="200" t="s">
        <v>124</v>
      </c>
      <c r="J122" s="199" t="s">
        <v>110</v>
      </c>
      <c r="K122" s="201" t="s">
        <v>125</v>
      </c>
      <c r="L122" s="202"/>
      <c r="M122" s="95" t="s">
        <v>1</v>
      </c>
      <c r="N122" s="96" t="s">
        <v>43</v>
      </c>
      <c r="O122" s="96" t="s">
        <v>126</v>
      </c>
      <c r="P122" s="96" t="s">
        <v>127</v>
      </c>
      <c r="Q122" s="96" t="s">
        <v>128</v>
      </c>
      <c r="R122" s="96" t="s">
        <v>129</v>
      </c>
      <c r="S122" s="96" t="s">
        <v>130</v>
      </c>
      <c r="T122" s="97" t="s">
        <v>131</v>
      </c>
    </row>
    <row r="123" spans="2:63" s="1" customFormat="1" ht="22.8" customHeight="1">
      <c r="B123" s="38"/>
      <c r="C123" s="102" t="s">
        <v>132</v>
      </c>
      <c r="D123" s="39"/>
      <c r="E123" s="39"/>
      <c r="F123" s="39"/>
      <c r="G123" s="39"/>
      <c r="H123" s="39"/>
      <c r="I123" s="139"/>
      <c r="J123" s="203">
        <f>BK123</f>
        <v>0</v>
      </c>
      <c r="K123" s="39"/>
      <c r="L123" s="43"/>
      <c r="M123" s="98"/>
      <c r="N123" s="99"/>
      <c r="O123" s="99"/>
      <c r="P123" s="204">
        <f>P124</f>
        <v>0</v>
      </c>
      <c r="Q123" s="99"/>
      <c r="R123" s="204">
        <f>R124</f>
        <v>244.29784399999997</v>
      </c>
      <c r="S123" s="99"/>
      <c r="T123" s="205">
        <f>T124</f>
        <v>22.26</v>
      </c>
      <c r="AT123" s="17" t="s">
        <v>78</v>
      </c>
      <c r="AU123" s="17" t="s">
        <v>112</v>
      </c>
      <c r="BK123" s="206">
        <f>BK124</f>
        <v>0</v>
      </c>
    </row>
    <row r="124" spans="2:63" s="11" customFormat="1" ht="25.9" customHeight="1">
      <c r="B124" s="207"/>
      <c r="C124" s="208"/>
      <c r="D124" s="209" t="s">
        <v>78</v>
      </c>
      <c r="E124" s="210" t="s">
        <v>133</v>
      </c>
      <c r="F124" s="210" t="s">
        <v>134</v>
      </c>
      <c r="G124" s="208"/>
      <c r="H124" s="208"/>
      <c r="I124" s="211"/>
      <c r="J124" s="212">
        <f>BK124</f>
        <v>0</v>
      </c>
      <c r="K124" s="208"/>
      <c r="L124" s="213"/>
      <c r="M124" s="214"/>
      <c r="N124" s="215"/>
      <c r="O124" s="215"/>
      <c r="P124" s="216">
        <f>P125+P212+P223+P228+P244</f>
        <v>0</v>
      </c>
      <c r="Q124" s="215"/>
      <c r="R124" s="216">
        <f>R125+R212+R223+R228+R244</f>
        <v>244.29784399999997</v>
      </c>
      <c r="S124" s="215"/>
      <c r="T124" s="217">
        <f>T125+T212+T223+T228+T244</f>
        <v>22.26</v>
      </c>
      <c r="AR124" s="218" t="s">
        <v>87</v>
      </c>
      <c r="AT124" s="219" t="s">
        <v>78</v>
      </c>
      <c r="AU124" s="219" t="s">
        <v>79</v>
      </c>
      <c r="AY124" s="218" t="s">
        <v>135</v>
      </c>
      <c r="BK124" s="220">
        <f>BK125+BK212+BK223+BK228+BK244</f>
        <v>0</v>
      </c>
    </row>
    <row r="125" spans="2:63" s="11" customFormat="1" ht="22.8" customHeight="1">
      <c r="B125" s="207"/>
      <c r="C125" s="208"/>
      <c r="D125" s="209" t="s">
        <v>78</v>
      </c>
      <c r="E125" s="221" t="s">
        <v>87</v>
      </c>
      <c r="F125" s="221" t="s">
        <v>136</v>
      </c>
      <c r="G125" s="208"/>
      <c r="H125" s="208"/>
      <c r="I125" s="211"/>
      <c r="J125" s="222">
        <f>BK125</f>
        <v>0</v>
      </c>
      <c r="K125" s="208"/>
      <c r="L125" s="213"/>
      <c r="M125" s="214"/>
      <c r="N125" s="215"/>
      <c r="O125" s="215"/>
      <c r="P125" s="216">
        <f>P126+SUM(P127:P205)</f>
        <v>0</v>
      </c>
      <c r="Q125" s="215"/>
      <c r="R125" s="216">
        <f>R126+SUM(R127:R205)</f>
        <v>1.1146440000000002</v>
      </c>
      <c r="S125" s="215"/>
      <c r="T125" s="217">
        <f>T126+SUM(T127:T205)</f>
        <v>0</v>
      </c>
      <c r="AR125" s="218" t="s">
        <v>87</v>
      </c>
      <c r="AT125" s="219" t="s">
        <v>78</v>
      </c>
      <c r="AU125" s="219" t="s">
        <v>87</v>
      </c>
      <c r="AY125" s="218" t="s">
        <v>135</v>
      </c>
      <c r="BK125" s="220">
        <f>BK126+SUM(BK127:BK205)</f>
        <v>0</v>
      </c>
    </row>
    <row r="126" spans="2:65" s="1" customFormat="1" ht="16.5" customHeight="1">
      <c r="B126" s="38"/>
      <c r="C126" s="223" t="s">
        <v>87</v>
      </c>
      <c r="D126" s="223" t="s">
        <v>137</v>
      </c>
      <c r="E126" s="224" t="s">
        <v>138</v>
      </c>
      <c r="F126" s="225" t="s">
        <v>139</v>
      </c>
      <c r="G126" s="226" t="s">
        <v>140</v>
      </c>
      <c r="H126" s="227">
        <v>140</v>
      </c>
      <c r="I126" s="228"/>
      <c r="J126" s="229">
        <f>ROUND(I126*H126,2)</f>
        <v>0</v>
      </c>
      <c r="K126" s="225" t="s">
        <v>141</v>
      </c>
      <c r="L126" s="43"/>
      <c r="M126" s="230" t="s">
        <v>1</v>
      </c>
      <c r="N126" s="231" t="s">
        <v>44</v>
      </c>
      <c r="O126" s="86"/>
      <c r="P126" s="232">
        <f>O126*H126</f>
        <v>0</v>
      </c>
      <c r="Q126" s="232">
        <v>0</v>
      </c>
      <c r="R126" s="232">
        <f>Q126*H126</f>
        <v>0</v>
      </c>
      <c r="S126" s="232">
        <v>0</v>
      </c>
      <c r="T126" s="233">
        <f>S126*H126</f>
        <v>0</v>
      </c>
      <c r="AR126" s="234" t="s">
        <v>142</v>
      </c>
      <c r="AT126" s="234" t="s">
        <v>137</v>
      </c>
      <c r="AU126" s="234" t="s">
        <v>89</v>
      </c>
      <c r="AY126" s="17" t="s">
        <v>135</v>
      </c>
      <c r="BE126" s="235">
        <f>IF(N126="základní",J126,0)</f>
        <v>0</v>
      </c>
      <c r="BF126" s="235">
        <f>IF(N126="snížená",J126,0)</f>
        <v>0</v>
      </c>
      <c r="BG126" s="235">
        <f>IF(N126="zákl. přenesená",J126,0)</f>
        <v>0</v>
      </c>
      <c r="BH126" s="235">
        <f>IF(N126="sníž. přenesená",J126,0)</f>
        <v>0</v>
      </c>
      <c r="BI126" s="235">
        <f>IF(N126="nulová",J126,0)</f>
        <v>0</v>
      </c>
      <c r="BJ126" s="17" t="s">
        <v>87</v>
      </c>
      <c r="BK126" s="235">
        <f>ROUND(I126*H126,2)</f>
        <v>0</v>
      </c>
      <c r="BL126" s="17" t="s">
        <v>142</v>
      </c>
      <c r="BM126" s="234" t="s">
        <v>143</v>
      </c>
    </row>
    <row r="127" spans="2:47" s="1" customFormat="1" ht="12">
      <c r="B127" s="38"/>
      <c r="C127" s="39"/>
      <c r="D127" s="236" t="s">
        <v>144</v>
      </c>
      <c r="E127" s="39"/>
      <c r="F127" s="237" t="s">
        <v>145</v>
      </c>
      <c r="G127" s="39"/>
      <c r="H127" s="39"/>
      <c r="I127" s="139"/>
      <c r="J127" s="39"/>
      <c r="K127" s="39"/>
      <c r="L127" s="43"/>
      <c r="M127" s="238"/>
      <c r="N127" s="86"/>
      <c r="O127" s="86"/>
      <c r="P127" s="86"/>
      <c r="Q127" s="86"/>
      <c r="R127" s="86"/>
      <c r="S127" s="86"/>
      <c r="T127" s="87"/>
      <c r="AT127" s="17" t="s">
        <v>144</v>
      </c>
      <c r="AU127" s="17" t="s">
        <v>89</v>
      </c>
    </row>
    <row r="128" spans="2:47" s="1" customFormat="1" ht="12">
      <c r="B128" s="38"/>
      <c r="C128" s="39"/>
      <c r="D128" s="236" t="s">
        <v>146</v>
      </c>
      <c r="E128" s="39"/>
      <c r="F128" s="239" t="s">
        <v>147</v>
      </c>
      <c r="G128" s="39"/>
      <c r="H128" s="39"/>
      <c r="I128" s="139"/>
      <c r="J128" s="39"/>
      <c r="K128" s="39"/>
      <c r="L128" s="43"/>
      <c r="M128" s="238"/>
      <c r="N128" s="86"/>
      <c r="O128" s="86"/>
      <c r="P128" s="86"/>
      <c r="Q128" s="86"/>
      <c r="R128" s="86"/>
      <c r="S128" s="86"/>
      <c r="T128" s="87"/>
      <c r="AT128" s="17" t="s">
        <v>146</v>
      </c>
      <c r="AU128" s="17" t="s">
        <v>89</v>
      </c>
    </row>
    <row r="129" spans="2:51" s="12" customFormat="1" ht="12">
      <c r="B129" s="240"/>
      <c r="C129" s="241"/>
      <c r="D129" s="236" t="s">
        <v>148</v>
      </c>
      <c r="E129" s="242" t="s">
        <v>1</v>
      </c>
      <c r="F129" s="243" t="s">
        <v>149</v>
      </c>
      <c r="G129" s="241"/>
      <c r="H129" s="242" t="s">
        <v>1</v>
      </c>
      <c r="I129" s="244"/>
      <c r="J129" s="241"/>
      <c r="K129" s="241"/>
      <c r="L129" s="245"/>
      <c r="M129" s="246"/>
      <c r="N129" s="247"/>
      <c r="O129" s="247"/>
      <c r="P129" s="247"/>
      <c r="Q129" s="247"/>
      <c r="R129" s="247"/>
      <c r="S129" s="247"/>
      <c r="T129" s="248"/>
      <c r="AT129" s="249" t="s">
        <v>148</v>
      </c>
      <c r="AU129" s="249" t="s">
        <v>89</v>
      </c>
      <c r="AV129" s="12" t="s">
        <v>87</v>
      </c>
      <c r="AW129" s="12" t="s">
        <v>36</v>
      </c>
      <c r="AX129" s="12" t="s">
        <v>79</v>
      </c>
      <c r="AY129" s="249" t="s">
        <v>135</v>
      </c>
    </row>
    <row r="130" spans="2:51" s="13" customFormat="1" ht="12">
      <c r="B130" s="250"/>
      <c r="C130" s="251"/>
      <c r="D130" s="236" t="s">
        <v>148</v>
      </c>
      <c r="E130" s="252" t="s">
        <v>1</v>
      </c>
      <c r="F130" s="253" t="s">
        <v>150</v>
      </c>
      <c r="G130" s="251"/>
      <c r="H130" s="254">
        <v>140</v>
      </c>
      <c r="I130" s="255"/>
      <c r="J130" s="251"/>
      <c r="K130" s="251"/>
      <c r="L130" s="256"/>
      <c r="M130" s="257"/>
      <c r="N130" s="258"/>
      <c r="O130" s="258"/>
      <c r="P130" s="258"/>
      <c r="Q130" s="258"/>
      <c r="R130" s="258"/>
      <c r="S130" s="258"/>
      <c r="T130" s="259"/>
      <c r="AT130" s="260" t="s">
        <v>148</v>
      </c>
      <c r="AU130" s="260" t="s">
        <v>89</v>
      </c>
      <c r="AV130" s="13" t="s">
        <v>89</v>
      </c>
      <c r="AW130" s="13" t="s">
        <v>36</v>
      </c>
      <c r="AX130" s="13" t="s">
        <v>87</v>
      </c>
      <c r="AY130" s="260" t="s">
        <v>135</v>
      </c>
    </row>
    <row r="131" spans="2:65" s="1" customFormat="1" ht="16.5" customHeight="1">
      <c r="B131" s="38"/>
      <c r="C131" s="223" t="s">
        <v>89</v>
      </c>
      <c r="D131" s="223" t="s">
        <v>137</v>
      </c>
      <c r="E131" s="224" t="s">
        <v>151</v>
      </c>
      <c r="F131" s="225" t="s">
        <v>152</v>
      </c>
      <c r="G131" s="226" t="s">
        <v>153</v>
      </c>
      <c r="H131" s="227">
        <v>3</v>
      </c>
      <c r="I131" s="228"/>
      <c r="J131" s="229">
        <f>ROUND(I131*H131,2)</f>
        <v>0</v>
      </c>
      <c r="K131" s="225" t="s">
        <v>141</v>
      </c>
      <c r="L131" s="43"/>
      <c r="M131" s="230" t="s">
        <v>1</v>
      </c>
      <c r="N131" s="231" t="s">
        <v>44</v>
      </c>
      <c r="O131" s="86"/>
      <c r="P131" s="232">
        <f>O131*H131</f>
        <v>0</v>
      </c>
      <c r="Q131" s="232">
        <v>5E-05</v>
      </c>
      <c r="R131" s="232">
        <f>Q131*H131</f>
        <v>0.00015000000000000001</v>
      </c>
      <c r="S131" s="232">
        <v>0</v>
      </c>
      <c r="T131" s="233">
        <f>S131*H131</f>
        <v>0</v>
      </c>
      <c r="AR131" s="234" t="s">
        <v>142</v>
      </c>
      <c r="AT131" s="234" t="s">
        <v>137</v>
      </c>
      <c r="AU131" s="234" t="s">
        <v>89</v>
      </c>
      <c r="AY131" s="17" t="s">
        <v>135</v>
      </c>
      <c r="BE131" s="235">
        <f>IF(N131="základní",J131,0)</f>
        <v>0</v>
      </c>
      <c r="BF131" s="235">
        <f>IF(N131="snížená",J131,0)</f>
        <v>0</v>
      </c>
      <c r="BG131" s="235">
        <f>IF(N131="zákl. přenesená",J131,0)</f>
        <v>0</v>
      </c>
      <c r="BH131" s="235">
        <f>IF(N131="sníž. přenesená",J131,0)</f>
        <v>0</v>
      </c>
      <c r="BI131" s="235">
        <f>IF(N131="nulová",J131,0)</f>
        <v>0</v>
      </c>
      <c r="BJ131" s="17" t="s">
        <v>87</v>
      </c>
      <c r="BK131" s="235">
        <f>ROUND(I131*H131,2)</f>
        <v>0</v>
      </c>
      <c r="BL131" s="17" t="s">
        <v>142</v>
      </c>
      <c r="BM131" s="234" t="s">
        <v>154</v>
      </c>
    </row>
    <row r="132" spans="2:47" s="1" customFormat="1" ht="12">
      <c r="B132" s="38"/>
      <c r="C132" s="39"/>
      <c r="D132" s="236" t="s">
        <v>144</v>
      </c>
      <c r="E132" s="39"/>
      <c r="F132" s="237" t="s">
        <v>155</v>
      </c>
      <c r="G132" s="39"/>
      <c r="H132" s="39"/>
      <c r="I132" s="139"/>
      <c r="J132" s="39"/>
      <c r="K132" s="39"/>
      <c r="L132" s="43"/>
      <c r="M132" s="238"/>
      <c r="N132" s="86"/>
      <c r="O132" s="86"/>
      <c r="P132" s="86"/>
      <c r="Q132" s="86"/>
      <c r="R132" s="86"/>
      <c r="S132" s="86"/>
      <c r="T132" s="87"/>
      <c r="AT132" s="17" t="s">
        <v>144</v>
      </c>
      <c r="AU132" s="17" t="s">
        <v>89</v>
      </c>
    </row>
    <row r="133" spans="2:47" s="1" customFormat="1" ht="12">
      <c r="B133" s="38"/>
      <c r="C133" s="39"/>
      <c r="D133" s="236" t="s">
        <v>146</v>
      </c>
      <c r="E133" s="39"/>
      <c r="F133" s="239" t="s">
        <v>156</v>
      </c>
      <c r="G133" s="39"/>
      <c r="H133" s="39"/>
      <c r="I133" s="139"/>
      <c r="J133" s="39"/>
      <c r="K133" s="39"/>
      <c r="L133" s="43"/>
      <c r="M133" s="238"/>
      <c r="N133" s="86"/>
      <c r="O133" s="86"/>
      <c r="P133" s="86"/>
      <c r="Q133" s="86"/>
      <c r="R133" s="86"/>
      <c r="S133" s="86"/>
      <c r="T133" s="87"/>
      <c r="AT133" s="17" t="s">
        <v>146</v>
      </c>
      <c r="AU133" s="17" t="s">
        <v>89</v>
      </c>
    </row>
    <row r="134" spans="2:51" s="12" customFormat="1" ht="12">
      <c r="B134" s="240"/>
      <c r="C134" s="241"/>
      <c r="D134" s="236" t="s">
        <v>148</v>
      </c>
      <c r="E134" s="242" t="s">
        <v>1</v>
      </c>
      <c r="F134" s="243" t="s">
        <v>149</v>
      </c>
      <c r="G134" s="241"/>
      <c r="H134" s="242" t="s">
        <v>1</v>
      </c>
      <c r="I134" s="244"/>
      <c r="J134" s="241"/>
      <c r="K134" s="241"/>
      <c r="L134" s="245"/>
      <c r="M134" s="246"/>
      <c r="N134" s="247"/>
      <c r="O134" s="247"/>
      <c r="P134" s="247"/>
      <c r="Q134" s="247"/>
      <c r="R134" s="247"/>
      <c r="S134" s="247"/>
      <c r="T134" s="248"/>
      <c r="AT134" s="249" t="s">
        <v>148</v>
      </c>
      <c r="AU134" s="249" t="s">
        <v>89</v>
      </c>
      <c r="AV134" s="12" t="s">
        <v>87</v>
      </c>
      <c r="AW134" s="12" t="s">
        <v>36</v>
      </c>
      <c r="AX134" s="12" t="s">
        <v>79</v>
      </c>
      <c r="AY134" s="249" t="s">
        <v>135</v>
      </c>
    </row>
    <row r="135" spans="2:51" s="13" customFormat="1" ht="12">
      <c r="B135" s="250"/>
      <c r="C135" s="251"/>
      <c r="D135" s="236" t="s">
        <v>148</v>
      </c>
      <c r="E135" s="252" t="s">
        <v>1</v>
      </c>
      <c r="F135" s="253" t="s">
        <v>157</v>
      </c>
      <c r="G135" s="251"/>
      <c r="H135" s="254">
        <v>3</v>
      </c>
      <c r="I135" s="255"/>
      <c r="J135" s="251"/>
      <c r="K135" s="251"/>
      <c r="L135" s="256"/>
      <c r="M135" s="257"/>
      <c r="N135" s="258"/>
      <c r="O135" s="258"/>
      <c r="P135" s="258"/>
      <c r="Q135" s="258"/>
      <c r="R135" s="258"/>
      <c r="S135" s="258"/>
      <c r="T135" s="259"/>
      <c r="AT135" s="260" t="s">
        <v>148</v>
      </c>
      <c r="AU135" s="260" t="s">
        <v>89</v>
      </c>
      <c r="AV135" s="13" t="s">
        <v>89</v>
      </c>
      <c r="AW135" s="13" t="s">
        <v>36</v>
      </c>
      <c r="AX135" s="13" t="s">
        <v>87</v>
      </c>
      <c r="AY135" s="260" t="s">
        <v>135</v>
      </c>
    </row>
    <row r="136" spans="2:65" s="1" customFormat="1" ht="16.5" customHeight="1">
      <c r="B136" s="38"/>
      <c r="C136" s="223" t="s">
        <v>158</v>
      </c>
      <c r="D136" s="223" t="s">
        <v>137</v>
      </c>
      <c r="E136" s="224" t="s">
        <v>159</v>
      </c>
      <c r="F136" s="225" t="s">
        <v>160</v>
      </c>
      <c r="G136" s="226" t="s">
        <v>140</v>
      </c>
      <c r="H136" s="227">
        <v>1.5</v>
      </c>
      <c r="I136" s="228"/>
      <c r="J136" s="229">
        <f>ROUND(I136*H136,2)</f>
        <v>0</v>
      </c>
      <c r="K136" s="225" t="s">
        <v>141</v>
      </c>
      <c r="L136" s="43"/>
      <c r="M136" s="230" t="s">
        <v>1</v>
      </c>
      <c r="N136" s="231" t="s">
        <v>44</v>
      </c>
      <c r="O136" s="86"/>
      <c r="P136" s="232">
        <f>O136*H136</f>
        <v>0</v>
      </c>
      <c r="Q136" s="232">
        <v>0</v>
      </c>
      <c r="R136" s="232">
        <f>Q136*H136</f>
        <v>0</v>
      </c>
      <c r="S136" s="232">
        <v>0</v>
      </c>
      <c r="T136" s="233">
        <f>S136*H136</f>
        <v>0</v>
      </c>
      <c r="AR136" s="234" t="s">
        <v>142</v>
      </c>
      <c r="AT136" s="234" t="s">
        <v>137</v>
      </c>
      <c r="AU136" s="234" t="s">
        <v>89</v>
      </c>
      <c r="AY136" s="17" t="s">
        <v>135</v>
      </c>
      <c r="BE136" s="235">
        <f>IF(N136="základní",J136,0)</f>
        <v>0</v>
      </c>
      <c r="BF136" s="235">
        <f>IF(N136="snížená",J136,0)</f>
        <v>0</v>
      </c>
      <c r="BG136" s="235">
        <f>IF(N136="zákl. přenesená",J136,0)</f>
        <v>0</v>
      </c>
      <c r="BH136" s="235">
        <f>IF(N136="sníž. přenesená",J136,0)</f>
        <v>0</v>
      </c>
      <c r="BI136" s="235">
        <f>IF(N136="nulová",J136,0)</f>
        <v>0</v>
      </c>
      <c r="BJ136" s="17" t="s">
        <v>87</v>
      </c>
      <c r="BK136" s="235">
        <f>ROUND(I136*H136,2)</f>
        <v>0</v>
      </c>
      <c r="BL136" s="17" t="s">
        <v>142</v>
      </c>
      <c r="BM136" s="234" t="s">
        <v>161</v>
      </c>
    </row>
    <row r="137" spans="2:47" s="1" customFormat="1" ht="12">
      <c r="B137" s="38"/>
      <c r="C137" s="39"/>
      <c r="D137" s="236" t="s">
        <v>144</v>
      </c>
      <c r="E137" s="39"/>
      <c r="F137" s="237" t="s">
        <v>162</v>
      </c>
      <c r="G137" s="39"/>
      <c r="H137" s="39"/>
      <c r="I137" s="139"/>
      <c r="J137" s="39"/>
      <c r="K137" s="39"/>
      <c r="L137" s="43"/>
      <c r="M137" s="238"/>
      <c r="N137" s="86"/>
      <c r="O137" s="86"/>
      <c r="P137" s="86"/>
      <c r="Q137" s="86"/>
      <c r="R137" s="86"/>
      <c r="S137" s="86"/>
      <c r="T137" s="87"/>
      <c r="AT137" s="17" t="s">
        <v>144</v>
      </c>
      <c r="AU137" s="17" t="s">
        <v>89</v>
      </c>
    </row>
    <row r="138" spans="2:47" s="1" customFormat="1" ht="12">
      <c r="B138" s="38"/>
      <c r="C138" s="39"/>
      <c r="D138" s="236" t="s">
        <v>146</v>
      </c>
      <c r="E138" s="39"/>
      <c r="F138" s="239" t="s">
        <v>163</v>
      </c>
      <c r="G138" s="39"/>
      <c r="H138" s="39"/>
      <c r="I138" s="139"/>
      <c r="J138" s="39"/>
      <c r="K138" s="39"/>
      <c r="L138" s="43"/>
      <c r="M138" s="238"/>
      <c r="N138" s="86"/>
      <c r="O138" s="86"/>
      <c r="P138" s="86"/>
      <c r="Q138" s="86"/>
      <c r="R138" s="86"/>
      <c r="S138" s="86"/>
      <c r="T138" s="87"/>
      <c r="AT138" s="17" t="s">
        <v>146</v>
      </c>
      <c r="AU138" s="17" t="s">
        <v>89</v>
      </c>
    </row>
    <row r="139" spans="2:51" s="13" customFormat="1" ht="12">
      <c r="B139" s="250"/>
      <c r="C139" s="251"/>
      <c r="D139" s="236" t="s">
        <v>148</v>
      </c>
      <c r="E139" s="252" t="s">
        <v>1</v>
      </c>
      <c r="F139" s="253" t="s">
        <v>164</v>
      </c>
      <c r="G139" s="251"/>
      <c r="H139" s="254">
        <v>1.5</v>
      </c>
      <c r="I139" s="255"/>
      <c r="J139" s="251"/>
      <c r="K139" s="251"/>
      <c r="L139" s="256"/>
      <c r="M139" s="257"/>
      <c r="N139" s="258"/>
      <c r="O139" s="258"/>
      <c r="P139" s="258"/>
      <c r="Q139" s="258"/>
      <c r="R139" s="258"/>
      <c r="S139" s="258"/>
      <c r="T139" s="259"/>
      <c r="AT139" s="260" t="s">
        <v>148</v>
      </c>
      <c r="AU139" s="260" t="s">
        <v>89</v>
      </c>
      <c r="AV139" s="13" t="s">
        <v>89</v>
      </c>
      <c r="AW139" s="13" t="s">
        <v>36</v>
      </c>
      <c r="AX139" s="13" t="s">
        <v>87</v>
      </c>
      <c r="AY139" s="260" t="s">
        <v>135</v>
      </c>
    </row>
    <row r="140" spans="2:65" s="1" customFormat="1" ht="16.5" customHeight="1">
      <c r="B140" s="38"/>
      <c r="C140" s="223" t="s">
        <v>142</v>
      </c>
      <c r="D140" s="223" t="s">
        <v>137</v>
      </c>
      <c r="E140" s="224" t="s">
        <v>165</v>
      </c>
      <c r="F140" s="225" t="s">
        <v>166</v>
      </c>
      <c r="G140" s="226" t="s">
        <v>167</v>
      </c>
      <c r="H140" s="227">
        <v>53</v>
      </c>
      <c r="I140" s="228"/>
      <c r="J140" s="229">
        <f>ROUND(I140*H140,2)</f>
        <v>0</v>
      </c>
      <c r="K140" s="225" t="s">
        <v>141</v>
      </c>
      <c r="L140" s="43"/>
      <c r="M140" s="230" t="s">
        <v>1</v>
      </c>
      <c r="N140" s="231" t="s">
        <v>44</v>
      </c>
      <c r="O140" s="86"/>
      <c r="P140" s="232">
        <f>O140*H140</f>
        <v>0</v>
      </c>
      <c r="Q140" s="232">
        <v>0.02102</v>
      </c>
      <c r="R140" s="232">
        <f>Q140*H140</f>
        <v>1.11406</v>
      </c>
      <c r="S140" s="232">
        <v>0</v>
      </c>
      <c r="T140" s="233">
        <f>S140*H140</f>
        <v>0</v>
      </c>
      <c r="AR140" s="234" t="s">
        <v>142</v>
      </c>
      <c r="AT140" s="234" t="s">
        <v>137</v>
      </c>
      <c r="AU140" s="234" t="s">
        <v>89</v>
      </c>
      <c r="AY140" s="17" t="s">
        <v>135</v>
      </c>
      <c r="BE140" s="235">
        <f>IF(N140="základní",J140,0)</f>
        <v>0</v>
      </c>
      <c r="BF140" s="235">
        <f>IF(N140="snížená",J140,0)</f>
        <v>0</v>
      </c>
      <c r="BG140" s="235">
        <f>IF(N140="zákl. přenesená",J140,0)</f>
        <v>0</v>
      </c>
      <c r="BH140" s="235">
        <f>IF(N140="sníž. přenesená",J140,0)</f>
        <v>0</v>
      </c>
      <c r="BI140" s="235">
        <f>IF(N140="nulová",J140,0)</f>
        <v>0</v>
      </c>
      <c r="BJ140" s="17" t="s">
        <v>87</v>
      </c>
      <c r="BK140" s="235">
        <f>ROUND(I140*H140,2)</f>
        <v>0</v>
      </c>
      <c r="BL140" s="17" t="s">
        <v>142</v>
      </c>
      <c r="BM140" s="234" t="s">
        <v>168</v>
      </c>
    </row>
    <row r="141" spans="2:47" s="1" customFormat="1" ht="12">
      <c r="B141" s="38"/>
      <c r="C141" s="39"/>
      <c r="D141" s="236" t="s">
        <v>144</v>
      </c>
      <c r="E141" s="39"/>
      <c r="F141" s="237" t="s">
        <v>169</v>
      </c>
      <c r="G141" s="39"/>
      <c r="H141" s="39"/>
      <c r="I141" s="139"/>
      <c r="J141" s="39"/>
      <c r="K141" s="39"/>
      <c r="L141" s="43"/>
      <c r="M141" s="238"/>
      <c r="N141" s="86"/>
      <c r="O141" s="86"/>
      <c r="P141" s="86"/>
      <c r="Q141" s="86"/>
      <c r="R141" s="86"/>
      <c r="S141" s="86"/>
      <c r="T141" s="87"/>
      <c r="AT141" s="17" t="s">
        <v>144</v>
      </c>
      <c r="AU141" s="17" t="s">
        <v>89</v>
      </c>
    </row>
    <row r="142" spans="2:47" s="1" customFormat="1" ht="12">
      <c r="B142" s="38"/>
      <c r="C142" s="39"/>
      <c r="D142" s="236" t="s">
        <v>146</v>
      </c>
      <c r="E142" s="39"/>
      <c r="F142" s="239" t="s">
        <v>170</v>
      </c>
      <c r="G142" s="39"/>
      <c r="H142" s="39"/>
      <c r="I142" s="139"/>
      <c r="J142" s="39"/>
      <c r="K142" s="39"/>
      <c r="L142" s="43"/>
      <c r="M142" s="238"/>
      <c r="N142" s="86"/>
      <c r="O142" s="86"/>
      <c r="P142" s="86"/>
      <c r="Q142" s="86"/>
      <c r="R142" s="86"/>
      <c r="S142" s="86"/>
      <c r="T142" s="87"/>
      <c r="AT142" s="17" t="s">
        <v>146</v>
      </c>
      <c r="AU142" s="17" t="s">
        <v>89</v>
      </c>
    </row>
    <row r="143" spans="2:65" s="1" customFormat="1" ht="16.5" customHeight="1">
      <c r="B143" s="38"/>
      <c r="C143" s="223" t="s">
        <v>171</v>
      </c>
      <c r="D143" s="223" t="s">
        <v>137</v>
      </c>
      <c r="E143" s="224" t="s">
        <v>172</v>
      </c>
      <c r="F143" s="225" t="s">
        <v>173</v>
      </c>
      <c r="G143" s="226" t="s">
        <v>174</v>
      </c>
      <c r="H143" s="227">
        <v>110.32</v>
      </c>
      <c r="I143" s="228"/>
      <c r="J143" s="229">
        <f>ROUND(I143*H143,2)</f>
        <v>0</v>
      </c>
      <c r="K143" s="225" t="s">
        <v>141</v>
      </c>
      <c r="L143" s="43"/>
      <c r="M143" s="230" t="s">
        <v>1</v>
      </c>
      <c r="N143" s="231" t="s">
        <v>44</v>
      </c>
      <c r="O143" s="86"/>
      <c r="P143" s="232">
        <f>O143*H143</f>
        <v>0</v>
      </c>
      <c r="Q143" s="232">
        <v>0</v>
      </c>
      <c r="R143" s="232">
        <f>Q143*H143</f>
        <v>0</v>
      </c>
      <c r="S143" s="232">
        <v>0</v>
      </c>
      <c r="T143" s="233">
        <f>S143*H143</f>
        <v>0</v>
      </c>
      <c r="AR143" s="234" t="s">
        <v>142</v>
      </c>
      <c r="AT143" s="234" t="s">
        <v>137</v>
      </c>
      <c r="AU143" s="234" t="s">
        <v>89</v>
      </c>
      <c r="AY143" s="17" t="s">
        <v>135</v>
      </c>
      <c r="BE143" s="235">
        <f>IF(N143="základní",J143,0)</f>
        <v>0</v>
      </c>
      <c r="BF143" s="235">
        <f>IF(N143="snížená",J143,0)</f>
        <v>0</v>
      </c>
      <c r="BG143" s="235">
        <f>IF(N143="zákl. přenesená",J143,0)</f>
        <v>0</v>
      </c>
      <c r="BH143" s="235">
        <f>IF(N143="sníž. přenesená",J143,0)</f>
        <v>0</v>
      </c>
      <c r="BI143" s="235">
        <f>IF(N143="nulová",J143,0)</f>
        <v>0</v>
      </c>
      <c r="BJ143" s="17" t="s">
        <v>87</v>
      </c>
      <c r="BK143" s="235">
        <f>ROUND(I143*H143,2)</f>
        <v>0</v>
      </c>
      <c r="BL143" s="17" t="s">
        <v>142</v>
      </c>
      <c r="BM143" s="234" t="s">
        <v>175</v>
      </c>
    </row>
    <row r="144" spans="2:47" s="1" customFormat="1" ht="12">
      <c r="B144" s="38"/>
      <c r="C144" s="39"/>
      <c r="D144" s="236" t="s">
        <v>144</v>
      </c>
      <c r="E144" s="39"/>
      <c r="F144" s="237" t="s">
        <v>176</v>
      </c>
      <c r="G144" s="39"/>
      <c r="H144" s="39"/>
      <c r="I144" s="139"/>
      <c r="J144" s="39"/>
      <c r="K144" s="39"/>
      <c r="L144" s="43"/>
      <c r="M144" s="238"/>
      <c r="N144" s="86"/>
      <c r="O144" s="86"/>
      <c r="P144" s="86"/>
      <c r="Q144" s="86"/>
      <c r="R144" s="86"/>
      <c r="S144" s="86"/>
      <c r="T144" s="87"/>
      <c r="AT144" s="17" t="s">
        <v>144</v>
      </c>
      <c r="AU144" s="17" t="s">
        <v>89</v>
      </c>
    </row>
    <row r="145" spans="2:47" s="1" customFormat="1" ht="12">
      <c r="B145" s="38"/>
      <c r="C145" s="39"/>
      <c r="D145" s="236" t="s">
        <v>146</v>
      </c>
      <c r="E145" s="39"/>
      <c r="F145" s="239" t="s">
        <v>177</v>
      </c>
      <c r="G145" s="39"/>
      <c r="H145" s="39"/>
      <c r="I145" s="139"/>
      <c r="J145" s="39"/>
      <c r="K145" s="39"/>
      <c r="L145" s="43"/>
      <c r="M145" s="238"/>
      <c r="N145" s="86"/>
      <c r="O145" s="86"/>
      <c r="P145" s="86"/>
      <c r="Q145" s="86"/>
      <c r="R145" s="86"/>
      <c r="S145" s="86"/>
      <c r="T145" s="87"/>
      <c r="AT145" s="17" t="s">
        <v>146</v>
      </c>
      <c r="AU145" s="17" t="s">
        <v>89</v>
      </c>
    </row>
    <row r="146" spans="2:51" s="13" customFormat="1" ht="12">
      <c r="B146" s="250"/>
      <c r="C146" s="251"/>
      <c r="D146" s="236" t="s">
        <v>148</v>
      </c>
      <c r="E146" s="252" t="s">
        <v>1</v>
      </c>
      <c r="F146" s="253" t="s">
        <v>178</v>
      </c>
      <c r="G146" s="251"/>
      <c r="H146" s="254">
        <v>118.72</v>
      </c>
      <c r="I146" s="255"/>
      <c r="J146" s="251"/>
      <c r="K146" s="251"/>
      <c r="L146" s="256"/>
      <c r="M146" s="257"/>
      <c r="N146" s="258"/>
      <c r="O146" s="258"/>
      <c r="P146" s="258"/>
      <c r="Q146" s="258"/>
      <c r="R146" s="258"/>
      <c r="S146" s="258"/>
      <c r="T146" s="259"/>
      <c r="AT146" s="260" t="s">
        <v>148</v>
      </c>
      <c r="AU146" s="260" t="s">
        <v>89</v>
      </c>
      <c r="AV146" s="13" t="s">
        <v>89</v>
      </c>
      <c r="AW146" s="13" t="s">
        <v>36</v>
      </c>
      <c r="AX146" s="13" t="s">
        <v>79</v>
      </c>
      <c r="AY146" s="260" t="s">
        <v>135</v>
      </c>
    </row>
    <row r="147" spans="2:51" s="13" customFormat="1" ht="12">
      <c r="B147" s="250"/>
      <c r="C147" s="251"/>
      <c r="D147" s="236" t="s">
        <v>148</v>
      </c>
      <c r="E147" s="252" t="s">
        <v>1</v>
      </c>
      <c r="F147" s="253" t="s">
        <v>179</v>
      </c>
      <c r="G147" s="251"/>
      <c r="H147" s="254">
        <v>-8.4</v>
      </c>
      <c r="I147" s="255"/>
      <c r="J147" s="251"/>
      <c r="K147" s="251"/>
      <c r="L147" s="256"/>
      <c r="M147" s="257"/>
      <c r="N147" s="258"/>
      <c r="O147" s="258"/>
      <c r="P147" s="258"/>
      <c r="Q147" s="258"/>
      <c r="R147" s="258"/>
      <c r="S147" s="258"/>
      <c r="T147" s="259"/>
      <c r="AT147" s="260" t="s">
        <v>148</v>
      </c>
      <c r="AU147" s="260" t="s">
        <v>89</v>
      </c>
      <c r="AV147" s="13" t="s">
        <v>89</v>
      </c>
      <c r="AW147" s="13" t="s">
        <v>36</v>
      </c>
      <c r="AX147" s="13" t="s">
        <v>79</v>
      </c>
      <c r="AY147" s="260" t="s">
        <v>135</v>
      </c>
    </row>
    <row r="148" spans="2:51" s="14" customFormat="1" ht="12">
      <c r="B148" s="261"/>
      <c r="C148" s="262"/>
      <c r="D148" s="236" t="s">
        <v>148</v>
      </c>
      <c r="E148" s="263" t="s">
        <v>1</v>
      </c>
      <c r="F148" s="264" t="s">
        <v>180</v>
      </c>
      <c r="G148" s="262"/>
      <c r="H148" s="265">
        <v>110.32</v>
      </c>
      <c r="I148" s="266"/>
      <c r="J148" s="262"/>
      <c r="K148" s="262"/>
      <c r="L148" s="267"/>
      <c r="M148" s="268"/>
      <c r="N148" s="269"/>
      <c r="O148" s="269"/>
      <c r="P148" s="269"/>
      <c r="Q148" s="269"/>
      <c r="R148" s="269"/>
      <c r="S148" s="269"/>
      <c r="T148" s="270"/>
      <c r="AT148" s="271" t="s">
        <v>148</v>
      </c>
      <c r="AU148" s="271" t="s">
        <v>89</v>
      </c>
      <c r="AV148" s="14" t="s">
        <v>142</v>
      </c>
      <c r="AW148" s="14" t="s">
        <v>36</v>
      </c>
      <c r="AX148" s="14" t="s">
        <v>87</v>
      </c>
      <c r="AY148" s="271" t="s">
        <v>135</v>
      </c>
    </row>
    <row r="149" spans="2:65" s="1" customFormat="1" ht="16.5" customHeight="1">
      <c r="B149" s="38"/>
      <c r="C149" s="223" t="s">
        <v>181</v>
      </c>
      <c r="D149" s="223" t="s">
        <v>137</v>
      </c>
      <c r="E149" s="224" t="s">
        <v>182</v>
      </c>
      <c r="F149" s="225" t="s">
        <v>183</v>
      </c>
      <c r="G149" s="226" t="s">
        <v>174</v>
      </c>
      <c r="H149" s="227">
        <v>110.32</v>
      </c>
      <c r="I149" s="228"/>
      <c r="J149" s="229">
        <f>ROUND(I149*H149,2)</f>
        <v>0</v>
      </c>
      <c r="K149" s="225" t="s">
        <v>141</v>
      </c>
      <c r="L149" s="43"/>
      <c r="M149" s="230" t="s">
        <v>1</v>
      </c>
      <c r="N149" s="231" t="s">
        <v>44</v>
      </c>
      <c r="O149" s="86"/>
      <c r="P149" s="232">
        <f>O149*H149</f>
        <v>0</v>
      </c>
      <c r="Q149" s="232">
        <v>0</v>
      </c>
      <c r="R149" s="232">
        <f>Q149*H149</f>
        <v>0</v>
      </c>
      <c r="S149" s="232">
        <v>0</v>
      </c>
      <c r="T149" s="233">
        <f>S149*H149</f>
        <v>0</v>
      </c>
      <c r="AR149" s="234" t="s">
        <v>142</v>
      </c>
      <c r="AT149" s="234" t="s">
        <v>137</v>
      </c>
      <c r="AU149" s="234" t="s">
        <v>89</v>
      </c>
      <c r="AY149" s="17" t="s">
        <v>135</v>
      </c>
      <c r="BE149" s="235">
        <f>IF(N149="základní",J149,0)</f>
        <v>0</v>
      </c>
      <c r="BF149" s="235">
        <f>IF(N149="snížená",J149,0)</f>
        <v>0</v>
      </c>
      <c r="BG149" s="235">
        <f>IF(N149="zákl. přenesená",J149,0)</f>
        <v>0</v>
      </c>
      <c r="BH149" s="235">
        <f>IF(N149="sníž. přenesená",J149,0)</f>
        <v>0</v>
      </c>
      <c r="BI149" s="235">
        <f>IF(N149="nulová",J149,0)</f>
        <v>0</v>
      </c>
      <c r="BJ149" s="17" t="s">
        <v>87</v>
      </c>
      <c r="BK149" s="235">
        <f>ROUND(I149*H149,2)</f>
        <v>0</v>
      </c>
      <c r="BL149" s="17" t="s">
        <v>142</v>
      </c>
      <c r="BM149" s="234" t="s">
        <v>184</v>
      </c>
    </row>
    <row r="150" spans="2:47" s="1" customFormat="1" ht="12">
      <c r="B150" s="38"/>
      <c r="C150" s="39"/>
      <c r="D150" s="236" t="s">
        <v>144</v>
      </c>
      <c r="E150" s="39"/>
      <c r="F150" s="237" t="s">
        <v>185</v>
      </c>
      <c r="G150" s="39"/>
      <c r="H150" s="39"/>
      <c r="I150" s="139"/>
      <c r="J150" s="39"/>
      <c r="K150" s="39"/>
      <c r="L150" s="43"/>
      <c r="M150" s="238"/>
      <c r="N150" s="86"/>
      <c r="O150" s="86"/>
      <c r="P150" s="86"/>
      <c r="Q150" s="86"/>
      <c r="R150" s="86"/>
      <c r="S150" s="86"/>
      <c r="T150" s="87"/>
      <c r="AT150" s="17" t="s">
        <v>144</v>
      </c>
      <c r="AU150" s="17" t="s">
        <v>89</v>
      </c>
    </row>
    <row r="151" spans="2:47" s="1" customFormat="1" ht="12">
      <c r="B151" s="38"/>
      <c r="C151" s="39"/>
      <c r="D151" s="236" t="s">
        <v>146</v>
      </c>
      <c r="E151" s="39"/>
      <c r="F151" s="239" t="s">
        <v>177</v>
      </c>
      <c r="G151" s="39"/>
      <c r="H151" s="39"/>
      <c r="I151" s="139"/>
      <c r="J151" s="39"/>
      <c r="K151" s="39"/>
      <c r="L151" s="43"/>
      <c r="M151" s="238"/>
      <c r="N151" s="86"/>
      <c r="O151" s="86"/>
      <c r="P151" s="86"/>
      <c r="Q151" s="86"/>
      <c r="R151" s="86"/>
      <c r="S151" s="86"/>
      <c r="T151" s="87"/>
      <c r="AT151" s="17" t="s">
        <v>146</v>
      </c>
      <c r="AU151" s="17" t="s">
        <v>89</v>
      </c>
    </row>
    <row r="152" spans="2:65" s="1" customFormat="1" ht="16.5" customHeight="1">
      <c r="B152" s="38"/>
      <c r="C152" s="223" t="s">
        <v>186</v>
      </c>
      <c r="D152" s="223" t="s">
        <v>137</v>
      </c>
      <c r="E152" s="224" t="s">
        <v>187</v>
      </c>
      <c r="F152" s="225" t="s">
        <v>188</v>
      </c>
      <c r="G152" s="226" t="s">
        <v>140</v>
      </c>
      <c r="H152" s="227">
        <v>1.5</v>
      </c>
      <c r="I152" s="228"/>
      <c r="J152" s="229">
        <f>ROUND(I152*H152,2)</f>
        <v>0</v>
      </c>
      <c r="K152" s="225" t="s">
        <v>141</v>
      </c>
      <c r="L152" s="43"/>
      <c r="M152" s="230" t="s">
        <v>1</v>
      </c>
      <c r="N152" s="231" t="s">
        <v>44</v>
      </c>
      <c r="O152" s="86"/>
      <c r="P152" s="232">
        <f>O152*H152</f>
        <v>0</v>
      </c>
      <c r="Q152" s="232">
        <v>0</v>
      </c>
      <c r="R152" s="232">
        <f>Q152*H152</f>
        <v>0</v>
      </c>
      <c r="S152" s="232">
        <v>0</v>
      </c>
      <c r="T152" s="233">
        <f>S152*H152</f>
        <v>0</v>
      </c>
      <c r="AR152" s="234" t="s">
        <v>142</v>
      </c>
      <c r="AT152" s="234" t="s">
        <v>137</v>
      </c>
      <c r="AU152" s="234" t="s">
        <v>89</v>
      </c>
      <c r="AY152" s="17" t="s">
        <v>135</v>
      </c>
      <c r="BE152" s="235">
        <f>IF(N152="základní",J152,0)</f>
        <v>0</v>
      </c>
      <c r="BF152" s="235">
        <f>IF(N152="snížená",J152,0)</f>
        <v>0</v>
      </c>
      <c r="BG152" s="235">
        <f>IF(N152="zákl. přenesená",J152,0)</f>
        <v>0</v>
      </c>
      <c r="BH152" s="235">
        <f>IF(N152="sníž. přenesená",J152,0)</f>
        <v>0</v>
      </c>
      <c r="BI152" s="235">
        <f>IF(N152="nulová",J152,0)</f>
        <v>0</v>
      </c>
      <c r="BJ152" s="17" t="s">
        <v>87</v>
      </c>
      <c r="BK152" s="235">
        <f>ROUND(I152*H152,2)</f>
        <v>0</v>
      </c>
      <c r="BL152" s="17" t="s">
        <v>142</v>
      </c>
      <c r="BM152" s="234" t="s">
        <v>189</v>
      </c>
    </row>
    <row r="153" spans="2:47" s="1" customFormat="1" ht="12">
      <c r="B153" s="38"/>
      <c r="C153" s="39"/>
      <c r="D153" s="236" t="s">
        <v>144</v>
      </c>
      <c r="E153" s="39"/>
      <c r="F153" s="237" t="s">
        <v>190</v>
      </c>
      <c r="G153" s="39"/>
      <c r="H153" s="39"/>
      <c r="I153" s="139"/>
      <c r="J153" s="39"/>
      <c r="K153" s="39"/>
      <c r="L153" s="43"/>
      <c r="M153" s="238"/>
      <c r="N153" s="86"/>
      <c r="O153" s="86"/>
      <c r="P153" s="86"/>
      <c r="Q153" s="86"/>
      <c r="R153" s="86"/>
      <c r="S153" s="86"/>
      <c r="T153" s="87"/>
      <c r="AT153" s="17" t="s">
        <v>144</v>
      </c>
      <c r="AU153" s="17" t="s">
        <v>89</v>
      </c>
    </row>
    <row r="154" spans="2:47" s="1" customFormat="1" ht="12">
      <c r="B154" s="38"/>
      <c r="C154" s="39"/>
      <c r="D154" s="236" t="s">
        <v>146</v>
      </c>
      <c r="E154" s="39"/>
      <c r="F154" s="239" t="s">
        <v>191</v>
      </c>
      <c r="G154" s="39"/>
      <c r="H154" s="39"/>
      <c r="I154" s="139"/>
      <c r="J154" s="39"/>
      <c r="K154" s="39"/>
      <c r="L154" s="43"/>
      <c r="M154" s="238"/>
      <c r="N154" s="86"/>
      <c r="O154" s="86"/>
      <c r="P154" s="86"/>
      <c r="Q154" s="86"/>
      <c r="R154" s="86"/>
      <c r="S154" s="86"/>
      <c r="T154" s="87"/>
      <c r="AT154" s="17" t="s">
        <v>146</v>
      </c>
      <c r="AU154" s="17" t="s">
        <v>89</v>
      </c>
    </row>
    <row r="155" spans="2:51" s="13" customFormat="1" ht="12">
      <c r="B155" s="250"/>
      <c r="C155" s="251"/>
      <c r="D155" s="236" t="s">
        <v>148</v>
      </c>
      <c r="E155" s="252" t="s">
        <v>1</v>
      </c>
      <c r="F155" s="253" t="s">
        <v>164</v>
      </c>
      <c r="G155" s="251"/>
      <c r="H155" s="254">
        <v>1.5</v>
      </c>
      <c r="I155" s="255"/>
      <c r="J155" s="251"/>
      <c r="K155" s="251"/>
      <c r="L155" s="256"/>
      <c r="M155" s="257"/>
      <c r="N155" s="258"/>
      <c r="O155" s="258"/>
      <c r="P155" s="258"/>
      <c r="Q155" s="258"/>
      <c r="R155" s="258"/>
      <c r="S155" s="258"/>
      <c r="T155" s="259"/>
      <c r="AT155" s="260" t="s">
        <v>148</v>
      </c>
      <c r="AU155" s="260" t="s">
        <v>89</v>
      </c>
      <c r="AV155" s="13" t="s">
        <v>89</v>
      </c>
      <c r="AW155" s="13" t="s">
        <v>36</v>
      </c>
      <c r="AX155" s="13" t="s">
        <v>87</v>
      </c>
      <c r="AY155" s="260" t="s">
        <v>135</v>
      </c>
    </row>
    <row r="156" spans="2:65" s="1" customFormat="1" ht="16.5" customHeight="1">
      <c r="B156" s="38"/>
      <c r="C156" s="223" t="s">
        <v>192</v>
      </c>
      <c r="D156" s="223" t="s">
        <v>137</v>
      </c>
      <c r="E156" s="224" t="s">
        <v>193</v>
      </c>
      <c r="F156" s="225" t="s">
        <v>194</v>
      </c>
      <c r="G156" s="226" t="s">
        <v>174</v>
      </c>
      <c r="H156" s="227">
        <v>110.32</v>
      </c>
      <c r="I156" s="228"/>
      <c r="J156" s="229">
        <f>ROUND(I156*H156,2)</f>
        <v>0</v>
      </c>
      <c r="K156" s="225" t="s">
        <v>141</v>
      </c>
      <c r="L156" s="43"/>
      <c r="M156" s="230" t="s">
        <v>1</v>
      </c>
      <c r="N156" s="231" t="s">
        <v>44</v>
      </c>
      <c r="O156" s="86"/>
      <c r="P156" s="232">
        <f>O156*H156</f>
        <v>0</v>
      </c>
      <c r="Q156" s="232">
        <v>0</v>
      </c>
      <c r="R156" s="232">
        <f>Q156*H156</f>
        <v>0</v>
      </c>
      <c r="S156" s="232">
        <v>0</v>
      </c>
      <c r="T156" s="233">
        <f>S156*H156</f>
        <v>0</v>
      </c>
      <c r="AR156" s="234" t="s">
        <v>142</v>
      </c>
      <c r="AT156" s="234" t="s">
        <v>137</v>
      </c>
      <c r="AU156" s="234" t="s">
        <v>89</v>
      </c>
      <c r="AY156" s="17" t="s">
        <v>135</v>
      </c>
      <c r="BE156" s="235">
        <f>IF(N156="základní",J156,0)</f>
        <v>0</v>
      </c>
      <c r="BF156" s="235">
        <f>IF(N156="snížená",J156,0)</f>
        <v>0</v>
      </c>
      <c r="BG156" s="235">
        <f>IF(N156="zákl. přenesená",J156,0)</f>
        <v>0</v>
      </c>
      <c r="BH156" s="235">
        <f>IF(N156="sníž. přenesená",J156,0)</f>
        <v>0</v>
      </c>
      <c r="BI156" s="235">
        <f>IF(N156="nulová",J156,0)</f>
        <v>0</v>
      </c>
      <c r="BJ156" s="17" t="s">
        <v>87</v>
      </c>
      <c r="BK156" s="235">
        <f>ROUND(I156*H156,2)</f>
        <v>0</v>
      </c>
      <c r="BL156" s="17" t="s">
        <v>142</v>
      </c>
      <c r="BM156" s="234" t="s">
        <v>195</v>
      </c>
    </row>
    <row r="157" spans="2:47" s="1" customFormat="1" ht="12">
      <c r="B157" s="38"/>
      <c r="C157" s="39"/>
      <c r="D157" s="236" t="s">
        <v>144</v>
      </c>
      <c r="E157" s="39"/>
      <c r="F157" s="237" t="s">
        <v>196</v>
      </c>
      <c r="G157" s="39"/>
      <c r="H157" s="39"/>
      <c r="I157" s="139"/>
      <c r="J157" s="39"/>
      <c r="K157" s="39"/>
      <c r="L157" s="43"/>
      <c r="M157" s="238"/>
      <c r="N157" s="86"/>
      <c r="O157" s="86"/>
      <c r="P157" s="86"/>
      <c r="Q157" s="86"/>
      <c r="R157" s="86"/>
      <c r="S157" s="86"/>
      <c r="T157" s="87"/>
      <c r="AT157" s="17" t="s">
        <v>144</v>
      </c>
      <c r="AU157" s="17" t="s">
        <v>89</v>
      </c>
    </row>
    <row r="158" spans="2:47" s="1" customFormat="1" ht="12">
      <c r="B158" s="38"/>
      <c r="C158" s="39"/>
      <c r="D158" s="236" t="s">
        <v>146</v>
      </c>
      <c r="E158" s="39"/>
      <c r="F158" s="239" t="s">
        <v>197</v>
      </c>
      <c r="G158" s="39"/>
      <c r="H158" s="39"/>
      <c r="I158" s="139"/>
      <c r="J158" s="39"/>
      <c r="K158" s="39"/>
      <c r="L158" s="43"/>
      <c r="M158" s="238"/>
      <c r="N158" s="86"/>
      <c r="O158" s="86"/>
      <c r="P158" s="86"/>
      <c r="Q158" s="86"/>
      <c r="R158" s="86"/>
      <c r="S158" s="86"/>
      <c r="T158" s="87"/>
      <c r="AT158" s="17" t="s">
        <v>146</v>
      </c>
      <c r="AU158" s="17" t="s">
        <v>89</v>
      </c>
    </row>
    <row r="159" spans="2:65" s="1" customFormat="1" ht="16.5" customHeight="1">
      <c r="B159" s="38"/>
      <c r="C159" s="223" t="s">
        <v>198</v>
      </c>
      <c r="D159" s="223" t="s">
        <v>137</v>
      </c>
      <c r="E159" s="224" t="s">
        <v>199</v>
      </c>
      <c r="F159" s="225" t="s">
        <v>200</v>
      </c>
      <c r="G159" s="226" t="s">
        <v>174</v>
      </c>
      <c r="H159" s="227">
        <v>0.3</v>
      </c>
      <c r="I159" s="228"/>
      <c r="J159" s="229">
        <f>ROUND(I159*H159,2)</f>
        <v>0</v>
      </c>
      <c r="K159" s="225" t="s">
        <v>141</v>
      </c>
      <c r="L159" s="43"/>
      <c r="M159" s="230" t="s">
        <v>1</v>
      </c>
      <c r="N159" s="231" t="s">
        <v>44</v>
      </c>
      <c r="O159" s="86"/>
      <c r="P159" s="232">
        <f>O159*H159</f>
        <v>0</v>
      </c>
      <c r="Q159" s="232">
        <v>0</v>
      </c>
      <c r="R159" s="232">
        <f>Q159*H159</f>
        <v>0</v>
      </c>
      <c r="S159" s="232">
        <v>0</v>
      </c>
      <c r="T159" s="233">
        <f>S159*H159</f>
        <v>0</v>
      </c>
      <c r="AR159" s="234" t="s">
        <v>142</v>
      </c>
      <c r="AT159" s="234" t="s">
        <v>137</v>
      </c>
      <c r="AU159" s="234" t="s">
        <v>89</v>
      </c>
      <c r="AY159" s="17" t="s">
        <v>135</v>
      </c>
      <c r="BE159" s="235">
        <f>IF(N159="základní",J159,0)</f>
        <v>0</v>
      </c>
      <c r="BF159" s="235">
        <f>IF(N159="snížená",J159,0)</f>
        <v>0</v>
      </c>
      <c r="BG159" s="235">
        <f>IF(N159="zákl. přenesená",J159,0)</f>
        <v>0</v>
      </c>
      <c r="BH159" s="235">
        <f>IF(N159="sníž. přenesená",J159,0)</f>
        <v>0</v>
      </c>
      <c r="BI159" s="235">
        <f>IF(N159="nulová",J159,0)</f>
        <v>0</v>
      </c>
      <c r="BJ159" s="17" t="s">
        <v>87</v>
      </c>
      <c r="BK159" s="235">
        <f>ROUND(I159*H159,2)</f>
        <v>0</v>
      </c>
      <c r="BL159" s="17" t="s">
        <v>142</v>
      </c>
      <c r="BM159" s="234" t="s">
        <v>201</v>
      </c>
    </row>
    <row r="160" spans="2:47" s="1" customFormat="1" ht="12">
      <c r="B160" s="38"/>
      <c r="C160" s="39"/>
      <c r="D160" s="236" t="s">
        <v>144</v>
      </c>
      <c r="E160" s="39"/>
      <c r="F160" s="237" t="s">
        <v>202</v>
      </c>
      <c r="G160" s="39"/>
      <c r="H160" s="39"/>
      <c r="I160" s="139"/>
      <c r="J160" s="39"/>
      <c r="K160" s="39"/>
      <c r="L160" s="43"/>
      <c r="M160" s="238"/>
      <c r="N160" s="86"/>
      <c r="O160" s="86"/>
      <c r="P160" s="86"/>
      <c r="Q160" s="86"/>
      <c r="R160" s="86"/>
      <c r="S160" s="86"/>
      <c r="T160" s="87"/>
      <c r="AT160" s="17" t="s">
        <v>144</v>
      </c>
      <c r="AU160" s="17" t="s">
        <v>89</v>
      </c>
    </row>
    <row r="161" spans="2:47" s="1" customFormat="1" ht="12">
      <c r="B161" s="38"/>
      <c r="C161" s="39"/>
      <c r="D161" s="236" t="s">
        <v>146</v>
      </c>
      <c r="E161" s="39"/>
      <c r="F161" s="239" t="s">
        <v>203</v>
      </c>
      <c r="G161" s="39"/>
      <c r="H161" s="39"/>
      <c r="I161" s="139"/>
      <c r="J161" s="39"/>
      <c r="K161" s="39"/>
      <c r="L161" s="43"/>
      <c r="M161" s="238"/>
      <c r="N161" s="86"/>
      <c r="O161" s="86"/>
      <c r="P161" s="86"/>
      <c r="Q161" s="86"/>
      <c r="R161" s="86"/>
      <c r="S161" s="86"/>
      <c r="T161" s="87"/>
      <c r="AT161" s="17" t="s">
        <v>146</v>
      </c>
      <c r="AU161" s="17" t="s">
        <v>89</v>
      </c>
    </row>
    <row r="162" spans="2:51" s="12" customFormat="1" ht="12">
      <c r="B162" s="240"/>
      <c r="C162" s="241"/>
      <c r="D162" s="236" t="s">
        <v>148</v>
      </c>
      <c r="E162" s="242" t="s">
        <v>1</v>
      </c>
      <c r="F162" s="243" t="s">
        <v>204</v>
      </c>
      <c r="G162" s="241"/>
      <c r="H162" s="242" t="s">
        <v>1</v>
      </c>
      <c r="I162" s="244"/>
      <c r="J162" s="241"/>
      <c r="K162" s="241"/>
      <c r="L162" s="245"/>
      <c r="M162" s="246"/>
      <c r="N162" s="247"/>
      <c r="O162" s="247"/>
      <c r="P162" s="247"/>
      <c r="Q162" s="247"/>
      <c r="R162" s="247"/>
      <c r="S162" s="247"/>
      <c r="T162" s="248"/>
      <c r="AT162" s="249" t="s">
        <v>148</v>
      </c>
      <c r="AU162" s="249" t="s">
        <v>89</v>
      </c>
      <c r="AV162" s="12" t="s">
        <v>87</v>
      </c>
      <c r="AW162" s="12" t="s">
        <v>36</v>
      </c>
      <c r="AX162" s="12" t="s">
        <v>79</v>
      </c>
      <c r="AY162" s="249" t="s">
        <v>135</v>
      </c>
    </row>
    <row r="163" spans="2:51" s="13" customFormat="1" ht="12">
      <c r="B163" s="250"/>
      <c r="C163" s="251"/>
      <c r="D163" s="236" t="s">
        <v>148</v>
      </c>
      <c r="E163" s="252" t="s">
        <v>1</v>
      </c>
      <c r="F163" s="253" t="s">
        <v>205</v>
      </c>
      <c r="G163" s="251"/>
      <c r="H163" s="254">
        <v>0.3</v>
      </c>
      <c r="I163" s="255"/>
      <c r="J163" s="251"/>
      <c r="K163" s="251"/>
      <c r="L163" s="256"/>
      <c r="M163" s="257"/>
      <c r="N163" s="258"/>
      <c r="O163" s="258"/>
      <c r="P163" s="258"/>
      <c r="Q163" s="258"/>
      <c r="R163" s="258"/>
      <c r="S163" s="258"/>
      <c r="T163" s="259"/>
      <c r="AT163" s="260" t="s">
        <v>148</v>
      </c>
      <c r="AU163" s="260" t="s">
        <v>89</v>
      </c>
      <c r="AV163" s="13" t="s">
        <v>89</v>
      </c>
      <c r="AW163" s="13" t="s">
        <v>36</v>
      </c>
      <c r="AX163" s="13" t="s">
        <v>87</v>
      </c>
      <c r="AY163" s="260" t="s">
        <v>135</v>
      </c>
    </row>
    <row r="164" spans="2:65" s="1" customFormat="1" ht="16.5" customHeight="1">
      <c r="B164" s="38"/>
      <c r="C164" s="223" t="s">
        <v>206</v>
      </c>
      <c r="D164" s="223" t="s">
        <v>137</v>
      </c>
      <c r="E164" s="224" t="s">
        <v>207</v>
      </c>
      <c r="F164" s="225" t="s">
        <v>208</v>
      </c>
      <c r="G164" s="226" t="s">
        <v>153</v>
      </c>
      <c r="H164" s="227">
        <v>3</v>
      </c>
      <c r="I164" s="228"/>
      <c r="J164" s="229">
        <f>ROUND(I164*H164,2)</f>
        <v>0</v>
      </c>
      <c r="K164" s="225" t="s">
        <v>141</v>
      </c>
      <c r="L164" s="43"/>
      <c r="M164" s="230" t="s">
        <v>1</v>
      </c>
      <c r="N164" s="231" t="s">
        <v>44</v>
      </c>
      <c r="O164" s="86"/>
      <c r="P164" s="232">
        <f>O164*H164</f>
        <v>0</v>
      </c>
      <c r="Q164" s="232">
        <v>0</v>
      </c>
      <c r="R164" s="232">
        <f>Q164*H164</f>
        <v>0</v>
      </c>
      <c r="S164" s="232">
        <v>0</v>
      </c>
      <c r="T164" s="233">
        <f>S164*H164</f>
        <v>0</v>
      </c>
      <c r="AR164" s="234" t="s">
        <v>142</v>
      </c>
      <c r="AT164" s="234" t="s">
        <v>137</v>
      </c>
      <c r="AU164" s="234" t="s">
        <v>89</v>
      </c>
      <c r="AY164" s="17" t="s">
        <v>135</v>
      </c>
      <c r="BE164" s="235">
        <f>IF(N164="základní",J164,0)</f>
        <v>0</v>
      </c>
      <c r="BF164" s="235">
        <f>IF(N164="snížená",J164,0)</f>
        <v>0</v>
      </c>
      <c r="BG164" s="235">
        <f>IF(N164="zákl. přenesená",J164,0)</f>
        <v>0</v>
      </c>
      <c r="BH164" s="235">
        <f>IF(N164="sníž. přenesená",J164,0)</f>
        <v>0</v>
      </c>
      <c r="BI164" s="235">
        <f>IF(N164="nulová",J164,0)</f>
        <v>0</v>
      </c>
      <c r="BJ164" s="17" t="s">
        <v>87</v>
      </c>
      <c r="BK164" s="235">
        <f>ROUND(I164*H164,2)</f>
        <v>0</v>
      </c>
      <c r="BL164" s="17" t="s">
        <v>142</v>
      </c>
      <c r="BM164" s="234" t="s">
        <v>209</v>
      </c>
    </row>
    <row r="165" spans="2:47" s="1" customFormat="1" ht="12">
      <c r="B165" s="38"/>
      <c r="C165" s="39"/>
      <c r="D165" s="236" t="s">
        <v>144</v>
      </c>
      <c r="E165" s="39"/>
      <c r="F165" s="237" t="s">
        <v>210</v>
      </c>
      <c r="G165" s="39"/>
      <c r="H165" s="39"/>
      <c r="I165" s="139"/>
      <c r="J165" s="39"/>
      <c r="K165" s="39"/>
      <c r="L165" s="43"/>
      <c r="M165" s="238"/>
      <c r="N165" s="86"/>
      <c r="O165" s="86"/>
      <c r="P165" s="86"/>
      <c r="Q165" s="86"/>
      <c r="R165" s="86"/>
      <c r="S165" s="86"/>
      <c r="T165" s="87"/>
      <c r="AT165" s="17" t="s">
        <v>144</v>
      </c>
      <c r="AU165" s="17" t="s">
        <v>89</v>
      </c>
    </row>
    <row r="166" spans="2:47" s="1" customFormat="1" ht="12">
      <c r="B166" s="38"/>
      <c r="C166" s="39"/>
      <c r="D166" s="236" t="s">
        <v>146</v>
      </c>
      <c r="E166" s="39"/>
      <c r="F166" s="239" t="s">
        <v>211</v>
      </c>
      <c r="G166" s="39"/>
      <c r="H166" s="39"/>
      <c r="I166" s="139"/>
      <c r="J166" s="39"/>
      <c r="K166" s="39"/>
      <c r="L166" s="43"/>
      <c r="M166" s="238"/>
      <c r="N166" s="86"/>
      <c r="O166" s="86"/>
      <c r="P166" s="86"/>
      <c r="Q166" s="86"/>
      <c r="R166" s="86"/>
      <c r="S166" s="86"/>
      <c r="T166" s="87"/>
      <c r="AT166" s="17" t="s">
        <v>146</v>
      </c>
      <c r="AU166" s="17" t="s">
        <v>89</v>
      </c>
    </row>
    <row r="167" spans="2:65" s="1" customFormat="1" ht="16.5" customHeight="1">
      <c r="B167" s="38"/>
      <c r="C167" s="223" t="s">
        <v>212</v>
      </c>
      <c r="D167" s="223" t="s">
        <v>137</v>
      </c>
      <c r="E167" s="224" t="s">
        <v>213</v>
      </c>
      <c r="F167" s="225" t="s">
        <v>214</v>
      </c>
      <c r="G167" s="226" t="s">
        <v>153</v>
      </c>
      <c r="H167" s="227">
        <v>3</v>
      </c>
      <c r="I167" s="228"/>
      <c r="J167" s="229">
        <f>ROUND(I167*H167,2)</f>
        <v>0</v>
      </c>
      <c r="K167" s="225" t="s">
        <v>141</v>
      </c>
      <c r="L167" s="43"/>
      <c r="M167" s="230" t="s">
        <v>1</v>
      </c>
      <c r="N167" s="231" t="s">
        <v>44</v>
      </c>
      <c r="O167" s="86"/>
      <c r="P167" s="232">
        <f>O167*H167</f>
        <v>0</v>
      </c>
      <c r="Q167" s="232">
        <v>0</v>
      </c>
      <c r="R167" s="232">
        <f>Q167*H167</f>
        <v>0</v>
      </c>
      <c r="S167" s="232">
        <v>0</v>
      </c>
      <c r="T167" s="233">
        <f>S167*H167</f>
        <v>0</v>
      </c>
      <c r="AR167" s="234" t="s">
        <v>142</v>
      </c>
      <c r="AT167" s="234" t="s">
        <v>137</v>
      </c>
      <c r="AU167" s="234" t="s">
        <v>89</v>
      </c>
      <c r="AY167" s="17" t="s">
        <v>135</v>
      </c>
      <c r="BE167" s="235">
        <f>IF(N167="základní",J167,0)</f>
        <v>0</v>
      </c>
      <c r="BF167" s="235">
        <f>IF(N167="snížená",J167,0)</f>
        <v>0</v>
      </c>
      <c r="BG167" s="235">
        <f>IF(N167="zákl. přenesená",J167,0)</f>
        <v>0</v>
      </c>
      <c r="BH167" s="235">
        <f>IF(N167="sníž. přenesená",J167,0)</f>
        <v>0</v>
      </c>
      <c r="BI167" s="235">
        <f>IF(N167="nulová",J167,0)</f>
        <v>0</v>
      </c>
      <c r="BJ167" s="17" t="s">
        <v>87</v>
      </c>
      <c r="BK167" s="235">
        <f>ROUND(I167*H167,2)</f>
        <v>0</v>
      </c>
      <c r="BL167" s="17" t="s">
        <v>142</v>
      </c>
      <c r="BM167" s="234" t="s">
        <v>215</v>
      </c>
    </row>
    <row r="168" spans="2:47" s="1" customFormat="1" ht="12">
      <c r="B168" s="38"/>
      <c r="C168" s="39"/>
      <c r="D168" s="236" t="s">
        <v>144</v>
      </c>
      <c r="E168" s="39"/>
      <c r="F168" s="237" t="s">
        <v>216</v>
      </c>
      <c r="G168" s="39"/>
      <c r="H168" s="39"/>
      <c r="I168" s="139"/>
      <c r="J168" s="39"/>
      <c r="K168" s="39"/>
      <c r="L168" s="43"/>
      <c r="M168" s="238"/>
      <c r="N168" s="86"/>
      <c r="O168" s="86"/>
      <c r="P168" s="86"/>
      <c r="Q168" s="86"/>
      <c r="R168" s="86"/>
      <c r="S168" s="86"/>
      <c r="T168" s="87"/>
      <c r="AT168" s="17" t="s">
        <v>144</v>
      </c>
      <c r="AU168" s="17" t="s">
        <v>89</v>
      </c>
    </row>
    <row r="169" spans="2:65" s="1" customFormat="1" ht="16.5" customHeight="1">
      <c r="B169" s="38"/>
      <c r="C169" s="223" t="s">
        <v>217</v>
      </c>
      <c r="D169" s="223" t="s">
        <v>137</v>
      </c>
      <c r="E169" s="224" t="s">
        <v>218</v>
      </c>
      <c r="F169" s="225" t="s">
        <v>219</v>
      </c>
      <c r="G169" s="226" t="s">
        <v>140</v>
      </c>
      <c r="H169" s="227">
        <v>140</v>
      </c>
      <c r="I169" s="228"/>
      <c r="J169" s="229">
        <f>ROUND(I169*H169,2)</f>
        <v>0</v>
      </c>
      <c r="K169" s="225" t="s">
        <v>1</v>
      </c>
      <c r="L169" s="43"/>
      <c r="M169" s="230" t="s">
        <v>1</v>
      </c>
      <c r="N169" s="231" t="s">
        <v>44</v>
      </c>
      <c r="O169" s="86"/>
      <c r="P169" s="232">
        <f>O169*H169</f>
        <v>0</v>
      </c>
      <c r="Q169" s="232">
        <v>0</v>
      </c>
      <c r="R169" s="232">
        <f>Q169*H169</f>
        <v>0</v>
      </c>
      <c r="S169" s="232">
        <v>0</v>
      </c>
      <c r="T169" s="233">
        <f>S169*H169</f>
        <v>0</v>
      </c>
      <c r="AR169" s="234" t="s">
        <v>142</v>
      </c>
      <c r="AT169" s="234" t="s">
        <v>137</v>
      </c>
      <c r="AU169" s="234" t="s">
        <v>89</v>
      </c>
      <c r="AY169" s="17" t="s">
        <v>135</v>
      </c>
      <c r="BE169" s="235">
        <f>IF(N169="základní",J169,0)</f>
        <v>0</v>
      </c>
      <c r="BF169" s="235">
        <f>IF(N169="snížená",J169,0)</f>
        <v>0</v>
      </c>
      <c r="BG169" s="235">
        <f>IF(N169="zákl. přenesená",J169,0)</f>
        <v>0</v>
      </c>
      <c r="BH169" s="235">
        <f>IF(N169="sníž. přenesená",J169,0)</f>
        <v>0</v>
      </c>
      <c r="BI169" s="235">
        <f>IF(N169="nulová",J169,0)</f>
        <v>0</v>
      </c>
      <c r="BJ169" s="17" t="s">
        <v>87</v>
      </c>
      <c r="BK169" s="235">
        <f>ROUND(I169*H169,2)</f>
        <v>0</v>
      </c>
      <c r="BL169" s="17" t="s">
        <v>142</v>
      </c>
      <c r="BM169" s="234" t="s">
        <v>220</v>
      </c>
    </row>
    <row r="170" spans="2:47" s="1" customFormat="1" ht="12">
      <c r="B170" s="38"/>
      <c r="C170" s="39"/>
      <c r="D170" s="236" t="s">
        <v>144</v>
      </c>
      <c r="E170" s="39"/>
      <c r="F170" s="237" t="s">
        <v>221</v>
      </c>
      <c r="G170" s="39"/>
      <c r="H170" s="39"/>
      <c r="I170" s="139"/>
      <c r="J170" s="39"/>
      <c r="K170" s="39"/>
      <c r="L170" s="43"/>
      <c r="M170" s="238"/>
      <c r="N170" s="86"/>
      <c r="O170" s="86"/>
      <c r="P170" s="86"/>
      <c r="Q170" s="86"/>
      <c r="R170" s="86"/>
      <c r="S170" s="86"/>
      <c r="T170" s="87"/>
      <c r="AT170" s="17" t="s">
        <v>144</v>
      </c>
      <c r="AU170" s="17" t="s">
        <v>89</v>
      </c>
    </row>
    <row r="171" spans="2:47" s="1" customFormat="1" ht="12">
      <c r="B171" s="38"/>
      <c r="C171" s="39"/>
      <c r="D171" s="236" t="s">
        <v>222</v>
      </c>
      <c r="E171" s="39"/>
      <c r="F171" s="239" t="s">
        <v>223</v>
      </c>
      <c r="G171" s="39"/>
      <c r="H171" s="39"/>
      <c r="I171" s="139"/>
      <c r="J171" s="39"/>
      <c r="K171" s="39"/>
      <c r="L171" s="43"/>
      <c r="M171" s="238"/>
      <c r="N171" s="86"/>
      <c r="O171" s="86"/>
      <c r="P171" s="86"/>
      <c r="Q171" s="86"/>
      <c r="R171" s="86"/>
      <c r="S171" s="86"/>
      <c r="T171" s="87"/>
      <c r="AT171" s="17" t="s">
        <v>222</v>
      </c>
      <c r="AU171" s="17" t="s">
        <v>89</v>
      </c>
    </row>
    <row r="172" spans="2:65" s="1" customFormat="1" ht="16.5" customHeight="1">
      <c r="B172" s="38"/>
      <c r="C172" s="223" t="s">
        <v>224</v>
      </c>
      <c r="D172" s="223" t="s">
        <v>137</v>
      </c>
      <c r="E172" s="224" t="s">
        <v>225</v>
      </c>
      <c r="F172" s="225" t="s">
        <v>226</v>
      </c>
      <c r="G172" s="226" t="s">
        <v>174</v>
      </c>
      <c r="H172" s="227">
        <v>110.02</v>
      </c>
      <c r="I172" s="228"/>
      <c r="J172" s="229">
        <f>ROUND(I172*H172,2)</f>
        <v>0</v>
      </c>
      <c r="K172" s="225" t="s">
        <v>141</v>
      </c>
      <c r="L172" s="43"/>
      <c r="M172" s="230" t="s">
        <v>1</v>
      </c>
      <c r="N172" s="231" t="s">
        <v>44</v>
      </c>
      <c r="O172" s="86"/>
      <c r="P172" s="232">
        <f>O172*H172</f>
        <v>0</v>
      </c>
      <c r="Q172" s="232">
        <v>0</v>
      </c>
      <c r="R172" s="232">
        <f>Q172*H172</f>
        <v>0</v>
      </c>
      <c r="S172" s="232">
        <v>0</v>
      </c>
      <c r="T172" s="233">
        <f>S172*H172</f>
        <v>0</v>
      </c>
      <c r="AR172" s="234" t="s">
        <v>142</v>
      </c>
      <c r="AT172" s="234" t="s">
        <v>137</v>
      </c>
      <c r="AU172" s="234" t="s">
        <v>89</v>
      </c>
      <c r="AY172" s="17" t="s">
        <v>135</v>
      </c>
      <c r="BE172" s="235">
        <f>IF(N172="základní",J172,0)</f>
        <v>0</v>
      </c>
      <c r="BF172" s="235">
        <f>IF(N172="snížená",J172,0)</f>
        <v>0</v>
      </c>
      <c r="BG172" s="235">
        <f>IF(N172="zákl. přenesená",J172,0)</f>
        <v>0</v>
      </c>
      <c r="BH172" s="235">
        <f>IF(N172="sníž. přenesená",J172,0)</f>
        <v>0</v>
      </c>
      <c r="BI172" s="235">
        <f>IF(N172="nulová",J172,0)</f>
        <v>0</v>
      </c>
      <c r="BJ172" s="17" t="s">
        <v>87</v>
      </c>
      <c r="BK172" s="235">
        <f>ROUND(I172*H172,2)</f>
        <v>0</v>
      </c>
      <c r="BL172" s="17" t="s">
        <v>142</v>
      </c>
      <c r="BM172" s="234" t="s">
        <v>227</v>
      </c>
    </row>
    <row r="173" spans="2:47" s="1" customFormat="1" ht="12">
      <c r="B173" s="38"/>
      <c r="C173" s="39"/>
      <c r="D173" s="236" t="s">
        <v>144</v>
      </c>
      <c r="E173" s="39"/>
      <c r="F173" s="237" t="s">
        <v>228</v>
      </c>
      <c r="G173" s="39"/>
      <c r="H173" s="39"/>
      <c r="I173" s="139"/>
      <c r="J173" s="39"/>
      <c r="K173" s="39"/>
      <c r="L173" s="43"/>
      <c r="M173" s="238"/>
      <c r="N173" s="86"/>
      <c r="O173" s="86"/>
      <c r="P173" s="86"/>
      <c r="Q173" s="86"/>
      <c r="R173" s="86"/>
      <c r="S173" s="86"/>
      <c r="T173" s="87"/>
      <c r="AT173" s="17" t="s">
        <v>144</v>
      </c>
      <c r="AU173" s="17" t="s">
        <v>89</v>
      </c>
    </row>
    <row r="174" spans="2:47" s="1" customFormat="1" ht="12">
      <c r="B174" s="38"/>
      <c r="C174" s="39"/>
      <c r="D174" s="236" t="s">
        <v>146</v>
      </c>
      <c r="E174" s="39"/>
      <c r="F174" s="239" t="s">
        <v>203</v>
      </c>
      <c r="G174" s="39"/>
      <c r="H174" s="39"/>
      <c r="I174" s="139"/>
      <c r="J174" s="39"/>
      <c r="K174" s="39"/>
      <c r="L174" s="43"/>
      <c r="M174" s="238"/>
      <c r="N174" s="86"/>
      <c r="O174" s="86"/>
      <c r="P174" s="86"/>
      <c r="Q174" s="86"/>
      <c r="R174" s="86"/>
      <c r="S174" s="86"/>
      <c r="T174" s="87"/>
      <c r="AT174" s="17" t="s">
        <v>146</v>
      </c>
      <c r="AU174" s="17" t="s">
        <v>89</v>
      </c>
    </row>
    <row r="175" spans="2:51" s="12" customFormat="1" ht="12">
      <c r="B175" s="240"/>
      <c r="C175" s="241"/>
      <c r="D175" s="236" t="s">
        <v>148</v>
      </c>
      <c r="E175" s="242" t="s">
        <v>1</v>
      </c>
      <c r="F175" s="243" t="s">
        <v>229</v>
      </c>
      <c r="G175" s="241"/>
      <c r="H175" s="242" t="s">
        <v>1</v>
      </c>
      <c r="I175" s="244"/>
      <c r="J175" s="241"/>
      <c r="K175" s="241"/>
      <c r="L175" s="245"/>
      <c r="M175" s="246"/>
      <c r="N175" s="247"/>
      <c r="O175" s="247"/>
      <c r="P175" s="247"/>
      <c r="Q175" s="247"/>
      <c r="R175" s="247"/>
      <c r="S175" s="247"/>
      <c r="T175" s="248"/>
      <c r="AT175" s="249" t="s">
        <v>148</v>
      </c>
      <c r="AU175" s="249" t="s">
        <v>89</v>
      </c>
      <c r="AV175" s="12" t="s">
        <v>87</v>
      </c>
      <c r="AW175" s="12" t="s">
        <v>36</v>
      </c>
      <c r="AX175" s="12" t="s">
        <v>79</v>
      </c>
      <c r="AY175" s="249" t="s">
        <v>135</v>
      </c>
    </row>
    <row r="176" spans="2:51" s="13" customFormat="1" ht="12">
      <c r="B176" s="250"/>
      <c r="C176" s="251"/>
      <c r="D176" s="236" t="s">
        <v>148</v>
      </c>
      <c r="E176" s="252" t="s">
        <v>1</v>
      </c>
      <c r="F176" s="253" t="s">
        <v>230</v>
      </c>
      <c r="G176" s="251"/>
      <c r="H176" s="254">
        <v>110.32</v>
      </c>
      <c r="I176" s="255"/>
      <c r="J176" s="251"/>
      <c r="K176" s="251"/>
      <c r="L176" s="256"/>
      <c r="M176" s="257"/>
      <c r="N176" s="258"/>
      <c r="O176" s="258"/>
      <c r="P176" s="258"/>
      <c r="Q176" s="258"/>
      <c r="R176" s="258"/>
      <c r="S176" s="258"/>
      <c r="T176" s="259"/>
      <c r="AT176" s="260" t="s">
        <v>148</v>
      </c>
      <c r="AU176" s="260" t="s">
        <v>89</v>
      </c>
      <c r="AV176" s="13" t="s">
        <v>89</v>
      </c>
      <c r="AW176" s="13" t="s">
        <v>36</v>
      </c>
      <c r="AX176" s="13" t="s">
        <v>79</v>
      </c>
      <c r="AY176" s="260" t="s">
        <v>135</v>
      </c>
    </row>
    <row r="177" spans="2:51" s="13" customFormat="1" ht="12">
      <c r="B177" s="250"/>
      <c r="C177" s="251"/>
      <c r="D177" s="236" t="s">
        <v>148</v>
      </c>
      <c r="E177" s="252" t="s">
        <v>1</v>
      </c>
      <c r="F177" s="253" t="s">
        <v>231</v>
      </c>
      <c r="G177" s="251"/>
      <c r="H177" s="254">
        <v>-0.3</v>
      </c>
      <c r="I177" s="255"/>
      <c r="J177" s="251"/>
      <c r="K177" s="251"/>
      <c r="L177" s="256"/>
      <c r="M177" s="257"/>
      <c r="N177" s="258"/>
      <c r="O177" s="258"/>
      <c r="P177" s="258"/>
      <c r="Q177" s="258"/>
      <c r="R177" s="258"/>
      <c r="S177" s="258"/>
      <c r="T177" s="259"/>
      <c r="AT177" s="260" t="s">
        <v>148</v>
      </c>
      <c r="AU177" s="260" t="s">
        <v>89</v>
      </c>
      <c r="AV177" s="13" t="s">
        <v>89</v>
      </c>
      <c r="AW177" s="13" t="s">
        <v>36</v>
      </c>
      <c r="AX177" s="13" t="s">
        <v>79</v>
      </c>
      <c r="AY177" s="260" t="s">
        <v>135</v>
      </c>
    </row>
    <row r="178" spans="2:51" s="15" customFormat="1" ht="12">
      <c r="B178" s="272"/>
      <c r="C178" s="273"/>
      <c r="D178" s="236" t="s">
        <v>148</v>
      </c>
      <c r="E178" s="274" t="s">
        <v>1</v>
      </c>
      <c r="F178" s="275" t="s">
        <v>232</v>
      </c>
      <c r="G178" s="273"/>
      <c r="H178" s="276">
        <v>110.02</v>
      </c>
      <c r="I178" s="277"/>
      <c r="J178" s="273"/>
      <c r="K178" s="273"/>
      <c r="L178" s="278"/>
      <c r="M178" s="279"/>
      <c r="N178" s="280"/>
      <c r="O178" s="280"/>
      <c r="P178" s="280"/>
      <c r="Q178" s="280"/>
      <c r="R178" s="280"/>
      <c r="S178" s="280"/>
      <c r="T178" s="281"/>
      <c r="AT178" s="282" t="s">
        <v>148</v>
      </c>
      <c r="AU178" s="282" t="s">
        <v>89</v>
      </c>
      <c r="AV178" s="15" t="s">
        <v>158</v>
      </c>
      <c r="AW178" s="15" t="s">
        <v>36</v>
      </c>
      <c r="AX178" s="15" t="s">
        <v>87</v>
      </c>
      <c r="AY178" s="282" t="s">
        <v>135</v>
      </c>
    </row>
    <row r="179" spans="2:65" s="1" customFormat="1" ht="16.5" customHeight="1">
      <c r="B179" s="38"/>
      <c r="C179" s="223" t="s">
        <v>233</v>
      </c>
      <c r="D179" s="223" t="s">
        <v>137</v>
      </c>
      <c r="E179" s="224" t="s">
        <v>234</v>
      </c>
      <c r="F179" s="225" t="s">
        <v>235</v>
      </c>
      <c r="G179" s="226" t="s">
        <v>174</v>
      </c>
      <c r="H179" s="227">
        <v>110.02</v>
      </c>
      <c r="I179" s="228"/>
      <c r="J179" s="229">
        <f>ROUND(I179*H179,2)</f>
        <v>0</v>
      </c>
      <c r="K179" s="225" t="s">
        <v>141</v>
      </c>
      <c r="L179" s="43"/>
      <c r="M179" s="230" t="s">
        <v>1</v>
      </c>
      <c r="N179" s="231" t="s">
        <v>44</v>
      </c>
      <c r="O179" s="86"/>
      <c r="P179" s="232">
        <f>O179*H179</f>
        <v>0</v>
      </c>
      <c r="Q179" s="232">
        <v>0</v>
      </c>
      <c r="R179" s="232">
        <f>Q179*H179</f>
        <v>0</v>
      </c>
      <c r="S179" s="232">
        <v>0</v>
      </c>
      <c r="T179" s="233">
        <f>S179*H179</f>
        <v>0</v>
      </c>
      <c r="AR179" s="234" t="s">
        <v>142</v>
      </c>
      <c r="AT179" s="234" t="s">
        <v>137</v>
      </c>
      <c r="AU179" s="234" t="s">
        <v>89</v>
      </c>
      <c r="AY179" s="17" t="s">
        <v>135</v>
      </c>
      <c r="BE179" s="235">
        <f>IF(N179="základní",J179,0)</f>
        <v>0</v>
      </c>
      <c r="BF179" s="235">
        <f>IF(N179="snížená",J179,0)</f>
        <v>0</v>
      </c>
      <c r="BG179" s="235">
        <f>IF(N179="zákl. přenesená",J179,0)</f>
        <v>0</v>
      </c>
      <c r="BH179" s="235">
        <f>IF(N179="sníž. přenesená",J179,0)</f>
        <v>0</v>
      </c>
      <c r="BI179" s="235">
        <f>IF(N179="nulová",J179,0)</f>
        <v>0</v>
      </c>
      <c r="BJ179" s="17" t="s">
        <v>87</v>
      </c>
      <c r="BK179" s="235">
        <f>ROUND(I179*H179,2)</f>
        <v>0</v>
      </c>
      <c r="BL179" s="17" t="s">
        <v>142</v>
      </c>
      <c r="BM179" s="234" t="s">
        <v>236</v>
      </c>
    </row>
    <row r="180" spans="2:47" s="1" customFormat="1" ht="12">
      <c r="B180" s="38"/>
      <c r="C180" s="39"/>
      <c r="D180" s="236" t="s">
        <v>144</v>
      </c>
      <c r="E180" s="39"/>
      <c r="F180" s="237" t="s">
        <v>235</v>
      </c>
      <c r="G180" s="39"/>
      <c r="H180" s="39"/>
      <c r="I180" s="139"/>
      <c r="J180" s="39"/>
      <c r="K180" s="39"/>
      <c r="L180" s="43"/>
      <c r="M180" s="238"/>
      <c r="N180" s="86"/>
      <c r="O180" s="86"/>
      <c r="P180" s="86"/>
      <c r="Q180" s="86"/>
      <c r="R180" s="86"/>
      <c r="S180" s="86"/>
      <c r="T180" s="87"/>
      <c r="AT180" s="17" t="s">
        <v>144</v>
      </c>
      <c r="AU180" s="17" t="s">
        <v>89</v>
      </c>
    </row>
    <row r="181" spans="2:47" s="1" customFormat="1" ht="12">
      <c r="B181" s="38"/>
      <c r="C181" s="39"/>
      <c r="D181" s="236" t="s">
        <v>146</v>
      </c>
      <c r="E181" s="39"/>
      <c r="F181" s="239" t="s">
        <v>237</v>
      </c>
      <c r="G181" s="39"/>
      <c r="H181" s="39"/>
      <c r="I181" s="139"/>
      <c r="J181" s="39"/>
      <c r="K181" s="39"/>
      <c r="L181" s="43"/>
      <c r="M181" s="238"/>
      <c r="N181" s="86"/>
      <c r="O181" s="86"/>
      <c r="P181" s="86"/>
      <c r="Q181" s="86"/>
      <c r="R181" s="86"/>
      <c r="S181" s="86"/>
      <c r="T181" s="87"/>
      <c r="AT181" s="17" t="s">
        <v>146</v>
      </c>
      <c r="AU181" s="17" t="s">
        <v>89</v>
      </c>
    </row>
    <row r="182" spans="2:65" s="1" customFormat="1" ht="16.5" customHeight="1">
      <c r="B182" s="38"/>
      <c r="C182" s="223" t="s">
        <v>8</v>
      </c>
      <c r="D182" s="223" t="s">
        <v>137</v>
      </c>
      <c r="E182" s="224" t="s">
        <v>238</v>
      </c>
      <c r="F182" s="225" t="s">
        <v>239</v>
      </c>
      <c r="G182" s="226" t="s">
        <v>240</v>
      </c>
      <c r="H182" s="227">
        <v>198.036</v>
      </c>
      <c r="I182" s="228"/>
      <c r="J182" s="229">
        <f>ROUND(I182*H182,2)</f>
        <v>0</v>
      </c>
      <c r="K182" s="225" t="s">
        <v>141</v>
      </c>
      <c r="L182" s="43"/>
      <c r="M182" s="230" t="s">
        <v>1</v>
      </c>
      <c r="N182" s="231" t="s">
        <v>44</v>
      </c>
      <c r="O182" s="86"/>
      <c r="P182" s="232">
        <f>O182*H182</f>
        <v>0</v>
      </c>
      <c r="Q182" s="232">
        <v>0</v>
      </c>
      <c r="R182" s="232">
        <f>Q182*H182</f>
        <v>0</v>
      </c>
      <c r="S182" s="232">
        <v>0</v>
      </c>
      <c r="T182" s="233">
        <f>S182*H182</f>
        <v>0</v>
      </c>
      <c r="AR182" s="234" t="s">
        <v>142</v>
      </c>
      <c r="AT182" s="234" t="s">
        <v>137</v>
      </c>
      <c r="AU182" s="234" t="s">
        <v>89</v>
      </c>
      <c r="AY182" s="17" t="s">
        <v>135</v>
      </c>
      <c r="BE182" s="235">
        <f>IF(N182="základní",J182,0)</f>
        <v>0</v>
      </c>
      <c r="BF182" s="235">
        <f>IF(N182="snížená",J182,0)</f>
        <v>0</v>
      </c>
      <c r="BG182" s="235">
        <f>IF(N182="zákl. přenesená",J182,0)</f>
        <v>0</v>
      </c>
      <c r="BH182" s="235">
        <f>IF(N182="sníž. přenesená",J182,0)</f>
        <v>0</v>
      </c>
      <c r="BI182" s="235">
        <f>IF(N182="nulová",J182,0)</f>
        <v>0</v>
      </c>
      <c r="BJ182" s="17" t="s">
        <v>87</v>
      </c>
      <c r="BK182" s="235">
        <f>ROUND(I182*H182,2)</f>
        <v>0</v>
      </c>
      <c r="BL182" s="17" t="s">
        <v>142</v>
      </c>
      <c r="BM182" s="234" t="s">
        <v>241</v>
      </c>
    </row>
    <row r="183" spans="2:47" s="1" customFormat="1" ht="12">
      <c r="B183" s="38"/>
      <c r="C183" s="39"/>
      <c r="D183" s="236" t="s">
        <v>144</v>
      </c>
      <c r="E183" s="39"/>
      <c r="F183" s="237" t="s">
        <v>242</v>
      </c>
      <c r="G183" s="39"/>
      <c r="H183" s="39"/>
      <c r="I183" s="139"/>
      <c r="J183" s="39"/>
      <c r="K183" s="39"/>
      <c r="L183" s="43"/>
      <c r="M183" s="238"/>
      <c r="N183" s="86"/>
      <c r="O183" s="86"/>
      <c r="P183" s="86"/>
      <c r="Q183" s="86"/>
      <c r="R183" s="86"/>
      <c r="S183" s="86"/>
      <c r="T183" s="87"/>
      <c r="AT183" s="17" t="s">
        <v>144</v>
      </c>
      <c r="AU183" s="17" t="s">
        <v>89</v>
      </c>
    </row>
    <row r="184" spans="2:47" s="1" customFormat="1" ht="12">
      <c r="B184" s="38"/>
      <c r="C184" s="39"/>
      <c r="D184" s="236" t="s">
        <v>146</v>
      </c>
      <c r="E184" s="39"/>
      <c r="F184" s="239" t="s">
        <v>237</v>
      </c>
      <c r="G184" s="39"/>
      <c r="H184" s="39"/>
      <c r="I184" s="139"/>
      <c r="J184" s="39"/>
      <c r="K184" s="39"/>
      <c r="L184" s="43"/>
      <c r="M184" s="238"/>
      <c r="N184" s="86"/>
      <c r="O184" s="86"/>
      <c r="P184" s="86"/>
      <c r="Q184" s="86"/>
      <c r="R184" s="86"/>
      <c r="S184" s="86"/>
      <c r="T184" s="87"/>
      <c r="AT184" s="17" t="s">
        <v>146</v>
      </c>
      <c r="AU184" s="17" t="s">
        <v>89</v>
      </c>
    </row>
    <row r="185" spans="2:51" s="13" customFormat="1" ht="12">
      <c r="B185" s="250"/>
      <c r="C185" s="251"/>
      <c r="D185" s="236" t="s">
        <v>148</v>
      </c>
      <c r="E185" s="252" t="s">
        <v>1</v>
      </c>
      <c r="F185" s="253" t="s">
        <v>243</v>
      </c>
      <c r="G185" s="251"/>
      <c r="H185" s="254">
        <v>198.036</v>
      </c>
      <c r="I185" s="255"/>
      <c r="J185" s="251"/>
      <c r="K185" s="251"/>
      <c r="L185" s="256"/>
      <c r="M185" s="257"/>
      <c r="N185" s="258"/>
      <c r="O185" s="258"/>
      <c r="P185" s="258"/>
      <c r="Q185" s="258"/>
      <c r="R185" s="258"/>
      <c r="S185" s="258"/>
      <c r="T185" s="259"/>
      <c r="AT185" s="260" t="s">
        <v>148</v>
      </c>
      <c r="AU185" s="260" t="s">
        <v>89</v>
      </c>
      <c r="AV185" s="13" t="s">
        <v>89</v>
      </c>
      <c r="AW185" s="13" t="s">
        <v>36</v>
      </c>
      <c r="AX185" s="13" t="s">
        <v>87</v>
      </c>
      <c r="AY185" s="260" t="s">
        <v>135</v>
      </c>
    </row>
    <row r="186" spans="2:65" s="1" customFormat="1" ht="16.5" customHeight="1">
      <c r="B186" s="38"/>
      <c r="C186" s="223" t="s">
        <v>244</v>
      </c>
      <c r="D186" s="223" t="s">
        <v>137</v>
      </c>
      <c r="E186" s="224" t="s">
        <v>245</v>
      </c>
      <c r="F186" s="225" t="s">
        <v>246</v>
      </c>
      <c r="G186" s="226" t="s">
        <v>174</v>
      </c>
      <c r="H186" s="227">
        <v>1.1</v>
      </c>
      <c r="I186" s="228"/>
      <c r="J186" s="229">
        <f>ROUND(I186*H186,2)</f>
        <v>0</v>
      </c>
      <c r="K186" s="225" t="s">
        <v>1</v>
      </c>
      <c r="L186" s="43"/>
      <c r="M186" s="230" t="s">
        <v>1</v>
      </c>
      <c r="N186" s="231" t="s">
        <v>44</v>
      </c>
      <c r="O186" s="86"/>
      <c r="P186" s="232">
        <f>O186*H186</f>
        <v>0</v>
      </c>
      <c r="Q186" s="232">
        <v>0</v>
      </c>
      <c r="R186" s="232">
        <f>Q186*H186</f>
        <v>0</v>
      </c>
      <c r="S186" s="232">
        <v>0</v>
      </c>
      <c r="T186" s="233">
        <f>S186*H186</f>
        <v>0</v>
      </c>
      <c r="AR186" s="234" t="s">
        <v>142</v>
      </c>
      <c r="AT186" s="234" t="s">
        <v>137</v>
      </c>
      <c r="AU186" s="234" t="s">
        <v>89</v>
      </c>
      <c r="AY186" s="17" t="s">
        <v>135</v>
      </c>
      <c r="BE186" s="235">
        <f>IF(N186="základní",J186,0)</f>
        <v>0</v>
      </c>
      <c r="BF186" s="235">
        <f>IF(N186="snížená",J186,0)</f>
        <v>0</v>
      </c>
      <c r="BG186" s="235">
        <f>IF(N186="zákl. přenesená",J186,0)</f>
        <v>0</v>
      </c>
      <c r="BH186" s="235">
        <f>IF(N186="sníž. přenesená",J186,0)</f>
        <v>0</v>
      </c>
      <c r="BI186" s="235">
        <f>IF(N186="nulová",J186,0)</f>
        <v>0</v>
      </c>
      <c r="BJ186" s="17" t="s">
        <v>87</v>
      </c>
      <c r="BK186" s="235">
        <f>ROUND(I186*H186,2)</f>
        <v>0</v>
      </c>
      <c r="BL186" s="17" t="s">
        <v>142</v>
      </c>
      <c r="BM186" s="234" t="s">
        <v>247</v>
      </c>
    </row>
    <row r="187" spans="2:47" s="1" customFormat="1" ht="12">
      <c r="B187" s="38"/>
      <c r="C187" s="39"/>
      <c r="D187" s="236" t="s">
        <v>144</v>
      </c>
      <c r="E187" s="39"/>
      <c r="F187" s="237" t="s">
        <v>242</v>
      </c>
      <c r="G187" s="39"/>
      <c r="H187" s="39"/>
      <c r="I187" s="139"/>
      <c r="J187" s="39"/>
      <c r="K187" s="39"/>
      <c r="L187" s="43"/>
      <c r="M187" s="238"/>
      <c r="N187" s="86"/>
      <c r="O187" s="86"/>
      <c r="P187" s="86"/>
      <c r="Q187" s="86"/>
      <c r="R187" s="86"/>
      <c r="S187" s="86"/>
      <c r="T187" s="87"/>
      <c r="AT187" s="17" t="s">
        <v>144</v>
      </c>
      <c r="AU187" s="17" t="s">
        <v>89</v>
      </c>
    </row>
    <row r="188" spans="2:51" s="13" customFormat="1" ht="12">
      <c r="B188" s="250"/>
      <c r="C188" s="251"/>
      <c r="D188" s="236" t="s">
        <v>148</v>
      </c>
      <c r="E188" s="252" t="s">
        <v>1</v>
      </c>
      <c r="F188" s="253" t="s">
        <v>248</v>
      </c>
      <c r="G188" s="251"/>
      <c r="H188" s="254">
        <v>1.1</v>
      </c>
      <c r="I188" s="255"/>
      <c r="J188" s="251"/>
      <c r="K188" s="251"/>
      <c r="L188" s="256"/>
      <c r="M188" s="257"/>
      <c r="N188" s="258"/>
      <c r="O188" s="258"/>
      <c r="P188" s="258"/>
      <c r="Q188" s="258"/>
      <c r="R188" s="258"/>
      <c r="S188" s="258"/>
      <c r="T188" s="259"/>
      <c r="AT188" s="260" t="s">
        <v>148</v>
      </c>
      <c r="AU188" s="260" t="s">
        <v>89</v>
      </c>
      <c r="AV188" s="13" t="s">
        <v>89</v>
      </c>
      <c r="AW188" s="13" t="s">
        <v>36</v>
      </c>
      <c r="AX188" s="13" t="s">
        <v>87</v>
      </c>
      <c r="AY188" s="260" t="s">
        <v>135</v>
      </c>
    </row>
    <row r="189" spans="2:65" s="1" customFormat="1" ht="16.5" customHeight="1">
      <c r="B189" s="38"/>
      <c r="C189" s="223" t="s">
        <v>249</v>
      </c>
      <c r="D189" s="223" t="s">
        <v>137</v>
      </c>
      <c r="E189" s="224" t="s">
        <v>250</v>
      </c>
      <c r="F189" s="225" t="s">
        <v>251</v>
      </c>
      <c r="G189" s="226" t="s">
        <v>174</v>
      </c>
      <c r="H189" s="227">
        <v>1.1</v>
      </c>
      <c r="I189" s="228"/>
      <c r="J189" s="229">
        <f>ROUND(I189*H189,2)</f>
        <v>0</v>
      </c>
      <c r="K189" s="225" t="s">
        <v>1</v>
      </c>
      <c r="L189" s="43"/>
      <c r="M189" s="230" t="s">
        <v>1</v>
      </c>
      <c r="N189" s="231" t="s">
        <v>44</v>
      </c>
      <c r="O189" s="86"/>
      <c r="P189" s="232">
        <f>O189*H189</f>
        <v>0</v>
      </c>
      <c r="Q189" s="232">
        <v>0</v>
      </c>
      <c r="R189" s="232">
        <f>Q189*H189</f>
        <v>0</v>
      </c>
      <c r="S189" s="232">
        <v>0</v>
      </c>
      <c r="T189" s="233">
        <f>S189*H189</f>
        <v>0</v>
      </c>
      <c r="AR189" s="234" t="s">
        <v>142</v>
      </c>
      <c r="AT189" s="234" t="s">
        <v>137</v>
      </c>
      <c r="AU189" s="234" t="s">
        <v>89</v>
      </c>
      <c r="AY189" s="17" t="s">
        <v>135</v>
      </c>
      <c r="BE189" s="235">
        <f>IF(N189="základní",J189,0)</f>
        <v>0</v>
      </c>
      <c r="BF189" s="235">
        <f>IF(N189="snížená",J189,0)</f>
        <v>0</v>
      </c>
      <c r="BG189" s="235">
        <f>IF(N189="zákl. přenesená",J189,0)</f>
        <v>0</v>
      </c>
      <c r="BH189" s="235">
        <f>IF(N189="sníž. přenesená",J189,0)</f>
        <v>0</v>
      </c>
      <c r="BI189" s="235">
        <f>IF(N189="nulová",J189,0)</f>
        <v>0</v>
      </c>
      <c r="BJ189" s="17" t="s">
        <v>87</v>
      </c>
      <c r="BK189" s="235">
        <f>ROUND(I189*H189,2)</f>
        <v>0</v>
      </c>
      <c r="BL189" s="17" t="s">
        <v>142</v>
      </c>
      <c r="BM189" s="234" t="s">
        <v>252</v>
      </c>
    </row>
    <row r="190" spans="2:47" s="1" customFormat="1" ht="12">
      <c r="B190" s="38"/>
      <c r="C190" s="39"/>
      <c r="D190" s="236" t="s">
        <v>144</v>
      </c>
      <c r="E190" s="39"/>
      <c r="F190" s="237" t="s">
        <v>251</v>
      </c>
      <c r="G190" s="39"/>
      <c r="H190" s="39"/>
      <c r="I190" s="139"/>
      <c r="J190" s="39"/>
      <c r="K190" s="39"/>
      <c r="L190" s="43"/>
      <c r="M190" s="238"/>
      <c r="N190" s="86"/>
      <c r="O190" s="86"/>
      <c r="P190" s="86"/>
      <c r="Q190" s="86"/>
      <c r="R190" s="86"/>
      <c r="S190" s="86"/>
      <c r="T190" s="87"/>
      <c r="AT190" s="17" t="s">
        <v>144</v>
      </c>
      <c r="AU190" s="17" t="s">
        <v>89</v>
      </c>
    </row>
    <row r="191" spans="2:51" s="13" customFormat="1" ht="12">
      <c r="B191" s="250"/>
      <c r="C191" s="251"/>
      <c r="D191" s="236" t="s">
        <v>148</v>
      </c>
      <c r="E191" s="252" t="s">
        <v>1</v>
      </c>
      <c r="F191" s="253" t="s">
        <v>248</v>
      </c>
      <c r="G191" s="251"/>
      <c r="H191" s="254">
        <v>1.1</v>
      </c>
      <c r="I191" s="255"/>
      <c r="J191" s="251"/>
      <c r="K191" s="251"/>
      <c r="L191" s="256"/>
      <c r="M191" s="257"/>
      <c r="N191" s="258"/>
      <c r="O191" s="258"/>
      <c r="P191" s="258"/>
      <c r="Q191" s="258"/>
      <c r="R191" s="258"/>
      <c r="S191" s="258"/>
      <c r="T191" s="259"/>
      <c r="AT191" s="260" t="s">
        <v>148</v>
      </c>
      <c r="AU191" s="260" t="s">
        <v>89</v>
      </c>
      <c r="AV191" s="13" t="s">
        <v>89</v>
      </c>
      <c r="AW191" s="13" t="s">
        <v>36</v>
      </c>
      <c r="AX191" s="13" t="s">
        <v>87</v>
      </c>
      <c r="AY191" s="260" t="s">
        <v>135</v>
      </c>
    </row>
    <row r="192" spans="2:65" s="1" customFormat="1" ht="16.5" customHeight="1">
      <c r="B192" s="38"/>
      <c r="C192" s="223" t="s">
        <v>253</v>
      </c>
      <c r="D192" s="223" t="s">
        <v>137</v>
      </c>
      <c r="E192" s="224" t="s">
        <v>254</v>
      </c>
      <c r="F192" s="225" t="s">
        <v>255</v>
      </c>
      <c r="G192" s="226" t="s">
        <v>140</v>
      </c>
      <c r="H192" s="227">
        <v>1.5</v>
      </c>
      <c r="I192" s="228"/>
      <c r="J192" s="229">
        <f>ROUND(I192*H192,2)</f>
        <v>0</v>
      </c>
      <c r="K192" s="225" t="s">
        <v>141</v>
      </c>
      <c r="L192" s="43"/>
      <c r="M192" s="230" t="s">
        <v>1</v>
      </c>
      <c r="N192" s="231" t="s">
        <v>44</v>
      </c>
      <c r="O192" s="86"/>
      <c r="P192" s="232">
        <f>O192*H192</f>
        <v>0</v>
      </c>
      <c r="Q192" s="232">
        <v>0</v>
      </c>
      <c r="R192" s="232">
        <f>Q192*H192</f>
        <v>0</v>
      </c>
      <c r="S192" s="232">
        <v>0</v>
      </c>
      <c r="T192" s="233">
        <f>S192*H192</f>
        <v>0</v>
      </c>
      <c r="AR192" s="234" t="s">
        <v>142</v>
      </c>
      <c r="AT192" s="234" t="s">
        <v>137</v>
      </c>
      <c r="AU192" s="234" t="s">
        <v>89</v>
      </c>
      <c r="AY192" s="17" t="s">
        <v>135</v>
      </c>
      <c r="BE192" s="235">
        <f>IF(N192="základní",J192,0)</f>
        <v>0</v>
      </c>
      <c r="BF192" s="235">
        <f>IF(N192="snížená",J192,0)</f>
        <v>0</v>
      </c>
      <c r="BG192" s="235">
        <f>IF(N192="zákl. přenesená",J192,0)</f>
        <v>0</v>
      </c>
      <c r="BH192" s="235">
        <f>IF(N192="sníž. přenesená",J192,0)</f>
        <v>0</v>
      </c>
      <c r="BI192" s="235">
        <f>IF(N192="nulová",J192,0)</f>
        <v>0</v>
      </c>
      <c r="BJ192" s="17" t="s">
        <v>87</v>
      </c>
      <c r="BK192" s="235">
        <f>ROUND(I192*H192,2)</f>
        <v>0</v>
      </c>
      <c r="BL192" s="17" t="s">
        <v>142</v>
      </c>
      <c r="BM192" s="234" t="s">
        <v>256</v>
      </c>
    </row>
    <row r="193" spans="2:47" s="1" customFormat="1" ht="12">
      <c r="B193" s="38"/>
      <c r="C193" s="39"/>
      <c r="D193" s="236" t="s">
        <v>144</v>
      </c>
      <c r="E193" s="39"/>
      <c r="F193" s="237" t="s">
        <v>257</v>
      </c>
      <c r="G193" s="39"/>
      <c r="H193" s="39"/>
      <c r="I193" s="139"/>
      <c r="J193" s="39"/>
      <c r="K193" s="39"/>
      <c r="L193" s="43"/>
      <c r="M193" s="238"/>
      <c r="N193" s="86"/>
      <c r="O193" s="86"/>
      <c r="P193" s="86"/>
      <c r="Q193" s="86"/>
      <c r="R193" s="86"/>
      <c r="S193" s="86"/>
      <c r="T193" s="87"/>
      <c r="AT193" s="17" t="s">
        <v>144</v>
      </c>
      <c r="AU193" s="17" t="s">
        <v>89</v>
      </c>
    </row>
    <row r="194" spans="2:47" s="1" customFormat="1" ht="12">
      <c r="B194" s="38"/>
      <c r="C194" s="39"/>
      <c r="D194" s="236" t="s">
        <v>146</v>
      </c>
      <c r="E194" s="39"/>
      <c r="F194" s="239" t="s">
        <v>258</v>
      </c>
      <c r="G194" s="39"/>
      <c r="H194" s="39"/>
      <c r="I194" s="139"/>
      <c r="J194" s="39"/>
      <c r="K194" s="39"/>
      <c r="L194" s="43"/>
      <c r="M194" s="238"/>
      <c r="N194" s="86"/>
      <c r="O194" s="86"/>
      <c r="P194" s="86"/>
      <c r="Q194" s="86"/>
      <c r="R194" s="86"/>
      <c r="S194" s="86"/>
      <c r="T194" s="87"/>
      <c r="AT194" s="17" t="s">
        <v>146</v>
      </c>
      <c r="AU194" s="17" t="s">
        <v>89</v>
      </c>
    </row>
    <row r="195" spans="2:51" s="13" customFormat="1" ht="12">
      <c r="B195" s="250"/>
      <c r="C195" s="251"/>
      <c r="D195" s="236" t="s">
        <v>148</v>
      </c>
      <c r="E195" s="252" t="s">
        <v>1</v>
      </c>
      <c r="F195" s="253" t="s">
        <v>164</v>
      </c>
      <c r="G195" s="251"/>
      <c r="H195" s="254">
        <v>1.5</v>
      </c>
      <c r="I195" s="255"/>
      <c r="J195" s="251"/>
      <c r="K195" s="251"/>
      <c r="L195" s="256"/>
      <c r="M195" s="257"/>
      <c r="N195" s="258"/>
      <c r="O195" s="258"/>
      <c r="P195" s="258"/>
      <c r="Q195" s="258"/>
      <c r="R195" s="258"/>
      <c r="S195" s="258"/>
      <c r="T195" s="259"/>
      <c r="AT195" s="260" t="s">
        <v>148</v>
      </c>
      <c r="AU195" s="260" t="s">
        <v>89</v>
      </c>
      <c r="AV195" s="13" t="s">
        <v>89</v>
      </c>
      <c r="AW195" s="13" t="s">
        <v>36</v>
      </c>
      <c r="AX195" s="13" t="s">
        <v>87</v>
      </c>
      <c r="AY195" s="260" t="s">
        <v>135</v>
      </c>
    </row>
    <row r="196" spans="2:65" s="1" customFormat="1" ht="16.5" customHeight="1">
      <c r="B196" s="38"/>
      <c r="C196" s="283" t="s">
        <v>259</v>
      </c>
      <c r="D196" s="283" t="s">
        <v>260</v>
      </c>
      <c r="E196" s="284" t="s">
        <v>261</v>
      </c>
      <c r="F196" s="285" t="s">
        <v>262</v>
      </c>
      <c r="G196" s="286" t="s">
        <v>174</v>
      </c>
      <c r="H196" s="287">
        <v>0.3</v>
      </c>
      <c r="I196" s="288"/>
      <c r="J196" s="289">
        <f>ROUND(I196*H196,2)</f>
        <v>0</v>
      </c>
      <c r="K196" s="285" t="s">
        <v>1</v>
      </c>
      <c r="L196" s="290"/>
      <c r="M196" s="291" t="s">
        <v>1</v>
      </c>
      <c r="N196" s="292" t="s">
        <v>44</v>
      </c>
      <c r="O196" s="86"/>
      <c r="P196" s="232">
        <f>O196*H196</f>
        <v>0</v>
      </c>
      <c r="Q196" s="232">
        <v>0</v>
      </c>
      <c r="R196" s="232">
        <f>Q196*H196</f>
        <v>0</v>
      </c>
      <c r="S196" s="232">
        <v>0</v>
      </c>
      <c r="T196" s="233">
        <f>S196*H196</f>
        <v>0</v>
      </c>
      <c r="AR196" s="234" t="s">
        <v>192</v>
      </c>
      <c r="AT196" s="234" t="s">
        <v>260</v>
      </c>
      <c r="AU196" s="234" t="s">
        <v>89</v>
      </c>
      <c r="AY196" s="17" t="s">
        <v>135</v>
      </c>
      <c r="BE196" s="235">
        <f>IF(N196="základní",J196,0)</f>
        <v>0</v>
      </c>
      <c r="BF196" s="235">
        <f>IF(N196="snížená",J196,0)</f>
        <v>0</v>
      </c>
      <c r="BG196" s="235">
        <f>IF(N196="zákl. přenesená",J196,0)</f>
        <v>0</v>
      </c>
      <c r="BH196" s="235">
        <f>IF(N196="sníž. přenesená",J196,0)</f>
        <v>0</v>
      </c>
      <c r="BI196" s="235">
        <f>IF(N196="nulová",J196,0)</f>
        <v>0</v>
      </c>
      <c r="BJ196" s="17" t="s">
        <v>87</v>
      </c>
      <c r="BK196" s="235">
        <f>ROUND(I196*H196,2)</f>
        <v>0</v>
      </c>
      <c r="BL196" s="17" t="s">
        <v>142</v>
      </c>
      <c r="BM196" s="234" t="s">
        <v>263</v>
      </c>
    </row>
    <row r="197" spans="2:47" s="1" customFormat="1" ht="12">
      <c r="B197" s="38"/>
      <c r="C197" s="39"/>
      <c r="D197" s="236" t="s">
        <v>144</v>
      </c>
      <c r="E197" s="39"/>
      <c r="F197" s="237" t="s">
        <v>264</v>
      </c>
      <c r="G197" s="39"/>
      <c r="H197" s="39"/>
      <c r="I197" s="139"/>
      <c r="J197" s="39"/>
      <c r="K197" s="39"/>
      <c r="L197" s="43"/>
      <c r="M197" s="238"/>
      <c r="N197" s="86"/>
      <c r="O197" s="86"/>
      <c r="P197" s="86"/>
      <c r="Q197" s="86"/>
      <c r="R197" s="86"/>
      <c r="S197" s="86"/>
      <c r="T197" s="87"/>
      <c r="AT197" s="17" t="s">
        <v>144</v>
      </c>
      <c r="AU197" s="17" t="s">
        <v>89</v>
      </c>
    </row>
    <row r="198" spans="2:65" s="1" customFormat="1" ht="16.5" customHeight="1">
      <c r="B198" s="38"/>
      <c r="C198" s="223" t="s">
        <v>265</v>
      </c>
      <c r="D198" s="223" t="s">
        <v>137</v>
      </c>
      <c r="E198" s="224" t="s">
        <v>266</v>
      </c>
      <c r="F198" s="225" t="s">
        <v>267</v>
      </c>
      <c r="G198" s="226" t="s">
        <v>140</v>
      </c>
      <c r="H198" s="227">
        <v>28.9</v>
      </c>
      <c r="I198" s="228"/>
      <c r="J198" s="229">
        <f>ROUND(I198*H198,2)</f>
        <v>0</v>
      </c>
      <c r="K198" s="225" t="s">
        <v>141</v>
      </c>
      <c r="L198" s="43"/>
      <c r="M198" s="230" t="s">
        <v>1</v>
      </c>
      <c r="N198" s="231" t="s">
        <v>44</v>
      </c>
      <c r="O198" s="86"/>
      <c r="P198" s="232">
        <f>O198*H198</f>
        <v>0</v>
      </c>
      <c r="Q198" s="232">
        <v>0</v>
      </c>
      <c r="R198" s="232">
        <f>Q198*H198</f>
        <v>0</v>
      </c>
      <c r="S198" s="232">
        <v>0</v>
      </c>
      <c r="T198" s="233">
        <f>S198*H198</f>
        <v>0</v>
      </c>
      <c r="AR198" s="234" t="s">
        <v>142</v>
      </c>
      <c r="AT198" s="234" t="s">
        <v>137</v>
      </c>
      <c r="AU198" s="234" t="s">
        <v>89</v>
      </c>
      <c r="AY198" s="17" t="s">
        <v>135</v>
      </c>
      <c r="BE198" s="235">
        <f>IF(N198="základní",J198,0)</f>
        <v>0</v>
      </c>
      <c r="BF198" s="235">
        <f>IF(N198="snížená",J198,0)</f>
        <v>0</v>
      </c>
      <c r="BG198" s="235">
        <f>IF(N198="zákl. přenesená",J198,0)</f>
        <v>0</v>
      </c>
      <c r="BH198" s="235">
        <f>IF(N198="sníž. přenesená",J198,0)</f>
        <v>0</v>
      </c>
      <c r="BI198" s="235">
        <f>IF(N198="nulová",J198,0)</f>
        <v>0</v>
      </c>
      <c r="BJ198" s="17" t="s">
        <v>87</v>
      </c>
      <c r="BK198" s="235">
        <f>ROUND(I198*H198,2)</f>
        <v>0</v>
      </c>
      <c r="BL198" s="17" t="s">
        <v>142</v>
      </c>
      <c r="BM198" s="234" t="s">
        <v>268</v>
      </c>
    </row>
    <row r="199" spans="2:47" s="1" customFormat="1" ht="12">
      <c r="B199" s="38"/>
      <c r="C199" s="39"/>
      <c r="D199" s="236" t="s">
        <v>144</v>
      </c>
      <c r="E199" s="39"/>
      <c r="F199" s="237" t="s">
        <v>269</v>
      </c>
      <c r="G199" s="39"/>
      <c r="H199" s="39"/>
      <c r="I199" s="139"/>
      <c r="J199" s="39"/>
      <c r="K199" s="39"/>
      <c r="L199" s="43"/>
      <c r="M199" s="238"/>
      <c r="N199" s="86"/>
      <c r="O199" s="86"/>
      <c r="P199" s="86"/>
      <c r="Q199" s="86"/>
      <c r="R199" s="86"/>
      <c r="S199" s="86"/>
      <c r="T199" s="87"/>
      <c r="AT199" s="17" t="s">
        <v>144</v>
      </c>
      <c r="AU199" s="17" t="s">
        <v>89</v>
      </c>
    </row>
    <row r="200" spans="2:51" s="13" customFormat="1" ht="12">
      <c r="B200" s="250"/>
      <c r="C200" s="251"/>
      <c r="D200" s="236" t="s">
        <v>148</v>
      </c>
      <c r="E200" s="252" t="s">
        <v>1</v>
      </c>
      <c r="F200" s="253" t="s">
        <v>270</v>
      </c>
      <c r="G200" s="251"/>
      <c r="H200" s="254">
        <v>28.9</v>
      </c>
      <c r="I200" s="255"/>
      <c r="J200" s="251"/>
      <c r="K200" s="251"/>
      <c r="L200" s="256"/>
      <c r="M200" s="257"/>
      <c r="N200" s="258"/>
      <c r="O200" s="258"/>
      <c r="P200" s="258"/>
      <c r="Q200" s="258"/>
      <c r="R200" s="258"/>
      <c r="S200" s="258"/>
      <c r="T200" s="259"/>
      <c r="AT200" s="260" t="s">
        <v>148</v>
      </c>
      <c r="AU200" s="260" t="s">
        <v>89</v>
      </c>
      <c r="AV200" s="13" t="s">
        <v>89</v>
      </c>
      <c r="AW200" s="13" t="s">
        <v>36</v>
      </c>
      <c r="AX200" s="13" t="s">
        <v>87</v>
      </c>
      <c r="AY200" s="260" t="s">
        <v>135</v>
      </c>
    </row>
    <row r="201" spans="2:65" s="1" customFormat="1" ht="16.5" customHeight="1">
      <c r="B201" s="38"/>
      <c r="C201" s="223" t="s">
        <v>7</v>
      </c>
      <c r="D201" s="223" t="s">
        <v>137</v>
      </c>
      <c r="E201" s="224" t="s">
        <v>271</v>
      </c>
      <c r="F201" s="225" t="s">
        <v>272</v>
      </c>
      <c r="G201" s="226" t="s">
        <v>140</v>
      </c>
      <c r="H201" s="227">
        <v>335</v>
      </c>
      <c r="I201" s="228"/>
      <c r="J201" s="229">
        <f>ROUND(I201*H201,2)</f>
        <v>0</v>
      </c>
      <c r="K201" s="225" t="s">
        <v>141</v>
      </c>
      <c r="L201" s="43"/>
      <c r="M201" s="230" t="s">
        <v>1</v>
      </c>
      <c r="N201" s="231" t="s">
        <v>44</v>
      </c>
      <c r="O201" s="86"/>
      <c r="P201" s="232">
        <f>O201*H201</f>
        <v>0</v>
      </c>
      <c r="Q201" s="232">
        <v>0</v>
      </c>
      <c r="R201" s="232">
        <f>Q201*H201</f>
        <v>0</v>
      </c>
      <c r="S201" s="232">
        <v>0</v>
      </c>
      <c r="T201" s="233">
        <f>S201*H201</f>
        <v>0</v>
      </c>
      <c r="AR201" s="234" t="s">
        <v>142</v>
      </c>
      <c r="AT201" s="234" t="s">
        <v>137</v>
      </c>
      <c r="AU201" s="234" t="s">
        <v>89</v>
      </c>
      <c r="AY201" s="17" t="s">
        <v>135</v>
      </c>
      <c r="BE201" s="235">
        <f>IF(N201="základní",J201,0)</f>
        <v>0</v>
      </c>
      <c r="BF201" s="235">
        <f>IF(N201="snížená",J201,0)</f>
        <v>0</v>
      </c>
      <c r="BG201" s="235">
        <f>IF(N201="zákl. přenesená",J201,0)</f>
        <v>0</v>
      </c>
      <c r="BH201" s="235">
        <f>IF(N201="sníž. přenesená",J201,0)</f>
        <v>0</v>
      </c>
      <c r="BI201" s="235">
        <f>IF(N201="nulová",J201,0)</f>
        <v>0</v>
      </c>
      <c r="BJ201" s="17" t="s">
        <v>87</v>
      </c>
      <c r="BK201" s="235">
        <f>ROUND(I201*H201,2)</f>
        <v>0</v>
      </c>
      <c r="BL201" s="17" t="s">
        <v>142</v>
      </c>
      <c r="BM201" s="234" t="s">
        <v>273</v>
      </c>
    </row>
    <row r="202" spans="2:47" s="1" customFormat="1" ht="12">
      <c r="B202" s="38"/>
      <c r="C202" s="39"/>
      <c r="D202" s="236" t="s">
        <v>144</v>
      </c>
      <c r="E202" s="39"/>
      <c r="F202" s="237" t="s">
        <v>274</v>
      </c>
      <c r="G202" s="39"/>
      <c r="H202" s="39"/>
      <c r="I202" s="139"/>
      <c r="J202" s="39"/>
      <c r="K202" s="39"/>
      <c r="L202" s="43"/>
      <c r="M202" s="238"/>
      <c r="N202" s="86"/>
      <c r="O202" s="86"/>
      <c r="P202" s="86"/>
      <c r="Q202" s="86"/>
      <c r="R202" s="86"/>
      <c r="S202" s="86"/>
      <c r="T202" s="87"/>
      <c r="AT202" s="17" t="s">
        <v>144</v>
      </c>
      <c r="AU202" s="17" t="s">
        <v>89</v>
      </c>
    </row>
    <row r="203" spans="2:51" s="12" customFormat="1" ht="12">
      <c r="B203" s="240"/>
      <c r="C203" s="241"/>
      <c r="D203" s="236" t="s">
        <v>148</v>
      </c>
      <c r="E203" s="242" t="s">
        <v>1</v>
      </c>
      <c r="F203" s="243" t="s">
        <v>149</v>
      </c>
      <c r="G203" s="241"/>
      <c r="H203" s="242" t="s">
        <v>1</v>
      </c>
      <c r="I203" s="244"/>
      <c r="J203" s="241"/>
      <c r="K203" s="241"/>
      <c r="L203" s="245"/>
      <c r="M203" s="246"/>
      <c r="N203" s="247"/>
      <c r="O203" s="247"/>
      <c r="P203" s="247"/>
      <c r="Q203" s="247"/>
      <c r="R203" s="247"/>
      <c r="S203" s="247"/>
      <c r="T203" s="248"/>
      <c r="AT203" s="249" t="s">
        <v>148</v>
      </c>
      <c r="AU203" s="249" t="s">
        <v>89</v>
      </c>
      <c r="AV203" s="12" t="s">
        <v>87</v>
      </c>
      <c r="AW203" s="12" t="s">
        <v>36</v>
      </c>
      <c r="AX203" s="12" t="s">
        <v>79</v>
      </c>
      <c r="AY203" s="249" t="s">
        <v>135</v>
      </c>
    </row>
    <row r="204" spans="2:51" s="13" customFormat="1" ht="12">
      <c r="B204" s="250"/>
      <c r="C204" s="251"/>
      <c r="D204" s="236" t="s">
        <v>148</v>
      </c>
      <c r="E204" s="252" t="s">
        <v>1</v>
      </c>
      <c r="F204" s="253" t="s">
        <v>275</v>
      </c>
      <c r="G204" s="251"/>
      <c r="H204" s="254">
        <v>335</v>
      </c>
      <c r="I204" s="255"/>
      <c r="J204" s="251"/>
      <c r="K204" s="251"/>
      <c r="L204" s="256"/>
      <c r="M204" s="257"/>
      <c r="N204" s="258"/>
      <c r="O204" s="258"/>
      <c r="P204" s="258"/>
      <c r="Q204" s="258"/>
      <c r="R204" s="258"/>
      <c r="S204" s="258"/>
      <c r="T204" s="259"/>
      <c r="AT204" s="260" t="s">
        <v>148</v>
      </c>
      <c r="AU204" s="260" t="s">
        <v>89</v>
      </c>
      <c r="AV204" s="13" t="s">
        <v>89</v>
      </c>
      <c r="AW204" s="13" t="s">
        <v>36</v>
      </c>
      <c r="AX204" s="13" t="s">
        <v>87</v>
      </c>
      <c r="AY204" s="260" t="s">
        <v>135</v>
      </c>
    </row>
    <row r="205" spans="2:63" s="11" customFormat="1" ht="20.85" customHeight="1">
      <c r="B205" s="207"/>
      <c r="C205" s="208"/>
      <c r="D205" s="209" t="s">
        <v>78</v>
      </c>
      <c r="E205" s="221" t="s">
        <v>253</v>
      </c>
      <c r="F205" s="221" t="s">
        <v>276</v>
      </c>
      <c r="G205" s="208"/>
      <c r="H205" s="208"/>
      <c r="I205" s="211"/>
      <c r="J205" s="222">
        <f>BK205</f>
        <v>0</v>
      </c>
      <c r="K205" s="208"/>
      <c r="L205" s="213"/>
      <c r="M205" s="214"/>
      <c r="N205" s="215"/>
      <c r="O205" s="215"/>
      <c r="P205" s="216">
        <f>SUM(P206:P211)</f>
        <v>0</v>
      </c>
      <c r="Q205" s="215"/>
      <c r="R205" s="216">
        <f>SUM(R206:R211)</f>
        <v>0.00043400000000000003</v>
      </c>
      <c r="S205" s="215"/>
      <c r="T205" s="217">
        <f>SUM(T206:T211)</f>
        <v>0</v>
      </c>
      <c r="AR205" s="218" t="s">
        <v>87</v>
      </c>
      <c r="AT205" s="219" t="s">
        <v>78</v>
      </c>
      <c r="AU205" s="219" t="s">
        <v>89</v>
      </c>
      <c r="AY205" s="218" t="s">
        <v>135</v>
      </c>
      <c r="BK205" s="220">
        <f>SUM(BK206:BK211)</f>
        <v>0</v>
      </c>
    </row>
    <row r="206" spans="2:65" s="1" customFormat="1" ht="16.5" customHeight="1">
      <c r="B206" s="38"/>
      <c r="C206" s="223" t="s">
        <v>277</v>
      </c>
      <c r="D206" s="223" t="s">
        <v>137</v>
      </c>
      <c r="E206" s="224" t="s">
        <v>278</v>
      </c>
      <c r="F206" s="225" t="s">
        <v>279</v>
      </c>
      <c r="G206" s="226" t="s">
        <v>140</v>
      </c>
      <c r="H206" s="227">
        <v>28.9</v>
      </c>
      <c r="I206" s="228"/>
      <c r="J206" s="229">
        <f>ROUND(I206*H206,2)</f>
        <v>0</v>
      </c>
      <c r="K206" s="225" t="s">
        <v>141</v>
      </c>
      <c r="L206" s="43"/>
      <c r="M206" s="230" t="s">
        <v>1</v>
      </c>
      <c r="N206" s="231" t="s">
        <v>44</v>
      </c>
      <c r="O206" s="86"/>
      <c r="P206" s="232">
        <f>O206*H206</f>
        <v>0</v>
      </c>
      <c r="Q206" s="232">
        <v>0</v>
      </c>
      <c r="R206" s="232">
        <f>Q206*H206</f>
        <v>0</v>
      </c>
      <c r="S206" s="232">
        <v>0</v>
      </c>
      <c r="T206" s="233">
        <f>S206*H206</f>
        <v>0</v>
      </c>
      <c r="AR206" s="234" t="s">
        <v>142</v>
      </c>
      <c r="AT206" s="234" t="s">
        <v>137</v>
      </c>
      <c r="AU206" s="234" t="s">
        <v>158</v>
      </c>
      <c r="AY206" s="17" t="s">
        <v>135</v>
      </c>
      <c r="BE206" s="235">
        <f>IF(N206="základní",J206,0)</f>
        <v>0</v>
      </c>
      <c r="BF206" s="235">
        <f>IF(N206="snížená",J206,0)</f>
        <v>0</v>
      </c>
      <c r="BG206" s="235">
        <f>IF(N206="zákl. přenesená",J206,0)</f>
        <v>0</v>
      </c>
      <c r="BH206" s="235">
        <f>IF(N206="sníž. přenesená",J206,0)</f>
        <v>0</v>
      </c>
      <c r="BI206" s="235">
        <f>IF(N206="nulová",J206,0)</f>
        <v>0</v>
      </c>
      <c r="BJ206" s="17" t="s">
        <v>87</v>
      </c>
      <c r="BK206" s="235">
        <f>ROUND(I206*H206,2)</f>
        <v>0</v>
      </c>
      <c r="BL206" s="17" t="s">
        <v>142</v>
      </c>
      <c r="BM206" s="234" t="s">
        <v>280</v>
      </c>
    </row>
    <row r="207" spans="2:47" s="1" customFormat="1" ht="12">
      <c r="B207" s="38"/>
      <c r="C207" s="39"/>
      <c r="D207" s="236" t="s">
        <v>144</v>
      </c>
      <c r="E207" s="39"/>
      <c r="F207" s="237" t="s">
        <v>281</v>
      </c>
      <c r="G207" s="39"/>
      <c r="H207" s="39"/>
      <c r="I207" s="139"/>
      <c r="J207" s="39"/>
      <c r="K207" s="39"/>
      <c r="L207" s="43"/>
      <c r="M207" s="238"/>
      <c r="N207" s="86"/>
      <c r="O207" s="86"/>
      <c r="P207" s="86"/>
      <c r="Q207" s="86"/>
      <c r="R207" s="86"/>
      <c r="S207" s="86"/>
      <c r="T207" s="87"/>
      <c r="AT207" s="17" t="s">
        <v>144</v>
      </c>
      <c r="AU207" s="17" t="s">
        <v>158</v>
      </c>
    </row>
    <row r="208" spans="2:51" s="13" customFormat="1" ht="12">
      <c r="B208" s="250"/>
      <c r="C208" s="251"/>
      <c r="D208" s="236" t="s">
        <v>148</v>
      </c>
      <c r="E208" s="252" t="s">
        <v>1</v>
      </c>
      <c r="F208" s="253" t="s">
        <v>270</v>
      </c>
      <c r="G208" s="251"/>
      <c r="H208" s="254">
        <v>28.9</v>
      </c>
      <c r="I208" s="255"/>
      <c r="J208" s="251"/>
      <c r="K208" s="251"/>
      <c r="L208" s="256"/>
      <c r="M208" s="257"/>
      <c r="N208" s="258"/>
      <c r="O208" s="258"/>
      <c r="P208" s="258"/>
      <c r="Q208" s="258"/>
      <c r="R208" s="258"/>
      <c r="S208" s="258"/>
      <c r="T208" s="259"/>
      <c r="AT208" s="260" t="s">
        <v>148</v>
      </c>
      <c r="AU208" s="260" t="s">
        <v>158</v>
      </c>
      <c r="AV208" s="13" t="s">
        <v>89</v>
      </c>
      <c r="AW208" s="13" t="s">
        <v>36</v>
      </c>
      <c r="AX208" s="13" t="s">
        <v>87</v>
      </c>
      <c r="AY208" s="260" t="s">
        <v>135</v>
      </c>
    </row>
    <row r="209" spans="2:65" s="1" customFormat="1" ht="16.5" customHeight="1">
      <c r="B209" s="38"/>
      <c r="C209" s="283" t="s">
        <v>282</v>
      </c>
      <c r="D209" s="283" t="s">
        <v>260</v>
      </c>
      <c r="E209" s="284" t="s">
        <v>283</v>
      </c>
      <c r="F209" s="285" t="s">
        <v>284</v>
      </c>
      <c r="G209" s="286" t="s">
        <v>285</v>
      </c>
      <c r="H209" s="287">
        <v>0.434</v>
      </c>
      <c r="I209" s="288"/>
      <c r="J209" s="289">
        <f>ROUND(I209*H209,2)</f>
        <v>0</v>
      </c>
      <c r="K209" s="285" t="s">
        <v>141</v>
      </c>
      <c r="L209" s="290"/>
      <c r="M209" s="291" t="s">
        <v>1</v>
      </c>
      <c r="N209" s="292" t="s">
        <v>44</v>
      </c>
      <c r="O209" s="86"/>
      <c r="P209" s="232">
        <f>O209*H209</f>
        <v>0</v>
      </c>
      <c r="Q209" s="232">
        <v>0.001</v>
      </c>
      <c r="R209" s="232">
        <f>Q209*H209</f>
        <v>0.00043400000000000003</v>
      </c>
      <c r="S209" s="232">
        <v>0</v>
      </c>
      <c r="T209" s="233">
        <f>S209*H209</f>
        <v>0</v>
      </c>
      <c r="AR209" s="234" t="s">
        <v>192</v>
      </c>
      <c r="AT209" s="234" t="s">
        <v>260</v>
      </c>
      <c r="AU209" s="234" t="s">
        <v>158</v>
      </c>
      <c r="AY209" s="17" t="s">
        <v>135</v>
      </c>
      <c r="BE209" s="235">
        <f>IF(N209="základní",J209,0)</f>
        <v>0</v>
      </c>
      <c r="BF209" s="235">
        <f>IF(N209="snížená",J209,0)</f>
        <v>0</v>
      </c>
      <c r="BG209" s="235">
        <f>IF(N209="zákl. přenesená",J209,0)</f>
        <v>0</v>
      </c>
      <c r="BH209" s="235">
        <f>IF(N209="sníž. přenesená",J209,0)</f>
        <v>0</v>
      </c>
      <c r="BI209" s="235">
        <f>IF(N209="nulová",J209,0)</f>
        <v>0</v>
      </c>
      <c r="BJ209" s="17" t="s">
        <v>87</v>
      </c>
      <c r="BK209" s="235">
        <f>ROUND(I209*H209,2)</f>
        <v>0</v>
      </c>
      <c r="BL209" s="17" t="s">
        <v>142</v>
      </c>
      <c r="BM209" s="234" t="s">
        <v>286</v>
      </c>
    </row>
    <row r="210" spans="2:47" s="1" customFormat="1" ht="12">
      <c r="B210" s="38"/>
      <c r="C210" s="39"/>
      <c r="D210" s="236" t="s">
        <v>144</v>
      </c>
      <c r="E210" s="39"/>
      <c r="F210" s="237" t="s">
        <v>284</v>
      </c>
      <c r="G210" s="39"/>
      <c r="H210" s="39"/>
      <c r="I210" s="139"/>
      <c r="J210" s="39"/>
      <c r="K210" s="39"/>
      <c r="L210" s="43"/>
      <c r="M210" s="238"/>
      <c r="N210" s="86"/>
      <c r="O210" s="86"/>
      <c r="P210" s="86"/>
      <c r="Q210" s="86"/>
      <c r="R210" s="86"/>
      <c r="S210" s="86"/>
      <c r="T210" s="87"/>
      <c r="AT210" s="17" t="s">
        <v>144</v>
      </c>
      <c r="AU210" s="17" t="s">
        <v>158</v>
      </c>
    </row>
    <row r="211" spans="2:51" s="13" customFormat="1" ht="12">
      <c r="B211" s="250"/>
      <c r="C211" s="251"/>
      <c r="D211" s="236" t="s">
        <v>148</v>
      </c>
      <c r="E211" s="251"/>
      <c r="F211" s="253" t="s">
        <v>287</v>
      </c>
      <c r="G211" s="251"/>
      <c r="H211" s="254">
        <v>0.434</v>
      </c>
      <c r="I211" s="255"/>
      <c r="J211" s="251"/>
      <c r="K211" s="251"/>
      <c r="L211" s="256"/>
      <c r="M211" s="257"/>
      <c r="N211" s="258"/>
      <c r="O211" s="258"/>
      <c r="P211" s="258"/>
      <c r="Q211" s="258"/>
      <c r="R211" s="258"/>
      <c r="S211" s="258"/>
      <c r="T211" s="259"/>
      <c r="AT211" s="260" t="s">
        <v>148</v>
      </c>
      <c r="AU211" s="260" t="s">
        <v>158</v>
      </c>
      <c r="AV211" s="13" t="s">
        <v>89</v>
      </c>
      <c r="AW211" s="13" t="s">
        <v>4</v>
      </c>
      <c r="AX211" s="13" t="s">
        <v>87</v>
      </c>
      <c r="AY211" s="260" t="s">
        <v>135</v>
      </c>
    </row>
    <row r="212" spans="2:63" s="11" customFormat="1" ht="22.8" customHeight="1">
      <c r="B212" s="207"/>
      <c r="C212" s="208"/>
      <c r="D212" s="209" t="s">
        <v>78</v>
      </c>
      <c r="E212" s="221" t="s">
        <v>142</v>
      </c>
      <c r="F212" s="221" t="s">
        <v>288</v>
      </c>
      <c r="G212" s="208"/>
      <c r="H212" s="208"/>
      <c r="I212" s="211"/>
      <c r="J212" s="222">
        <f>BK212</f>
        <v>0</v>
      </c>
      <c r="K212" s="208"/>
      <c r="L212" s="213"/>
      <c r="M212" s="214"/>
      <c r="N212" s="215"/>
      <c r="O212" s="215"/>
      <c r="P212" s="216">
        <f>SUM(P213:P222)</f>
        <v>0</v>
      </c>
      <c r="Q212" s="215"/>
      <c r="R212" s="216">
        <f>SUM(R213:R222)</f>
        <v>243.18319999999997</v>
      </c>
      <c r="S212" s="215"/>
      <c r="T212" s="217">
        <f>SUM(T213:T222)</f>
        <v>0</v>
      </c>
      <c r="AR212" s="218" t="s">
        <v>87</v>
      </c>
      <c r="AT212" s="219" t="s">
        <v>78</v>
      </c>
      <c r="AU212" s="219" t="s">
        <v>87</v>
      </c>
      <c r="AY212" s="218" t="s">
        <v>135</v>
      </c>
      <c r="BK212" s="220">
        <f>SUM(BK213:BK222)</f>
        <v>0</v>
      </c>
    </row>
    <row r="213" spans="2:65" s="1" customFormat="1" ht="16.5" customHeight="1">
      <c r="B213" s="38"/>
      <c r="C213" s="223" t="s">
        <v>289</v>
      </c>
      <c r="D213" s="223" t="s">
        <v>137</v>
      </c>
      <c r="E213" s="224" t="s">
        <v>290</v>
      </c>
      <c r="F213" s="225" t="s">
        <v>291</v>
      </c>
      <c r="G213" s="226" t="s">
        <v>140</v>
      </c>
      <c r="H213" s="227">
        <v>335</v>
      </c>
      <c r="I213" s="228"/>
      <c r="J213" s="229">
        <f>ROUND(I213*H213,2)</f>
        <v>0</v>
      </c>
      <c r="K213" s="225" t="s">
        <v>141</v>
      </c>
      <c r="L213" s="43"/>
      <c r="M213" s="230" t="s">
        <v>1</v>
      </c>
      <c r="N213" s="231" t="s">
        <v>44</v>
      </c>
      <c r="O213" s="86"/>
      <c r="P213" s="232">
        <f>O213*H213</f>
        <v>0</v>
      </c>
      <c r="Q213" s="232">
        <v>0.21252</v>
      </c>
      <c r="R213" s="232">
        <f>Q213*H213</f>
        <v>71.1942</v>
      </c>
      <c r="S213" s="232">
        <v>0</v>
      </c>
      <c r="T213" s="233">
        <f>S213*H213</f>
        <v>0</v>
      </c>
      <c r="AR213" s="234" t="s">
        <v>142</v>
      </c>
      <c r="AT213" s="234" t="s">
        <v>137</v>
      </c>
      <c r="AU213" s="234" t="s">
        <v>89</v>
      </c>
      <c r="AY213" s="17" t="s">
        <v>135</v>
      </c>
      <c r="BE213" s="235">
        <f>IF(N213="základní",J213,0)</f>
        <v>0</v>
      </c>
      <c r="BF213" s="235">
        <f>IF(N213="snížená",J213,0)</f>
        <v>0</v>
      </c>
      <c r="BG213" s="235">
        <f>IF(N213="zákl. přenesená",J213,0)</f>
        <v>0</v>
      </c>
      <c r="BH213" s="235">
        <f>IF(N213="sníž. přenesená",J213,0)</f>
        <v>0</v>
      </c>
      <c r="BI213" s="235">
        <f>IF(N213="nulová",J213,0)</f>
        <v>0</v>
      </c>
      <c r="BJ213" s="17" t="s">
        <v>87</v>
      </c>
      <c r="BK213" s="235">
        <f>ROUND(I213*H213,2)</f>
        <v>0</v>
      </c>
      <c r="BL213" s="17" t="s">
        <v>142</v>
      </c>
      <c r="BM213" s="234" t="s">
        <v>292</v>
      </c>
    </row>
    <row r="214" spans="2:47" s="1" customFormat="1" ht="12">
      <c r="B214" s="38"/>
      <c r="C214" s="39"/>
      <c r="D214" s="236" t="s">
        <v>144</v>
      </c>
      <c r="E214" s="39"/>
      <c r="F214" s="237" t="s">
        <v>293</v>
      </c>
      <c r="G214" s="39"/>
      <c r="H214" s="39"/>
      <c r="I214" s="139"/>
      <c r="J214" s="39"/>
      <c r="K214" s="39"/>
      <c r="L214" s="43"/>
      <c r="M214" s="238"/>
      <c r="N214" s="86"/>
      <c r="O214" s="86"/>
      <c r="P214" s="86"/>
      <c r="Q214" s="86"/>
      <c r="R214" s="86"/>
      <c r="S214" s="86"/>
      <c r="T214" s="87"/>
      <c r="AT214" s="17" t="s">
        <v>144</v>
      </c>
      <c r="AU214" s="17" t="s">
        <v>89</v>
      </c>
    </row>
    <row r="215" spans="2:47" s="1" customFormat="1" ht="12">
      <c r="B215" s="38"/>
      <c r="C215" s="39"/>
      <c r="D215" s="236" t="s">
        <v>146</v>
      </c>
      <c r="E215" s="39"/>
      <c r="F215" s="239" t="s">
        <v>294</v>
      </c>
      <c r="G215" s="39"/>
      <c r="H215" s="39"/>
      <c r="I215" s="139"/>
      <c r="J215" s="39"/>
      <c r="K215" s="39"/>
      <c r="L215" s="43"/>
      <c r="M215" s="238"/>
      <c r="N215" s="86"/>
      <c r="O215" s="86"/>
      <c r="P215" s="86"/>
      <c r="Q215" s="86"/>
      <c r="R215" s="86"/>
      <c r="S215" s="86"/>
      <c r="T215" s="87"/>
      <c r="AT215" s="17" t="s">
        <v>146</v>
      </c>
      <c r="AU215" s="17" t="s">
        <v>89</v>
      </c>
    </row>
    <row r="216" spans="2:51" s="12" customFormat="1" ht="12">
      <c r="B216" s="240"/>
      <c r="C216" s="241"/>
      <c r="D216" s="236" t="s">
        <v>148</v>
      </c>
      <c r="E216" s="242" t="s">
        <v>1</v>
      </c>
      <c r="F216" s="243" t="s">
        <v>149</v>
      </c>
      <c r="G216" s="241"/>
      <c r="H216" s="242" t="s">
        <v>1</v>
      </c>
      <c r="I216" s="244"/>
      <c r="J216" s="241"/>
      <c r="K216" s="241"/>
      <c r="L216" s="245"/>
      <c r="M216" s="246"/>
      <c r="N216" s="247"/>
      <c r="O216" s="247"/>
      <c r="P216" s="247"/>
      <c r="Q216" s="247"/>
      <c r="R216" s="247"/>
      <c r="S216" s="247"/>
      <c r="T216" s="248"/>
      <c r="AT216" s="249" t="s">
        <v>148</v>
      </c>
      <c r="AU216" s="249" t="s">
        <v>89</v>
      </c>
      <c r="AV216" s="12" t="s">
        <v>87</v>
      </c>
      <c r="AW216" s="12" t="s">
        <v>36</v>
      </c>
      <c r="AX216" s="12" t="s">
        <v>79</v>
      </c>
      <c r="AY216" s="249" t="s">
        <v>135</v>
      </c>
    </row>
    <row r="217" spans="2:51" s="13" customFormat="1" ht="12">
      <c r="B217" s="250"/>
      <c r="C217" s="251"/>
      <c r="D217" s="236" t="s">
        <v>148</v>
      </c>
      <c r="E217" s="252" t="s">
        <v>1</v>
      </c>
      <c r="F217" s="253" t="s">
        <v>275</v>
      </c>
      <c r="G217" s="251"/>
      <c r="H217" s="254">
        <v>335</v>
      </c>
      <c r="I217" s="255"/>
      <c r="J217" s="251"/>
      <c r="K217" s="251"/>
      <c r="L217" s="256"/>
      <c r="M217" s="257"/>
      <c r="N217" s="258"/>
      <c r="O217" s="258"/>
      <c r="P217" s="258"/>
      <c r="Q217" s="258"/>
      <c r="R217" s="258"/>
      <c r="S217" s="258"/>
      <c r="T217" s="259"/>
      <c r="AT217" s="260" t="s">
        <v>148</v>
      </c>
      <c r="AU217" s="260" t="s">
        <v>89</v>
      </c>
      <c r="AV217" s="13" t="s">
        <v>89</v>
      </c>
      <c r="AW217" s="13" t="s">
        <v>36</v>
      </c>
      <c r="AX217" s="13" t="s">
        <v>87</v>
      </c>
      <c r="AY217" s="260" t="s">
        <v>135</v>
      </c>
    </row>
    <row r="218" spans="2:65" s="1" customFormat="1" ht="16.5" customHeight="1">
      <c r="B218" s="38"/>
      <c r="C218" s="223" t="s">
        <v>295</v>
      </c>
      <c r="D218" s="223" t="s">
        <v>137</v>
      </c>
      <c r="E218" s="224" t="s">
        <v>296</v>
      </c>
      <c r="F218" s="225" t="s">
        <v>297</v>
      </c>
      <c r="G218" s="226" t="s">
        <v>140</v>
      </c>
      <c r="H218" s="227">
        <v>335</v>
      </c>
      <c r="I218" s="228"/>
      <c r="J218" s="229">
        <f>ROUND(I218*H218,2)</f>
        <v>0</v>
      </c>
      <c r="K218" s="225" t="s">
        <v>141</v>
      </c>
      <c r="L218" s="43"/>
      <c r="M218" s="230" t="s">
        <v>1</v>
      </c>
      <c r="N218" s="231" t="s">
        <v>44</v>
      </c>
      <c r="O218" s="86"/>
      <c r="P218" s="232">
        <f>O218*H218</f>
        <v>0</v>
      </c>
      <c r="Q218" s="232">
        <v>0.5134</v>
      </c>
      <c r="R218" s="232">
        <f>Q218*H218</f>
        <v>171.98899999999998</v>
      </c>
      <c r="S218" s="232">
        <v>0</v>
      </c>
      <c r="T218" s="233">
        <f>S218*H218</f>
        <v>0</v>
      </c>
      <c r="AR218" s="234" t="s">
        <v>142</v>
      </c>
      <c r="AT218" s="234" t="s">
        <v>137</v>
      </c>
      <c r="AU218" s="234" t="s">
        <v>89</v>
      </c>
      <c r="AY218" s="17" t="s">
        <v>135</v>
      </c>
      <c r="BE218" s="235">
        <f>IF(N218="základní",J218,0)</f>
        <v>0</v>
      </c>
      <c r="BF218" s="235">
        <f>IF(N218="snížená",J218,0)</f>
        <v>0</v>
      </c>
      <c r="BG218" s="235">
        <f>IF(N218="zákl. přenesená",J218,0)</f>
        <v>0</v>
      </c>
      <c r="BH218" s="235">
        <f>IF(N218="sníž. přenesená",J218,0)</f>
        <v>0</v>
      </c>
      <c r="BI218" s="235">
        <f>IF(N218="nulová",J218,0)</f>
        <v>0</v>
      </c>
      <c r="BJ218" s="17" t="s">
        <v>87</v>
      </c>
      <c r="BK218" s="235">
        <f>ROUND(I218*H218,2)</f>
        <v>0</v>
      </c>
      <c r="BL218" s="17" t="s">
        <v>142</v>
      </c>
      <c r="BM218" s="234" t="s">
        <v>298</v>
      </c>
    </row>
    <row r="219" spans="2:47" s="1" customFormat="1" ht="12">
      <c r="B219" s="38"/>
      <c r="C219" s="39"/>
      <c r="D219" s="236" t="s">
        <v>144</v>
      </c>
      <c r="E219" s="39"/>
      <c r="F219" s="237" t="s">
        <v>299</v>
      </c>
      <c r="G219" s="39"/>
      <c r="H219" s="39"/>
      <c r="I219" s="139"/>
      <c r="J219" s="39"/>
      <c r="K219" s="39"/>
      <c r="L219" s="43"/>
      <c r="M219" s="238"/>
      <c r="N219" s="86"/>
      <c r="O219" s="86"/>
      <c r="P219" s="86"/>
      <c r="Q219" s="86"/>
      <c r="R219" s="86"/>
      <c r="S219" s="86"/>
      <c r="T219" s="87"/>
      <c r="AT219" s="17" t="s">
        <v>144</v>
      </c>
      <c r="AU219" s="17" t="s">
        <v>89</v>
      </c>
    </row>
    <row r="220" spans="2:47" s="1" customFormat="1" ht="12">
      <c r="B220" s="38"/>
      <c r="C220" s="39"/>
      <c r="D220" s="236" t="s">
        <v>146</v>
      </c>
      <c r="E220" s="39"/>
      <c r="F220" s="239" t="s">
        <v>300</v>
      </c>
      <c r="G220" s="39"/>
      <c r="H220" s="39"/>
      <c r="I220" s="139"/>
      <c r="J220" s="39"/>
      <c r="K220" s="39"/>
      <c r="L220" s="43"/>
      <c r="M220" s="238"/>
      <c r="N220" s="86"/>
      <c r="O220" s="86"/>
      <c r="P220" s="86"/>
      <c r="Q220" s="86"/>
      <c r="R220" s="86"/>
      <c r="S220" s="86"/>
      <c r="T220" s="87"/>
      <c r="AT220" s="17" t="s">
        <v>146</v>
      </c>
      <c r="AU220" s="17" t="s">
        <v>89</v>
      </c>
    </row>
    <row r="221" spans="2:51" s="12" customFormat="1" ht="12">
      <c r="B221" s="240"/>
      <c r="C221" s="241"/>
      <c r="D221" s="236" t="s">
        <v>148</v>
      </c>
      <c r="E221" s="242" t="s">
        <v>1</v>
      </c>
      <c r="F221" s="243" t="s">
        <v>149</v>
      </c>
      <c r="G221" s="241"/>
      <c r="H221" s="242" t="s">
        <v>1</v>
      </c>
      <c r="I221" s="244"/>
      <c r="J221" s="241"/>
      <c r="K221" s="241"/>
      <c r="L221" s="245"/>
      <c r="M221" s="246"/>
      <c r="N221" s="247"/>
      <c r="O221" s="247"/>
      <c r="P221" s="247"/>
      <c r="Q221" s="247"/>
      <c r="R221" s="247"/>
      <c r="S221" s="247"/>
      <c r="T221" s="248"/>
      <c r="AT221" s="249" t="s">
        <v>148</v>
      </c>
      <c r="AU221" s="249" t="s">
        <v>89</v>
      </c>
      <c r="AV221" s="12" t="s">
        <v>87</v>
      </c>
      <c r="AW221" s="12" t="s">
        <v>36</v>
      </c>
      <c r="AX221" s="12" t="s">
        <v>79</v>
      </c>
      <c r="AY221" s="249" t="s">
        <v>135</v>
      </c>
    </row>
    <row r="222" spans="2:51" s="13" customFormat="1" ht="12">
      <c r="B222" s="250"/>
      <c r="C222" s="251"/>
      <c r="D222" s="236" t="s">
        <v>148</v>
      </c>
      <c r="E222" s="252" t="s">
        <v>1</v>
      </c>
      <c r="F222" s="253" t="s">
        <v>275</v>
      </c>
      <c r="G222" s="251"/>
      <c r="H222" s="254">
        <v>335</v>
      </c>
      <c r="I222" s="255"/>
      <c r="J222" s="251"/>
      <c r="K222" s="251"/>
      <c r="L222" s="256"/>
      <c r="M222" s="257"/>
      <c r="N222" s="258"/>
      <c r="O222" s="258"/>
      <c r="P222" s="258"/>
      <c r="Q222" s="258"/>
      <c r="R222" s="258"/>
      <c r="S222" s="258"/>
      <c r="T222" s="259"/>
      <c r="AT222" s="260" t="s">
        <v>148</v>
      </c>
      <c r="AU222" s="260" t="s">
        <v>89</v>
      </c>
      <c r="AV222" s="13" t="s">
        <v>89</v>
      </c>
      <c r="AW222" s="13" t="s">
        <v>36</v>
      </c>
      <c r="AX222" s="13" t="s">
        <v>87</v>
      </c>
      <c r="AY222" s="260" t="s">
        <v>135</v>
      </c>
    </row>
    <row r="223" spans="2:63" s="11" customFormat="1" ht="22.8" customHeight="1">
      <c r="B223" s="207"/>
      <c r="C223" s="208"/>
      <c r="D223" s="209" t="s">
        <v>78</v>
      </c>
      <c r="E223" s="221" t="s">
        <v>198</v>
      </c>
      <c r="F223" s="221" t="s">
        <v>301</v>
      </c>
      <c r="G223" s="208"/>
      <c r="H223" s="208"/>
      <c r="I223" s="211"/>
      <c r="J223" s="222">
        <f>BK223</f>
        <v>0</v>
      </c>
      <c r="K223" s="208"/>
      <c r="L223" s="213"/>
      <c r="M223" s="214"/>
      <c r="N223" s="215"/>
      <c r="O223" s="215"/>
      <c r="P223" s="216">
        <f>SUM(P224:P227)</f>
        <v>0</v>
      </c>
      <c r="Q223" s="215"/>
      <c r="R223" s="216">
        <f>SUM(R224:R227)</f>
        <v>0</v>
      </c>
      <c r="S223" s="215"/>
      <c r="T223" s="217">
        <f>SUM(T224:T227)</f>
        <v>22.26</v>
      </c>
      <c r="AR223" s="218" t="s">
        <v>87</v>
      </c>
      <c r="AT223" s="219" t="s">
        <v>78</v>
      </c>
      <c r="AU223" s="219" t="s">
        <v>87</v>
      </c>
      <c r="AY223" s="218" t="s">
        <v>135</v>
      </c>
      <c r="BK223" s="220">
        <f>SUM(BK224:BK227)</f>
        <v>0</v>
      </c>
    </row>
    <row r="224" spans="2:65" s="1" customFormat="1" ht="16.5" customHeight="1">
      <c r="B224" s="38"/>
      <c r="C224" s="223" t="s">
        <v>302</v>
      </c>
      <c r="D224" s="223" t="s">
        <v>137</v>
      </c>
      <c r="E224" s="224" t="s">
        <v>303</v>
      </c>
      <c r="F224" s="225" t="s">
        <v>304</v>
      </c>
      <c r="G224" s="226" t="s">
        <v>174</v>
      </c>
      <c r="H224" s="227">
        <v>8.4</v>
      </c>
      <c r="I224" s="228"/>
      <c r="J224" s="229">
        <f>ROUND(I224*H224,2)</f>
        <v>0</v>
      </c>
      <c r="K224" s="225" t="s">
        <v>1</v>
      </c>
      <c r="L224" s="43"/>
      <c r="M224" s="230" t="s">
        <v>1</v>
      </c>
      <c r="N224" s="231" t="s">
        <v>44</v>
      </c>
      <c r="O224" s="86"/>
      <c r="P224" s="232">
        <f>O224*H224</f>
        <v>0</v>
      </c>
      <c r="Q224" s="232">
        <v>0</v>
      </c>
      <c r="R224" s="232">
        <f>Q224*H224</f>
        <v>0</v>
      </c>
      <c r="S224" s="232">
        <v>2.65</v>
      </c>
      <c r="T224" s="233">
        <f>S224*H224</f>
        <v>22.26</v>
      </c>
      <c r="AR224" s="234" t="s">
        <v>142</v>
      </c>
      <c r="AT224" s="234" t="s">
        <v>137</v>
      </c>
      <c r="AU224" s="234" t="s">
        <v>89</v>
      </c>
      <c r="AY224" s="17" t="s">
        <v>135</v>
      </c>
      <c r="BE224" s="235">
        <f>IF(N224="základní",J224,0)</f>
        <v>0</v>
      </c>
      <c r="BF224" s="235">
        <f>IF(N224="snížená",J224,0)</f>
        <v>0</v>
      </c>
      <c r="BG224" s="235">
        <f>IF(N224="zákl. přenesená",J224,0)</f>
        <v>0</v>
      </c>
      <c r="BH224" s="235">
        <f>IF(N224="sníž. přenesená",J224,0)</f>
        <v>0</v>
      </c>
      <c r="BI224" s="235">
        <f>IF(N224="nulová",J224,0)</f>
        <v>0</v>
      </c>
      <c r="BJ224" s="17" t="s">
        <v>87</v>
      </c>
      <c r="BK224" s="235">
        <f>ROUND(I224*H224,2)</f>
        <v>0</v>
      </c>
      <c r="BL224" s="17" t="s">
        <v>142</v>
      </c>
      <c r="BM224" s="234" t="s">
        <v>305</v>
      </c>
    </row>
    <row r="225" spans="2:47" s="1" customFormat="1" ht="12">
      <c r="B225" s="38"/>
      <c r="C225" s="39"/>
      <c r="D225" s="236" t="s">
        <v>144</v>
      </c>
      <c r="E225" s="39"/>
      <c r="F225" s="237" t="s">
        <v>306</v>
      </c>
      <c r="G225" s="39"/>
      <c r="H225" s="39"/>
      <c r="I225" s="139"/>
      <c r="J225" s="39"/>
      <c r="K225" s="39"/>
      <c r="L225" s="43"/>
      <c r="M225" s="238"/>
      <c r="N225" s="86"/>
      <c r="O225" s="86"/>
      <c r="P225" s="86"/>
      <c r="Q225" s="86"/>
      <c r="R225" s="86"/>
      <c r="S225" s="86"/>
      <c r="T225" s="87"/>
      <c r="AT225" s="17" t="s">
        <v>144</v>
      </c>
      <c r="AU225" s="17" t="s">
        <v>89</v>
      </c>
    </row>
    <row r="226" spans="2:47" s="1" customFormat="1" ht="12">
      <c r="B226" s="38"/>
      <c r="C226" s="39"/>
      <c r="D226" s="236" t="s">
        <v>146</v>
      </c>
      <c r="E226" s="39"/>
      <c r="F226" s="239" t="s">
        <v>307</v>
      </c>
      <c r="G226" s="39"/>
      <c r="H226" s="39"/>
      <c r="I226" s="139"/>
      <c r="J226" s="39"/>
      <c r="K226" s="39"/>
      <c r="L226" s="43"/>
      <c r="M226" s="238"/>
      <c r="N226" s="86"/>
      <c r="O226" s="86"/>
      <c r="P226" s="86"/>
      <c r="Q226" s="86"/>
      <c r="R226" s="86"/>
      <c r="S226" s="86"/>
      <c r="T226" s="87"/>
      <c r="AT226" s="17" t="s">
        <v>146</v>
      </c>
      <c r="AU226" s="17" t="s">
        <v>89</v>
      </c>
    </row>
    <row r="227" spans="2:51" s="13" customFormat="1" ht="12">
      <c r="B227" s="250"/>
      <c r="C227" s="251"/>
      <c r="D227" s="236" t="s">
        <v>148</v>
      </c>
      <c r="E227" s="252" t="s">
        <v>1</v>
      </c>
      <c r="F227" s="253" t="s">
        <v>308</v>
      </c>
      <c r="G227" s="251"/>
      <c r="H227" s="254">
        <v>8.4</v>
      </c>
      <c r="I227" s="255"/>
      <c r="J227" s="251"/>
      <c r="K227" s="251"/>
      <c r="L227" s="256"/>
      <c r="M227" s="257"/>
      <c r="N227" s="258"/>
      <c r="O227" s="258"/>
      <c r="P227" s="258"/>
      <c r="Q227" s="258"/>
      <c r="R227" s="258"/>
      <c r="S227" s="258"/>
      <c r="T227" s="259"/>
      <c r="AT227" s="260" t="s">
        <v>148</v>
      </c>
      <c r="AU227" s="260" t="s">
        <v>89</v>
      </c>
      <c r="AV227" s="13" t="s">
        <v>89</v>
      </c>
      <c r="AW227" s="13" t="s">
        <v>36</v>
      </c>
      <c r="AX227" s="13" t="s">
        <v>87</v>
      </c>
      <c r="AY227" s="260" t="s">
        <v>135</v>
      </c>
    </row>
    <row r="228" spans="2:63" s="11" customFormat="1" ht="22.8" customHeight="1">
      <c r="B228" s="207"/>
      <c r="C228" s="208"/>
      <c r="D228" s="209" t="s">
        <v>78</v>
      </c>
      <c r="E228" s="221" t="s">
        <v>309</v>
      </c>
      <c r="F228" s="221" t="s">
        <v>310</v>
      </c>
      <c r="G228" s="208"/>
      <c r="H228" s="208"/>
      <c r="I228" s="211"/>
      <c r="J228" s="222">
        <f>BK228</f>
        <v>0</v>
      </c>
      <c r="K228" s="208"/>
      <c r="L228" s="213"/>
      <c r="M228" s="214"/>
      <c r="N228" s="215"/>
      <c r="O228" s="215"/>
      <c r="P228" s="216">
        <f>SUM(P229:P243)</f>
        <v>0</v>
      </c>
      <c r="Q228" s="215"/>
      <c r="R228" s="216">
        <f>SUM(R229:R243)</f>
        <v>0</v>
      </c>
      <c r="S228" s="215"/>
      <c r="T228" s="217">
        <f>SUM(T229:T243)</f>
        <v>0</v>
      </c>
      <c r="AR228" s="218" t="s">
        <v>87</v>
      </c>
      <c r="AT228" s="219" t="s">
        <v>78</v>
      </c>
      <c r="AU228" s="219" t="s">
        <v>87</v>
      </c>
      <c r="AY228" s="218" t="s">
        <v>135</v>
      </c>
      <c r="BK228" s="220">
        <f>SUM(BK229:BK243)</f>
        <v>0</v>
      </c>
    </row>
    <row r="229" spans="2:65" s="1" customFormat="1" ht="16.5" customHeight="1">
      <c r="B229" s="38"/>
      <c r="C229" s="223" t="s">
        <v>311</v>
      </c>
      <c r="D229" s="223" t="s">
        <v>137</v>
      </c>
      <c r="E229" s="224" t="s">
        <v>312</v>
      </c>
      <c r="F229" s="225" t="s">
        <v>313</v>
      </c>
      <c r="G229" s="226" t="s">
        <v>240</v>
      </c>
      <c r="H229" s="227">
        <v>22.26</v>
      </c>
      <c r="I229" s="228"/>
      <c r="J229" s="229">
        <f>ROUND(I229*H229,2)</f>
        <v>0</v>
      </c>
      <c r="K229" s="225" t="s">
        <v>1</v>
      </c>
      <c r="L229" s="43"/>
      <c r="M229" s="230" t="s">
        <v>1</v>
      </c>
      <c r="N229" s="231" t="s">
        <v>44</v>
      </c>
      <c r="O229" s="86"/>
      <c r="P229" s="232">
        <f>O229*H229</f>
        <v>0</v>
      </c>
      <c r="Q229" s="232">
        <v>0</v>
      </c>
      <c r="R229" s="232">
        <f>Q229*H229</f>
        <v>0</v>
      </c>
      <c r="S229" s="232">
        <v>0</v>
      </c>
      <c r="T229" s="233">
        <f>S229*H229</f>
        <v>0</v>
      </c>
      <c r="AR229" s="234" t="s">
        <v>142</v>
      </c>
      <c r="AT229" s="234" t="s">
        <v>137</v>
      </c>
      <c r="AU229" s="234" t="s">
        <v>89</v>
      </c>
      <c r="AY229" s="17" t="s">
        <v>135</v>
      </c>
      <c r="BE229" s="235">
        <f>IF(N229="základní",J229,0)</f>
        <v>0</v>
      </c>
      <c r="BF229" s="235">
        <f>IF(N229="snížená",J229,0)</f>
        <v>0</v>
      </c>
      <c r="BG229" s="235">
        <f>IF(N229="zákl. přenesená",J229,0)</f>
        <v>0</v>
      </c>
      <c r="BH229" s="235">
        <f>IF(N229="sníž. přenesená",J229,0)</f>
        <v>0</v>
      </c>
      <c r="BI229" s="235">
        <f>IF(N229="nulová",J229,0)</f>
        <v>0</v>
      </c>
      <c r="BJ229" s="17" t="s">
        <v>87</v>
      </c>
      <c r="BK229" s="235">
        <f>ROUND(I229*H229,2)</f>
        <v>0</v>
      </c>
      <c r="BL229" s="17" t="s">
        <v>142</v>
      </c>
      <c r="BM229" s="234" t="s">
        <v>314</v>
      </c>
    </row>
    <row r="230" spans="2:47" s="1" customFormat="1" ht="12">
      <c r="B230" s="38"/>
      <c r="C230" s="39"/>
      <c r="D230" s="236" t="s">
        <v>144</v>
      </c>
      <c r="E230" s="39"/>
      <c r="F230" s="237" t="s">
        <v>313</v>
      </c>
      <c r="G230" s="39"/>
      <c r="H230" s="39"/>
      <c r="I230" s="139"/>
      <c r="J230" s="39"/>
      <c r="K230" s="39"/>
      <c r="L230" s="43"/>
      <c r="M230" s="238"/>
      <c r="N230" s="86"/>
      <c r="O230" s="86"/>
      <c r="P230" s="86"/>
      <c r="Q230" s="86"/>
      <c r="R230" s="86"/>
      <c r="S230" s="86"/>
      <c r="T230" s="87"/>
      <c r="AT230" s="17" t="s">
        <v>144</v>
      </c>
      <c r="AU230" s="17" t="s">
        <v>89</v>
      </c>
    </row>
    <row r="231" spans="2:51" s="13" customFormat="1" ht="12">
      <c r="B231" s="250"/>
      <c r="C231" s="251"/>
      <c r="D231" s="236" t="s">
        <v>148</v>
      </c>
      <c r="E231" s="252" t="s">
        <v>1</v>
      </c>
      <c r="F231" s="253" t="s">
        <v>315</v>
      </c>
      <c r="G231" s="251"/>
      <c r="H231" s="254">
        <v>22.26</v>
      </c>
      <c r="I231" s="255"/>
      <c r="J231" s="251"/>
      <c r="K231" s="251"/>
      <c r="L231" s="256"/>
      <c r="M231" s="257"/>
      <c r="N231" s="258"/>
      <c r="O231" s="258"/>
      <c r="P231" s="258"/>
      <c r="Q231" s="258"/>
      <c r="R231" s="258"/>
      <c r="S231" s="258"/>
      <c r="T231" s="259"/>
      <c r="AT231" s="260" t="s">
        <v>148</v>
      </c>
      <c r="AU231" s="260" t="s">
        <v>89</v>
      </c>
      <c r="AV231" s="13" t="s">
        <v>89</v>
      </c>
      <c r="AW231" s="13" t="s">
        <v>36</v>
      </c>
      <c r="AX231" s="13" t="s">
        <v>87</v>
      </c>
      <c r="AY231" s="260" t="s">
        <v>135</v>
      </c>
    </row>
    <row r="232" spans="2:65" s="1" customFormat="1" ht="16.5" customHeight="1">
      <c r="B232" s="38"/>
      <c r="C232" s="223" t="s">
        <v>316</v>
      </c>
      <c r="D232" s="223" t="s">
        <v>137</v>
      </c>
      <c r="E232" s="224" t="s">
        <v>317</v>
      </c>
      <c r="F232" s="225" t="s">
        <v>318</v>
      </c>
      <c r="G232" s="226" t="s">
        <v>240</v>
      </c>
      <c r="H232" s="227">
        <v>22.26</v>
      </c>
      <c r="I232" s="228"/>
      <c r="J232" s="229">
        <f>ROUND(I232*H232,2)</f>
        <v>0</v>
      </c>
      <c r="K232" s="225" t="s">
        <v>141</v>
      </c>
      <c r="L232" s="43"/>
      <c r="M232" s="230" t="s">
        <v>1</v>
      </c>
      <c r="N232" s="231" t="s">
        <v>44</v>
      </c>
      <c r="O232" s="86"/>
      <c r="P232" s="232">
        <f>O232*H232</f>
        <v>0</v>
      </c>
      <c r="Q232" s="232">
        <v>0</v>
      </c>
      <c r="R232" s="232">
        <f>Q232*H232</f>
        <v>0</v>
      </c>
      <c r="S232" s="232">
        <v>0</v>
      </c>
      <c r="T232" s="233">
        <f>S232*H232</f>
        <v>0</v>
      </c>
      <c r="AR232" s="234" t="s">
        <v>142</v>
      </c>
      <c r="AT232" s="234" t="s">
        <v>137</v>
      </c>
      <c r="AU232" s="234" t="s">
        <v>89</v>
      </c>
      <c r="AY232" s="17" t="s">
        <v>135</v>
      </c>
      <c r="BE232" s="235">
        <f>IF(N232="základní",J232,0)</f>
        <v>0</v>
      </c>
      <c r="BF232" s="235">
        <f>IF(N232="snížená",J232,0)</f>
        <v>0</v>
      </c>
      <c r="BG232" s="235">
        <f>IF(N232="zákl. přenesená",J232,0)</f>
        <v>0</v>
      </c>
      <c r="BH232" s="235">
        <f>IF(N232="sníž. přenesená",J232,0)</f>
        <v>0</v>
      </c>
      <c r="BI232" s="235">
        <f>IF(N232="nulová",J232,0)</f>
        <v>0</v>
      </c>
      <c r="BJ232" s="17" t="s">
        <v>87</v>
      </c>
      <c r="BK232" s="235">
        <f>ROUND(I232*H232,2)</f>
        <v>0</v>
      </c>
      <c r="BL232" s="17" t="s">
        <v>142</v>
      </c>
      <c r="BM232" s="234" t="s">
        <v>319</v>
      </c>
    </row>
    <row r="233" spans="2:47" s="1" customFormat="1" ht="12">
      <c r="B233" s="38"/>
      <c r="C233" s="39"/>
      <c r="D233" s="236" t="s">
        <v>144</v>
      </c>
      <c r="E233" s="39"/>
      <c r="F233" s="237" t="s">
        <v>320</v>
      </c>
      <c r="G233" s="39"/>
      <c r="H233" s="39"/>
      <c r="I233" s="139"/>
      <c r="J233" s="39"/>
      <c r="K233" s="39"/>
      <c r="L233" s="43"/>
      <c r="M233" s="238"/>
      <c r="N233" s="86"/>
      <c r="O233" s="86"/>
      <c r="P233" s="86"/>
      <c r="Q233" s="86"/>
      <c r="R233" s="86"/>
      <c r="S233" s="86"/>
      <c r="T233" s="87"/>
      <c r="AT233" s="17" t="s">
        <v>144</v>
      </c>
      <c r="AU233" s="17" t="s">
        <v>89</v>
      </c>
    </row>
    <row r="234" spans="2:47" s="1" customFormat="1" ht="12">
      <c r="B234" s="38"/>
      <c r="C234" s="39"/>
      <c r="D234" s="236" t="s">
        <v>146</v>
      </c>
      <c r="E234" s="39"/>
      <c r="F234" s="239" t="s">
        <v>321</v>
      </c>
      <c r="G234" s="39"/>
      <c r="H234" s="39"/>
      <c r="I234" s="139"/>
      <c r="J234" s="39"/>
      <c r="K234" s="39"/>
      <c r="L234" s="43"/>
      <c r="M234" s="238"/>
      <c r="N234" s="86"/>
      <c r="O234" s="86"/>
      <c r="P234" s="86"/>
      <c r="Q234" s="86"/>
      <c r="R234" s="86"/>
      <c r="S234" s="86"/>
      <c r="T234" s="87"/>
      <c r="AT234" s="17" t="s">
        <v>146</v>
      </c>
      <c r="AU234" s="17" t="s">
        <v>89</v>
      </c>
    </row>
    <row r="235" spans="2:51" s="13" customFormat="1" ht="12">
      <c r="B235" s="250"/>
      <c r="C235" s="251"/>
      <c r="D235" s="236" t="s">
        <v>148</v>
      </c>
      <c r="E235" s="252" t="s">
        <v>1</v>
      </c>
      <c r="F235" s="253" t="s">
        <v>315</v>
      </c>
      <c r="G235" s="251"/>
      <c r="H235" s="254">
        <v>22.26</v>
      </c>
      <c r="I235" s="255"/>
      <c r="J235" s="251"/>
      <c r="K235" s="251"/>
      <c r="L235" s="256"/>
      <c r="M235" s="257"/>
      <c r="N235" s="258"/>
      <c r="O235" s="258"/>
      <c r="P235" s="258"/>
      <c r="Q235" s="258"/>
      <c r="R235" s="258"/>
      <c r="S235" s="258"/>
      <c r="T235" s="259"/>
      <c r="AT235" s="260" t="s">
        <v>148</v>
      </c>
      <c r="AU235" s="260" t="s">
        <v>89</v>
      </c>
      <c r="AV235" s="13" t="s">
        <v>89</v>
      </c>
      <c r="AW235" s="13" t="s">
        <v>36</v>
      </c>
      <c r="AX235" s="13" t="s">
        <v>87</v>
      </c>
      <c r="AY235" s="260" t="s">
        <v>135</v>
      </c>
    </row>
    <row r="236" spans="2:65" s="1" customFormat="1" ht="16.5" customHeight="1">
      <c r="B236" s="38"/>
      <c r="C236" s="223" t="s">
        <v>322</v>
      </c>
      <c r="D236" s="223" t="s">
        <v>137</v>
      </c>
      <c r="E236" s="224" t="s">
        <v>323</v>
      </c>
      <c r="F236" s="225" t="s">
        <v>324</v>
      </c>
      <c r="G236" s="226" t="s">
        <v>240</v>
      </c>
      <c r="H236" s="227">
        <v>22.26</v>
      </c>
      <c r="I236" s="228"/>
      <c r="J236" s="229">
        <f>ROUND(I236*H236,2)</f>
        <v>0</v>
      </c>
      <c r="K236" s="225" t="s">
        <v>141</v>
      </c>
      <c r="L236" s="43"/>
      <c r="M236" s="230" t="s">
        <v>1</v>
      </c>
      <c r="N236" s="231" t="s">
        <v>44</v>
      </c>
      <c r="O236" s="86"/>
      <c r="P236" s="232">
        <f>O236*H236</f>
        <v>0</v>
      </c>
      <c r="Q236" s="232">
        <v>0</v>
      </c>
      <c r="R236" s="232">
        <f>Q236*H236</f>
        <v>0</v>
      </c>
      <c r="S236" s="232">
        <v>0</v>
      </c>
      <c r="T236" s="233">
        <f>S236*H236</f>
        <v>0</v>
      </c>
      <c r="AR236" s="234" t="s">
        <v>142</v>
      </c>
      <c r="AT236" s="234" t="s">
        <v>137</v>
      </c>
      <c r="AU236" s="234" t="s">
        <v>89</v>
      </c>
      <c r="AY236" s="17" t="s">
        <v>135</v>
      </c>
      <c r="BE236" s="235">
        <f>IF(N236="základní",J236,0)</f>
        <v>0</v>
      </c>
      <c r="BF236" s="235">
        <f>IF(N236="snížená",J236,0)</f>
        <v>0</v>
      </c>
      <c r="BG236" s="235">
        <f>IF(N236="zákl. přenesená",J236,0)</f>
        <v>0</v>
      </c>
      <c r="BH236" s="235">
        <f>IF(N236="sníž. přenesená",J236,0)</f>
        <v>0</v>
      </c>
      <c r="BI236" s="235">
        <f>IF(N236="nulová",J236,0)</f>
        <v>0</v>
      </c>
      <c r="BJ236" s="17" t="s">
        <v>87</v>
      </c>
      <c r="BK236" s="235">
        <f>ROUND(I236*H236,2)</f>
        <v>0</v>
      </c>
      <c r="BL236" s="17" t="s">
        <v>142</v>
      </c>
      <c r="BM236" s="234" t="s">
        <v>325</v>
      </c>
    </row>
    <row r="237" spans="2:47" s="1" customFormat="1" ht="12">
      <c r="B237" s="38"/>
      <c r="C237" s="39"/>
      <c r="D237" s="236" t="s">
        <v>144</v>
      </c>
      <c r="E237" s="39"/>
      <c r="F237" s="237" t="s">
        <v>326</v>
      </c>
      <c r="G237" s="39"/>
      <c r="H237" s="39"/>
      <c r="I237" s="139"/>
      <c r="J237" s="39"/>
      <c r="K237" s="39"/>
      <c r="L237" s="43"/>
      <c r="M237" s="238"/>
      <c r="N237" s="86"/>
      <c r="O237" s="86"/>
      <c r="P237" s="86"/>
      <c r="Q237" s="86"/>
      <c r="R237" s="86"/>
      <c r="S237" s="86"/>
      <c r="T237" s="87"/>
      <c r="AT237" s="17" t="s">
        <v>144</v>
      </c>
      <c r="AU237" s="17" t="s">
        <v>89</v>
      </c>
    </row>
    <row r="238" spans="2:47" s="1" customFormat="1" ht="12">
      <c r="B238" s="38"/>
      <c r="C238" s="39"/>
      <c r="D238" s="236" t="s">
        <v>146</v>
      </c>
      <c r="E238" s="39"/>
      <c r="F238" s="239" t="s">
        <v>327</v>
      </c>
      <c r="G238" s="39"/>
      <c r="H238" s="39"/>
      <c r="I238" s="139"/>
      <c r="J238" s="39"/>
      <c r="K238" s="39"/>
      <c r="L238" s="43"/>
      <c r="M238" s="238"/>
      <c r="N238" s="86"/>
      <c r="O238" s="86"/>
      <c r="P238" s="86"/>
      <c r="Q238" s="86"/>
      <c r="R238" s="86"/>
      <c r="S238" s="86"/>
      <c r="T238" s="87"/>
      <c r="AT238" s="17" t="s">
        <v>146</v>
      </c>
      <c r="AU238" s="17" t="s">
        <v>89</v>
      </c>
    </row>
    <row r="239" spans="2:51" s="13" customFormat="1" ht="12">
      <c r="B239" s="250"/>
      <c r="C239" s="251"/>
      <c r="D239" s="236" t="s">
        <v>148</v>
      </c>
      <c r="E239" s="252" t="s">
        <v>1</v>
      </c>
      <c r="F239" s="253" t="s">
        <v>328</v>
      </c>
      <c r="G239" s="251"/>
      <c r="H239" s="254">
        <v>22.26</v>
      </c>
      <c r="I239" s="255"/>
      <c r="J239" s="251"/>
      <c r="K239" s="251"/>
      <c r="L239" s="256"/>
      <c r="M239" s="257"/>
      <c r="N239" s="258"/>
      <c r="O239" s="258"/>
      <c r="P239" s="258"/>
      <c r="Q239" s="258"/>
      <c r="R239" s="258"/>
      <c r="S239" s="258"/>
      <c r="T239" s="259"/>
      <c r="AT239" s="260" t="s">
        <v>148</v>
      </c>
      <c r="AU239" s="260" t="s">
        <v>89</v>
      </c>
      <c r="AV239" s="13" t="s">
        <v>89</v>
      </c>
      <c r="AW239" s="13" t="s">
        <v>36</v>
      </c>
      <c r="AX239" s="13" t="s">
        <v>87</v>
      </c>
      <c r="AY239" s="260" t="s">
        <v>135</v>
      </c>
    </row>
    <row r="240" spans="2:65" s="1" customFormat="1" ht="16.5" customHeight="1">
      <c r="B240" s="38"/>
      <c r="C240" s="223" t="s">
        <v>329</v>
      </c>
      <c r="D240" s="223" t="s">
        <v>137</v>
      </c>
      <c r="E240" s="224" t="s">
        <v>330</v>
      </c>
      <c r="F240" s="225" t="s">
        <v>331</v>
      </c>
      <c r="G240" s="226" t="s">
        <v>240</v>
      </c>
      <c r="H240" s="227">
        <v>155.82</v>
      </c>
      <c r="I240" s="228"/>
      <c r="J240" s="229">
        <f>ROUND(I240*H240,2)</f>
        <v>0</v>
      </c>
      <c r="K240" s="225" t="s">
        <v>141</v>
      </c>
      <c r="L240" s="43"/>
      <c r="M240" s="230" t="s">
        <v>1</v>
      </c>
      <c r="N240" s="231" t="s">
        <v>44</v>
      </c>
      <c r="O240" s="86"/>
      <c r="P240" s="232">
        <f>O240*H240</f>
        <v>0</v>
      </c>
      <c r="Q240" s="232">
        <v>0</v>
      </c>
      <c r="R240" s="232">
        <f>Q240*H240</f>
        <v>0</v>
      </c>
      <c r="S240" s="232">
        <v>0</v>
      </c>
      <c r="T240" s="233">
        <f>S240*H240</f>
        <v>0</v>
      </c>
      <c r="AR240" s="234" t="s">
        <v>142</v>
      </c>
      <c r="AT240" s="234" t="s">
        <v>137</v>
      </c>
      <c r="AU240" s="234" t="s">
        <v>89</v>
      </c>
      <c r="AY240" s="17" t="s">
        <v>135</v>
      </c>
      <c r="BE240" s="235">
        <f>IF(N240="základní",J240,0)</f>
        <v>0</v>
      </c>
      <c r="BF240" s="235">
        <f>IF(N240="snížená",J240,0)</f>
        <v>0</v>
      </c>
      <c r="BG240" s="235">
        <f>IF(N240="zákl. přenesená",J240,0)</f>
        <v>0</v>
      </c>
      <c r="BH240" s="235">
        <f>IF(N240="sníž. přenesená",J240,0)</f>
        <v>0</v>
      </c>
      <c r="BI240" s="235">
        <f>IF(N240="nulová",J240,0)</f>
        <v>0</v>
      </c>
      <c r="BJ240" s="17" t="s">
        <v>87</v>
      </c>
      <c r="BK240" s="235">
        <f>ROUND(I240*H240,2)</f>
        <v>0</v>
      </c>
      <c r="BL240" s="17" t="s">
        <v>142</v>
      </c>
      <c r="BM240" s="234" t="s">
        <v>332</v>
      </c>
    </row>
    <row r="241" spans="2:47" s="1" customFormat="1" ht="12">
      <c r="B241" s="38"/>
      <c r="C241" s="39"/>
      <c r="D241" s="236" t="s">
        <v>144</v>
      </c>
      <c r="E241" s="39"/>
      <c r="F241" s="237" t="s">
        <v>333</v>
      </c>
      <c r="G241" s="39"/>
      <c r="H241" s="39"/>
      <c r="I241" s="139"/>
      <c r="J241" s="39"/>
      <c r="K241" s="39"/>
      <c r="L241" s="43"/>
      <c r="M241" s="238"/>
      <c r="N241" s="86"/>
      <c r="O241" s="86"/>
      <c r="P241" s="86"/>
      <c r="Q241" s="86"/>
      <c r="R241" s="86"/>
      <c r="S241" s="86"/>
      <c r="T241" s="87"/>
      <c r="AT241" s="17" t="s">
        <v>144</v>
      </c>
      <c r="AU241" s="17" t="s">
        <v>89</v>
      </c>
    </row>
    <row r="242" spans="2:47" s="1" customFormat="1" ht="12">
      <c r="B242" s="38"/>
      <c r="C242" s="39"/>
      <c r="D242" s="236" t="s">
        <v>146</v>
      </c>
      <c r="E242" s="39"/>
      <c r="F242" s="239" t="s">
        <v>327</v>
      </c>
      <c r="G242" s="39"/>
      <c r="H242" s="39"/>
      <c r="I242" s="139"/>
      <c r="J242" s="39"/>
      <c r="K242" s="39"/>
      <c r="L242" s="43"/>
      <c r="M242" s="238"/>
      <c r="N242" s="86"/>
      <c r="O242" s="86"/>
      <c r="P242" s="86"/>
      <c r="Q242" s="86"/>
      <c r="R242" s="86"/>
      <c r="S242" s="86"/>
      <c r="T242" s="87"/>
      <c r="AT242" s="17" t="s">
        <v>146</v>
      </c>
      <c r="AU242" s="17" t="s">
        <v>89</v>
      </c>
    </row>
    <row r="243" spans="2:51" s="13" customFormat="1" ht="12">
      <c r="B243" s="250"/>
      <c r="C243" s="251"/>
      <c r="D243" s="236" t="s">
        <v>148</v>
      </c>
      <c r="E243" s="252" t="s">
        <v>1</v>
      </c>
      <c r="F243" s="253" t="s">
        <v>334</v>
      </c>
      <c r="G243" s="251"/>
      <c r="H243" s="254">
        <v>155.82</v>
      </c>
      <c r="I243" s="255"/>
      <c r="J243" s="251"/>
      <c r="K243" s="251"/>
      <c r="L243" s="256"/>
      <c r="M243" s="257"/>
      <c r="N243" s="258"/>
      <c r="O243" s="258"/>
      <c r="P243" s="258"/>
      <c r="Q243" s="258"/>
      <c r="R243" s="258"/>
      <c r="S243" s="258"/>
      <c r="T243" s="259"/>
      <c r="AT243" s="260" t="s">
        <v>148</v>
      </c>
      <c r="AU243" s="260" t="s">
        <v>89</v>
      </c>
      <c r="AV243" s="13" t="s">
        <v>89</v>
      </c>
      <c r="AW243" s="13" t="s">
        <v>36</v>
      </c>
      <c r="AX243" s="13" t="s">
        <v>87</v>
      </c>
      <c r="AY243" s="260" t="s">
        <v>135</v>
      </c>
    </row>
    <row r="244" spans="2:63" s="11" customFormat="1" ht="22.8" customHeight="1">
      <c r="B244" s="207"/>
      <c r="C244" s="208"/>
      <c r="D244" s="209" t="s">
        <v>78</v>
      </c>
      <c r="E244" s="221" t="s">
        <v>335</v>
      </c>
      <c r="F244" s="221" t="s">
        <v>336</v>
      </c>
      <c r="G244" s="208"/>
      <c r="H244" s="208"/>
      <c r="I244" s="211"/>
      <c r="J244" s="222">
        <f>BK244</f>
        <v>0</v>
      </c>
      <c r="K244" s="208"/>
      <c r="L244" s="213"/>
      <c r="M244" s="214"/>
      <c r="N244" s="215"/>
      <c r="O244" s="215"/>
      <c r="P244" s="216">
        <f>SUM(P245:P247)</f>
        <v>0</v>
      </c>
      <c r="Q244" s="215"/>
      <c r="R244" s="216">
        <f>SUM(R245:R247)</f>
        <v>0</v>
      </c>
      <c r="S244" s="215"/>
      <c r="T244" s="217">
        <f>SUM(T245:T247)</f>
        <v>0</v>
      </c>
      <c r="AR244" s="218" t="s">
        <v>87</v>
      </c>
      <c r="AT244" s="219" t="s">
        <v>78</v>
      </c>
      <c r="AU244" s="219" t="s">
        <v>87</v>
      </c>
      <c r="AY244" s="218" t="s">
        <v>135</v>
      </c>
      <c r="BK244" s="220">
        <f>SUM(BK245:BK247)</f>
        <v>0</v>
      </c>
    </row>
    <row r="245" spans="2:65" s="1" customFormat="1" ht="16.5" customHeight="1">
      <c r="B245" s="38"/>
      <c r="C245" s="223" t="s">
        <v>337</v>
      </c>
      <c r="D245" s="223" t="s">
        <v>137</v>
      </c>
      <c r="E245" s="224" t="s">
        <v>338</v>
      </c>
      <c r="F245" s="225" t="s">
        <v>339</v>
      </c>
      <c r="G245" s="226" t="s">
        <v>240</v>
      </c>
      <c r="H245" s="227">
        <v>244.298</v>
      </c>
      <c r="I245" s="228"/>
      <c r="J245" s="229">
        <f>ROUND(I245*H245,2)</f>
        <v>0</v>
      </c>
      <c r="K245" s="225" t="s">
        <v>141</v>
      </c>
      <c r="L245" s="43"/>
      <c r="M245" s="230" t="s">
        <v>1</v>
      </c>
      <c r="N245" s="231" t="s">
        <v>44</v>
      </c>
      <c r="O245" s="86"/>
      <c r="P245" s="232">
        <f>O245*H245</f>
        <v>0</v>
      </c>
      <c r="Q245" s="232">
        <v>0</v>
      </c>
      <c r="R245" s="232">
        <f>Q245*H245</f>
        <v>0</v>
      </c>
      <c r="S245" s="232">
        <v>0</v>
      </c>
      <c r="T245" s="233">
        <f>S245*H245</f>
        <v>0</v>
      </c>
      <c r="AR245" s="234" t="s">
        <v>142</v>
      </c>
      <c r="AT245" s="234" t="s">
        <v>137</v>
      </c>
      <c r="AU245" s="234" t="s">
        <v>89</v>
      </c>
      <c r="AY245" s="17" t="s">
        <v>135</v>
      </c>
      <c r="BE245" s="235">
        <f>IF(N245="základní",J245,0)</f>
        <v>0</v>
      </c>
      <c r="BF245" s="235">
        <f>IF(N245="snížená",J245,0)</f>
        <v>0</v>
      </c>
      <c r="BG245" s="235">
        <f>IF(N245="zákl. přenesená",J245,0)</f>
        <v>0</v>
      </c>
      <c r="BH245" s="235">
        <f>IF(N245="sníž. přenesená",J245,0)</f>
        <v>0</v>
      </c>
      <c r="BI245" s="235">
        <f>IF(N245="nulová",J245,0)</f>
        <v>0</v>
      </c>
      <c r="BJ245" s="17" t="s">
        <v>87</v>
      </c>
      <c r="BK245" s="235">
        <f>ROUND(I245*H245,2)</f>
        <v>0</v>
      </c>
      <c r="BL245" s="17" t="s">
        <v>142</v>
      </c>
      <c r="BM245" s="234" t="s">
        <v>340</v>
      </c>
    </row>
    <row r="246" spans="2:47" s="1" customFormat="1" ht="12">
      <c r="B246" s="38"/>
      <c r="C246" s="39"/>
      <c r="D246" s="236" t="s">
        <v>144</v>
      </c>
      <c r="E246" s="39"/>
      <c r="F246" s="237" t="s">
        <v>341</v>
      </c>
      <c r="G246" s="39"/>
      <c r="H246" s="39"/>
      <c r="I246" s="139"/>
      <c r="J246" s="39"/>
      <c r="K246" s="39"/>
      <c r="L246" s="43"/>
      <c r="M246" s="238"/>
      <c r="N246" s="86"/>
      <c r="O246" s="86"/>
      <c r="P246" s="86"/>
      <c r="Q246" s="86"/>
      <c r="R246" s="86"/>
      <c r="S246" s="86"/>
      <c r="T246" s="87"/>
      <c r="AT246" s="17" t="s">
        <v>144</v>
      </c>
      <c r="AU246" s="17" t="s">
        <v>89</v>
      </c>
    </row>
    <row r="247" spans="2:47" s="1" customFormat="1" ht="12">
      <c r="B247" s="38"/>
      <c r="C247" s="39"/>
      <c r="D247" s="236" t="s">
        <v>146</v>
      </c>
      <c r="E247" s="39"/>
      <c r="F247" s="239" t="s">
        <v>342</v>
      </c>
      <c r="G247" s="39"/>
      <c r="H247" s="39"/>
      <c r="I247" s="139"/>
      <c r="J247" s="39"/>
      <c r="K247" s="39"/>
      <c r="L247" s="43"/>
      <c r="M247" s="293"/>
      <c r="N247" s="294"/>
      <c r="O247" s="294"/>
      <c r="P247" s="294"/>
      <c r="Q247" s="294"/>
      <c r="R247" s="294"/>
      <c r="S247" s="294"/>
      <c r="T247" s="295"/>
      <c r="AT247" s="17" t="s">
        <v>146</v>
      </c>
      <c r="AU247" s="17" t="s">
        <v>89</v>
      </c>
    </row>
    <row r="248" spans="2:12" s="1" customFormat="1" ht="6.95" customHeight="1">
      <c r="B248" s="61"/>
      <c r="C248" s="62"/>
      <c r="D248" s="62"/>
      <c r="E248" s="62"/>
      <c r="F248" s="62"/>
      <c r="G248" s="62"/>
      <c r="H248" s="62"/>
      <c r="I248" s="173"/>
      <c r="J248" s="62"/>
      <c r="K248" s="62"/>
      <c r="L248" s="43"/>
    </row>
  </sheetData>
  <sheetProtection password="CC35" sheet="1" objects="1" scenarios="1" formatColumns="0" formatRows="0" autoFilter="0"/>
  <autoFilter ref="C122:K247"/>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43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92</v>
      </c>
    </row>
    <row r="3" spans="2:46" ht="6.95" customHeight="1">
      <c r="B3" s="132"/>
      <c r="C3" s="133"/>
      <c r="D3" s="133"/>
      <c r="E3" s="133"/>
      <c r="F3" s="133"/>
      <c r="G3" s="133"/>
      <c r="H3" s="133"/>
      <c r="I3" s="134"/>
      <c r="J3" s="133"/>
      <c r="K3" s="133"/>
      <c r="L3" s="20"/>
      <c r="AT3" s="17" t="s">
        <v>89</v>
      </c>
    </row>
    <row r="4" spans="2:46" ht="24.95" customHeight="1">
      <c r="B4" s="20"/>
      <c r="D4" s="135" t="s">
        <v>105</v>
      </c>
      <c r="L4" s="20"/>
      <c r="M4" s="136" t="s">
        <v>10</v>
      </c>
      <c r="AT4" s="17" t="s">
        <v>4</v>
      </c>
    </row>
    <row r="5" spans="2:12" ht="6.95" customHeight="1">
      <c r="B5" s="20"/>
      <c r="L5" s="20"/>
    </row>
    <row r="6" spans="2:12" ht="12" customHeight="1">
      <c r="B6" s="20"/>
      <c r="D6" s="137" t="s">
        <v>16</v>
      </c>
      <c r="L6" s="20"/>
    </row>
    <row r="7" spans="2:12" ht="16.5" customHeight="1">
      <c r="B7" s="20"/>
      <c r="E7" s="138" t="str">
        <f>'Rekapitulace stavby'!K6</f>
        <v>Jílový potok, Chrastava, oprava koryta, ř.km 0,000 - 1,157</v>
      </c>
      <c r="F7" s="137"/>
      <c r="G7" s="137"/>
      <c r="H7" s="137"/>
      <c r="L7" s="20"/>
    </row>
    <row r="8" spans="2:12" s="1" customFormat="1" ht="12" customHeight="1">
      <c r="B8" s="43"/>
      <c r="D8" s="137" t="s">
        <v>106</v>
      </c>
      <c r="I8" s="139"/>
      <c r="L8" s="43"/>
    </row>
    <row r="9" spans="2:12" s="1" customFormat="1" ht="36.95" customHeight="1">
      <c r="B9" s="43"/>
      <c r="E9" s="140" t="s">
        <v>343</v>
      </c>
      <c r="F9" s="1"/>
      <c r="G9" s="1"/>
      <c r="H9" s="1"/>
      <c r="I9" s="139"/>
      <c r="L9" s="43"/>
    </row>
    <row r="10" spans="2:12" s="1" customFormat="1" ht="12">
      <c r="B10" s="43"/>
      <c r="I10" s="139"/>
      <c r="L10" s="43"/>
    </row>
    <row r="11" spans="2:12" s="1" customFormat="1" ht="12" customHeight="1">
      <c r="B11" s="43"/>
      <c r="D11" s="137" t="s">
        <v>18</v>
      </c>
      <c r="F11" s="141" t="s">
        <v>1</v>
      </c>
      <c r="I11" s="142" t="s">
        <v>19</v>
      </c>
      <c r="J11" s="141" t="s">
        <v>1</v>
      </c>
      <c r="L11" s="43"/>
    </row>
    <row r="12" spans="2:12" s="1" customFormat="1" ht="12" customHeight="1">
      <c r="B12" s="43"/>
      <c r="D12" s="137" t="s">
        <v>20</v>
      </c>
      <c r="F12" s="141" t="s">
        <v>21</v>
      </c>
      <c r="I12" s="142" t="s">
        <v>22</v>
      </c>
      <c r="J12" s="143" t="str">
        <f>'Rekapitulace stavby'!AN8</f>
        <v>20. 12. 2017</v>
      </c>
      <c r="L12" s="43"/>
    </row>
    <row r="13" spans="2:12" s="1" customFormat="1" ht="10.8" customHeight="1">
      <c r="B13" s="43"/>
      <c r="I13" s="139"/>
      <c r="L13" s="43"/>
    </row>
    <row r="14" spans="2:12" s="1" customFormat="1" ht="12" customHeight="1">
      <c r="B14" s="43"/>
      <c r="D14" s="137" t="s">
        <v>24</v>
      </c>
      <c r="I14" s="142" t="s">
        <v>25</v>
      </c>
      <c r="J14" s="141" t="s">
        <v>26</v>
      </c>
      <c r="L14" s="43"/>
    </row>
    <row r="15" spans="2:12" s="1" customFormat="1" ht="18" customHeight="1">
      <c r="B15" s="43"/>
      <c r="E15" s="141" t="s">
        <v>27</v>
      </c>
      <c r="I15" s="142" t="s">
        <v>28</v>
      </c>
      <c r="J15" s="141" t="s">
        <v>29</v>
      </c>
      <c r="L15" s="43"/>
    </row>
    <row r="16" spans="2:12" s="1" customFormat="1" ht="6.95" customHeight="1">
      <c r="B16" s="43"/>
      <c r="I16" s="139"/>
      <c r="L16" s="43"/>
    </row>
    <row r="17" spans="2:12" s="1" customFormat="1" ht="12" customHeight="1">
      <c r="B17" s="43"/>
      <c r="D17" s="137" t="s">
        <v>30</v>
      </c>
      <c r="I17" s="142" t="s">
        <v>25</v>
      </c>
      <c r="J17" s="33" t="str">
        <f>'Rekapitulace stavby'!AN13</f>
        <v>Vyplň údaj</v>
      </c>
      <c r="L17" s="43"/>
    </row>
    <row r="18" spans="2:12" s="1" customFormat="1" ht="18" customHeight="1">
      <c r="B18" s="43"/>
      <c r="E18" s="33" t="str">
        <f>'Rekapitulace stavby'!E14</f>
        <v>Vyplň údaj</v>
      </c>
      <c r="F18" s="141"/>
      <c r="G18" s="141"/>
      <c r="H18" s="141"/>
      <c r="I18" s="142" t="s">
        <v>28</v>
      </c>
      <c r="J18" s="33" t="str">
        <f>'Rekapitulace stavby'!AN14</f>
        <v>Vyplň údaj</v>
      </c>
      <c r="L18" s="43"/>
    </row>
    <row r="19" spans="2:12" s="1" customFormat="1" ht="6.95" customHeight="1">
      <c r="B19" s="43"/>
      <c r="I19" s="139"/>
      <c r="L19" s="43"/>
    </row>
    <row r="20" spans="2:12" s="1" customFormat="1" ht="12" customHeight="1">
      <c r="B20" s="43"/>
      <c r="D20" s="137" t="s">
        <v>32</v>
      </c>
      <c r="I20" s="142" t="s">
        <v>25</v>
      </c>
      <c r="J20" s="141" t="s">
        <v>33</v>
      </c>
      <c r="L20" s="43"/>
    </row>
    <row r="21" spans="2:12" s="1" customFormat="1" ht="18" customHeight="1">
      <c r="B21" s="43"/>
      <c r="E21" s="141" t="s">
        <v>34</v>
      </c>
      <c r="I21" s="142" t="s">
        <v>28</v>
      </c>
      <c r="J21" s="141" t="s">
        <v>35</v>
      </c>
      <c r="L21" s="43"/>
    </row>
    <row r="22" spans="2:12" s="1" customFormat="1" ht="6.95" customHeight="1">
      <c r="B22" s="43"/>
      <c r="I22" s="139"/>
      <c r="L22" s="43"/>
    </row>
    <row r="23" spans="2:12" s="1" customFormat="1" ht="12" customHeight="1">
      <c r="B23" s="43"/>
      <c r="D23" s="137" t="s">
        <v>37</v>
      </c>
      <c r="I23" s="142" t="s">
        <v>25</v>
      </c>
      <c r="J23" s="141" t="s">
        <v>33</v>
      </c>
      <c r="L23" s="43"/>
    </row>
    <row r="24" spans="2:12" s="1" customFormat="1" ht="18" customHeight="1">
      <c r="B24" s="43"/>
      <c r="E24" s="141" t="s">
        <v>34</v>
      </c>
      <c r="I24" s="142" t="s">
        <v>28</v>
      </c>
      <c r="J24" s="141" t="s">
        <v>35</v>
      </c>
      <c r="L24" s="43"/>
    </row>
    <row r="25" spans="2:12" s="1" customFormat="1" ht="6.95" customHeight="1">
      <c r="B25" s="43"/>
      <c r="I25" s="139"/>
      <c r="L25" s="43"/>
    </row>
    <row r="26" spans="2:12" s="1" customFormat="1" ht="12" customHeight="1">
      <c r="B26" s="43"/>
      <c r="D26" s="137" t="s">
        <v>38</v>
      </c>
      <c r="I26" s="139"/>
      <c r="L26" s="43"/>
    </row>
    <row r="27" spans="2:12" s="7" customFormat="1" ht="16.5" customHeight="1">
      <c r="B27" s="144"/>
      <c r="E27" s="145" t="s">
        <v>1</v>
      </c>
      <c r="F27" s="145"/>
      <c r="G27" s="145"/>
      <c r="H27" s="145"/>
      <c r="I27" s="146"/>
      <c r="L27" s="144"/>
    </row>
    <row r="28" spans="2:12" s="1" customFormat="1" ht="6.95" customHeight="1">
      <c r="B28" s="43"/>
      <c r="I28" s="139"/>
      <c r="L28" s="43"/>
    </row>
    <row r="29" spans="2:12" s="1" customFormat="1" ht="6.95" customHeight="1">
      <c r="B29" s="43"/>
      <c r="D29" s="78"/>
      <c r="E29" s="78"/>
      <c r="F29" s="78"/>
      <c r="G29" s="78"/>
      <c r="H29" s="78"/>
      <c r="I29" s="147"/>
      <c r="J29" s="78"/>
      <c r="K29" s="78"/>
      <c r="L29" s="43"/>
    </row>
    <row r="30" spans="2:12" s="1" customFormat="1" ht="25.4" customHeight="1">
      <c r="B30" s="43"/>
      <c r="D30" s="148" t="s">
        <v>39</v>
      </c>
      <c r="I30" s="139"/>
      <c r="J30" s="149">
        <f>ROUND(J123,2)</f>
        <v>0</v>
      </c>
      <c r="L30" s="43"/>
    </row>
    <row r="31" spans="2:12" s="1" customFormat="1" ht="6.95" customHeight="1">
      <c r="B31" s="43"/>
      <c r="D31" s="78"/>
      <c r="E31" s="78"/>
      <c r="F31" s="78"/>
      <c r="G31" s="78"/>
      <c r="H31" s="78"/>
      <c r="I31" s="147"/>
      <c r="J31" s="78"/>
      <c r="K31" s="78"/>
      <c r="L31" s="43"/>
    </row>
    <row r="32" spans="2:12" s="1" customFormat="1" ht="14.4" customHeight="1">
      <c r="B32" s="43"/>
      <c r="F32" s="150" t="s">
        <v>41</v>
      </c>
      <c r="I32" s="151" t="s">
        <v>40</v>
      </c>
      <c r="J32" s="150" t="s">
        <v>42</v>
      </c>
      <c r="L32" s="43"/>
    </row>
    <row r="33" spans="2:12" s="1" customFormat="1" ht="14.4" customHeight="1">
      <c r="B33" s="43"/>
      <c r="D33" s="152" t="s">
        <v>43</v>
      </c>
      <c r="E33" s="137" t="s">
        <v>44</v>
      </c>
      <c r="F33" s="153">
        <f>ROUND((SUM(BE123:BE438)),2)</f>
        <v>0</v>
      </c>
      <c r="I33" s="154">
        <v>0.21</v>
      </c>
      <c r="J33" s="153">
        <f>ROUND(((SUM(BE123:BE438))*I33),2)</f>
        <v>0</v>
      </c>
      <c r="L33" s="43"/>
    </row>
    <row r="34" spans="2:12" s="1" customFormat="1" ht="14.4" customHeight="1">
      <c r="B34" s="43"/>
      <c r="E34" s="137" t="s">
        <v>45</v>
      </c>
      <c r="F34" s="153">
        <f>ROUND((SUM(BF123:BF438)),2)</f>
        <v>0</v>
      </c>
      <c r="I34" s="154">
        <v>0.15</v>
      </c>
      <c r="J34" s="153">
        <f>ROUND(((SUM(BF123:BF438))*I34),2)</f>
        <v>0</v>
      </c>
      <c r="L34" s="43"/>
    </row>
    <row r="35" spans="2:12" s="1" customFormat="1" ht="14.4" customHeight="1" hidden="1">
      <c r="B35" s="43"/>
      <c r="E35" s="137" t="s">
        <v>46</v>
      </c>
      <c r="F35" s="153">
        <f>ROUND((SUM(BG123:BG438)),2)</f>
        <v>0</v>
      </c>
      <c r="I35" s="154">
        <v>0.21</v>
      </c>
      <c r="J35" s="153">
        <f>0</f>
        <v>0</v>
      </c>
      <c r="L35" s="43"/>
    </row>
    <row r="36" spans="2:12" s="1" customFormat="1" ht="14.4" customHeight="1" hidden="1">
      <c r="B36" s="43"/>
      <c r="E36" s="137" t="s">
        <v>47</v>
      </c>
      <c r="F36" s="153">
        <f>ROUND((SUM(BH123:BH438)),2)</f>
        <v>0</v>
      </c>
      <c r="I36" s="154">
        <v>0.15</v>
      </c>
      <c r="J36" s="153">
        <f>0</f>
        <v>0</v>
      </c>
      <c r="L36" s="43"/>
    </row>
    <row r="37" spans="2:12" s="1" customFormat="1" ht="14.4" customHeight="1" hidden="1">
      <c r="B37" s="43"/>
      <c r="E37" s="137" t="s">
        <v>48</v>
      </c>
      <c r="F37" s="153">
        <f>ROUND((SUM(BI123:BI438)),2)</f>
        <v>0</v>
      </c>
      <c r="I37" s="154">
        <v>0</v>
      </c>
      <c r="J37" s="153">
        <f>0</f>
        <v>0</v>
      </c>
      <c r="L37" s="43"/>
    </row>
    <row r="38" spans="2:12" s="1" customFormat="1" ht="6.95" customHeight="1">
      <c r="B38" s="43"/>
      <c r="I38" s="139"/>
      <c r="L38" s="43"/>
    </row>
    <row r="39" spans="2:12" s="1" customFormat="1" ht="25.4" customHeight="1">
      <c r="B39" s="43"/>
      <c r="C39" s="155"/>
      <c r="D39" s="156" t="s">
        <v>49</v>
      </c>
      <c r="E39" s="157"/>
      <c r="F39" s="157"/>
      <c r="G39" s="158" t="s">
        <v>50</v>
      </c>
      <c r="H39" s="159" t="s">
        <v>51</v>
      </c>
      <c r="I39" s="160"/>
      <c r="J39" s="161">
        <f>SUM(J30:J37)</f>
        <v>0</v>
      </c>
      <c r="K39" s="162"/>
      <c r="L39" s="43"/>
    </row>
    <row r="40" spans="2:12" s="1" customFormat="1" ht="14.4" customHeight="1">
      <c r="B40" s="43"/>
      <c r="I40" s="139"/>
      <c r="L40" s="43"/>
    </row>
    <row r="41" spans="2:12" ht="14.4" customHeight="1">
      <c r="B41" s="20"/>
      <c r="L41" s="20"/>
    </row>
    <row r="42" spans="2:12" ht="14.4" customHeight="1">
      <c r="B42" s="20"/>
      <c r="L42" s="20"/>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43"/>
      <c r="D50" s="163" t="s">
        <v>52</v>
      </c>
      <c r="E50" s="164"/>
      <c r="F50" s="164"/>
      <c r="G50" s="163" t="s">
        <v>53</v>
      </c>
      <c r="H50" s="164"/>
      <c r="I50" s="165"/>
      <c r="J50" s="164"/>
      <c r="K50" s="164"/>
      <c r="L50" s="4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
      <c r="B61" s="43"/>
      <c r="D61" s="166" t="s">
        <v>54</v>
      </c>
      <c r="E61" s="167"/>
      <c r="F61" s="168" t="s">
        <v>55</v>
      </c>
      <c r="G61" s="166" t="s">
        <v>54</v>
      </c>
      <c r="H61" s="167"/>
      <c r="I61" s="169"/>
      <c r="J61" s="170" t="s">
        <v>55</v>
      </c>
      <c r="K61" s="167"/>
      <c r="L61" s="43"/>
    </row>
    <row r="62" spans="2:12" ht="12">
      <c r="B62" s="20"/>
      <c r="L62" s="20"/>
    </row>
    <row r="63" spans="2:12" ht="12">
      <c r="B63" s="20"/>
      <c r="L63" s="20"/>
    </row>
    <row r="64" spans="2:12" ht="12">
      <c r="B64" s="20"/>
      <c r="L64" s="20"/>
    </row>
    <row r="65" spans="2:12" s="1" customFormat="1" ht="12">
      <c r="B65" s="43"/>
      <c r="D65" s="163" t="s">
        <v>56</v>
      </c>
      <c r="E65" s="164"/>
      <c r="F65" s="164"/>
      <c r="G65" s="163" t="s">
        <v>57</v>
      </c>
      <c r="H65" s="164"/>
      <c r="I65" s="165"/>
      <c r="J65" s="164"/>
      <c r="K65" s="164"/>
      <c r="L65" s="43"/>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
      <c r="B76" s="43"/>
      <c r="D76" s="166" t="s">
        <v>54</v>
      </c>
      <c r="E76" s="167"/>
      <c r="F76" s="168" t="s">
        <v>55</v>
      </c>
      <c r="G76" s="166" t="s">
        <v>54</v>
      </c>
      <c r="H76" s="167"/>
      <c r="I76" s="169"/>
      <c r="J76" s="170" t="s">
        <v>55</v>
      </c>
      <c r="K76" s="167"/>
      <c r="L76" s="43"/>
    </row>
    <row r="77" spans="2:12" s="1" customFormat="1" ht="14.4" customHeight="1">
      <c r="B77" s="171"/>
      <c r="C77" s="172"/>
      <c r="D77" s="172"/>
      <c r="E77" s="172"/>
      <c r="F77" s="172"/>
      <c r="G77" s="172"/>
      <c r="H77" s="172"/>
      <c r="I77" s="173"/>
      <c r="J77" s="172"/>
      <c r="K77" s="172"/>
      <c r="L77" s="43"/>
    </row>
    <row r="81" spans="2:12" s="1" customFormat="1" ht="6.95" customHeight="1">
      <c r="B81" s="174"/>
      <c r="C81" s="175"/>
      <c r="D81" s="175"/>
      <c r="E81" s="175"/>
      <c r="F81" s="175"/>
      <c r="G81" s="175"/>
      <c r="H81" s="175"/>
      <c r="I81" s="176"/>
      <c r="J81" s="175"/>
      <c r="K81" s="175"/>
      <c r="L81" s="43"/>
    </row>
    <row r="82" spans="2:12" s="1" customFormat="1" ht="24.95" customHeight="1">
      <c r="B82" s="38"/>
      <c r="C82" s="23" t="s">
        <v>108</v>
      </c>
      <c r="D82" s="39"/>
      <c r="E82" s="39"/>
      <c r="F82" s="39"/>
      <c r="G82" s="39"/>
      <c r="H82" s="39"/>
      <c r="I82" s="139"/>
      <c r="J82" s="39"/>
      <c r="K82" s="39"/>
      <c r="L82" s="43"/>
    </row>
    <row r="83" spans="2:12" s="1" customFormat="1" ht="6.95" customHeight="1">
      <c r="B83" s="38"/>
      <c r="C83" s="39"/>
      <c r="D83" s="39"/>
      <c r="E83" s="39"/>
      <c r="F83" s="39"/>
      <c r="G83" s="39"/>
      <c r="H83" s="39"/>
      <c r="I83" s="139"/>
      <c r="J83" s="39"/>
      <c r="K83" s="39"/>
      <c r="L83" s="43"/>
    </row>
    <row r="84" spans="2:12" s="1" customFormat="1" ht="12" customHeight="1">
      <c r="B84" s="38"/>
      <c r="C84" s="32" t="s">
        <v>16</v>
      </c>
      <c r="D84" s="39"/>
      <c r="E84" s="39"/>
      <c r="F84" s="39"/>
      <c r="G84" s="39"/>
      <c r="H84" s="39"/>
      <c r="I84" s="139"/>
      <c r="J84" s="39"/>
      <c r="K84" s="39"/>
      <c r="L84" s="43"/>
    </row>
    <row r="85" spans="2:12" s="1" customFormat="1" ht="16.5" customHeight="1">
      <c r="B85" s="38"/>
      <c r="C85" s="39"/>
      <c r="D85" s="39"/>
      <c r="E85" s="177" t="str">
        <f>E7</f>
        <v>Jílový potok, Chrastava, oprava koryta, ř.km 0,000 - 1,157</v>
      </c>
      <c r="F85" s="32"/>
      <c r="G85" s="32"/>
      <c r="H85" s="32"/>
      <c r="I85" s="139"/>
      <c r="J85" s="39"/>
      <c r="K85" s="39"/>
      <c r="L85" s="43"/>
    </row>
    <row r="86" spans="2:12" s="1" customFormat="1" ht="12" customHeight="1">
      <c r="B86" s="38"/>
      <c r="C86" s="32" t="s">
        <v>106</v>
      </c>
      <c r="D86" s="39"/>
      <c r="E86" s="39"/>
      <c r="F86" s="39"/>
      <c r="G86" s="39"/>
      <c r="H86" s="39"/>
      <c r="I86" s="139"/>
      <c r="J86" s="39"/>
      <c r="K86" s="39"/>
      <c r="L86" s="43"/>
    </row>
    <row r="87" spans="2:12" s="1" customFormat="1" ht="16.5" customHeight="1">
      <c r="B87" s="38"/>
      <c r="C87" s="39"/>
      <c r="D87" s="39"/>
      <c r="E87" s="71" t="str">
        <f>E9</f>
        <v>02 - SO 02 - Oprava zakrytí koryta v ř.km 0,267-0,562</v>
      </c>
      <c r="F87" s="39"/>
      <c r="G87" s="39"/>
      <c r="H87" s="39"/>
      <c r="I87" s="139"/>
      <c r="J87" s="39"/>
      <c r="K87" s="39"/>
      <c r="L87" s="43"/>
    </row>
    <row r="88" spans="2:12" s="1" customFormat="1" ht="6.95" customHeight="1">
      <c r="B88" s="38"/>
      <c r="C88" s="39"/>
      <c r="D88" s="39"/>
      <c r="E88" s="39"/>
      <c r="F88" s="39"/>
      <c r="G88" s="39"/>
      <c r="H88" s="39"/>
      <c r="I88" s="139"/>
      <c r="J88" s="39"/>
      <c r="K88" s="39"/>
      <c r="L88" s="43"/>
    </row>
    <row r="89" spans="2:12" s="1" customFormat="1" ht="12" customHeight="1">
      <c r="B89" s="38"/>
      <c r="C89" s="32" t="s">
        <v>20</v>
      </c>
      <c r="D89" s="39"/>
      <c r="E89" s="39"/>
      <c r="F89" s="27" t="str">
        <f>F12</f>
        <v>Chrastava</v>
      </c>
      <c r="G89" s="39"/>
      <c r="H89" s="39"/>
      <c r="I89" s="142" t="s">
        <v>22</v>
      </c>
      <c r="J89" s="74" t="str">
        <f>IF(J12="","",J12)</f>
        <v>20. 12. 2017</v>
      </c>
      <c r="K89" s="39"/>
      <c r="L89" s="43"/>
    </row>
    <row r="90" spans="2:12" s="1" customFormat="1" ht="6.95" customHeight="1">
      <c r="B90" s="38"/>
      <c r="C90" s="39"/>
      <c r="D90" s="39"/>
      <c r="E90" s="39"/>
      <c r="F90" s="39"/>
      <c r="G90" s="39"/>
      <c r="H90" s="39"/>
      <c r="I90" s="139"/>
      <c r="J90" s="39"/>
      <c r="K90" s="39"/>
      <c r="L90" s="43"/>
    </row>
    <row r="91" spans="2:12" s="1" customFormat="1" ht="27.9" customHeight="1">
      <c r="B91" s="38"/>
      <c r="C91" s="32" t="s">
        <v>24</v>
      </c>
      <c r="D91" s="39"/>
      <c r="E91" s="39"/>
      <c r="F91" s="27" t="str">
        <f>E15</f>
        <v>Povodí Labe, s.p.</v>
      </c>
      <c r="G91" s="39"/>
      <c r="H91" s="39"/>
      <c r="I91" s="142" t="s">
        <v>32</v>
      </c>
      <c r="J91" s="36" t="str">
        <f>E21</f>
        <v>SNOWPLAN, spol. s r.o.</v>
      </c>
      <c r="K91" s="39"/>
      <c r="L91" s="43"/>
    </row>
    <row r="92" spans="2:12" s="1" customFormat="1" ht="27.9" customHeight="1">
      <c r="B92" s="38"/>
      <c r="C92" s="32" t="s">
        <v>30</v>
      </c>
      <c r="D92" s="39"/>
      <c r="E92" s="39"/>
      <c r="F92" s="27" t="str">
        <f>IF(E18="","",E18)</f>
        <v>Vyplň údaj</v>
      </c>
      <c r="G92" s="39"/>
      <c r="H92" s="39"/>
      <c r="I92" s="142" t="s">
        <v>37</v>
      </c>
      <c r="J92" s="36" t="str">
        <f>E24</f>
        <v>SNOWPLAN, spol. s r.o.</v>
      </c>
      <c r="K92" s="39"/>
      <c r="L92" s="43"/>
    </row>
    <row r="93" spans="2:12" s="1" customFormat="1" ht="10.3" customHeight="1">
      <c r="B93" s="38"/>
      <c r="C93" s="39"/>
      <c r="D93" s="39"/>
      <c r="E93" s="39"/>
      <c r="F93" s="39"/>
      <c r="G93" s="39"/>
      <c r="H93" s="39"/>
      <c r="I93" s="139"/>
      <c r="J93" s="39"/>
      <c r="K93" s="39"/>
      <c r="L93" s="43"/>
    </row>
    <row r="94" spans="2:12" s="1" customFormat="1" ht="29.25" customHeight="1">
      <c r="B94" s="38"/>
      <c r="C94" s="178" t="s">
        <v>109</v>
      </c>
      <c r="D94" s="179"/>
      <c r="E94" s="179"/>
      <c r="F94" s="179"/>
      <c r="G94" s="179"/>
      <c r="H94" s="179"/>
      <c r="I94" s="180"/>
      <c r="J94" s="181" t="s">
        <v>110</v>
      </c>
      <c r="K94" s="179"/>
      <c r="L94" s="43"/>
    </row>
    <row r="95" spans="2:12" s="1" customFormat="1" ht="10.3" customHeight="1">
      <c r="B95" s="38"/>
      <c r="C95" s="39"/>
      <c r="D95" s="39"/>
      <c r="E95" s="39"/>
      <c r="F95" s="39"/>
      <c r="G95" s="39"/>
      <c r="H95" s="39"/>
      <c r="I95" s="139"/>
      <c r="J95" s="39"/>
      <c r="K95" s="39"/>
      <c r="L95" s="43"/>
    </row>
    <row r="96" spans="2:47" s="1" customFormat="1" ht="22.8" customHeight="1">
      <c r="B96" s="38"/>
      <c r="C96" s="182" t="s">
        <v>111</v>
      </c>
      <c r="D96" s="39"/>
      <c r="E96" s="39"/>
      <c r="F96" s="39"/>
      <c r="G96" s="39"/>
      <c r="H96" s="39"/>
      <c r="I96" s="139"/>
      <c r="J96" s="105">
        <f>J123</f>
        <v>0</v>
      </c>
      <c r="K96" s="39"/>
      <c r="L96" s="43"/>
      <c r="AU96" s="17" t="s">
        <v>112</v>
      </c>
    </row>
    <row r="97" spans="2:12" s="8" customFormat="1" ht="24.95" customHeight="1">
      <c r="B97" s="183"/>
      <c r="C97" s="184"/>
      <c r="D97" s="185" t="s">
        <v>113</v>
      </c>
      <c r="E97" s="186"/>
      <c r="F97" s="186"/>
      <c r="G97" s="186"/>
      <c r="H97" s="186"/>
      <c r="I97" s="187"/>
      <c r="J97" s="188">
        <f>J124</f>
        <v>0</v>
      </c>
      <c r="K97" s="184"/>
      <c r="L97" s="189"/>
    </row>
    <row r="98" spans="2:12" s="9" customFormat="1" ht="19.9" customHeight="1">
      <c r="B98" s="190"/>
      <c r="C98" s="191"/>
      <c r="D98" s="192" t="s">
        <v>114</v>
      </c>
      <c r="E98" s="193"/>
      <c r="F98" s="193"/>
      <c r="G98" s="193"/>
      <c r="H98" s="193"/>
      <c r="I98" s="194"/>
      <c r="J98" s="195">
        <f>J125</f>
        <v>0</v>
      </c>
      <c r="K98" s="191"/>
      <c r="L98" s="196"/>
    </row>
    <row r="99" spans="2:12" s="9" customFormat="1" ht="19.9" customHeight="1">
      <c r="B99" s="190"/>
      <c r="C99" s="191"/>
      <c r="D99" s="192" t="s">
        <v>344</v>
      </c>
      <c r="E99" s="193"/>
      <c r="F99" s="193"/>
      <c r="G99" s="193"/>
      <c r="H99" s="193"/>
      <c r="I99" s="194"/>
      <c r="J99" s="195">
        <f>J226</f>
        <v>0</v>
      </c>
      <c r="K99" s="191"/>
      <c r="L99" s="196"/>
    </row>
    <row r="100" spans="2:12" s="9" customFormat="1" ht="19.9" customHeight="1">
      <c r="B100" s="190"/>
      <c r="C100" s="191"/>
      <c r="D100" s="192" t="s">
        <v>345</v>
      </c>
      <c r="E100" s="193"/>
      <c r="F100" s="193"/>
      <c r="G100" s="193"/>
      <c r="H100" s="193"/>
      <c r="I100" s="194"/>
      <c r="J100" s="195">
        <f>J273</f>
        <v>0</v>
      </c>
      <c r="K100" s="191"/>
      <c r="L100" s="196"/>
    </row>
    <row r="101" spans="2:12" s="9" customFormat="1" ht="19.9" customHeight="1">
      <c r="B101" s="190"/>
      <c r="C101" s="191"/>
      <c r="D101" s="192" t="s">
        <v>117</v>
      </c>
      <c r="E101" s="193"/>
      <c r="F101" s="193"/>
      <c r="G101" s="193"/>
      <c r="H101" s="193"/>
      <c r="I101" s="194"/>
      <c r="J101" s="195">
        <f>J314</f>
        <v>0</v>
      </c>
      <c r="K101" s="191"/>
      <c r="L101" s="196"/>
    </row>
    <row r="102" spans="2:12" s="9" customFormat="1" ht="19.9" customHeight="1">
      <c r="B102" s="190"/>
      <c r="C102" s="191"/>
      <c r="D102" s="192" t="s">
        <v>118</v>
      </c>
      <c r="E102" s="193"/>
      <c r="F102" s="193"/>
      <c r="G102" s="193"/>
      <c r="H102" s="193"/>
      <c r="I102" s="194"/>
      <c r="J102" s="195">
        <f>J388</f>
        <v>0</v>
      </c>
      <c r="K102" s="191"/>
      <c r="L102" s="196"/>
    </row>
    <row r="103" spans="2:12" s="9" customFormat="1" ht="19.9" customHeight="1">
      <c r="B103" s="190"/>
      <c r="C103" s="191"/>
      <c r="D103" s="192" t="s">
        <v>119</v>
      </c>
      <c r="E103" s="193"/>
      <c r="F103" s="193"/>
      <c r="G103" s="193"/>
      <c r="H103" s="193"/>
      <c r="I103" s="194"/>
      <c r="J103" s="195">
        <f>J435</f>
        <v>0</v>
      </c>
      <c r="K103" s="191"/>
      <c r="L103" s="196"/>
    </row>
    <row r="104" spans="2:12" s="1" customFormat="1" ht="21.8" customHeight="1">
      <c r="B104" s="38"/>
      <c r="C104" s="39"/>
      <c r="D104" s="39"/>
      <c r="E104" s="39"/>
      <c r="F104" s="39"/>
      <c r="G104" s="39"/>
      <c r="H104" s="39"/>
      <c r="I104" s="139"/>
      <c r="J104" s="39"/>
      <c r="K104" s="39"/>
      <c r="L104" s="43"/>
    </row>
    <row r="105" spans="2:12" s="1" customFormat="1" ht="6.95" customHeight="1">
      <c r="B105" s="61"/>
      <c r="C105" s="62"/>
      <c r="D105" s="62"/>
      <c r="E105" s="62"/>
      <c r="F105" s="62"/>
      <c r="G105" s="62"/>
      <c r="H105" s="62"/>
      <c r="I105" s="173"/>
      <c r="J105" s="62"/>
      <c r="K105" s="62"/>
      <c r="L105" s="43"/>
    </row>
    <row r="109" spans="2:12" s="1" customFormat="1" ht="6.95" customHeight="1">
      <c r="B109" s="63"/>
      <c r="C109" s="64"/>
      <c r="D109" s="64"/>
      <c r="E109" s="64"/>
      <c r="F109" s="64"/>
      <c r="G109" s="64"/>
      <c r="H109" s="64"/>
      <c r="I109" s="176"/>
      <c r="J109" s="64"/>
      <c r="K109" s="64"/>
      <c r="L109" s="43"/>
    </row>
    <row r="110" spans="2:12" s="1" customFormat="1" ht="24.95" customHeight="1">
      <c r="B110" s="38"/>
      <c r="C110" s="23" t="s">
        <v>120</v>
      </c>
      <c r="D110" s="39"/>
      <c r="E110" s="39"/>
      <c r="F110" s="39"/>
      <c r="G110" s="39"/>
      <c r="H110" s="39"/>
      <c r="I110" s="139"/>
      <c r="J110" s="39"/>
      <c r="K110" s="39"/>
      <c r="L110" s="43"/>
    </row>
    <row r="111" spans="2:12" s="1" customFormat="1" ht="6.95" customHeight="1">
      <c r="B111" s="38"/>
      <c r="C111" s="39"/>
      <c r="D111" s="39"/>
      <c r="E111" s="39"/>
      <c r="F111" s="39"/>
      <c r="G111" s="39"/>
      <c r="H111" s="39"/>
      <c r="I111" s="139"/>
      <c r="J111" s="39"/>
      <c r="K111" s="39"/>
      <c r="L111" s="43"/>
    </row>
    <row r="112" spans="2:12" s="1" customFormat="1" ht="12" customHeight="1">
      <c r="B112" s="38"/>
      <c r="C112" s="32" t="s">
        <v>16</v>
      </c>
      <c r="D112" s="39"/>
      <c r="E112" s="39"/>
      <c r="F112" s="39"/>
      <c r="G112" s="39"/>
      <c r="H112" s="39"/>
      <c r="I112" s="139"/>
      <c r="J112" s="39"/>
      <c r="K112" s="39"/>
      <c r="L112" s="43"/>
    </row>
    <row r="113" spans="2:12" s="1" customFormat="1" ht="16.5" customHeight="1">
      <c r="B113" s="38"/>
      <c r="C113" s="39"/>
      <c r="D113" s="39"/>
      <c r="E113" s="177" t="str">
        <f>E7</f>
        <v>Jílový potok, Chrastava, oprava koryta, ř.km 0,000 - 1,157</v>
      </c>
      <c r="F113" s="32"/>
      <c r="G113" s="32"/>
      <c r="H113" s="32"/>
      <c r="I113" s="139"/>
      <c r="J113" s="39"/>
      <c r="K113" s="39"/>
      <c r="L113" s="43"/>
    </row>
    <row r="114" spans="2:12" s="1" customFormat="1" ht="12" customHeight="1">
      <c r="B114" s="38"/>
      <c r="C114" s="32" t="s">
        <v>106</v>
      </c>
      <c r="D114" s="39"/>
      <c r="E114" s="39"/>
      <c r="F114" s="39"/>
      <c r="G114" s="39"/>
      <c r="H114" s="39"/>
      <c r="I114" s="139"/>
      <c r="J114" s="39"/>
      <c r="K114" s="39"/>
      <c r="L114" s="43"/>
    </row>
    <row r="115" spans="2:12" s="1" customFormat="1" ht="16.5" customHeight="1">
      <c r="B115" s="38"/>
      <c r="C115" s="39"/>
      <c r="D115" s="39"/>
      <c r="E115" s="71" t="str">
        <f>E9</f>
        <v>02 - SO 02 - Oprava zakrytí koryta v ř.km 0,267-0,562</v>
      </c>
      <c r="F115" s="39"/>
      <c r="G115" s="39"/>
      <c r="H115" s="39"/>
      <c r="I115" s="139"/>
      <c r="J115" s="39"/>
      <c r="K115" s="39"/>
      <c r="L115" s="43"/>
    </row>
    <row r="116" spans="2:12" s="1" customFormat="1" ht="6.95" customHeight="1">
      <c r="B116" s="38"/>
      <c r="C116" s="39"/>
      <c r="D116" s="39"/>
      <c r="E116" s="39"/>
      <c r="F116" s="39"/>
      <c r="G116" s="39"/>
      <c r="H116" s="39"/>
      <c r="I116" s="139"/>
      <c r="J116" s="39"/>
      <c r="K116" s="39"/>
      <c r="L116" s="43"/>
    </row>
    <row r="117" spans="2:12" s="1" customFormat="1" ht="12" customHeight="1">
      <c r="B117" s="38"/>
      <c r="C117" s="32" t="s">
        <v>20</v>
      </c>
      <c r="D117" s="39"/>
      <c r="E117" s="39"/>
      <c r="F117" s="27" t="str">
        <f>F12</f>
        <v>Chrastava</v>
      </c>
      <c r="G117" s="39"/>
      <c r="H117" s="39"/>
      <c r="I117" s="142" t="s">
        <v>22</v>
      </c>
      <c r="J117" s="74" t="str">
        <f>IF(J12="","",J12)</f>
        <v>20. 12. 2017</v>
      </c>
      <c r="K117" s="39"/>
      <c r="L117" s="43"/>
    </row>
    <row r="118" spans="2:12" s="1" customFormat="1" ht="6.95" customHeight="1">
      <c r="B118" s="38"/>
      <c r="C118" s="39"/>
      <c r="D118" s="39"/>
      <c r="E118" s="39"/>
      <c r="F118" s="39"/>
      <c r="G118" s="39"/>
      <c r="H118" s="39"/>
      <c r="I118" s="139"/>
      <c r="J118" s="39"/>
      <c r="K118" s="39"/>
      <c r="L118" s="43"/>
    </row>
    <row r="119" spans="2:12" s="1" customFormat="1" ht="27.9" customHeight="1">
      <c r="B119" s="38"/>
      <c r="C119" s="32" t="s">
        <v>24</v>
      </c>
      <c r="D119" s="39"/>
      <c r="E119" s="39"/>
      <c r="F119" s="27" t="str">
        <f>E15</f>
        <v>Povodí Labe, s.p.</v>
      </c>
      <c r="G119" s="39"/>
      <c r="H119" s="39"/>
      <c r="I119" s="142" t="s">
        <v>32</v>
      </c>
      <c r="J119" s="36" t="str">
        <f>E21</f>
        <v>SNOWPLAN, spol. s r.o.</v>
      </c>
      <c r="K119" s="39"/>
      <c r="L119" s="43"/>
    </row>
    <row r="120" spans="2:12" s="1" customFormat="1" ht="27.9" customHeight="1">
      <c r="B120" s="38"/>
      <c r="C120" s="32" t="s">
        <v>30</v>
      </c>
      <c r="D120" s="39"/>
      <c r="E120" s="39"/>
      <c r="F120" s="27" t="str">
        <f>IF(E18="","",E18)</f>
        <v>Vyplň údaj</v>
      </c>
      <c r="G120" s="39"/>
      <c r="H120" s="39"/>
      <c r="I120" s="142" t="s">
        <v>37</v>
      </c>
      <c r="J120" s="36" t="str">
        <f>E24</f>
        <v>SNOWPLAN, spol. s r.o.</v>
      </c>
      <c r="K120" s="39"/>
      <c r="L120" s="43"/>
    </row>
    <row r="121" spans="2:12" s="1" customFormat="1" ht="10.3" customHeight="1">
      <c r="B121" s="38"/>
      <c r="C121" s="39"/>
      <c r="D121" s="39"/>
      <c r="E121" s="39"/>
      <c r="F121" s="39"/>
      <c r="G121" s="39"/>
      <c r="H121" s="39"/>
      <c r="I121" s="139"/>
      <c r="J121" s="39"/>
      <c r="K121" s="39"/>
      <c r="L121" s="43"/>
    </row>
    <row r="122" spans="2:20" s="10" customFormat="1" ht="29.25" customHeight="1">
      <c r="B122" s="197"/>
      <c r="C122" s="198" t="s">
        <v>121</v>
      </c>
      <c r="D122" s="199" t="s">
        <v>64</v>
      </c>
      <c r="E122" s="199" t="s">
        <v>60</v>
      </c>
      <c r="F122" s="199" t="s">
        <v>61</v>
      </c>
      <c r="G122" s="199" t="s">
        <v>122</v>
      </c>
      <c r="H122" s="199" t="s">
        <v>123</v>
      </c>
      <c r="I122" s="200" t="s">
        <v>124</v>
      </c>
      <c r="J122" s="199" t="s">
        <v>110</v>
      </c>
      <c r="K122" s="201" t="s">
        <v>125</v>
      </c>
      <c r="L122" s="202"/>
      <c r="M122" s="95" t="s">
        <v>1</v>
      </c>
      <c r="N122" s="96" t="s">
        <v>43</v>
      </c>
      <c r="O122" s="96" t="s">
        <v>126</v>
      </c>
      <c r="P122" s="96" t="s">
        <v>127</v>
      </c>
      <c r="Q122" s="96" t="s">
        <v>128</v>
      </c>
      <c r="R122" s="96" t="s">
        <v>129</v>
      </c>
      <c r="S122" s="96" t="s">
        <v>130</v>
      </c>
      <c r="T122" s="97" t="s">
        <v>131</v>
      </c>
    </row>
    <row r="123" spans="2:63" s="1" customFormat="1" ht="22.8" customHeight="1">
      <c r="B123" s="38"/>
      <c r="C123" s="102" t="s">
        <v>132</v>
      </c>
      <c r="D123" s="39"/>
      <c r="E123" s="39"/>
      <c r="F123" s="39"/>
      <c r="G123" s="39"/>
      <c r="H123" s="39"/>
      <c r="I123" s="139"/>
      <c r="J123" s="203">
        <f>BK123</f>
        <v>0</v>
      </c>
      <c r="K123" s="39"/>
      <c r="L123" s="43"/>
      <c r="M123" s="98"/>
      <c r="N123" s="99"/>
      <c r="O123" s="99"/>
      <c r="P123" s="204">
        <f>P124</f>
        <v>0</v>
      </c>
      <c r="Q123" s="99"/>
      <c r="R123" s="204">
        <f>R124</f>
        <v>47.3774919</v>
      </c>
      <c r="S123" s="99"/>
      <c r="T123" s="205">
        <f>T124</f>
        <v>221.48082799999997</v>
      </c>
      <c r="AT123" s="17" t="s">
        <v>78</v>
      </c>
      <c r="AU123" s="17" t="s">
        <v>112</v>
      </c>
      <c r="BK123" s="206">
        <f>BK124</f>
        <v>0</v>
      </c>
    </row>
    <row r="124" spans="2:63" s="11" customFormat="1" ht="25.9" customHeight="1">
      <c r="B124" s="207"/>
      <c r="C124" s="208"/>
      <c r="D124" s="209" t="s">
        <v>78</v>
      </c>
      <c r="E124" s="210" t="s">
        <v>133</v>
      </c>
      <c r="F124" s="210" t="s">
        <v>134</v>
      </c>
      <c r="G124" s="208"/>
      <c r="H124" s="208"/>
      <c r="I124" s="211"/>
      <c r="J124" s="212">
        <f>BK124</f>
        <v>0</v>
      </c>
      <c r="K124" s="208"/>
      <c r="L124" s="213"/>
      <c r="M124" s="214"/>
      <c r="N124" s="215"/>
      <c r="O124" s="215"/>
      <c r="P124" s="216">
        <f>P125+P226+P273+P314+P388+P435</f>
        <v>0</v>
      </c>
      <c r="Q124" s="215"/>
      <c r="R124" s="216">
        <f>R125+R226+R273+R314+R388+R435</f>
        <v>47.3774919</v>
      </c>
      <c r="S124" s="215"/>
      <c r="T124" s="217">
        <f>T125+T226+T273+T314+T388+T435</f>
        <v>221.48082799999997</v>
      </c>
      <c r="AR124" s="218" t="s">
        <v>87</v>
      </c>
      <c r="AT124" s="219" t="s">
        <v>78</v>
      </c>
      <c r="AU124" s="219" t="s">
        <v>79</v>
      </c>
      <c r="AY124" s="218" t="s">
        <v>135</v>
      </c>
      <c r="BK124" s="220">
        <f>BK125+BK226+BK273+BK314+BK388+BK435</f>
        <v>0</v>
      </c>
    </row>
    <row r="125" spans="2:63" s="11" customFormat="1" ht="22.8" customHeight="1">
      <c r="B125" s="207"/>
      <c r="C125" s="208"/>
      <c r="D125" s="209" t="s">
        <v>78</v>
      </c>
      <c r="E125" s="221" t="s">
        <v>87</v>
      </c>
      <c r="F125" s="221" t="s">
        <v>136</v>
      </c>
      <c r="G125" s="208"/>
      <c r="H125" s="208"/>
      <c r="I125" s="211"/>
      <c r="J125" s="222">
        <f>BK125</f>
        <v>0</v>
      </c>
      <c r="K125" s="208"/>
      <c r="L125" s="213"/>
      <c r="M125" s="214"/>
      <c r="N125" s="215"/>
      <c r="O125" s="215"/>
      <c r="P125" s="216">
        <f>SUM(P126:P225)</f>
        <v>0</v>
      </c>
      <c r="Q125" s="215"/>
      <c r="R125" s="216">
        <f>SUM(R126:R225)</f>
        <v>0.90293932</v>
      </c>
      <c r="S125" s="215"/>
      <c r="T125" s="217">
        <f>SUM(T126:T225)</f>
        <v>139.354988</v>
      </c>
      <c r="AR125" s="218" t="s">
        <v>87</v>
      </c>
      <c r="AT125" s="219" t="s">
        <v>78</v>
      </c>
      <c r="AU125" s="219" t="s">
        <v>87</v>
      </c>
      <c r="AY125" s="218" t="s">
        <v>135</v>
      </c>
      <c r="BK125" s="220">
        <f>SUM(BK126:BK225)</f>
        <v>0</v>
      </c>
    </row>
    <row r="126" spans="2:65" s="1" customFormat="1" ht="16.5" customHeight="1">
      <c r="B126" s="38"/>
      <c r="C126" s="223" t="s">
        <v>87</v>
      </c>
      <c r="D126" s="223" t="s">
        <v>137</v>
      </c>
      <c r="E126" s="224" t="s">
        <v>346</v>
      </c>
      <c r="F126" s="225" t="s">
        <v>347</v>
      </c>
      <c r="G126" s="226" t="s">
        <v>140</v>
      </c>
      <c r="H126" s="227">
        <v>7</v>
      </c>
      <c r="I126" s="228"/>
      <c r="J126" s="229">
        <f>ROUND(I126*H126,2)</f>
        <v>0</v>
      </c>
      <c r="K126" s="225" t="s">
        <v>141</v>
      </c>
      <c r="L126" s="43"/>
      <c r="M126" s="230" t="s">
        <v>1</v>
      </c>
      <c r="N126" s="231" t="s">
        <v>44</v>
      </c>
      <c r="O126" s="86"/>
      <c r="P126" s="232">
        <f>O126*H126</f>
        <v>0</v>
      </c>
      <c r="Q126" s="232">
        <v>0</v>
      </c>
      <c r="R126" s="232">
        <f>Q126*H126</f>
        <v>0</v>
      </c>
      <c r="S126" s="232">
        <v>0.295</v>
      </c>
      <c r="T126" s="233">
        <f>S126*H126</f>
        <v>2.065</v>
      </c>
      <c r="AR126" s="234" t="s">
        <v>142</v>
      </c>
      <c r="AT126" s="234" t="s">
        <v>137</v>
      </c>
      <c r="AU126" s="234" t="s">
        <v>89</v>
      </c>
      <c r="AY126" s="17" t="s">
        <v>135</v>
      </c>
      <c r="BE126" s="235">
        <f>IF(N126="základní",J126,0)</f>
        <v>0</v>
      </c>
      <c r="BF126" s="235">
        <f>IF(N126="snížená",J126,0)</f>
        <v>0</v>
      </c>
      <c r="BG126" s="235">
        <f>IF(N126="zákl. přenesená",J126,0)</f>
        <v>0</v>
      </c>
      <c r="BH126" s="235">
        <f>IF(N126="sníž. přenesená",J126,0)</f>
        <v>0</v>
      </c>
      <c r="BI126" s="235">
        <f>IF(N126="nulová",J126,0)</f>
        <v>0</v>
      </c>
      <c r="BJ126" s="17" t="s">
        <v>87</v>
      </c>
      <c r="BK126" s="235">
        <f>ROUND(I126*H126,2)</f>
        <v>0</v>
      </c>
      <c r="BL126" s="17" t="s">
        <v>142</v>
      </c>
      <c r="BM126" s="234" t="s">
        <v>348</v>
      </c>
    </row>
    <row r="127" spans="2:47" s="1" customFormat="1" ht="12">
      <c r="B127" s="38"/>
      <c r="C127" s="39"/>
      <c r="D127" s="236" t="s">
        <v>144</v>
      </c>
      <c r="E127" s="39"/>
      <c r="F127" s="237" t="s">
        <v>349</v>
      </c>
      <c r="G127" s="39"/>
      <c r="H127" s="39"/>
      <c r="I127" s="139"/>
      <c r="J127" s="39"/>
      <c r="K127" s="39"/>
      <c r="L127" s="43"/>
      <c r="M127" s="238"/>
      <c r="N127" s="86"/>
      <c r="O127" s="86"/>
      <c r="P127" s="86"/>
      <c r="Q127" s="86"/>
      <c r="R127" s="86"/>
      <c r="S127" s="86"/>
      <c r="T127" s="87"/>
      <c r="AT127" s="17" t="s">
        <v>144</v>
      </c>
      <c r="AU127" s="17" t="s">
        <v>89</v>
      </c>
    </row>
    <row r="128" spans="2:47" s="1" customFormat="1" ht="12">
      <c r="B128" s="38"/>
      <c r="C128" s="39"/>
      <c r="D128" s="236" t="s">
        <v>146</v>
      </c>
      <c r="E128" s="39"/>
      <c r="F128" s="239" t="s">
        <v>350</v>
      </c>
      <c r="G128" s="39"/>
      <c r="H128" s="39"/>
      <c r="I128" s="139"/>
      <c r="J128" s="39"/>
      <c r="K128" s="39"/>
      <c r="L128" s="43"/>
      <c r="M128" s="238"/>
      <c r="N128" s="86"/>
      <c r="O128" s="86"/>
      <c r="P128" s="86"/>
      <c r="Q128" s="86"/>
      <c r="R128" s="86"/>
      <c r="S128" s="86"/>
      <c r="T128" s="87"/>
      <c r="AT128" s="17" t="s">
        <v>146</v>
      </c>
      <c r="AU128" s="17" t="s">
        <v>89</v>
      </c>
    </row>
    <row r="129" spans="2:51" s="13" customFormat="1" ht="12">
      <c r="B129" s="250"/>
      <c r="C129" s="251"/>
      <c r="D129" s="236" t="s">
        <v>148</v>
      </c>
      <c r="E129" s="252" t="s">
        <v>1</v>
      </c>
      <c r="F129" s="253" t="s">
        <v>351</v>
      </c>
      <c r="G129" s="251"/>
      <c r="H129" s="254">
        <v>7</v>
      </c>
      <c r="I129" s="255"/>
      <c r="J129" s="251"/>
      <c r="K129" s="251"/>
      <c r="L129" s="256"/>
      <c r="M129" s="257"/>
      <c r="N129" s="258"/>
      <c r="O129" s="258"/>
      <c r="P129" s="258"/>
      <c r="Q129" s="258"/>
      <c r="R129" s="258"/>
      <c r="S129" s="258"/>
      <c r="T129" s="259"/>
      <c r="AT129" s="260" t="s">
        <v>148</v>
      </c>
      <c r="AU129" s="260" t="s">
        <v>89</v>
      </c>
      <c r="AV129" s="13" t="s">
        <v>89</v>
      </c>
      <c r="AW129" s="13" t="s">
        <v>36</v>
      </c>
      <c r="AX129" s="13" t="s">
        <v>87</v>
      </c>
      <c r="AY129" s="260" t="s">
        <v>135</v>
      </c>
    </row>
    <row r="130" spans="2:65" s="1" customFormat="1" ht="16.5" customHeight="1">
      <c r="B130" s="38"/>
      <c r="C130" s="223" t="s">
        <v>89</v>
      </c>
      <c r="D130" s="223" t="s">
        <v>137</v>
      </c>
      <c r="E130" s="224" t="s">
        <v>352</v>
      </c>
      <c r="F130" s="225" t="s">
        <v>353</v>
      </c>
      <c r="G130" s="226" t="s">
        <v>140</v>
      </c>
      <c r="H130" s="227">
        <v>107.5</v>
      </c>
      <c r="I130" s="228"/>
      <c r="J130" s="229">
        <f>ROUND(I130*H130,2)</f>
        <v>0</v>
      </c>
      <c r="K130" s="225" t="s">
        <v>141</v>
      </c>
      <c r="L130" s="43"/>
      <c r="M130" s="230" t="s">
        <v>1</v>
      </c>
      <c r="N130" s="231" t="s">
        <v>44</v>
      </c>
      <c r="O130" s="86"/>
      <c r="P130" s="232">
        <f>O130*H130</f>
        <v>0</v>
      </c>
      <c r="Q130" s="232">
        <v>0</v>
      </c>
      <c r="R130" s="232">
        <f>Q130*H130</f>
        <v>0</v>
      </c>
      <c r="S130" s="232">
        <v>0.417</v>
      </c>
      <c r="T130" s="233">
        <f>S130*H130</f>
        <v>44.8275</v>
      </c>
      <c r="AR130" s="234" t="s">
        <v>142</v>
      </c>
      <c r="AT130" s="234" t="s">
        <v>137</v>
      </c>
      <c r="AU130" s="234" t="s">
        <v>89</v>
      </c>
      <c r="AY130" s="17" t="s">
        <v>135</v>
      </c>
      <c r="BE130" s="235">
        <f>IF(N130="základní",J130,0)</f>
        <v>0</v>
      </c>
      <c r="BF130" s="235">
        <f>IF(N130="snížená",J130,0)</f>
        <v>0</v>
      </c>
      <c r="BG130" s="235">
        <f>IF(N130="zákl. přenesená",J130,0)</f>
        <v>0</v>
      </c>
      <c r="BH130" s="235">
        <f>IF(N130="sníž. přenesená",J130,0)</f>
        <v>0</v>
      </c>
      <c r="BI130" s="235">
        <f>IF(N130="nulová",J130,0)</f>
        <v>0</v>
      </c>
      <c r="BJ130" s="17" t="s">
        <v>87</v>
      </c>
      <c r="BK130" s="235">
        <f>ROUND(I130*H130,2)</f>
        <v>0</v>
      </c>
      <c r="BL130" s="17" t="s">
        <v>142</v>
      </c>
      <c r="BM130" s="234" t="s">
        <v>354</v>
      </c>
    </row>
    <row r="131" spans="2:47" s="1" customFormat="1" ht="12">
      <c r="B131" s="38"/>
      <c r="C131" s="39"/>
      <c r="D131" s="236" t="s">
        <v>144</v>
      </c>
      <c r="E131" s="39"/>
      <c r="F131" s="237" t="s">
        <v>355</v>
      </c>
      <c r="G131" s="39"/>
      <c r="H131" s="39"/>
      <c r="I131" s="139"/>
      <c r="J131" s="39"/>
      <c r="K131" s="39"/>
      <c r="L131" s="43"/>
      <c r="M131" s="238"/>
      <c r="N131" s="86"/>
      <c r="O131" s="86"/>
      <c r="P131" s="86"/>
      <c r="Q131" s="86"/>
      <c r="R131" s="86"/>
      <c r="S131" s="86"/>
      <c r="T131" s="87"/>
      <c r="AT131" s="17" t="s">
        <v>144</v>
      </c>
      <c r="AU131" s="17" t="s">
        <v>89</v>
      </c>
    </row>
    <row r="132" spans="2:47" s="1" customFormat="1" ht="12">
      <c r="B132" s="38"/>
      <c r="C132" s="39"/>
      <c r="D132" s="236" t="s">
        <v>146</v>
      </c>
      <c r="E132" s="39"/>
      <c r="F132" s="239" t="s">
        <v>350</v>
      </c>
      <c r="G132" s="39"/>
      <c r="H132" s="39"/>
      <c r="I132" s="139"/>
      <c r="J132" s="39"/>
      <c r="K132" s="39"/>
      <c r="L132" s="43"/>
      <c r="M132" s="238"/>
      <c r="N132" s="86"/>
      <c r="O132" s="86"/>
      <c r="P132" s="86"/>
      <c r="Q132" s="86"/>
      <c r="R132" s="86"/>
      <c r="S132" s="86"/>
      <c r="T132" s="87"/>
      <c r="AT132" s="17" t="s">
        <v>146</v>
      </c>
      <c r="AU132" s="17" t="s">
        <v>89</v>
      </c>
    </row>
    <row r="133" spans="2:51" s="13" customFormat="1" ht="12">
      <c r="B133" s="250"/>
      <c r="C133" s="251"/>
      <c r="D133" s="236" t="s">
        <v>148</v>
      </c>
      <c r="E133" s="252" t="s">
        <v>1</v>
      </c>
      <c r="F133" s="253" t="s">
        <v>356</v>
      </c>
      <c r="G133" s="251"/>
      <c r="H133" s="254">
        <v>107.5</v>
      </c>
      <c r="I133" s="255"/>
      <c r="J133" s="251"/>
      <c r="K133" s="251"/>
      <c r="L133" s="256"/>
      <c r="M133" s="257"/>
      <c r="N133" s="258"/>
      <c r="O133" s="258"/>
      <c r="P133" s="258"/>
      <c r="Q133" s="258"/>
      <c r="R133" s="258"/>
      <c r="S133" s="258"/>
      <c r="T133" s="259"/>
      <c r="AT133" s="260" t="s">
        <v>148</v>
      </c>
      <c r="AU133" s="260" t="s">
        <v>89</v>
      </c>
      <c r="AV133" s="13" t="s">
        <v>89</v>
      </c>
      <c r="AW133" s="13" t="s">
        <v>36</v>
      </c>
      <c r="AX133" s="13" t="s">
        <v>79</v>
      </c>
      <c r="AY133" s="260" t="s">
        <v>135</v>
      </c>
    </row>
    <row r="134" spans="2:51" s="14" customFormat="1" ht="12">
      <c r="B134" s="261"/>
      <c r="C134" s="262"/>
      <c r="D134" s="236" t="s">
        <v>148</v>
      </c>
      <c r="E134" s="263" t="s">
        <v>1</v>
      </c>
      <c r="F134" s="264" t="s">
        <v>180</v>
      </c>
      <c r="G134" s="262"/>
      <c r="H134" s="265">
        <v>107.5</v>
      </c>
      <c r="I134" s="266"/>
      <c r="J134" s="262"/>
      <c r="K134" s="262"/>
      <c r="L134" s="267"/>
      <c r="M134" s="268"/>
      <c r="N134" s="269"/>
      <c r="O134" s="269"/>
      <c r="P134" s="269"/>
      <c r="Q134" s="269"/>
      <c r="R134" s="269"/>
      <c r="S134" s="269"/>
      <c r="T134" s="270"/>
      <c r="AT134" s="271" t="s">
        <v>148</v>
      </c>
      <c r="AU134" s="271" t="s">
        <v>89</v>
      </c>
      <c r="AV134" s="14" t="s">
        <v>142</v>
      </c>
      <c r="AW134" s="14" t="s">
        <v>36</v>
      </c>
      <c r="AX134" s="14" t="s">
        <v>87</v>
      </c>
      <c r="AY134" s="271" t="s">
        <v>135</v>
      </c>
    </row>
    <row r="135" spans="2:65" s="1" customFormat="1" ht="16.5" customHeight="1">
      <c r="B135" s="38"/>
      <c r="C135" s="223" t="s">
        <v>158</v>
      </c>
      <c r="D135" s="223" t="s">
        <v>137</v>
      </c>
      <c r="E135" s="224" t="s">
        <v>357</v>
      </c>
      <c r="F135" s="225" t="s">
        <v>358</v>
      </c>
      <c r="G135" s="226" t="s">
        <v>140</v>
      </c>
      <c r="H135" s="227">
        <v>44.464</v>
      </c>
      <c r="I135" s="228"/>
      <c r="J135" s="229">
        <f>ROUND(I135*H135,2)</f>
        <v>0</v>
      </c>
      <c r="K135" s="225" t="s">
        <v>141</v>
      </c>
      <c r="L135" s="43"/>
      <c r="M135" s="230" t="s">
        <v>1</v>
      </c>
      <c r="N135" s="231" t="s">
        <v>44</v>
      </c>
      <c r="O135" s="86"/>
      <c r="P135" s="232">
        <f>O135*H135</f>
        <v>0</v>
      </c>
      <c r="Q135" s="232">
        <v>0</v>
      </c>
      <c r="R135" s="232">
        <f>Q135*H135</f>
        <v>0</v>
      </c>
      <c r="S135" s="232">
        <v>0.29</v>
      </c>
      <c r="T135" s="233">
        <f>S135*H135</f>
        <v>12.894559999999998</v>
      </c>
      <c r="AR135" s="234" t="s">
        <v>142</v>
      </c>
      <c r="AT135" s="234" t="s">
        <v>137</v>
      </c>
      <c r="AU135" s="234" t="s">
        <v>89</v>
      </c>
      <c r="AY135" s="17" t="s">
        <v>135</v>
      </c>
      <c r="BE135" s="235">
        <f>IF(N135="základní",J135,0)</f>
        <v>0</v>
      </c>
      <c r="BF135" s="235">
        <f>IF(N135="snížená",J135,0)</f>
        <v>0</v>
      </c>
      <c r="BG135" s="235">
        <f>IF(N135="zákl. přenesená",J135,0)</f>
        <v>0</v>
      </c>
      <c r="BH135" s="235">
        <f>IF(N135="sníž. přenesená",J135,0)</f>
        <v>0</v>
      </c>
      <c r="BI135" s="235">
        <f>IF(N135="nulová",J135,0)</f>
        <v>0</v>
      </c>
      <c r="BJ135" s="17" t="s">
        <v>87</v>
      </c>
      <c r="BK135" s="235">
        <f>ROUND(I135*H135,2)</f>
        <v>0</v>
      </c>
      <c r="BL135" s="17" t="s">
        <v>142</v>
      </c>
      <c r="BM135" s="234" t="s">
        <v>359</v>
      </c>
    </row>
    <row r="136" spans="2:47" s="1" customFormat="1" ht="12">
      <c r="B136" s="38"/>
      <c r="C136" s="39"/>
      <c r="D136" s="236" t="s">
        <v>144</v>
      </c>
      <c r="E136" s="39"/>
      <c r="F136" s="237" t="s">
        <v>360</v>
      </c>
      <c r="G136" s="39"/>
      <c r="H136" s="39"/>
      <c r="I136" s="139"/>
      <c r="J136" s="39"/>
      <c r="K136" s="39"/>
      <c r="L136" s="43"/>
      <c r="M136" s="238"/>
      <c r="N136" s="86"/>
      <c r="O136" s="86"/>
      <c r="P136" s="86"/>
      <c r="Q136" s="86"/>
      <c r="R136" s="86"/>
      <c r="S136" s="86"/>
      <c r="T136" s="87"/>
      <c r="AT136" s="17" t="s">
        <v>144</v>
      </c>
      <c r="AU136" s="17" t="s">
        <v>89</v>
      </c>
    </row>
    <row r="137" spans="2:51" s="12" customFormat="1" ht="12">
      <c r="B137" s="240"/>
      <c r="C137" s="241"/>
      <c r="D137" s="236" t="s">
        <v>148</v>
      </c>
      <c r="E137" s="242" t="s">
        <v>1</v>
      </c>
      <c r="F137" s="243" t="s">
        <v>361</v>
      </c>
      <c r="G137" s="241"/>
      <c r="H137" s="242" t="s">
        <v>1</v>
      </c>
      <c r="I137" s="244"/>
      <c r="J137" s="241"/>
      <c r="K137" s="241"/>
      <c r="L137" s="245"/>
      <c r="M137" s="246"/>
      <c r="N137" s="247"/>
      <c r="O137" s="247"/>
      <c r="P137" s="247"/>
      <c r="Q137" s="247"/>
      <c r="R137" s="247"/>
      <c r="S137" s="247"/>
      <c r="T137" s="248"/>
      <c r="AT137" s="249" t="s">
        <v>148</v>
      </c>
      <c r="AU137" s="249" t="s">
        <v>89</v>
      </c>
      <c r="AV137" s="12" t="s">
        <v>87</v>
      </c>
      <c r="AW137" s="12" t="s">
        <v>36</v>
      </c>
      <c r="AX137" s="12" t="s">
        <v>79</v>
      </c>
      <c r="AY137" s="249" t="s">
        <v>135</v>
      </c>
    </row>
    <row r="138" spans="2:51" s="13" customFormat="1" ht="12">
      <c r="B138" s="250"/>
      <c r="C138" s="251"/>
      <c r="D138" s="236" t="s">
        <v>148</v>
      </c>
      <c r="E138" s="252" t="s">
        <v>1</v>
      </c>
      <c r="F138" s="253" t="s">
        <v>362</v>
      </c>
      <c r="G138" s="251"/>
      <c r="H138" s="254">
        <v>7.506</v>
      </c>
      <c r="I138" s="255"/>
      <c r="J138" s="251"/>
      <c r="K138" s="251"/>
      <c r="L138" s="256"/>
      <c r="M138" s="257"/>
      <c r="N138" s="258"/>
      <c r="O138" s="258"/>
      <c r="P138" s="258"/>
      <c r="Q138" s="258"/>
      <c r="R138" s="258"/>
      <c r="S138" s="258"/>
      <c r="T138" s="259"/>
      <c r="AT138" s="260" t="s">
        <v>148</v>
      </c>
      <c r="AU138" s="260" t="s">
        <v>89</v>
      </c>
      <c r="AV138" s="13" t="s">
        <v>89</v>
      </c>
      <c r="AW138" s="13" t="s">
        <v>36</v>
      </c>
      <c r="AX138" s="13" t="s">
        <v>79</v>
      </c>
      <c r="AY138" s="260" t="s">
        <v>135</v>
      </c>
    </row>
    <row r="139" spans="2:51" s="13" customFormat="1" ht="12">
      <c r="B139" s="250"/>
      <c r="C139" s="251"/>
      <c r="D139" s="236" t="s">
        <v>148</v>
      </c>
      <c r="E139" s="252" t="s">
        <v>1</v>
      </c>
      <c r="F139" s="253" t="s">
        <v>363</v>
      </c>
      <c r="G139" s="251"/>
      <c r="H139" s="254">
        <v>29.958</v>
      </c>
      <c r="I139" s="255"/>
      <c r="J139" s="251"/>
      <c r="K139" s="251"/>
      <c r="L139" s="256"/>
      <c r="M139" s="257"/>
      <c r="N139" s="258"/>
      <c r="O139" s="258"/>
      <c r="P139" s="258"/>
      <c r="Q139" s="258"/>
      <c r="R139" s="258"/>
      <c r="S139" s="258"/>
      <c r="T139" s="259"/>
      <c r="AT139" s="260" t="s">
        <v>148</v>
      </c>
      <c r="AU139" s="260" t="s">
        <v>89</v>
      </c>
      <c r="AV139" s="13" t="s">
        <v>89</v>
      </c>
      <c r="AW139" s="13" t="s">
        <v>36</v>
      </c>
      <c r="AX139" s="13" t="s">
        <v>79</v>
      </c>
      <c r="AY139" s="260" t="s">
        <v>135</v>
      </c>
    </row>
    <row r="140" spans="2:51" s="13" customFormat="1" ht="12">
      <c r="B140" s="250"/>
      <c r="C140" s="251"/>
      <c r="D140" s="236" t="s">
        <v>148</v>
      </c>
      <c r="E140" s="252" t="s">
        <v>1</v>
      </c>
      <c r="F140" s="253" t="s">
        <v>364</v>
      </c>
      <c r="G140" s="251"/>
      <c r="H140" s="254">
        <v>7</v>
      </c>
      <c r="I140" s="255"/>
      <c r="J140" s="251"/>
      <c r="K140" s="251"/>
      <c r="L140" s="256"/>
      <c r="M140" s="257"/>
      <c r="N140" s="258"/>
      <c r="O140" s="258"/>
      <c r="P140" s="258"/>
      <c r="Q140" s="258"/>
      <c r="R140" s="258"/>
      <c r="S140" s="258"/>
      <c r="T140" s="259"/>
      <c r="AT140" s="260" t="s">
        <v>148</v>
      </c>
      <c r="AU140" s="260" t="s">
        <v>89</v>
      </c>
      <c r="AV140" s="13" t="s">
        <v>89</v>
      </c>
      <c r="AW140" s="13" t="s">
        <v>36</v>
      </c>
      <c r="AX140" s="13" t="s">
        <v>79</v>
      </c>
      <c r="AY140" s="260" t="s">
        <v>135</v>
      </c>
    </row>
    <row r="141" spans="2:51" s="14" customFormat="1" ht="12">
      <c r="B141" s="261"/>
      <c r="C141" s="262"/>
      <c r="D141" s="236" t="s">
        <v>148</v>
      </c>
      <c r="E141" s="263" t="s">
        <v>1</v>
      </c>
      <c r="F141" s="264" t="s">
        <v>180</v>
      </c>
      <c r="G141" s="262"/>
      <c r="H141" s="265">
        <v>44.464</v>
      </c>
      <c r="I141" s="266"/>
      <c r="J141" s="262"/>
      <c r="K141" s="262"/>
      <c r="L141" s="267"/>
      <c r="M141" s="268"/>
      <c r="N141" s="269"/>
      <c r="O141" s="269"/>
      <c r="P141" s="269"/>
      <c r="Q141" s="269"/>
      <c r="R141" s="269"/>
      <c r="S141" s="269"/>
      <c r="T141" s="270"/>
      <c r="AT141" s="271" t="s">
        <v>148</v>
      </c>
      <c r="AU141" s="271" t="s">
        <v>89</v>
      </c>
      <c r="AV141" s="14" t="s">
        <v>142</v>
      </c>
      <c r="AW141" s="14" t="s">
        <v>36</v>
      </c>
      <c r="AX141" s="14" t="s">
        <v>87</v>
      </c>
      <c r="AY141" s="271" t="s">
        <v>135</v>
      </c>
    </row>
    <row r="142" spans="2:65" s="1" customFormat="1" ht="16.5" customHeight="1">
      <c r="B142" s="38"/>
      <c r="C142" s="223" t="s">
        <v>142</v>
      </c>
      <c r="D142" s="223" t="s">
        <v>137</v>
      </c>
      <c r="E142" s="224" t="s">
        <v>365</v>
      </c>
      <c r="F142" s="225" t="s">
        <v>366</v>
      </c>
      <c r="G142" s="226" t="s">
        <v>140</v>
      </c>
      <c r="H142" s="227">
        <v>37.464</v>
      </c>
      <c r="I142" s="228"/>
      <c r="J142" s="229">
        <f>ROUND(I142*H142,2)</f>
        <v>0</v>
      </c>
      <c r="K142" s="225" t="s">
        <v>1</v>
      </c>
      <c r="L142" s="43"/>
      <c r="M142" s="230" t="s">
        <v>1</v>
      </c>
      <c r="N142" s="231" t="s">
        <v>44</v>
      </c>
      <c r="O142" s="86"/>
      <c r="P142" s="232">
        <f>O142*H142</f>
        <v>0</v>
      </c>
      <c r="Q142" s="232">
        <v>0</v>
      </c>
      <c r="R142" s="232">
        <f>Q142*H142</f>
        <v>0</v>
      </c>
      <c r="S142" s="232">
        <v>1.76</v>
      </c>
      <c r="T142" s="233">
        <f>S142*H142</f>
        <v>65.93664</v>
      </c>
      <c r="AR142" s="234" t="s">
        <v>142</v>
      </c>
      <c r="AT142" s="234" t="s">
        <v>137</v>
      </c>
      <c r="AU142" s="234" t="s">
        <v>89</v>
      </c>
      <c r="AY142" s="17" t="s">
        <v>135</v>
      </c>
      <c r="BE142" s="235">
        <f>IF(N142="základní",J142,0)</f>
        <v>0</v>
      </c>
      <c r="BF142" s="235">
        <f>IF(N142="snížená",J142,0)</f>
        <v>0</v>
      </c>
      <c r="BG142" s="235">
        <f>IF(N142="zákl. přenesená",J142,0)</f>
        <v>0</v>
      </c>
      <c r="BH142" s="235">
        <f>IF(N142="sníž. přenesená",J142,0)</f>
        <v>0</v>
      </c>
      <c r="BI142" s="235">
        <f>IF(N142="nulová",J142,0)</f>
        <v>0</v>
      </c>
      <c r="BJ142" s="17" t="s">
        <v>87</v>
      </c>
      <c r="BK142" s="235">
        <f>ROUND(I142*H142,2)</f>
        <v>0</v>
      </c>
      <c r="BL142" s="17" t="s">
        <v>142</v>
      </c>
      <c r="BM142" s="234" t="s">
        <v>367</v>
      </c>
    </row>
    <row r="143" spans="2:47" s="1" customFormat="1" ht="12">
      <c r="B143" s="38"/>
      <c r="C143" s="39"/>
      <c r="D143" s="236" t="s">
        <v>144</v>
      </c>
      <c r="E143" s="39"/>
      <c r="F143" s="237" t="s">
        <v>368</v>
      </c>
      <c r="G143" s="39"/>
      <c r="H143" s="39"/>
      <c r="I143" s="139"/>
      <c r="J143" s="39"/>
      <c r="K143" s="39"/>
      <c r="L143" s="43"/>
      <c r="M143" s="238"/>
      <c r="N143" s="86"/>
      <c r="O143" s="86"/>
      <c r="P143" s="86"/>
      <c r="Q143" s="86"/>
      <c r="R143" s="86"/>
      <c r="S143" s="86"/>
      <c r="T143" s="87"/>
      <c r="AT143" s="17" t="s">
        <v>144</v>
      </c>
      <c r="AU143" s="17" t="s">
        <v>89</v>
      </c>
    </row>
    <row r="144" spans="2:51" s="12" customFormat="1" ht="12">
      <c r="B144" s="240"/>
      <c r="C144" s="241"/>
      <c r="D144" s="236" t="s">
        <v>148</v>
      </c>
      <c r="E144" s="242" t="s">
        <v>1</v>
      </c>
      <c r="F144" s="243" t="s">
        <v>361</v>
      </c>
      <c r="G144" s="241"/>
      <c r="H144" s="242" t="s">
        <v>1</v>
      </c>
      <c r="I144" s="244"/>
      <c r="J144" s="241"/>
      <c r="K144" s="241"/>
      <c r="L144" s="245"/>
      <c r="M144" s="246"/>
      <c r="N144" s="247"/>
      <c r="O144" s="247"/>
      <c r="P144" s="247"/>
      <c r="Q144" s="247"/>
      <c r="R144" s="247"/>
      <c r="S144" s="247"/>
      <c r="T144" s="248"/>
      <c r="AT144" s="249" t="s">
        <v>148</v>
      </c>
      <c r="AU144" s="249" t="s">
        <v>89</v>
      </c>
      <c r="AV144" s="12" t="s">
        <v>87</v>
      </c>
      <c r="AW144" s="12" t="s">
        <v>36</v>
      </c>
      <c r="AX144" s="12" t="s">
        <v>79</v>
      </c>
      <c r="AY144" s="249" t="s">
        <v>135</v>
      </c>
    </row>
    <row r="145" spans="2:51" s="13" customFormat="1" ht="12">
      <c r="B145" s="250"/>
      <c r="C145" s="251"/>
      <c r="D145" s="236" t="s">
        <v>148</v>
      </c>
      <c r="E145" s="252" t="s">
        <v>1</v>
      </c>
      <c r="F145" s="253" t="s">
        <v>362</v>
      </c>
      <c r="G145" s="251"/>
      <c r="H145" s="254">
        <v>7.506</v>
      </c>
      <c r="I145" s="255"/>
      <c r="J145" s="251"/>
      <c r="K145" s="251"/>
      <c r="L145" s="256"/>
      <c r="M145" s="257"/>
      <c r="N145" s="258"/>
      <c r="O145" s="258"/>
      <c r="P145" s="258"/>
      <c r="Q145" s="258"/>
      <c r="R145" s="258"/>
      <c r="S145" s="258"/>
      <c r="T145" s="259"/>
      <c r="AT145" s="260" t="s">
        <v>148</v>
      </c>
      <c r="AU145" s="260" t="s">
        <v>89</v>
      </c>
      <c r="AV145" s="13" t="s">
        <v>89</v>
      </c>
      <c r="AW145" s="13" t="s">
        <v>36</v>
      </c>
      <c r="AX145" s="13" t="s">
        <v>79</v>
      </c>
      <c r="AY145" s="260" t="s">
        <v>135</v>
      </c>
    </row>
    <row r="146" spans="2:51" s="13" customFormat="1" ht="12">
      <c r="B146" s="250"/>
      <c r="C146" s="251"/>
      <c r="D146" s="236" t="s">
        <v>148</v>
      </c>
      <c r="E146" s="252" t="s">
        <v>1</v>
      </c>
      <c r="F146" s="253" t="s">
        <v>363</v>
      </c>
      <c r="G146" s="251"/>
      <c r="H146" s="254">
        <v>29.958</v>
      </c>
      <c r="I146" s="255"/>
      <c r="J146" s="251"/>
      <c r="K146" s="251"/>
      <c r="L146" s="256"/>
      <c r="M146" s="257"/>
      <c r="N146" s="258"/>
      <c r="O146" s="258"/>
      <c r="P146" s="258"/>
      <c r="Q146" s="258"/>
      <c r="R146" s="258"/>
      <c r="S146" s="258"/>
      <c r="T146" s="259"/>
      <c r="AT146" s="260" t="s">
        <v>148</v>
      </c>
      <c r="AU146" s="260" t="s">
        <v>89</v>
      </c>
      <c r="AV146" s="13" t="s">
        <v>89</v>
      </c>
      <c r="AW146" s="13" t="s">
        <v>36</v>
      </c>
      <c r="AX146" s="13" t="s">
        <v>79</v>
      </c>
      <c r="AY146" s="260" t="s">
        <v>135</v>
      </c>
    </row>
    <row r="147" spans="2:51" s="14" customFormat="1" ht="12">
      <c r="B147" s="261"/>
      <c r="C147" s="262"/>
      <c r="D147" s="236" t="s">
        <v>148</v>
      </c>
      <c r="E147" s="263" t="s">
        <v>1</v>
      </c>
      <c r="F147" s="264" t="s">
        <v>180</v>
      </c>
      <c r="G147" s="262"/>
      <c r="H147" s="265">
        <v>37.464</v>
      </c>
      <c r="I147" s="266"/>
      <c r="J147" s="262"/>
      <c r="K147" s="262"/>
      <c r="L147" s="267"/>
      <c r="M147" s="268"/>
      <c r="N147" s="269"/>
      <c r="O147" s="269"/>
      <c r="P147" s="269"/>
      <c r="Q147" s="269"/>
      <c r="R147" s="269"/>
      <c r="S147" s="269"/>
      <c r="T147" s="270"/>
      <c r="AT147" s="271" t="s">
        <v>148</v>
      </c>
      <c r="AU147" s="271" t="s">
        <v>89</v>
      </c>
      <c r="AV147" s="14" t="s">
        <v>142</v>
      </c>
      <c r="AW147" s="14" t="s">
        <v>36</v>
      </c>
      <c r="AX147" s="14" t="s">
        <v>87</v>
      </c>
      <c r="AY147" s="271" t="s">
        <v>135</v>
      </c>
    </row>
    <row r="148" spans="2:65" s="1" customFormat="1" ht="16.5" customHeight="1">
      <c r="B148" s="38"/>
      <c r="C148" s="223" t="s">
        <v>171</v>
      </c>
      <c r="D148" s="223" t="s">
        <v>137</v>
      </c>
      <c r="E148" s="224" t="s">
        <v>369</v>
      </c>
      <c r="F148" s="225" t="s">
        <v>370</v>
      </c>
      <c r="G148" s="226" t="s">
        <v>140</v>
      </c>
      <c r="H148" s="227">
        <v>40</v>
      </c>
      <c r="I148" s="228"/>
      <c r="J148" s="229">
        <f>ROUND(I148*H148,2)</f>
        <v>0</v>
      </c>
      <c r="K148" s="225" t="s">
        <v>141</v>
      </c>
      <c r="L148" s="43"/>
      <c r="M148" s="230" t="s">
        <v>1</v>
      </c>
      <c r="N148" s="231" t="s">
        <v>44</v>
      </c>
      <c r="O148" s="86"/>
      <c r="P148" s="232">
        <f>O148*H148</f>
        <v>0</v>
      </c>
      <c r="Q148" s="232">
        <v>4E-05</v>
      </c>
      <c r="R148" s="232">
        <f>Q148*H148</f>
        <v>0.0016</v>
      </c>
      <c r="S148" s="232">
        <v>0.103</v>
      </c>
      <c r="T148" s="233">
        <f>S148*H148</f>
        <v>4.12</v>
      </c>
      <c r="AR148" s="234" t="s">
        <v>142</v>
      </c>
      <c r="AT148" s="234" t="s">
        <v>137</v>
      </c>
      <c r="AU148" s="234" t="s">
        <v>89</v>
      </c>
      <c r="AY148" s="17" t="s">
        <v>135</v>
      </c>
      <c r="BE148" s="235">
        <f>IF(N148="základní",J148,0)</f>
        <v>0</v>
      </c>
      <c r="BF148" s="235">
        <f>IF(N148="snížená",J148,0)</f>
        <v>0</v>
      </c>
      <c r="BG148" s="235">
        <f>IF(N148="zákl. přenesená",J148,0)</f>
        <v>0</v>
      </c>
      <c r="BH148" s="235">
        <f>IF(N148="sníž. přenesená",J148,0)</f>
        <v>0</v>
      </c>
      <c r="BI148" s="235">
        <f>IF(N148="nulová",J148,0)</f>
        <v>0</v>
      </c>
      <c r="BJ148" s="17" t="s">
        <v>87</v>
      </c>
      <c r="BK148" s="235">
        <f>ROUND(I148*H148,2)</f>
        <v>0</v>
      </c>
      <c r="BL148" s="17" t="s">
        <v>142</v>
      </c>
      <c r="BM148" s="234" t="s">
        <v>371</v>
      </c>
    </row>
    <row r="149" spans="2:47" s="1" customFormat="1" ht="12">
      <c r="B149" s="38"/>
      <c r="C149" s="39"/>
      <c r="D149" s="236" t="s">
        <v>144</v>
      </c>
      <c r="E149" s="39"/>
      <c r="F149" s="237" t="s">
        <v>372</v>
      </c>
      <c r="G149" s="39"/>
      <c r="H149" s="39"/>
      <c r="I149" s="139"/>
      <c r="J149" s="39"/>
      <c r="K149" s="39"/>
      <c r="L149" s="43"/>
      <c r="M149" s="238"/>
      <c r="N149" s="86"/>
      <c r="O149" s="86"/>
      <c r="P149" s="86"/>
      <c r="Q149" s="86"/>
      <c r="R149" s="86"/>
      <c r="S149" s="86"/>
      <c r="T149" s="87"/>
      <c r="AT149" s="17" t="s">
        <v>144</v>
      </c>
      <c r="AU149" s="17" t="s">
        <v>89</v>
      </c>
    </row>
    <row r="150" spans="2:47" s="1" customFormat="1" ht="12">
      <c r="B150" s="38"/>
      <c r="C150" s="39"/>
      <c r="D150" s="236" t="s">
        <v>146</v>
      </c>
      <c r="E150" s="39"/>
      <c r="F150" s="239" t="s">
        <v>373</v>
      </c>
      <c r="G150" s="39"/>
      <c r="H150" s="39"/>
      <c r="I150" s="139"/>
      <c r="J150" s="39"/>
      <c r="K150" s="39"/>
      <c r="L150" s="43"/>
      <c r="M150" s="238"/>
      <c r="N150" s="86"/>
      <c r="O150" s="86"/>
      <c r="P150" s="86"/>
      <c r="Q150" s="86"/>
      <c r="R150" s="86"/>
      <c r="S150" s="86"/>
      <c r="T150" s="87"/>
      <c r="AT150" s="17" t="s">
        <v>146</v>
      </c>
      <c r="AU150" s="17" t="s">
        <v>89</v>
      </c>
    </row>
    <row r="151" spans="2:51" s="13" customFormat="1" ht="12">
      <c r="B151" s="250"/>
      <c r="C151" s="251"/>
      <c r="D151" s="236" t="s">
        <v>148</v>
      </c>
      <c r="E151" s="252" t="s">
        <v>1</v>
      </c>
      <c r="F151" s="253" t="s">
        <v>374</v>
      </c>
      <c r="G151" s="251"/>
      <c r="H151" s="254">
        <v>40</v>
      </c>
      <c r="I151" s="255"/>
      <c r="J151" s="251"/>
      <c r="K151" s="251"/>
      <c r="L151" s="256"/>
      <c r="M151" s="257"/>
      <c r="N151" s="258"/>
      <c r="O151" s="258"/>
      <c r="P151" s="258"/>
      <c r="Q151" s="258"/>
      <c r="R151" s="258"/>
      <c r="S151" s="258"/>
      <c r="T151" s="259"/>
      <c r="AT151" s="260" t="s">
        <v>148</v>
      </c>
      <c r="AU151" s="260" t="s">
        <v>89</v>
      </c>
      <c r="AV151" s="13" t="s">
        <v>89</v>
      </c>
      <c r="AW151" s="13" t="s">
        <v>36</v>
      </c>
      <c r="AX151" s="13" t="s">
        <v>79</v>
      </c>
      <c r="AY151" s="260" t="s">
        <v>135</v>
      </c>
    </row>
    <row r="152" spans="2:51" s="14" customFormat="1" ht="12">
      <c r="B152" s="261"/>
      <c r="C152" s="262"/>
      <c r="D152" s="236" t="s">
        <v>148</v>
      </c>
      <c r="E152" s="263" t="s">
        <v>1</v>
      </c>
      <c r="F152" s="264" t="s">
        <v>180</v>
      </c>
      <c r="G152" s="262"/>
      <c r="H152" s="265">
        <v>40</v>
      </c>
      <c r="I152" s="266"/>
      <c r="J152" s="262"/>
      <c r="K152" s="262"/>
      <c r="L152" s="267"/>
      <c r="M152" s="268"/>
      <c r="N152" s="269"/>
      <c r="O152" s="269"/>
      <c r="P152" s="269"/>
      <c r="Q152" s="269"/>
      <c r="R152" s="269"/>
      <c r="S152" s="269"/>
      <c r="T152" s="270"/>
      <c r="AT152" s="271" t="s">
        <v>148</v>
      </c>
      <c r="AU152" s="271" t="s">
        <v>89</v>
      </c>
      <c r="AV152" s="14" t="s">
        <v>142</v>
      </c>
      <c r="AW152" s="14" t="s">
        <v>36</v>
      </c>
      <c r="AX152" s="14" t="s">
        <v>87</v>
      </c>
      <c r="AY152" s="271" t="s">
        <v>135</v>
      </c>
    </row>
    <row r="153" spans="2:65" s="1" customFormat="1" ht="16.5" customHeight="1">
      <c r="B153" s="38"/>
      <c r="C153" s="223" t="s">
        <v>181</v>
      </c>
      <c r="D153" s="223" t="s">
        <v>137</v>
      </c>
      <c r="E153" s="224" t="s">
        <v>375</v>
      </c>
      <c r="F153" s="225" t="s">
        <v>376</v>
      </c>
      <c r="G153" s="226" t="s">
        <v>140</v>
      </c>
      <c r="H153" s="227">
        <v>31.548</v>
      </c>
      <c r="I153" s="228"/>
      <c r="J153" s="229">
        <f>ROUND(I153*H153,2)</f>
        <v>0</v>
      </c>
      <c r="K153" s="225" t="s">
        <v>1</v>
      </c>
      <c r="L153" s="43"/>
      <c r="M153" s="230" t="s">
        <v>1</v>
      </c>
      <c r="N153" s="231" t="s">
        <v>44</v>
      </c>
      <c r="O153" s="86"/>
      <c r="P153" s="232">
        <f>O153*H153</f>
        <v>0</v>
      </c>
      <c r="Q153" s="232">
        <v>9E-05</v>
      </c>
      <c r="R153" s="232">
        <f>Q153*H153</f>
        <v>0.00283932</v>
      </c>
      <c r="S153" s="232">
        <v>0.256</v>
      </c>
      <c r="T153" s="233">
        <f>S153*H153</f>
        <v>8.076288</v>
      </c>
      <c r="AR153" s="234" t="s">
        <v>142</v>
      </c>
      <c r="AT153" s="234" t="s">
        <v>137</v>
      </c>
      <c r="AU153" s="234" t="s">
        <v>89</v>
      </c>
      <c r="AY153" s="17" t="s">
        <v>135</v>
      </c>
      <c r="BE153" s="235">
        <f>IF(N153="základní",J153,0)</f>
        <v>0</v>
      </c>
      <c r="BF153" s="235">
        <f>IF(N153="snížená",J153,0)</f>
        <v>0</v>
      </c>
      <c r="BG153" s="235">
        <f>IF(N153="zákl. přenesená",J153,0)</f>
        <v>0</v>
      </c>
      <c r="BH153" s="235">
        <f>IF(N153="sníž. přenesená",J153,0)</f>
        <v>0</v>
      </c>
      <c r="BI153" s="235">
        <f>IF(N153="nulová",J153,0)</f>
        <v>0</v>
      </c>
      <c r="BJ153" s="17" t="s">
        <v>87</v>
      </c>
      <c r="BK153" s="235">
        <f>ROUND(I153*H153,2)</f>
        <v>0</v>
      </c>
      <c r="BL153" s="17" t="s">
        <v>142</v>
      </c>
      <c r="BM153" s="234" t="s">
        <v>377</v>
      </c>
    </row>
    <row r="154" spans="2:47" s="1" customFormat="1" ht="12">
      <c r="B154" s="38"/>
      <c r="C154" s="39"/>
      <c r="D154" s="236" t="s">
        <v>144</v>
      </c>
      <c r="E154" s="39"/>
      <c r="F154" s="237" t="s">
        <v>378</v>
      </c>
      <c r="G154" s="39"/>
      <c r="H154" s="39"/>
      <c r="I154" s="139"/>
      <c r="J154" s="39"/>
      <c r="K154" s="39"/>
      <c r="L154" s="43"/>
      <c r="M154" s="238"/>
      <c r="N154" s="86"/>
      <c r="O154" s="86"/>
      <c r="P154" s="86"/>
      <c r="Q154" s="86"/>
      <c r="R154" s="86"/>
      <c r="S154" s="86"/>
      <c r="T154" s="87"/>
      <c r="AT154" s="17" t="s">
        <v>144</v>
      </c>
      <c r="AU154" s="17" t="s">
        <v>89</v>
      </c>
    </row>
    <row r="155" spans="2:51" s="12" customFormat="1" ht="12">
      <c r="B155" s="240"/>
      <c r="C155" s="241"/>
      <c r="D155" s="236" t="s">
        <v>148</v>
      </c>
      <c r="E155" s="242" t="s">
        <v>1</v>
      </c>
      <c r="F155" s="243" t="s">
        <v>361</v>
      </c>
      <c r="G155" s="241"/>
      <c r="H155" s="242" t="s">
        <v>1</v>
      </c>
      <c r="I155" s="244"/>
      <c r="J155" s="241"/>
      <c r="K155" s="241"/>
      <c r="L155" s="245"/>
      <c r="M155" s="246"/>
      <c r="N155" s="247"/>
      <c r="O155" s="247"/>
      <c r="P155" s="247"/>
      <c r="Q155" s="247"/>
      <c r="R155" s="247"/>
      <c r="S155" s="247"/>
      <c r="T155" s="248"/>
      <c r="AT155" s="249" t="s">
        <v>148</v>
      </c>
      <c r="AU155" s="249" t="s">
        <v>89</v>
      </c>
      <c r="AV155" s="12" t="s">
        <v>87</v>
      </c>
      <c r="AW155" s="12" t="s">
        <v>36</v>
      </c>
      <c r="AX155" s="12" t="s">
        <v>79</v>
      </c>
      <c r="AY155" s="249" t="s">
        <v>135</v>
      </c>
    </row>
    <row r="156" spans="2:51" s="13" customFormat="1" ht="12">
      <c r="B156" s="250"/>
      <c r="C156" s="251"/>
      <c r="D156" s="236" t="s">
        <v>148</v>
      </c>
      <c r="E156" s="252" t="s">
        <v>1</v>
      </c>
      <c r="F156" s="253" t="s">
        <v>379</v>
      </c>
      <c r="G156" s="251"/>
      <c r="H156" s="254">
        <v>31.548</v>
      </c>
      <c r="I156" s="255"/>
      <c r="J156" s="251"/>
      <c r="K156" s="251"/>
      <c r="L156" s="256"/>
      <c r="M156" s="257"/>
      <c r="N156" s="258"/>
      <c r="O156" s="258"/>
      <c r="P156" s="258"/>
      <c r="Q156" s="258"/>
      <c r="R156" s="258"/>
      <c r="S156" s="258"/>
      <c r="T156" s="259"/>
      <c r="AT156" s="260" t="s">
        <v>148</v>
      </c>
      <c r="AU156" s="260" t="s">
        <v>89</v>
      </c>
      <c r="AV156" s="13" t="s">
        <v>89</v>
      </c>
      <c r="AW156" s="13" t="s">
        <v>36</v>
      </c>
      <c r="AX156" s="13" t="s">
        <v>87</v>
      </c>
      <c r="AY156" s="260" t="s">
        <v>135</v>
      </c>
    </row>
    <row r="157" spans="2:65" s="1" customFormat="1" ht="16.5" customHeight="1">
      <c r="B157" s="38"/>
      <c r="C157" s="223" t="s">
        <v>186</v>
      </c>
      <c r="D157" s="223" t="s">
        <v>137</v>
      </c>
      <c r="E157" s="224" t="s">
        <v>380</v>
      </c>
      <c r="F157" s="225" t="s">
        <v>381</v>
      </c>
      <c r="G157" s="226" t="s">
        <v>167</v>
      </c>
      <c r="H157" s="227">
        <v>7</v>
      </c>
      <c r="I157" s="228"/>
      <c r="J157" s="229">
        <f>ROUND(I157*H157,2)</f>
        <v>0</v>
      </c>
      <c r="K157" s="225" t="s">
        <v>141</v>
      </c>
      <c r="L157" s="43"/>
      <c r="M157" s="230" t="s">
        <v>1</v>
      </c>
      <c r="N157" s="231" t="s">
        <v>44</v>
      </c>
      <c r="O157" s="86"/>
      <c r="P157" s="232">
        <f>O157*H157</f>
        <v>0</v>
      </c>
      <c r="Q157" s="232">
        <v>0</v>
      </c>
      <c r="R157" s="232">
        <f>Q157*H157</f>
        <v>0</v>
      </c>
      <c r="S157" s="232">
        <v>0.205</v>
      </c>
      <c r="T157" s="233">
        <f>S157*H157</f>
        <v>1.4349999999999998</v>
      </c>
      <c r="AR157" s="234" t="s">
        <v>142</v>
      </c>
      <c r="AT157" s="234" t="s">
        <v>137</v>
      </c>
      <c r="AU157" s="234" t="s">
        <v>89</v>
      </c>
      <c r="AY157" s="17" t="s">
        <v>135</v>
      </c>
      <c r="BE157" s="235">
        <f>IF(N157="základní",J157,0)</f>
        <v>0</v>
      </c>
      <c r="BF157" s="235">
        <f>IF(N157="snížená",J157,0)</f>
        <v>0</v>
      </c>
      <c r="BG157" s="235">
        <f>IF(N157="zákl. přenesená",J157,0)</f>
        <v>0</v>
      </c>
      <c r="BH157" s="235">
        <f>IF(N157="sníž. přenesená",J157,0)</f>
        <v>0</v>
      </c>
      <c r="BI157" s="235">
        <f>IF(N157="nulová",J157,0)</f>
        <v>0</v>
      </c>
      <c r="BJ157" s="17" t="s">
        <v>87</v>
      </c>
      <c r="BK157" s="235">
        <f>ROUND(I157*H157,2)</f>
        <v>0</v>
      </c>
      <c r="BL157" s="17" t="s">
        <v>142</v>
      </c>
      <c r="BM157" s="234" t="s">
        <v>382</v>
      </c>
    </row>
    <row r="158" spans="2:47" s="1" customFormat="1" ht="12">
      <c r="B158" s="38"/>
      <c r="C158" s="39"/>
      <c r="D158" s="236" t="s">
        <v>144</v>
      </c>
      <c r="E158" s="39"/>
      <c r="F158" s="237" t="s">
        <v>383</v>
      </c>
      <c r="G158" s="39"/>
      <c r="H158" s="39"/>
      <c r="I158" s="139"/>
      <c r="J158" s="39"/>
      <c r="K158" s="39"/>
      <c r="L158" s="43"/>
      <c r="M158" s="238"/>
      <c r="N158" s="86"/>
      <c r="O158" s="86"/>
      <c r="P158" s="86"/>
      <c r="Q158" s="86"/>
      <c r="R158" s="86"/>
      <c r="S158" s="86"/>
      <c r="T158" s="87"/>
      <c r="AT158" s="17" t="s">
        <v>144</v>
      </c>
      <c r="AU158" s="17" t="s">
        <v>89</v>
      </c>
    </row>
    <row r="159" spans="2:47" s="1" customFormat="1" ht="12">
      <c r="B159" s="38"/>
      <c r="C159" s="39"/>
      <c r="D159" s="236" t="s">
        <v>146</v>
      </c>
      <c r="E159" s="39"/>
      <c r="F159" s="239" t="s">
        <v>384</v>
      </c>
      <c r="G159" s="39"/>
      <c r="H159" s="39"/>
      <c r="I159" s="139"/>
      <c r="J159" s="39"/>
      <c r="K159" s="39"/>
      <c r="L159" s="43"/>
      <c r="M159" s="238"/>
      <c r="N159" s="86"/>
      <c r="O159" s="86"/>
      <c r="P159" s="86"/>
      <c r="Q159" s="86"/>
      <c r="R159" s="86"/>
      <c r="S159" s="86"/>
      <c r="T159" s="87"/>
      <c r="AT159" s="17" t="s">
        <v>146</v>
      </c>
      <c r="AU159" s="17" t="s">
        <v>89</v>
      </c>
    </row>
    <row r="160" spans="2:65" s="1" customFormat="1" ht="16.5" customHeight="1">
      <c r="B160" s="38"/>
      <c r="C160" s="223" t="s">
        <v>192</v>
      </c>
      <c r="D160" s="223" t="s">
        <v>137</v>
      </c>
      <c r="E160" s="224" t="s">
        <v>385</v>
      </c>
      <c r="F160" s="225" t="s">
        <v>386</v>
      </c>
      <c r="G160" s="226" t="s">
        <v>167</v>
      </c>
      <c r="H160" s="227">
        <v>50</v>
      </c>
      <c r="I160" s="228"/>
      <c r="J160" s="229">
        <f>ROUND(I160*H160,2)</f>
        <v>0</v>
      </c>
      <c r="K160" s="225" t="s">
        <v>141</v>
      </c>
      <c r="L160" s="43"/>
      <c r="M160" s="230" t="s">
        <v>1</v>
      </c>
      <c r="N160" s="231" t="s">
        <v>44</v>
      </c>
      <c r="O160" s="86"/>
      <c r="P160" s="232">
        <f>O160*H160</f>
        <v>0</v>
      </c>
      <c r="Q160" s="232">
        <v>0.01797</v>
      </c>
      <c r="R160" s="232">
        <f>Q160*H160</f>
        <v>0.8985</v>
      </c>
      <c r="S160" s="232">
        <v>0</v>
      </c>
      <c r="T160" s="233">
        <f>S160*H160</f>
        <v>0</v>
      </c>
      <c r="AR160" s="234" t="s">
        <v>142</v>
      </c>
      <c r="AT160" s="234" t="s">
        <v>137</v>
      </c>
      <c r="AU160" s="234" t="s">
        <v>89</v>
      </c>
      <c r="AY160" s="17" t="s">
        <v>135</v>
      </c>
      <c r="BE160" s="235">
        <f>IF(N160="základní",J160,0)</f>
        <v>0</v>
      </c>
      <c r="BF160" s="235">
        <f>IF(N160="snížená",J160,0)</f>
        <v>0</v>
      </c>
      <c r="BG160" s="235">
        <f>IF(N160="zákl. přenesená",J160,0)</f>
        <v>0</v>
      </c>
      <c r="BH160" s="235">
        <f>IF(N160="sníž. přenesená",J160,0)</f>
        <v>0</v>
      </c>
      <c r="BI160" s="235">
        <f>IF(N160="nulová",J160,0)</f>
        <v>0</v>
      </c>
      <c r="BJ160" s="17" t="s">
        <v>87</v>
      </c>
      <c r="BK160" s="235">
        <f>ROUND(I160*H160,2)</f>
        <v>0</v>
      </c>
      <c r="BL160" s="17" t="s">
        <v>142</v>
      </c>
      <c r="BM160" s="234" t="s">
        <v>387</v>
      </c>
    </row>
    <row r="161" spans="2:47" s="1" customFormat="1" ht="12">
      <c r="B161" s="38"/>
      <c r="C161" s="39"/>
      <c r="D161" s="236" t="s">
        <v>144</v>
      </c>
      <c r="E161" s="39"/>
      <c r="F161" s="237" t="s">
        <v>388</v>
      </c>
      <c r="G161" s="39"/>
      <c r="H161" s="39"/>
      <c r="I161" s="139"/>
      <c r="J161" s="39"/>
      <c r="K161" s="39"/>
      <c r="L161" s="43"/>
      <c r="M161" s="238"/>
      <c r="N161" s="86"/>
      <c r="O161" s="86"/>
      <c r="P161" s="86"/>
      <c r="Q161" s="86"/>
      <c r="R161" s="86"/>
      <c r="S161" s="86"/>
      <c r="T161" s="87"/>
      <c r="AT161" s="17" t="s">
        <v>144</v>
      </c>
      <c r="AU161" s="17" t="s">
        <v>89</v>
      </c>
    </row>
    <row r="162" spans="2:47" s="1" customFormat="1" ht="12">
      <c r="B162" s="38"/>
      <c r="C162" s="39"/>
      <c r="D162" s="236" t="s">
        <v>146</v>
      </c>
      <c r="E162" s="39"/>
      <c r="F162" s="239" t="s">
        <v>170</v>
      </c>
      <c r="G162" s="39"/>
      <c r="H162" s="39"/>
      <c r="I162" s="139"/>
      <c r="J162" s="39"/>
      <c r="K162" s="39"/>
      <c r="L162" s="43"/>
      <c r="M162" s="238"/>
      <c r="N162" s="86"/>
      <c r="O162" s="86"/>
      <c r="P162" s="86"/>
      <c r="Q162" s="86"/>
      <c r="R162" s="86"/>
      <c r="S162" s="86"/>
      <c r="T162" s="87"/>
      <c r="AT162" s="17" t="s">
        <v>146</v>
      </c>
      <c r="AU162" s="17" t="s">
        <v>89</v>
      </c>
    </row>
    <row r="163" spans="2:65" s="1" customFormat="1" ht="16.5" customHeight="1">
      <c r="B163" s="38"/>
      <c r="C163" s="223" t="s">
        <v>198</v>
      </c>
      <c r="D163" s="223" t="s">
        <v>137</v>
      </c>
      <c r="E163" s="224" t="s">
        <v>389</v>
      </c>
      <c r="F163" s="225" t="s">
        <v>390</v>
      </c>
      <c r="G163" s="226" t="s">
        <v>174</v>
      </c>
      <c r="H163" s="227">
        <v>80</v>
      </c>
      <c r="I163" s="228"/>
      <c r="J163" s="229">
        <f>ROUND(I163*H163,2)</f>
        <v>0</v>
      </c>
      <c r="K163" s="225" t="s">
        <v>1</v>
      </c>
      <c r="L163" s="43"/>
      <c r="M163" s="230" t="s">
        <v>1</v>
      </c>
      <c r="N163" s="231" t="s">
        <v>44</v>
      </c>
      <c r="O163" s="86"/>
      <c r="P163" s="232">
        <f>O163*H163</f>
        <v>0</v>
      </c>
      <c r="Q163" s="232">
        <v>0</v>
      </c>
      <c r="R163" s="232">
        <f>Q163*H163</f>
        <v>0</v>
      </c>
      <c r="S163" s="232">
        <v>0</v>
      </c>
      <c r="T163" s="233">
        <f>S163*H163</f>
        <v>0</v>
      </c>
      <c r="AR163" s="234" t="s">
        <v>142</v>
      </c>
      <c r="AT163" s="234" t="s">
        <v>137</v>
      </c>
      <c r="AU163" s="234" t="s">
        <v>89</v>
      </c>
      <c r="AY163" s="17" t="s">
        <v>135</v>
      </c>
      <c r="BE163" s="235">
        <f>IF(N163="základní",J163,0)</f>
        <v>0</v>
      </c>
      <c r="BF163" s="235">
        <f>IF(N163="snížená",J163,0)</f>
        <v>0</v>
      </c>
      <c r="BG163" s="235">
        <f>IF(N163="zákl. přenesená",J163,0)</f>
        <v>0</v>
      </c>
      <c r="BH163" s="235">
        <f>IF(N163="sníž. přenesená",J163,0)</f>
        <v>0</v>
      </c>
      <c r="BI163" s="235">
        <f>IF(N163="nulová",J163,0)</f>
        <v>0</v>
      </c>
      <c r="BJ163" s="17" t="s">
        <v>87</v>
      </c>
      <c r="BK163" s="235">
        <f>ROUND(I163*H163,2)</f>
        <v>0</v>
      </c>
      <c r="BL163" s="17" t="s">
        <v>142</v>
      </c>
      <c r="BM163" s="234" t="s">
        <v>391</v>
      </c>
    </row>
    <row r="164" spans="2:47" s="1" customFormat="1" ht="12">
      <c r="B164" s="38"/>
      <c r="C164" s="39"/>
      <c r="D164" s="236" t="s">
        <v>144</v>
      </c>
      <c r="E164" s="39"/>
      <c r="F164" s="237" t="s">
        <v>392</v>
      </c>
      <c r="G164" s="39"/>
      <c r="H164" s="39"/>
      <c r="I164" s="139"/>
      <c r="J164" s="39"/>
      <c r="K164" s="39"/>
      <c r="L164" s="43"/>
      <c r="M164" s="238"/>
      <c r="N164" s="86"/>
      <c r="O164" s="86"/>
      <c r="P164" s="86"/>
      <c r="Q164" s="86"/>
      <c r="R164" s="86"/>
      <c r="S164" s="86"/>
      <c r="T164" s="87"/>
      <c r="AT164" s="17" t="s">
        <v>144</v>
      </c>
      <c r="AU164" s="17" t="s">
        <v>89</v>
      </c>
    </row>
    <row r="165" spans="2:47" s="1" customFormat="1" ht="12">
      <c r="B165" s="38"/>
      <c r="C165" s="39"/>
      <c r="D165" s="236" t="s">
        <v>146</v>
      </c>
      <c r="E165" s="39"/>
      <c r="F165" s="239" t="s">
        <v>393</v>
      </c>
      <c r="G165" s="39"/>
      <c r="H165" s="39"/>
      <c r="I165" s="139"/>
      <c r="J165" s="39"/>
      <c r="K165" s="39"/>
      <c r="L165" s="43"/>
      <c r="M165" s="238"/>
      <c r="N165" s="86"/>
      <c r="O165" s="86"/>
      <c r="P165" s="86"/>
      <c r="Q165" s="86"/>
      <c r="R165" s="86"/>
      <c r="S165" s="86"/>
      <c r="T165" s="87"/>
      <c r="AT165" s="17" t="s">
        <v>146</v>
      </c>
      <c r="AU165" s="17" t="s">
        <v>89</v>
      </c>
    </row>
    <row r="166" spans="2:51" s="12" customFormat="1" ht="12">
      <c r="B166" s="240"/>
      <c r="C166" s="241"/>
      <c r="D166" s="236" t="s">
        <v>148</v>
      </c>
      <c r="E166" s="242" t="s">
        <v>1</v>
      </c>
      <c r="F166" s="243" t="s">
        <v>394</v>
      </c>
      <c r="G166" s="241"/>
      <c r="H166" s="242" t="s">
        <v>1</v>
      </c>
      <c r="I166" s="244"/>
      <c r="J166" s="241"/>
      <c r="K166" s="241"/>
      <c r="L166" s="245"/>
      <c r="M166" s="246"/>
      <c r="N166" s="247"/>
      <c r="O166" s="247"/>
      <c r="P166" s="247"/>
      <c r="Q166" s="247"/>
      <c r="R166" s="247"/>
      <c r="S166" s="247"/>
      <c r="T166" s="248"/>
      <c r="AT166" s="249" t="s">
        <v>148</v>
      </c>
      <c r="AU166" s="249" t="s">
        <v>89</v>
      </c>
      <c r="AV166" s="12" t="s">
        <v>87</v>
      </c>
      <c r="AW166" s="12" t="s">
        <v>36</v>
      </c>
      <c r="AX166" s="12" t="s">
        <v>79</v>
      </c>
      <c r="AY166" s="249" t="s">
        <v>135</v>
      </c>
    </row>
    <row r="167" spans="2:51" s="13" customFormat="1" ht="12">
      <c r="B167" s="250"/>
      <c r="C167" s="251"/>
      <c r="D167" s="236" t="s">
        <v>148</v>
      </c>
      <c r="E167" s="252" t="s">
        <v>1</v>
      </c>
      <c r="F167" s="253" t="s">
        <v>395</v>
      </c>
      <c r="G167" s="251"/>
      <c r="H167" s="254">
        <v>80</v>
      </c>
      <c r="I167" s="255"/>
      <c r="J167" s="251"/>
      <c r="K167" s="251"/>
      <c r="L167" s="256"/>
      <c r="M167" s="257"/>
      <c r="N167" s="258"/>
      <c r="O167" s="258"/>
      <c r="P167" s="258"/>
      <c r="Q167" s="258"/>
      <c r="R167" s="258"/>
      <c r="S167" s="258"/>
      <c r="T167" s="259"/>
      <c r="AT167" s="260" t="s">
        <v>148</v>
      </c>
      <c r="AU167" s="260" t="s">
        <v>89</v>
      </c>
      <c r="AV167" s="13" t="s">
        <v>89</v>
      </c>
      <c r="AW167" s="13" t="s">
        <v>36</v>
      </c>
      <c r="AX167" s="13" t="s">
        <v>87</v>
      </c>
      <c r="AY167" s="260" t="s">
        <v>135</v>
      </c>
    </row>
    <row r="168" spans="2:65" s="1" customFormat="1" ht="16.5" customHeight="1">
      <c r="B168" s="38"/>
      <c r="C168" s="223" t="s">
        <v>206</v>
      </c>
      <c r="D168" s="223" t="s">
        <v>137</v>
      </c>
      <c r="E168" s="224" t="s">
        <v>396</v>
      </c>
      <c r="F168" s="225" t="s">
        <v>397</v>
      </c>
      <c r="G168" s="226" t="s">
        <v>174</v>
      </c>
      <c r="H168" s="227">
        <v>1.685</v>
      </c>
      <c r="I168" s="228"/>
      <c r="J168" s="229">
        <f>ROUND(I168*H168,2)</f>
        <v>0</v>
      </c>
      <c r="K168" s="225" t="s">
        <v>141</v>
      </c>
      <c r="L168" s="43"/>
      <c r="M168" s="230" t="s">
        <v>1</v>
      </c>
      <c r="N168" s="231" t="s">
        <v>44</v>
      </c>
      <c r="O168" s="86"/>
      <c r="P168" s="232">
        <f>O168*H168</f>
        <v>0</v>
      </c>
      <c r="Q168" s="232">
        <v>0</v>
      </c>
      <c r="R168" s="232">
        <f>Q168*H168</f>
        <v>0</v>
      </c>
      <c r="S168" s="232">
        <v>0</v>
      </c>
      <c r="T168" s="233">
        <f>S168*H168</f>
        <v>0</v>
      </c>
      <c r="AR168" s="234" t="s">
        <v>142</v>
      </c>
      <c r="AT168" s="234" t="s">
        <v>137</v>
      </c>
      <c r="AU168" s="234" t="s">
        <v>89</v>
      </c>
      <c r="AY168" s="17" t="s">
        <v>135</v>
      </c>
      <c r="BE168" s="235">
        <f>IF(N168="základní",J168,0)</f>
        <v>0</v>
      </c>
      <c r="BF168" s="235">
        <f>IF(N168="snížená",J168,0)</f>
        <v>0</v>
      </c>
      <c r="BG168" s="235">
        <f>IF(N168="zákl. přenesená",J168,0)</f>
        <v>0</v>
      </c>
      <c r="BH168" s="235">
        <f>IF(N168="sníž. přenesená",J168,0)</f>
        <v>0</v>
      </c>
      <c r="BI168" s="235">
        <f>IF(N168="nulová",J168,0)</f>
        <v>0</v>
      </c>
      <c r="BJ168" s="17" t="s">
        <v>87</v>
      </c>
      <c r="BK168" s="235">
        <f>ROUND(I168*H168,2)</f>
        <v>0</v>
      </c>
      <c r="BL168" s="17" t="s">
        <v>142</v>
      </c>
      <c r="BM168" s="234" t="s">
        <v>398</v>
      </c>
    </row>
    <row r="169" spans="2:47" s="1" customFormat="1" ht="12">
      <c r="B169" s="38"/>
      <c r="C169" s="39"/>
      <c r="D169" s="236" t="s">
        <v>144</v>
      </c>
      <c r="E169" s="39"/>
      <c r="F169" s="237" t="s">
        <v>399</v>
      </c>
      <c r="G169" s="39"/>
      <c r="H169" s="39"/>
      <c r="I169" s="139"/>
      <c r="J169" s="39"/>
      <c r="K169" s="39"/>
      <c r="L169" s="43"/>
      <c r="M169" s="238"/>
      <c r="N169" s="86"/>
      <c r="O169" s="86"/>
      <c r="P169" s="86"/>
      <c r="Q169" s="86"/>
      <c r="R169" s="86"/>
      <c r="S169" s="86"/>
      <c r="T169" s="87"/>
      <c r="AT169" s="17" t="s">
        <v>144</v>
      </c>
      <c r="AU169" s="17" t="s">
        <v>89</v>
      </c>
    </row>
    <row r="170" spans="2:47" s="1" customFormat="1" ht="12">
      <c r="B170" s="38"/>
      <c r="C170" s="39"/>
      <c r="D170" s="236" t="s">
        <v>146</v>
      </c>
      <c r="E170" s="39"/>
      <c r="F170" s="239" t="s">
        <v>400</v>
      </c>
      <c r="G170" s="39"/>
      <c r="H170" s="39"/>
      <c r="I170" s="139"/>
      <c r="J170" s="39"/>
      <c r="K170" s="39"/>
      <c r="L170" s="43"/>
      <c r="M170" s="238"/>
      <c r="N170" s="86"/>
      <c r="O170" s="86"/>
      <c r="P170" s="86"/>
      <c r="Q170" s="86"/>
      <c r="R170" s="86"/>
      <c r="S170" s="86"/>
      <c r="T170" s="87"/>
      <c r="AT170" s="17" t="s">
        <v>146</v>
      </c>
      <c r="AU170" s="17" t="s">
        <v>89</v>
      </c>
    </row>
    <row r="171" spans="2:51" s="13" customFormat="1" ht="12">
      <c r="B171" s="250"/>
      <c r="C171" s="251"/>
      <c r="D171" s="236" t="s">
        <v>148</v>
      </c>
      <c r="E171" s="252" t="s">
        <v>1</v>
      </c>
      <c r="F171" s="253" t="s">
        <v>401</v>
      </c>
      <c r="G171" s="251"/>
      <c r="H171" s="254">
        <v>2.2</v>
      </c>
      <c r="I171" s="255"/>
      <c r="J171" s="251"/>
      <c r="K171" s="251"/>
      <c r="L171" s="256"/>
      <c r="M171" s="257"/>
      <c r="N171" s="258"/>
      <c r="O171" s="258"/>
      <c r="P171" s="258"/>
      <c r="Q171" s="258"/>
      <c r="R171" s="258"/>
      <c r="S171" s="258"/>
      <c r="T171" s="259"/>
      <c r="AT171" s="260" t="s">
        <v>148</v>
      </c>
      <c r="AU171" s="260" t="s">
        <v>89</v>
      </c>
      <c r="AV171" s="13" t="s">
        <v>89</v>
      </c>
      <c r="AW171" s="13" t="s">
        <v>36</v>
      </c>
      <c r="AX171" s="13" t="s">
        <v>79</v>
      </c>
      <c r="AY171" s="260" t="s">
        <v>135</v>
      </c>
    </row>
    <row r="172" spans="2:51" s="13" customFormat="1" ht="12">
      <c r="B172" s="250"/>
      <c r="C172" s="251"/>
      <c r="D172" s="236" t="s">
        <v>148</v>
      </c>
      <c r="E172" s="252" t="s">
        <v>1</v>
      </c>
      <c r="F172" s="253" t="s">
        <v>402</v>
      </c>
      <c r="G172" s="251"/>
      <c r="H172" s="254">
        <v>12.65</v>
      </c>
      <c r="I172" s="255"/>
      <c r="J172" s="251"/>
      <c r="K172" s="251"/>
      <c r="L172" s="256"/>
      <c r="M172" s="257"/>
      <c r="N172" s="258"/>
      <c r="O172" s="258"/>
      <c r="P172" s="258"/>
      <c r="Q172" s="258"/>
      <c r="R172" s="258"/>
      <c r="S172" s="258"/>
      <c r="T172" s="259"/>
      <c r="AT172" s="260" t="s">
        <v>148</v>
      </c>
      <c r="AU172" s="260" t="s">
        <v>89</v>
      </c>
      <c r="AV172" s="13" t="s">
        <v>89</v>
      </c>
      <c r="AW172" s="13" t="s">
        <v>36</v>
      </c>
      <c r="AX172" s="13" t="s">
        <v>79</v>
      </c>
      <c r="AY172" s="260" t="s">
        <v>135</v>
      </c>
    </row>
    <row r="173" spans="2:51" s="13" customFormat="1" ht="12">
      <c r="B173" s="250"/>
      <c r="C173" s="251"/>
      <c r="D173" s="236" t="s">
        <v>148</v>
      </c>
      <c r="E173" s="252" t="s">
        <v>1</v>
      </c>
      <c r="F173" s="253" t="s">
        <v>403</v>
      </c>
      <c r="G173" s="251"/>
      <c r="H173" s="254">
        <v>2.2</v>
      </c>
      <c r="I173" s="255"/>
      <c r="J173" s="251"/>
      <c r="K173" s="251"/>
      <c r="L173" s="256"/>
      <c r="M173" s="257"/>
      <c r="N173" s="258"/>
      <c r="O173" s="258"/>
      <c r="P173" s="258"/>
      <c r="Q173" s="258"/>
      <c r="R173" s="258"/>
      <c r="S173" s="258"/>
      <c r="T173" s="259"/>
      <c r="AT173" s="260" t="s">
        <v>148</v>
      </c>
      <c r="AU173" s="260" t="s">
        <v>89</v>
      </c>
      <c r="AV173" s="13" t="s">
        <v>89</v>
      </c>
      <c r="AW173" s="13" t="s">
        <v>36</v>
      </c>
      <c r="AX173" s="13" t="s">
        <v>79</v>
      </c>
      <c r="AY173" s="260" t="s">
        <v>135</v>
      </c>
    </row>
    <row r="174" spans="2:51" s="13" customFormat="1" ht="12">
      <c r="B174" s="250"/>
      <c r="C174" s="251"/>
      <c r="D174" s="236" t="s">
        <v>148</v>
      </c>
      <c r="E174" s="252" t="s">
        <v>1</v>
      </c>
      <c r="F174" s="253" t="s">
        <v>404</v>
      </c>
      <c r="G174" s="251"/>
      <c r="H174" s="254">
        <v>0.825</v>
      </c>
      <c r="I174" s="255"/>
      <c r="J174" s="251"/>
      <c r="K174" s="251"/>
      <c r="L174" s="256"/>
      <c r="M174" s="257"/>
      <c r="N174" s="258"/>
      <c r="O174" s="258"/>
      <c r="P174" s="258"/>
      <c r="Q174" s="258"/>
      <c r="R174" s="258"/>
      <c r="S174" s="258"/>
      <c r="T174" s="259"/>
      <c r="AT174" s="260" t="s">
        <v>148</v>
      </c>
      <c r="AU174" s="260" t="s">
        <v>89</v>
      </c>
      <c r="AV174" s="13" t="s">
        <v>89</v>
      </c>
      <c r="AW174" s="13" t="s">
        <v>36</v>
      </c>
      <c r="AX174" s="13" t="s">
        <v>79</v>
      </c>
      <c r="AY174" s="260" t="s">
        <v>135</v>
      </c>
    </row>
    <row r="175" spans="2:51" s="13" customFormat="1" ht="12">
      <c r="B175" s="250"/>
      <c r="C175" s="251"/>
      <c r="D175" s="236" t="s">
        <v>148</v>
      </c>
      <c r="E175" s="252" t="s">
        <v>1</v>
      </c>
      <c r="F175" s="253" t="s">
        <v>405</v>
      </c>
      <c r="G175" s="251"/>
      <c r="H175" s="254">
        <v>-13.77</v>
      </c>
      <c r="I175" s="255"/>
      <c r="J175" s="251"/>
      <c r="K175" s="251"/>
      <c r="L175" s="256"/>
      <c r="M175" s="257"/>
      <c r="N175" s="258"/>
      <c r="O175" s="258"/>
      <c r="P175" s="258"/>
      <c r="Q175" s="258"/>
      <c r="R175" s="258"/>
      <c r="S175" s="258"/>
      <c r="T175" s="259"/>
      <c r="AT175" s="260" t="s">
        <v>148</v>
      </c>
      <c r="AU175" s="260" t="s">
        <v>89</v>
      </c>
      <c r="AV175" s="13" t="s">
        <v>89</v>
      </c>
      <c r="AW175" s="13" t="s">
        <v>36</v>
      </c>
      <c r="AX175" s="13" t="s">
        <v>79</v>
      </c>
      <c r="AY175" s="260" t="s">
        <v>135</v>
      </c>
    </row>
    <row r="176" spans="2:51" s="13" customFormat="1" ht="12">
      <c r="B176" s="250"/>
      <c r="C176" s="251"/>
      <c r="D176" s="236" t="s">
        <v>148</v>
      </c>
      <c r="E176" s="252" t="s">
        <v>1</v>
      </c>
      <c r="F176" s="253" t="s">
        <v>406</v>
      </c>
      <c r="G176" s="251"/>
      <c r="H176" s="254">
        <v>-2.42</v>
      </c>
      <c r="I176" s="255"/>
      <c r="J176" s="251"/>
      <c r="K176" s="251"/>
      <c r="L176" s="256"/>
      <c r="M176" s="257"/>
      <c r="N176" s="258"/>
      <c r="O176" s="258"/>
      <c r="P176" s="258"/>
      <c r="Q176" s="258"/>
      <c r="R176" s="258"/>
      <c r="S176" s="258"/>
      <c r="T176" s="259"/>
      <c r="AT176" s="260" t="s">
        <v>148</v>
      </c>
      <c r="AU176" s="260" t="s">
        <v>89</v>
      </c>
      <c r="AV176" s="13" t="s">
        <v>89</v>
      </c>
      <c r="AW176" s="13" t="s">
        <v>36</v>
      </c>
      <c r="AX176" s="13" t="s">
        <v>79</v>
      </c>
      <c r="AY176" s="260" t="s">
        <v>135</v>
      </c>
    </row>
    <row r="177" spans="2:51" s="15" customFormat="1" ht="12">
      <c r="B177" s="272"/>
      <c r="C177" s="273"/>
      <c r="D177" s="236" t="s">
        <v>148</v>
      </c>
      <c r="E177" s="274" t="s">
        <v>1</v>
      </c>
      <c r="F177" s="275" t="s">
        <v>232</v>
      </c>
      <c r="G177" s="273"/>
      <c r="H177" s="276">
        <v>1.685</v>
      </c>
      <c r="I177" s="277"/>
      <c r="J177" s="273"/>
      <c r="K177" s="273"/>
      <c r="L177" s="278"/>
      <c r="M177" s="279"/>
      <c r="N177" s="280"/>
      <c r="O177" s="280"/>
      <c r="P177" s="280"/>
      <c r="Q177" s="280"/>
      <c r="R177" s="280"/>
      <c r="S177" s="280"/>
      <c r="T177" s="281"/>
      <c r="AT177" s="282" t="s">
        <v>148</v>
      </c>
      <c r="AU177" s="282" t="s">
        <v>89</v>
      </c>
      <c r="AV177" s="15" t="s">
        <v>158</v>
      </c>
      <c r="AW177" s="15" t="s">
        <v>36</v>
      </c>
      <c r="AX177" s="15" t="s">
        <v>87</v>
      </c>
      <c r="AY177" s="282" t="s">
        <v>135</v>
      </c>
    </row>
    <row r="178" spans="2:65" s="1" customFormat="1" ht="16.5" customHeight="1">
      <c r="B178" s="38"/>
      <c r="C178" s="223" t="s">
        <v>212</v>
      </c>
      <c r="D178" s="223" t="s">
        <v>137</v>
      </c>
      <c r="E178" s="224" t="s">
        <v>407</v>
      </c>
      <c r="F178" s="225" t="s">
        <v>408</v>
      </c>
      <c r="G178" s="226" t="s">
        <v>174</v>
      </c>
      <c r="H178" s="227">
        <v>1.685</v>
      </c>
      <c r="I178" s="228"/>
      <c r="J178" s="229">
        <f>ROUND(I178*H178,2)</f>
        <v>0</v>
      </c>
      <c r="K178" s="225" t="s">
        <v>141</v>
      </c>
      <c r="L178" s="43"/>
      <c r="M178" s="230" t="s">
        <v>1</v>
      </c>
      <c r="N178" s="231" t="s">
        <v>44</v>
      </c>
      <c r="O178" s="86"/>
      <c r="P178" s="232">
        <f>O178*H178</f>
        <v>0</v>
      </c>
      <c r="Q178" s="232">
        <v>0</v>
      </c>
      <c r="R178" s="232">
        <f>Q178*H178</f>
        <v>0</v>
      </c>
      <c r="S178" s="232">
        <v>0</v>
      </c>
      <c r="T178" s="233">
        <f>S178*H178</f>
        <v>0</v>
      </c>
      <c r="AR178" s="234" t="s">
        <v>142</v>
      </c>
      <c r="AT178" s="234" t="s">
        <v>137</v>
      </c>
      <c r="AU178" s="234" t="s">
        <v>89</v>
      </c>
      <c r="AY178" s="17" t="s">
        <v>135</v>
      </c>
      <c r="BE178" s="235">
        <f>IF(N178="základní",J178,0)</f>
        <v>0</v>
      </c>
      <c r="BF178" s="235">
        <f>IF(N178="snížená",J178,0)</f>
        <v>0</v>
      </c>
      <c r="BG178" s="235">
        <f>IF(N178="zákl. přenesená",J178,0)</f>
        <v>0</v>
      </c>
      <c r="BH178" s="235">
        <f>IF(N178="sníž. přenesená",J178,0)</f>
        <v>0</v>
      </c>
      <c r="BI178" s="235">
        <f>IF(N178="nulová",J178,0)</f>
        <v>0</v>
      </c>
      <c r="BJ178" s="17" t="s">
        <v>87</v>
      </c>
      <c r="BK178" s="235">
        <f>ROUND(I178*H178,2)</f>
        <v>0</v>
      </c>
      <c r="BL178" s="17" t="s">
        <v>142</v>
      </c>
      <c r="BM178" s="234" t="s">
        <v>409</v>
      </c>
    </row>
    <row r="179" spans="2:47" s="1" customFormat="1" ht="12">
      <c r="B179" s="38"/>
      <c r="C179" s="39"/>
      <c r="D179" s="236" t="s">
        <v>144</v>
      </c>
      <c r="E179" s="39"/>
      <c r="F179" s="237" t="s">
        <v>410</v>
      </c>
      <c r="G179" s="39"/>
      <c r="H179" s="39"/>
      <c r="I179" s="139"/>
      <c r="J179" s="39"/>
      <c r="K179" s="39"/>
      <c r="L179" s="43"/>
      <c r="M179" s="238"/>
      <c r="N179" s="86"/>
      <c r="O179" s="86"/>
      <c r="P179" s="86"/>
      <c r="Q179" s="86"/>
      <c r="R179" s="86"/>
      <c r="S179" s="86"/>
      <c r="T179" s="87"/>
      <c r="AT179" s="17" t="s">
        <v>144</v>
      </c>
      <c r="AU179" s="17" t="s">
        <v>89</v>
      </c>
    </row>
    <row r="180" spans="2:47" s="1" customFormat="1" ht="12">
      <c r="B180" s="38"/>
      <c r="C180" s="39"/>
      <c r="D180" s="236" t="s">
        <v>146</v>
      </c>
      <c r="E180" s="39"/>
      <c r="F180" s="239" t="s">
        <v>400</v>
      </c>
      <c r="G180" s="39"/>
      <c r="H180" s="39"/>
      <c r="I180" s="139"/>
      <c r="J180" s="39"/>
      <c r="K180" s="39"/>
      <c r="L180" s="43"/>
      <c r="M180" s="238"/>
      <c r="N180" s="86"/>
      <c r="O180" s="86"/>
      <c r="P180" s="86"/>
      <c r="Q180" s="86"/>
      <c r="R180" s="86"/>
      <c r="S180" s="86"/>
      <c r="T180" s="87"/>
      <c r="AT180" s="17" t="s">
        <v>146</v>
      </c>
      <c r="AU180" s="17" t="s">
        <v>89</v>
      </c>
    </row>
    <row r="181" spans="2:65" s="1" customFormat="1" ht="16.5" customHeight="1">
      <c r="B181" s="38"/>
      <c r="C181" s="223" t="s">
        <v>217</v>
      </c>
      <c r="D181" s="223" t="s">
        <v>137</v>
      </c>
      <c r="E181" s="224" t="s">
        <v>193</v>
      </c>
      <c r="F181" s="225" t="s">
        <v>194</v>
      </c>
      <c r="G181" s="226" t="s">
        <v>174</v>
      </c>
      <c r="H181" s="227">
        <v>1.685</v>
      </c>
      <c r="I181" s="228"/>
      <c r="J181" s="229">
        <f>ROUND(I181*H181,2)</f>
        <v>0</v>
      </c>
      <c r="K181" s="225" t="s">
        <v>141</v>
      </c>
      <c r="L181" s="43"/>
      <c r="M181" s="230" t="s">
        <v>1</v>
      </c>
      <c r="N181" s="231" t="s">
        <v>44</v>
      </c>
      <c r="O181" s="86"/>
      <c r="P181" s="232">
        <f>O181*H181</f>
        <v>0</v>
      </c>
      <c r="Q181" s="232">
        <v>0</v>
      </c>
      <c r="R181" s="232">
        <f>Q181*H181</f>
        <v>0</v>
      </c>
      <c r="S181" s="232">
        <v>0</v>
      </c>
      <c r="T181" s="233">
        <f>S181*H181</f>
        <v>0</v>
      </c>
      <c r="AR181" s="234" t="s">
        <v>142</v>
      </c>
      <c r="AT181" s="234" t="s">
        <v>137</v>
      </c>
      <c r="AU181" s="234" t="s">
        <v>89</v>
      </c>
      <c r="AY181" s="17" t="s">
        <v>135</v>
      </c>
      <c r="BE181" s="235">
        <f>IF(N181="základní",J181,0)</f>
        <v>0</v>
      </c>
      <c r="BF181" s="235">
        <f>IF(N181="snížená",J181,0)</f>
        <v>0</v>
      </c>
      <c r="BG181" s="235">
        <f>IF(N181="zákl. přenesená",J181,0)</f>
        <v>0</v>
      </c>
      <c r="BH181" s="235">
        <f>IF(N181="sníž. přenesená",J181,0)</f>
        <v>0</v>
      </c>
      <c r="BI181" s="235">
        <f>IF(N181="nulová",J181,0)</f>
        <v>0</v>
      </c>
      <c r="BJ181" s="17" t="s">
        <v>87</v>
      </c>
      <c r="BK181" s="235">
        <f>ROUND(I181*H181,2)</f>
        <v>0</v>
      </c>
      <c r="BL181" s="17" t="s">
        <v>142</v>
      </c>
      <c r="BM181" s="234" t="s">
        <v>411</v>
      </c>
    </row>
    <row r="182" spans="2:47" s="1" customFormat="1" ht="12">
      <c r="B182" s="38"/>
      <c r="C182" s="39"/>
      <c r="D182" s="236" t="s">
        <v>144</v>
      </c>
      <c r="E182" s="39"/>
      <c r="F182" s="237" t="s">
        <v>196</v>
      </c>
      <c r="G182" s="39"/>
      <c r="H182" s="39"/>
      <c r="I182" s="139"/>
      <c r="J182" s="39"/>
      <c r="K182" s="39"/>
      <c r="L182" s="43"/>
      <c r="M182" s="238"/>
      <c r="N182" s="86"/>
      <c r="O182" s="86"/>
      <c r="P182" s="86"/>
      <c r="Q182" s="86"/>
      <c r="R182" s="86"/>
      <c r="S182" s="86"/>
      <c r="T182" s="87"/>
      <c r="AT182" s="17" t="s">
        <v>144</v>
      </c>
      <c r="AU182" s="17" t="s">
        <v>89</v>
      </c>
    </row>
    <row r="183" spans="2:47" s="1" customFormat="1" ht="12">
      <c r="B183" s="38"/>
      <c r="C183" s="39"/>
      <c r="D183" s="236" t="s">
        <v>146</v>
      </c>
      <c r="E183" s="39"/>
      <c r="F183" s="239" t="s">
        <v>197</v>
      </c>
      <c r="G183" s="39"/>
      <c r="H183" s="39"/>
      <c r="I183" s="139"/>
      <c r="J183" s="39"/>
      <c r="K183" s="39"/>
      <c r="L183" s="43"/>
      <c r="M183" s="238"/>
      <c r="N183" s="86"/>
      <c r="O183" s="86"/>
      <c r="P183" s="86"/>
      <c r="Q183" s="86"/>
      <c r="R183" s="86"/>
      <c r="S183" s="86"/>
      <c r="T183" s="87"/>
      <c r="AT183" s="17" t="s">
        <v>146</v>
      </c>
      <c r="AU183" s="17" t="s">
        <v>89</v>
      </c>
    </row>
    <row r="184" spans="2:51" s="13" customFormat="1" ht="12">
      <c r="B184" s="250"/>
      <c r="C184" s="251"/>
      <c r="D184" s="236" t="s">
        <v>148</v>
      </c>
      <c r="E184" s="252" t="s">
        <v>1</v>
      </c>
      <c r="F184" s="253" t="s">
        <v>401</v>
      </c>
      <c r="G184" s="251"/>
      <c r="H184" s="254">
        <v>2.2</v>
      </c>
      <c r="I184" s="255"/>
      <c r="J184" s="251"/>
      <c r="K184" s="251"/>
      <c r="L184" s="256"/>
      <c r="M184" s="257"/>
      <c r="N184" s="258"/>
      <c r="O184" s="258"/>
      <c r="P184" s="258"/>
      <c r="Q184" s="258"/>
      <c r="R184" s="258"/>
      <c r="S184" s="258"/>
      <c r="T184" s="259"/>
      <c r="AT184" s="260" t="s">
        <v>148</v>
      </c>
      <c r="AU184" s="260" t="s">
        <v>89</v>
      </c>
      <c r="AV184" s="13" t="s">
        <v>89</v>
      </c>
      <c r="AW184" s="13" t="s">
        <v>36</v>
      </c>
      <c r="AX184" s="13" t="s">
        <v>79</v>
      </c>
      <c r="AY184" s="260" t="s">
        <v>135</v>
      </c>
    </row>
    <row r="185" spans="2:51" s="13" customFormat="1" ht="12">
      <c r="B185" s="250"/>
      <c r="C185" s="251"/>
      <c r="D185" s="236" t="s">
        <v>148</v>
      </c>
      <c r="E185" s="252" t="s">
        <v>1</v>
      </c>
      <c r="F185" s="253" t="s">
        <v>402</v>
      </c>
      <c r="G185" s="251"/>
      <c r="H185" s="254">
        <v>12.65</v>
      </c>
      <c r="I185" s="255"/>
      <c r="J185" s="251"/>
      <c r="K185" s="251"/>
      <c r="L185" s="256"/>
      <c r="M185" s="257"/>
      <c r="N185" s="258"/>
      <c r="O185" s="258"/>
      <c r="P185" s="258"/>
      <c r="Q185" s="258"/>
      <c r="R185" s="258"/>
      <c r="S185" s="258"/>
      <c r="T185" s="259"/>
      <c r="AT185" s="260" t="s">
        <v>148</v>
      </c>
      <c r="AU185" s="260" t="s">
        <v>89</v>
      </c>
      <c r="AV185" s="13" t="s">
        <v>89</v>
      </c>
      <c r="AW185" s="13" t="s">
        <v>36</v>
      </c>
      <c r="AX185" s="13" t="s">
        <v>79</v>
      </c>
      <c r="AY185" s="260" t="s">
        <v>135</v>
      </c>
    </row>
    <row r="186" spans="2:51" s="13" customFormat="1" ht="12">
      <c r="B186" s="250"/>
      <c r="C186" s="251"/>
      <c r="D186" s="236" t="s">
        <v>148</v>
      </c>
      <c r="E186" s="252" t="s">
        <v>1</v>
      </c>
      <c r="F186" s="253" t="s">
        <v>403</v>
      </c>
      <c r="G186" s="251"/>
      <c r="H186" s="254">
        <v>2.2</v>
      </c>
      <c r="I186" s="255"/>
      <c r="J186" s="251"/>
      <c r="K186" s="251"/>
      <c r="L186" s="256"/>
      <c r="M186" s="257"/>
      <c r="N186" s="258"/>
      <c r="O186" s="258"/>
      <c r="P186" s="258"/>
      <c r="Q186" s="258"/>
      <c r="R186" s="258"/>
      <c r="S186" s="258"/>
      <c r="T186" s="259"/>
      <c r="AT186" s="260" t="s">
        <v>148</v>
      </c>
      <c r="AU186" s="260" t="s">
        <v>89</v>
      </c>
      <c r="AV186" s="13" t="s">
        <v>89</v>
      </c>
      <c r="AW186" s="13" t="s">
        <v>36</v>
      </c>
      <c r="AX186" s="13" t="s">
        <v>79</v>
      </c>
      <c r="AY186" s="260" t="s">
        <v>135</v>
      </c>
    </row>
    <row r="187" spans="2:51" s="13" customFormat="1" ht="12">
      <c r="B187" s="250"/>
      <c r="C187" s="251"/>
      <c r="D187" s="236" t="s">
        <v>148</v>
      </c>
      <c r="E187" s="252" t="s">
        <v>1</v>
      </c>
      <c r="F187" s="253" t="s">
        <v>404</v>
      </c>
      <c r="G187" s="251"/>
      <c r="H187" s="254">
        <v>0.825</v>
      </c>
      <c r="I187" s="255"/>
      <c r="J187" s="251"/>
      <c r="K187" s="251"/>
      <c r="L187" s="256"/>
      <c r="M187" s="257"/>
      <c r="N187" s="258"/>
      <c r="O187" s="258"/>
      <c r="P187" s="258"/>
      <c r="Q187" s="258"/>
      <c r="R187" s="258"/>
      <c r="S187" s="258"/>
      <c r="T187" s="259"/>
      <c r="AT187" s="260" t="s">
        <v>148</v>
      </c>
      <c r="AU187" s="260" t="s">
        <v>89</v>
      </c>
      <c r="AV187" s="13" t="s">
        <v>89</v>
      </c>
      <c r="AW187" s="13" t="s">
        <v>36</v>
      </c>
      <c r="AX187" s="13" t="s">
        <v>79</v>
      </c>
      <c r="AY187" s="260" t="s">
        <v>135</v>
      </c>
    </row>
    <row r="188" spans="2:51" s="13" customFormat="1" ht="12">
      <c r="B188" s="250"/>
      <c r="C188" s="251"/>
      <c r="D188" s="236" t="s">
        <v>148</v>
      </c>
      <c r="E188" s="252" t="s">
        <v>1</v>
      </c>
      <c r="F188" s="253" t="s">
        <v>405</v>
      </c>
      <c r="G188" s="251"/>
      <c r="H188" s="254">
        <v>-13.77</v>
      </c>
      <c r="I188" s="255"/>
      <c r="J188" s="251"/>
      <c r="K188" s="251"/>
      <c r="L188" s="256"/>
      <c r="M188" s="257"/>
      <c r="N188" s="258"/>
      <c r="O188" s="258"/>
      <c r="P188" s="258"/>
      <c r="Q188" s="258"/>
      <c r="R188" s="258"/>
      <c r="S188" s="258"/>
      <c r="T188" s="259"/>
      <c r="AT188" s="260" t="s">
        <v>148</v>
      </c>
      <c r="AU188" s="260" t="s">
        <v>89</v>
      </c>
      <c r="AV188" s="13" t="s">
        <v>89</v>
      </c>
      <c r="AW188" s="13" t="s">
        <v>36</v>
      </c>
      <c r="AX188" s="13" t="s">
        <v>79</v>
      </c>
      <c r="AY188" s="260" t="s">
        <v>135</v>
      </c>
    </row>
    <row r="189" spans="2:51" s="13" customFormat="1" ht="12">
      <c r="B189" s="250"/>
      <c r="C189" s="251"/>
      <c r="D189" s="236" t="s">
        <v>148</v>
      </c>
      <c r="E189" s="252" t="s">
        <v>1</v>
      </c>
      <c r="F189" s="253" t="s">
        <v>406</v>
      </c>
      <c r="G189" s="251"/>
      <c r="H189" s="254">
        <v>-2.42</v>
      </c>
      <c r="I189" s="255"/>
      <c r="J189" s="251"/>
      <c r="K189" s="251"/>
      <c r="L189" s="256"/>
      <c r="M189" s="257"/>
      <c r="N189" s="258"/>
      <c r="O189" s="258"/>
      <c r="P189" s="258"/>
      <c r="Q189" s="258"/>
      <c r="R189" s="258"/>
      <c r="S189" s="258"/>
      <c r="T189" s="259"/>
      <c r="AT189" s="260" t="s">
        <v>148</v>
      </c>
      <c r="AU189" s="260" t="s">
        <v>89</v>
      </c>
      <c r="AV189" s="13" t="s">
        <v>89</v>
      </c>
      <c r="AW189" s="13" t="s">
        <v>36</v>
      </c>
      <c r="AX189" s="13" t="s">
        <v>79</v>
      </c>
      <c r="AY189" s="260" t="s">
        <v>135</v>
      </c>
    </row>
    <row r="190" spans="2:51" s="15" customFormat="1" ht="12">
      <c r="B190" s="272"/>
      <c r="C190" s="273"/>
      <c r="D190" s="236" t="s">
        <v>148</v>
      </c>
      <c r="E190" s="274" t="s">
        <v>1</v>
      </c>
      <c r="F190" s="275" t="s">
        <v>232</v>
      </c>
      <c r="G190" s="273"/>
      <c r="H190" s="276">
        <v>1.685</v>
      </c>
      <c r="I190" s="277"/>
      <c r="J190" s="273"/>
      <c r="K190" s="273"/>
      <c r="L190" s="278"/>
      <c r="M190" s="279"/>
      <c r="N190" s="280"/>
      <c r="O190" s="280"/>
      <c r="P190" s="280"/>
      <c r="Q190" s="280"/>
      <c r="R190" s="280"/>
      <c r="S190" s="280"/>
      <c r="T190" s="281"/>
      <c r="AT190" s="282" t="s">
        <v>148</v>
      </c>
      <c r="AU190" s="282" t="s">
        <v>89</v>
      </c>
      <c r="AV190" s="15" t="s">
        <v>158</v>
      </c>
      <c r="AW190" s="15" t="s">
        <v>36</v>
      </c>
      <c r="AX190" s="15" t="s">
        <v>87</v>
      </c>
      <c r="AY190" s="282" t="s">
        <v>135</v>
      </c>
    </row>
    <row r="191" spans="2:65" s="1" customFormat="1" ht="16.5" customHeight="1">
      <c r="B191" s="38"/>
      <c r="C191" s="223" t="s">
        <v>224</v>
      </c>
      <c r="D191" s="223" t="s">
        <v>137</v>
      </c>
      <c r="E191" s="224" t="s">
        <v>225</v>
      </c>
      <c r="F191" s="225" t="s">
        <v>226</v>
      </c>
      <c r="G191" s="226" t="s">
        <v>174</v>
      </c>
      <c r="H191" s="227">
        <v>76</v>
      </c>
      <c r="I191" s="228"/>
      <c r="J191" s="229">
        <f>ROUND(I191*H191,2)</f>
        <v>0</v>
      </c>
      <c r="K191" s="225" t="s">
        <v>141</v>
      </c>
      <c r="L191" s="43"/>
      <c r="M191" s="230" t="s">
        <v>1</v>
      </c>
      <c r="N191" s="231" t="s">
        <v>44</v>
      </c>
      <c r="O191" s="86"/>
      <c r="P191" s="232">
        <f>O191*H191</f>
        <v>0</v>
      </c>
      <c r="Q191" s="232">
        <v>0</v>
      </c>
      <c r="R191" s="232">
        <f>Q191*H191</f>
        <v>0</v>
      </c>
      <c r="S191" s="232">
        <v>0</v>
      </c>
      <c r="T191" s="233">
        <f>S191*H191</f>
        <v>0</v>
      </c>
      <c r="AR191" s="234" t="s">
        <v>142</v>
      </c>
      <c r="AT191" s="234" t="s">
        <v>137</v>
      </c>
      <c r="AU191" s="234" t="s">
        <v>89</v>
      </c>
      <c r="AY191" s="17" t="s">
        <v>135</v>
      </c>
      <c r="BE191" s="235">
        <f>IF(N191="základní",J191,0)</f>
        <v>0</v>
      </c>
      <c r="BF191" s="235">
        <f>IF(N191="snížená",J191,0)</f>
        <v>0</v>
      </c>
      <c r="BG191" s="235">
        <f>IF(N191="zákl. přenesená",J191,0)</f>
        <v>0</v>
      </c>
      <c r="BH191" s="235">
        <f>IF(N191="sníž. přenesená",J191,0)</f>
        <v>0</v>
      </c>
      <c r="BI191" s="235">
        <f>IF(N191="nulová",J191,0)</f>
        <v>0</v>
      </c>
      <c r="BJ191" s="17" t="s">
        <v>87</v>
      </c>
      <c r="BK191" s="235">
        <f>ROUND(I191*H191,2)</f>
        <v>0</v>
      </c>
      <c r="BL191" s="17" t="s">
        <v>142</v>
      </c>
      <c r="BM191" s="234" t="s">
        <v>412</v>
      </c>
    </row>
    <row r="192" spans="2:47" s="1" customFormat="1" ht="12">
      <c r="B192" s="38"/>
      <c r="C192" s="39"/>
      <c r="D192" s="236" t="s">
        <v>144</v>
      </c>
      <c r="E192" s="39"/>
      <c r="F192" s="237" t="s">
        <v>228</v>
      </c>
      <c r="G192" s="39"/>
      <c r="H192" s="39"/>
      <c r="I192" s="139"/>
      <c r="J192" s="39"/>
      <c r="K192" s="39"/>
      <c r="L192" s="43"/>
      <c r="M192" s="238"/>
      <c r="N192" s="86"/>
      <c r="O192" s="86"/>
      <c r="P192" s="86"/>
      <c r="Q192" s="86"/>
      <c r="R192" s="86"/>
      <c r="S192" s="86"/>
      <c r="T192" s="87"/>
      <c r="AT192" s="17" t="s">
        <v>144</v>
      </c>
      <c r="AU192" s="17" t="s">
        <v>89</v>
      </c>
    </row>
    <row r="193" spans="2:47" s="1" customFormat="1" ht="12">
      <c r="B193" s="38"/>
      <c r="C193" s="39"/>
      <c r="D193" s="236" t="s">
        <v>146</v>
      </c>
      <c r="E193" s="39"/>
      <c r="F193" s="239" t="s">
        <v>203</v>
      </c>
      <c r="G193" s="39"/>
      <c r="H193" s="39"/>
      <c r="I193" s="139"/>
      <c r="J193" s="39"/>
      <c r="K193" s="39"/>
      <c r="L193" s="43"/>
      <c r="M193" s="238"/>
      <c r="N193" s="86"/>
      <c r="O193" s="86"/>
      <c r="P193" s="86"/>
      <c r="Q193" s="86"/>
      <c r="R193" s="86"/>
      <c r="S193" s="86"/>
      <c r="T193" s="87"/>
      <c r="AT193" s="17" t="s">
        <v>146</v>
      </c>
      <c r="AU193" s="17" t="s">
        <v>89</v>
      </c>
    </row>
    <row r="194" spans="2:51" s="12" customFormat="1" ht="12">
      <c r="B194" s="240"/>
      <c r="C194" s="241"/>
      <c r="D194" s="236" t="s">
        <v>148</v>
      </c>
      <c r="E194" s="242" t="s">
        <v>1</v>
      </c>
      <c r="F194" s="243" t="s">
        <v>413</v>
      </c>
      <c r="G194" s="241"/>
      <c r="H194" s="242" t="s">
        <v>1</v>
      </c>
      <c r="I194" s="244"/>
      <c r="J194" s="241"/>
      <c r="K194" s="241"/>
      <c r="L194" s="245"/>
      <c r="M194" s="246"/>
      <c r="N194" s="247"/>
      <c r="O194" s="247"/>
      <c r="P194" s="247"/>
      <c r="Q194" s="247"/>
      <c r="R194" s="247"/>
      <c r="S194" s="247"/>
      <c r="T194" s="248"/>
      <c r="AT194" s="249" t="s">
        <v>148</v>
      </c>
      <c r="AU194" s="249" t="s">
        <v>89</v>
      </c>
      <c r="AV194" s="12" t="s">
        <v>87</v>
      </c>
      <c r="AW194" s="12" t="s">
        <v>36</v>
      </c>
      <c r="AX194" s="12" t="s">
        <v>79</v>
      </c>
      <c r="AY194" s="249" t="s">
        <v>135</v>
      </c>
    </row>
    <row r="195" spans="2:51" s="13" customFormat="1" ht="12">
      <c r="B195" s="250"/>
      <c r="C195" s="251"/>
      <c r="D195" s="236" t="s">
        <v>148</v>
      </c>
      <c r="E195" s="252" t="s">
        <v>1</v>
      </c>
      <c r="F195" s="253" t="s">
        <v>414</v>
      </c>
      <c r="G195" s="251"/>
      <c r="H195" s="254">
        <v>76</v>
      </c>
      <c r="I195" s="255"/>
      <c r="J195" s="251"/>
      <c r="K195" s="251"/>
      <c r="L195" s="256"/>
      <c r="M195" s="257"/>
      <c r="N195" s="258"/>
      <c r="O195" s="258"/>
      <c r="P195" s="258"/>
      <c r="Q195" s="258"/>
      <c r="R195" s="258"/>
      <c r="S195" s="258"/>
      <c r="T195" s="259"/>
      <c r="AT195" s="260" t="s">
        <v>148</v>
      </c>
      <c r="AU195" s="260" t="s">
        <v>89</v>
      </c>
      <c r="AV195" s="13" t="s">
        <v>89</v>
      </c>
      <c r="AW195" s="13" t="s">
        <v>36</v>
      </c>
      <c r="AX195" s="13" t="s">
        <v>79</v>
      </c>
      <c r="AY195" s="260" t="s">
        <v>135</v>
      </c>
    </row>
    <row r="196" spans="2:51" s="15" customFormat="1" ht="12">
      <c r="B196" s="272"/>
      <c r="C196" s="273"/>
      <c r="D196" s="236" t="s">
        <v>148</v>
      </c>
      <c r="E196" s="274" t="s">
        <v>1</v>
      </c>
      <c r="F196" s="275" t="s">
        <v>232</v>
      </c>
      <c r="G196" s="273"/>
      <c r="H196" s="276">
        <v>76</v>
      </c>
      <c r="I196" s="277"/>
      <c r="J196" s="273"/>
      <c r="K196" s="273"/>
      <c r="L196" s="278"/>
      <c r="M196" s="279"/>
      <c r="N196" s="280"/>
      <c r="O196" s="280"/>
      <c r="P196" s="280"/>
      <c r="Q196" s="280"/>
      <c r="R196" s="280"/>
      <c r="S196" s="280"/>
      <c r="T196" s="281"/>
      <c r="AT196" s="282" t="s">
        <v>148</v>
      </c>
      <c r="AU196" s="282" t="s">
        <v>89</v>
      </c>
      <c r="AV196" s="15" t="s">
        <v>158</v>
      </c>
      <c r="AW196" s="15" t="s">
        <v>36</v>
      </c>
      <c r="AX196" s="15" t="s">
        <v>87</v>
      </c>
      <c r="AY196" s="282" t="s">
        <v>135</v>
      </c>
    </row>
    <row r="197" spans="2:65" s="1" customFormat="1" ht="16.5" customHeight="1">
      <c r="B197" s="38"/>
      <c r="C197" s="223" t="s">
        <v>233</v>
      </c>
      <c r="D197" s="223" t="s">
        <v>137</v>
      </c>
      <c r="E197" s="224" t="s">
        <v>415</v>
      </c>
      <c r="F197" s="225" t="s">
        <v>416</v>
      </c>
      <c r="G197" s="226" t="s">
        <v>174</v>
      </c>
      <c r="H197" s="227">
        <v>4</v>
      </c>
      <c r="I197" s="228"/>
      <c r="J197" s="229">
        <f>ROUND(I197*H197,2)</f>
        <v>0</v>
      </c>
      <c r="K197" s="225" t="s">
        <v>141</v>
      </c>
      <c r="L197" s="43"/>
      <c r="M197" s="230" t="s">
        <v>1</v>
      </c>
      <c r="N197" s="231" t="s">
        <v>44</v>
      </c>
      <c r="O197" s="86"/>
      <c r="P197" s="232">
        <f>O197*H197</f>
        <v>0</v>
      </c>
      <c r="Q197" s="232">
        <v>0</v>
      </c>
      <c r="R197" s="232">
        <f>Q197*H197</f>
        <v>0</v>
      </c>
      <c r="S197" s="232">
        <v>0</v>
      </c>
      <c r="T197" s="233">
        <f>S197*H197</f>
        <v>0</v>
      </c>
      <c r="AR197" s="234" t="s">
        <v>142</v>
      </c>
      <c r="AT197" s="234" t="s">
        <v>137</v>
      </c>
      <c r="AU197" s="234" t="s">
        <v>89</v>
      </c>
      <c r="AY197" s="17" t="s">
        <v>135</v>
      </c>
      <c r="BE197" s="235">
        <f>IF(N197="základní",J197,0)</f>
        <v>0</v>
      </c>
      <c r="BF197" s="235">
        <f>IF(N197="snížená",J197,0)</f>
        <v>0</v>
      </c>
      <c r="BG197" s="235">
        <f>IF(N197="zákl. přenesená",J197,0)</f>
        <v>0</v>
      </c>
      <c r="BH197" s="235">
        <f>IF(N197="sníž. přenesená",J197,0)</f>
        <v>0</v>
      </c>
      <c r="BI197" s="235">
        <f>IF(N197="nulová",J197,0)</f>
        <v>0</v>
      </c>
      <c r="BJ197" s="17" t="s">
        <v>87</v>
      </c>
      <c r="BK197" s="235">
        <f>ROUND(I197*H197,2)</f>
        <v>0</v>
      </c>
      <c r="BL197" s="17" t="s">
        <v>142</v>
      </c>
      <c r="BM197" s="234" t="s">
        <v>417</v>
      </c>
    </row>
    <row r="198" spans="2:47" s="1" customFormat="1" ht="12">
      <c r="B198" s="38"/>
      <c r="C198" s="39"/>
      <c r="D198" s="236" t="s">
        <v>144</v>
      </c>
      <c r="E198" s="39"/>
      <c r="F198" s="237" t="s">
        <v>418</v>
      </c>
      <c r="G198" s="39"/>
      <c r="H198" s="39"/>
      <c r="I198" s="139"/>
      <c r="J198" s="39"/>
      <c r="K198" s="39"/>
      <c r="L198" s="43"/>
      <c r="M198" s="238"/>
      <c r="N198" s="86"/>
      <c r="O198" s="86"/>
      <c r="P198" s="86"/>
      <c r="Q198" s="86"/>
      <c r="R198" s="86"/>
      <c r="S198" s="86"/>
      <c r="T198" s="87"/>
      <c r="AT198" s="17" t="s">
        <v>144</v>
      </c>
      <c r="AU198" s="17" t="s">
        <v>89</v>
      </c>
    </row>
    <row r="199" spans="2:51" s="12" customFormat="1" ht="12">
      <c r="B199" s="240"/>
      <c r="C199" s="241"/>
      <c r="D199" s="236" t="s">
        <v>148</v>
      </c>
      <c r="E199" s="242" t="s">
        <v>1</v>
      </c>
      <c r="F199" s="243" t="s">
        <v>419</v>
      </c>
      <c r="G199" s="241"/>
      <c r="H199" s="242" t="s">
        <v>1</v>
      </c>
      <c r="I199" s="244"/>
      <c r="J199" s="241"/>
      <c r="K199" s="241"/>
      <c r="L199" s="245"/>
      <c r="M199" s="246"/>
      <c r="N199" s="247"/>
      <c r="O199" s="247"/>
      <c r="P199" s="247"/>
      <c r="Q199" s="247"/>
      <c r="R199" s="247"/>
      <c r="S199" s="247"/>
      <c r="T199" s="248"/>
      <c r="AT199" s="249" t="s">
        <v>148</v>
      </c>
      <c r="AU199" s="249" t="s">
        <v>89</v>
      </c>
      <c r="AV199" s="12" t="s">
        <v>87</v>
      </c>
      <c r="AW199" s="12" t="s">
        <v>36</v>
      </c>
      <c r="AX199" s="12" t="s">
        <v>79</v>
      </c>
      <c r="AY199" s="249" t="s">
        <v>135</v>
      </c>
    </row>
    <row r="200" spans="2:51" s="13" customFormat="1" ht="12">
      <c r="B200" s="250"/>
      <c r="C200" s="251"/>
      <c r="D200" s="236" t="s">
        <v>148</v>
      </c>
      <c r="E200" s="252" t="s">
        <v>1</v>
      </c>
      <c r="F200" s="253" t="s">
        <v>420</v>
      </c>
      <c r="G200" s="251"/>
      <c r="H200" s="254">
        <v>4</v>
      </c>
      <c r="I200" s="255"/>
      <c r="J200" s="251"/>
      <c r="K200" s="251"/>
      <c r="L200" s="256"/>
      <c r="M200" s="257"/>
      <c r="N200" s="258"/>
      <c r="O200" s="258"/>
      <c r="P200" s="258"/>
      <c r="Q200" s="258"/>
      <c r="R200" s="258"/>
      <c r="S200" s="258"/>
      <c r="T200" s="259"/>
      <c r="AT200" s="260" t="s">
        <v>148</v>
      </c>
      <c r="AU200" s="260" t="s">
        <v>89</v>
      </c>
      <c r="AV200" s="13" t="s">
        <v>89</v>
      </c>
      <c r="AW200" s="13" t="s">
        <v>36</v>
      </c>
      <c r="AX200" s="13" t="s">
        <v>87</v>
      </c>
      <c r="AY200" s="260" t="s">
        <v>135</v>
      </c>
    </row>
    <row r="201" spans="2:65" s="1" customFormat="1" ht="16.5" customHeight="1">
      <c r="B201" s="38"/>
      <c r="C201" s="223" t="s">
        <v>8</v>
      </c>
      <c r="D201" s="223" t="s">
        <v>137</v>
      </c>
      <c r="E201" s="224" t="s">
        <v>234</v>
      </c>
      <c r="F201" s="225" t="s">
        <v>235</v>
      </c>
      <c r="G201" s="226" t="s">
        <v>174</v>
      </c>
      <c r="H201" s="227">
        <v>80</v>
      </c>
      <c r="I201" s="228"/>
      <c r="J201" s="229">
        <f>ROUND(I201*H201,2)</f>
        <v>0</v>
      </c>
      <c r="K201" s="225" t="s">
        <v>141</v>
      </c>
      <c r="L201" s="43"/>
      <c r="M201" s="230" t="s">
        <v>1</v>
      </c>
      <c r="N201" s="231" t="s">
        <v>44</v>
      </c>
      <c r="O201" s="86"/>
      <c r="P201" s="232">
        <f>O201*H201</f>
        <v>0</v>
      </c>
      <c r="Q201" s="232">
        <v>0</v>
      </c>
      <c r="R201" s="232">
        <f>Q201*H201</f>
        <v>0</v>
      </c>
      <c r="S201" s="232">
        <v>0</v>
      </c>
      <c r="T201" s="233">
        <f>S201*H201</f>
        <v>0</v>
      </c>
      <c r="AR201" s="234" t="s">
        <v>142</v>
      </c>
      <c r="AT201" s="234" t="s">
        <v>137</v>
      </c>
      <c r="AU201" s="234" t="s">
        <v>89</v>
      </c>
      <c r="AY201" s="17" t="s">
        <v>135</v>
      </c>
      <c r="BE201" s="235">
        <f>IF(N201="základní",J201,0)</f>
        <v>0</v>
      </c>
      <c r="BF201" s="235">
        <f>IF(N201="snížená",J201,0)</f>
        <v>0</v>
      </c>
      <c r="BG201" s="235">
        <f>IF(N201="zákl. přenesená",J201,0)</f>
        <v>0</v>
      </c>
      <c r="BH201" s="235">
        <f>IF(N201="sníž. přenesená",J201,0)</f>
        <v>0</v>
      </c>
      <c r="BI201" s="235">
        <f>IF(N201="nulová",J201,0)</f>
        <v>0</v>
      </c>
      <c r="BJ201" s="17" t="s">
        <v>87</v>
      </c>
      <c r="BK201" s="235">
        <f>ROUND(I201*H201,2)</f>
        <v>0</v>
      </c>
      <c r="BL201" s="17" t="s">
        <v>142</v>
      </c>
      <c r="BM201" s="234" t="s">
        <v>421</v>
      </c>
    </row>
    <row r="202" spans="2:47" s="1" customFormat="1" ht="12">
      <c r="B202" s="38"/>
      <c r="C202" s="39"/>
      <c r="D202" s="236" t="s">
        <v>144</v>
      </c>
      <c r="E202" s="39"/>
      <c r="F202" s="237" t="s">
        <v>235</v>
      </c>
      <c r="G202" s="39"/>
      <c r="H202" s="39"/>
      <c r="I202" s="139"/>
      <c r="J202" s="39"/>
      <c r="K202" s="39"/>
      <c r="L202" s="43"/>
      <c r="M202" s="238"/>
      <c r="N202" s="86"/>
      <c r="O202" s="86"/>
      <c r="P202" s="86"/>
      <c r="Q202" s="86"/>
      <c r="R202" s="86"/>
      <c r="S202" s="86"/>
      <c r="T202" s="87"/>
      <c r="AT202" s="17" t="s">
        <v>144</v>
      </c>
      <c r="AU202" s="17" t="s">
        <v>89</v>
      </c>
    </row>
    <row r="203" spans="2:47" s="1" customFormat="1" ht="12">
      <c r="B203" s="38"/>
      <c r="C203" s="39"/>
      <c r="D203" s="236" t="s">
        <v>146</v>
      </c>
      <c r="E203" s="39"/>
      <c r="F203" s="239" t="s">
        <v>237</v>
      </c>
      <c r="G203" s="39"/>
      <c r="H203" s="39"/>
      <c r="I203" s="139"/>
      <c r="J203" s="39"/>
      <c r="K203" s="39"/>
      <c r="L203" s="43"/>
      <c r="M203" s="238"/>
      <c r="N203" s="86"/>
      <c r="O203" s="86"/>
      <c r="P203" s="86"/>
      <c r="Q203" s="86"/>
      <c r="R203" s="86"/>
      <c r="S203" s="86"/>
      <c r="T203" s="87"/>
      <c r="AT203" s="17" t="s">
        <v>146</v>
      </c>
      <c r="AU203" s="17" t="s">
        <v>89</v>
      </c>
    </row>
    <row r="204" spans="2:65" s="1" customFormat="1" ht="16.5" customHeight="1">
      <c r="B204" s="38"/>
      <c r="C204" s="223" t="s">
        <v>244</v>
      </c>
      <c r="D204" s="223" t="s">
        <v>137</v>
      </c>
      <c r="E204" s="224" t="s">
        <v>238</v>
      </c>
      <c r="F204" s="225" t="s">
        <v>239</v>
      </c>
      <c r="G204" s="226" t="s">
        <v>240</v>
      </c>
      <c r="H204" s="227">
        <v>96</v>
      </c>
      <c r="I204" s="228"/>
      <c r="J204" s="229">
        <f>ROUND(I204*H204,2)</f>
        <v>0</v>
      </c>
      <c r="K204" s="225" t="s">
        <v>141</v>
      </c>
      <c r="L204" s="43"/>
      <c r="M204" s="230" t="s">
        <v>1</v>
      </c>
      <c r="N204" s="231" t="s">
        <v>44</v>
      </c>
      <c r="O204" s="86"/>
      <c r="P204" s="232">
        <f>O204*H204</f>
        <v>0</v>
      </c>
      <c r="Q204" s="232">
        <v>0</v>
      </c>
      <c r="R204" s="232">
        <f>Q204*H204</f>
        <v>0</v>
      </c>
      <c r="S204" s="232">
        <v>0</v>
      </c>
      <c r="T204" s="233">
        <f>S204*H204</f>
        <v>0</v>
      </c>
      <c r="AR204" s="234" t="s">
        <v>142</v>
      </c>
      <c r="AT204" s="234" t="s">
        <v>137</v>
      </c>
      <c r="AU204" s="234" t="s">
        <v>89</v>
      </c>
      <c r="AY204" s="17" t="s">
        <v>135</v>
      </c>
      <c r="BE204" s="235">
        <f>IF(N204="základní",J204,0)</f>
        <v>0</v>
      </c>
      <c r="BF204" s="235">
        <f>IF(N204="snížená",J204,0)</f>
        <v>0</v>
      </c>
      <c r="BG204" s="235">
        <f>IF(N204="zákl. přenesená",J204,0)</f>
        <v>0</v>
      </c>
      <c r="BH204" s="235">
        <f>IF(N204="sníž. přenesená",J204,0)</f>
        <v>0</v>
      </c>
      <c r="BI204" s="235">
        <f>IF(N204="nulová",J204,0)</f>
        <v>0</v>
      </c>
      <c r="BJ204" s="17" t="s">
        <v>87</v>
      </c>
      <c r="BK204" s="235">
        <f>ROUND(I204*H204,2)</f>
        <v>0</v>
      </c>
      <c r="BL204" s="17" t="s">
        <v>142</v>
      </c>
      <c r="BM204" s="234" t="s">
        <v>422</v>
      </c>
    </row>
    <row r="205" spans="2:47" s="1" customFormat="1" ht="12">
      <c r="B205" s="38"/>
      <c r="C205" s="39"/>
      <c r="D205" s="236" t="s">
        <v>144</v>
      </c>
      <c r="E205" s="39"/>
      <c r="F205" s="237" t="s">
        <v>242</v>
      </c>
      <c r="G205" s="39"/>
      <c r="H205" s="39"/>
      <c r="I205" s="139"/>
      <c r="J205" s="39"/>
      <c r="K205" s="39"/>
      <c r="L205" s="43"/>
      <c r="M205" s="238"/>
      <c r="N205" s="86"/>
      <c r="O205" s="86"/>
      <c r="P205" s="86"/>
      <c r="Q205" s="86"/>
      <c r="R205" s="86"/>
      <c r="S205" s="86"/>
      <c r="T205" s="87"/>
      <c r="AT205" s="17" t="s">
        <v>144</v>
      </c>
      <c r="AU205" s="17" t="s">
        <v>89</v>
      </c>
    </row>
    <row r="206" spans="2:47" s="1" customFormat="1" ht="12">
      <c r="B206" s="38"/>
      <c r="C206" s="39"/>
      <c r="D206" s="236" t="s">
        <v>146</v>
      </c>
      <c r="E206" s="39"/>
      <c r="F206" s="239" t="s">
        <v>237</v>
      </c>
      <c r="G206" s="39"/>
      <c r="H206" s="39"/>
      <c r="I206" s="139"/>
      <c r="J206" s="39"/>
      <c r="K206" s="39"/>
      <c r="L206" s="43"/>
      <c r="M206" s="238"/>
      <c r="N206" s="86"/>
      <c r="O206" s="86"/>
      <c r="P206" s="86"/>
      <c r="Q206" s="86"/>
      <c r="R206" s="86"/>
      <c r="S206" s="86"/>
      <c r="T206" s="87"/>
      <c r="AT206" s="17" t="s">
        <v>146</v>
      </c>
      <c r="AU206" s="17" t="s">
        <v>89</v>
      </c>
    </row>
    <row r="207" spans="2:51" s="12" customFormat="1" ht="12">
      <c r="B207" s="240"/>
      <c r="C207" s="241"/>
      <c r="D207" s="236" t="s">
        <v>148</v>
      </c>
      <c r="E207" s="242" t="s">
        <v>1</v>
      </c>
      <c r="F207" s="243" t="s">
        <v>149</v>
      </c>
      <c r="G207" s="241"/>
      <c r="H207" s="242" t="s">
        <v>1</v>
      </c>
      <c r="I207" s="244"/>
      <c r="J207" s="241"/>
      <c r="K207" s="241"/>
      <c r="L207" s="245"/>
      <c r="M207" s="246"/>
      <c r="N207" s="247"/>
      <c r="O207" s="247"/>
      <c r="P207" s="247"/>
      <c r="Q207" s="247"/>
      <c r="R207" s="247"/>
      <c r="S207" s="247"/>
      <c r="T207" s="248"/>
      <c r="AT207" s="249" t="s">
        <v>148</v>
      </c>
      <c r="AU207" s="249" t="s">
        <v>89</v>
      </c>
      <c r="AV207" s="12" t="s">
        <v>87</v>
      </c>
      <c r="AW207" s="12" t="s">
        <v>36</v>
      </c>
      <c r="AX207" s="12" t="s">
        <v>79</v>
      </c>
      <c r="AY207" s="249" t="s">
        <v>135</v>
      </c>
    </row>
    <row r="208" spans="2:51" s="13" customFormat="1" ht="12">
      <c r="B208" s="250"/>
      <c r="C208" s="251"/>
      <c r="D208" s="236" t="s">
        <v>148</v>
      </c>
      <c r="E208" s="252" t="s">
        <v>1</v>
      </c>
      <c r="F208" s="253" t="s">
        <v>423</v>
      </c>
      <c r="G208" s="251"/>
      <c r="H208" s="254">
        <v>96</v>
      </c>
      <c r="I208" s="255"/>
      <c r="J208" s="251"/>
      <c r="K208" s="251"/>
      <c r="L208" s="256"/>
      <c r="M208" s="257"/>
      <c r="N208" s="258"/>
      <c r="O208" s="258"/>
      <c r="P208" s="258"/>
      <c r="Q208" s="258"/>
      <c r="R208" s="258"/>
      <c r="S208" s="258"/>
      <c r="T208" s="259"/>
      <c r="AT208" s="260" t="s">
        <v>148</v>
      </c>
      <c r="AU208" s="260" t="s">
        <v>89</v>
      </c>
      <c r="AV208" s="13" t="s">
        <v>89</v>
      </c>
      <c r="AW208" s="13" t="s">
        <v>36</v>
      </c>
      <c r="AX208" s="13" t="s">
        <v>79</v>
      </c>
      <c r="AY208" s="260" t="s">
        <v>135</v>
      </c>
    </row>
    <row r="209" spans="2:51" s="15" customFormat="1" ht="12">
      <c r="B209" s="272"/>
      <c r="C209" s="273"/>
      <c r="D209" s="236" t="s">
        <v>148</v>
      </c>
      <c r="E209" s="274" t="s">
        <v>1</v>
      </c>
      <c r="F209" s="275" t="s">
        <v>232</v>
      </c>
      <c r="G209" s="273"/>
      <c r="H209" s="276">
        <v>96</v>
      </c>
      <c r="I209" s="277"/>
      <c r="J209" s="273"/>
      <c r="K209" s="273"/>
      <c r="L209" s="278"/>
      <c r="M209" s="279"/>
      <c r="N209" s="280"/>
      <c r="O209" s="280"/>
      <c r="P209" s="280"/>
      <c r="Q209" s="280"/>
      <c r="R209" s="280"/>
      <c r="S209" s="280"/>
      <c r="T209" s="281"/>
      <c r="AT209" s="282" t="s">
        <v>148</v>
      </c>
      <c r="AU209" s="282" t="s">
        <v>89</v>
      </c>
      <c r="AV209" s="15" t="s">
        <v>158</v>
      </c>
      <c r="AW209" s="15" t="s">
        <v>36</v>
      </c>
      <c r="AX209" s="15" t="s">
        <v>87</v>
      </c>
      <c r="AY209" s="282" t="s">
        <v>135</v>
      </c>
    </row>
    <row r="210" spans="2:65" s="1" customFormat="1" ht="16.5" customHeight="1">
      <c r="B210" s="38"/>
      <c r="C210" s="223" t="s">
        <v>249</v>
      </c>
      <c r="D210" s="223" t="s">
        <v>137</v>
      </c>
      <c r="E210" s="224" t="s">
        <v>245</v>
      </c>
      <c r="F210" s="225" t="s">
        <v>424</v>
      </c>
      <c r="G210" s="226" t="s">
        <v>240</v>
      </c>
      <c r="H210" s="227">
        <v>1.2</v>
      </c>
      <c r="I210" s="228"/>
      <c r="J210" s="229">
        <f>ROUND(I210*H210,2)</f>
        <v>0</v>
      </c>
      <c r="K210" s="225" t="s">
        <v>1</v>
      </c>
      <c r="L210" s="43"/>
      <c r="M210" s="230" t="s">
        <v>1</v>
      </c>
      <c r="N210" s="231" t="s">
        <v>44</v>
      </c>
      <c r="O210" s="86"/>
      <c r="P210" s="232">
        <f>O210*H210</f>
        <v>0</v>
      </c>
      <c r="Q210" s="232">
        <v>0</v>
      </c>
      <c r="R210" s="232">
        <f>Q210*H210</f>
        <v>0</v>
      </c>
      <c r="S210" s="232">
        <v>0</v>
      </c>
      <c r="T210" s="233">
        <f>S210*H210</f>
        <v>0</v>
      </c>
      <c r="AR210" s="234" t="s">
        <v>142</v>
      </c>
      <c r="AT210" s="234" t="s">
        <v>137</v>
      </c>
      <c r="AU210" s="234" t="s">
        <v>89</v>
      </c>
      <c r="AY210" s="17" t="s">
        <v>135</v>
      </c>
      <c r="BE210" s="235">
        <f>IF(N210="základní",J210,0)</f>
        <v>0</v>
      </c>
      <c r="BF210" s="235">
        <f>IF(N210="snížená",J210,0)</f>
        <v>0</v>
      </c>
      <c r="BG210" s="235">
        <f>IF(N210="zákl. přenesená",J210,0)</f>
        <v>0</v>
      </c>
      <c r="BH210" s="235">
        <f>IF(N210="sníž. přenesená",J210,0)</f>
        <v>0</v>
      </c>
      <c r="BI210" s="235">
        <f>IF(N210="nulová",J210,0)</f>
        <v>0</v>
      </c>
      <c r="BJ210" s="17" t="s">
        <v>87</v>
      </c>
      <c r="BK210" s="235">
        <f>ROUND(I210*H210,2)</f>
        <v>0</v>
      </c>
      <c r="BL210" s="17" t="s">
        <v>142</v>
      </c>
      <c r="BM210" s="234" t="s">
        <v>425</v>
      </c>
    </row>
    <row r="211" spans="2:47" s="1" customFormat="1" ht="12">
      <c r="B211" s="38"/>
      <c r="C211" s="39"/>
      <c r="D211" s="236" t="s">
        <v>144</v>
      </c>
      <c r="E211" s="39"/>
      <c r="F211" s="237" t="s">
        <v>424</v>
      </c>
      <c r="G211" s="39"/>
      <c r="H211" s="39"/>
      <c r="I211" s="139"/>
      <c r="J211" s="39"/>
      <c r="K211" s="39"/>
      <c r="L211" s="43"/>
      <c r="M211" s="238"/>
      <c r="N211" s="86"/>
      <c r="O211" s="86"/>
      <c r="P211" s="86"/>
      <c r="Q211" s="86"/>
      <c r="R211" s="86"/>
      <c r="S211" s="86"/>
      <c r="T211" s="87"/>
      <c r="AT211" s="17" t="s">
        <v>144</v>
      </c>
      <c r="AU211" s="17" t="s">
        <v>89</v>
      </c>
    </row>
    <row r="212" spans="2:47" s="1" customFormat="1" ht="12">
      <c r="B212" s="38"/>
      <c r="C212" s="39"/>
      <c r="D212" s="236" t="s">
        <v>146</v>
      </c>
      <c r="E212" s="39"/>
      <c r="F212" s="239" t="s">
        <v>426</v>
      </c>
      <c r="G212" s="39"/>
      <c r="H212" s="39"/>
      <c r="I212" s="139"/>
      <c r="J212" s="39"/>
      <c r="K212" s="39"/>
      <c r="L212" s="43"/>
      <c r="M212" s="238"/>
      <c r="N212" s="86"/>
      <c r="O212" s="86"/>
      <c r="P212" s="86"/>
      <c r="Q212" s="86"/>
      <c r="R212" s="86"/>
      <c r="S212" s="86"/>
      <c r="T212" s="87"/>
      <c r="AT212" s="17" t="s">
        <v>146</v>
      </c>
      <c r="AU212" s="17" t="s">
        <v>89</v>
      </c>
    </row>
    <row r="213" spans="2:51" s="12" customFormat="1" ht="12">
      <c r="B213" s="240"/>
      <c r="C213" s="241"/>
      <c r="D213" s="236" t="s">
        <v>148</v>
      </c>
      <c r="E213" s="242" t="s">
        <v>1</v>
      </c>
      <c r="F213" s="243" t="s">
        <v>149</v>
      </c>
      <c r="G213" s="241"/>
      <c r="H213" s="242" t="s">
        <v>1</v>
      </c>
      <c r="I213" s="244"/>
      <c r="J213" s="241"/>
      <c r="K213" s="241"/>
      <c r="L213" s="245"/>
      <c r="M213" s="246"/>
      <c r="N213" s="247"/>
      <c r="O213" s="247"/>
      <c r="P213" s="247"/>
      <c r="Q213" s="247"/>
      <c r="R213" s="247"/>
      <c r="S213" s="247"/>
      <c r="T213" s="248"/>
      <c r="AT213" s="249" t="s">
        <v>148</v>
      </c>
      <c r="AU213" s="249" t="s">
        <v>89</v>
      </c>
      <c r="AV213" s="12" t="s">
        <v>87</v>
      </c>
      <c r="AW213" s="12" t="s">
        <v>36</v>
      </c>
      <c r="AX213" s="12" t="s">
        <v>79</v>
      </c>
      <c r="AY213" s="249" t="s">
        <v>135</v>
      </c>
    </row>
    <row r="214" spans="2:51" s="13" customFormat="1" ht="12">
      <c r="B214" s="250"/>
      <c r="C214" s="251"/>
      <c r="D214" s="236" t="s">
        <v>148</v>
      </c>
      <c r="E214" s="252" t="s">
        <v>1</v>
      </c>
      <c r="F214" s="253" t="s">
        <v>427</v>
      </c>
      <c r="G214" s="251"/>
      <c r="H214" s="254">
        <v>1.2</v>
      </c>
      <c r="I214" s="255"/>
      <c r="J214" s="251"/>
      <c r="K214" s="251"/>
      <c r="L214" s="256"/>
      <c r="M214" s="257"/>
      <c r="N214" s="258"/>
      <c r="O214" s="258"/>
      <c r="P214" s="258"/>
      <c r="Q214" s="258"/>
      <c r="R214" s="258"/>
      <c r="S214" s="258"/>
      <c r="T214" s="259"/>
      <c r="AT214" s="260" t="s">
        <v>148</v>
      </c>
      <c r="AU214" s="260" t="s">
        <v>89</v>
      </c>
      <c r="AV214" s="13" t="s">
        <v>89</v>
      </c>
      <c r="AW214" s="13" t="s">
        <v>36</v>
      </c>
      <c r="AX214" s="13" t="s">
        <v>79</v>
      </c>
      <c r="AY214" s="260" t="s">
        <v>135</v>
      </c>
    </row>
    <row r="215" spans="2:51" s="15" customFormat="1" ht="12">
      <c r="B215" s="272"/>
      <c r="C215" s="273"/>
      <c r="D215" s="236" t="s">
        <v>148</v>
      </c>
      <c r="E215" s="274" t="s">
        <v>1</v>
      </c>
      <c r="F215" s="275" t="s">
        <v>232</v>
      </c>
      <c r="G215" s="273"/>
      <c r="H215" s="276">
        <v>1.2</v>
      </c>
      <c r="I215" s="277"/>
      <c r="J215" s="273"/>
      <c r="K215" s="273"/>
      <c r="L215" s="278"/>
      <c r="M215" s="279"/>
      <c r="N215" s="280"/>
      <c r="O215" s="280"/>
      <c r="P215" s="280"/>
      <c r="Q215" s="280"/>
      <c r="R215" s="280"/>
      <c r="S215" s="280"/>
      <c r="T215" s="281"/>
      <c r="AT215" s="282" t="s">
        <v>148</v>
      </c>
      <c r="AU215" s="282" t="s">
        <v>89</v>
      </c>
      <c r="AV215" s="15" t="s">
        <v>158</v>
      </c>
      <c r="AW215" s="15" t="s">
        <v>36</v>
      </c>
      <c r="AX215" s="15" t="s">
        <v>87</v>
      </c>
      <c r="AY215" s="282" t="s">
        <v>135</v>
      </c>
    </row>
    <row r="216" spans="2:65" s="1" customFormat="1" ht="16.5" customHeight="1">
      <c r="B216" s="38"/>
      <c r="C216" s="223" t="s">
        <v>253</v>
      </c>
      <c r="D216" s="223" t="s">
        <v>137</v>
      </c>
      <c r="E216" s="224" t="s">
        <v>428</v>
      </c>
      <c r="F216" s="225" t="s">
        <v>429</v>
      </c>
      <c r="G216" s="226" t="s">
        <v>174</v>
      </c>
      <c r="H216" s="227">
        <v>1.685</v>
      </c>
      <c r="I216" s="228"/>
      <c r="J216" s="229">
        <f>ROUND(I216*H216,2)</f>
        <v>0</v>
      </c>
      <c r="K216" s="225" t="s">
        <v>141</v>
      </c>
      <c r="L216" s="43"/>
      <c r="M216" s="230" t="s">
        <v>1</v>
      </c>
      <c r="N216" s="231" t="s">
        <v>44</v>
      </c>
      <c r="O216" s="86"/>
      <c r="P216" s="232">
        <f>O216*H216</f>
        <v>0</v>
      </c>
      <c r="Q216" s="232">
        <v>0</v>
      </c>
      <c r="R216" s="232">
        <f>Q216*H216</f>
        <v>0</v>
      </c>
      <c r="S216" s="232">
        <v>0</v>
      </c>
      <c r="T216" s="233">
        <f>S216*H216</f>
        <v>0</v>
      </c>
      <c r="AR216" s="234" t="s">
        <v>142</v>
      </c>
      <c r="AT216" s="234" t="s">
        <v>137</v>
      </c>
      <c r="AU216" s="234" t="s">
        <v>89</v>
      </c>
      <c r="AY216" s="17" t="s">
        <v>135</v>
      </c>
      <c r="BE216" s="235">
        <f>IF(N216="základní",J216,0)</f>
        <v>0</v>
      </c>
      <c r="BF216" s="235">
        <f>IF(N216="snížená",J216,0)</f>
        <v>0</v>
      </c>
      <c r="BG216" s="235">
        <f>IF(N216="zákl. přenesená",J216,0)</f>
        <v>0</v>
      </c>
      <c r="BH216" s="235">
        <f>IF(N216="sníž. přenesená",J216,0)</f>
        <v>0</v>
      </c>
      <c r="BI216" s="235">
        <f>IF(N216="nulová",J216,0)</f>
        <v>0</v>
      </c>
      <c r="BJ216" s="17" t="s">
        <v>87</v>
      </c>
      <c r="BK216" s="235">
        <f>ROUND(I216*H216,2)</f>
        <v>0</v>
      </c>
      <c r="BL216" s="17" t="s">
        <v>142</v>
      </c>
      <c r="BM216" s="234" t="s">
        <v>430</v>
      </c>
    </row>
    <row r="217" spans="2:47" s="1" customFormat="1" ht="12">
      <c r="B217" s="38"/>
      <c r="C217" s="39"/>
      <c r="D217" s="236" t="s">
        <v>144</v>
      </c>
      <c r="E217" s="39"/>
      <c r="F217" s="237" t="s">
        <v>431</v>
      </c>
      <c r="G217" s="39"/>
      <c r="H217" s="39"/>
      <c r="I217" s="139"/>
      <c r="J217" s="39"/>
      <c r="K217" s="39"/>
      <c r="L217" s="43"/>
      <c r="M217" s="238"/>
      <c r="N217" s="86"/>
      <c r="O217" s="86"/>
      <c r="P217" s="86"/>
      <c r="Q217" s="86"/>
      <c r="R217" s="86"/>
      <c r="S217" s="86"/>
      <c r="T217" s="87"/>
      <c r="AT217" s="17" t="s">
        <v>144</v>
      </c>
      <c r="AU217" s="17" t="s">
        <v>89</v>
      </c>
    </row>
    <row r="218" spans="2:47" s="1" customFormat="1" ht="12">
      <c r="B218" s="38"/>
      <c r="C218" s="39"/>
      <c r="D218" s="236" t="s">
        <v>146</v>
      </c>
      <c r="E218" s="39"/>
      <c r="F218" s="239" t="s">
        <v>432</v>
      </c>
      <c r="G218" s="39"/>
      <c r="H218" s="39"/>
      <c r="I218" s="139"/>
      <c r="J218" s="39"/>
      <c r="K218" s="39"/>
      <c r="L218" s="43"/>
      <c r="M218" s="238"/>
      <c r="N218" s="86"/>
      <c r="O218" s="86"/>
      <c r="P218" s="86"/>
      <c r="Q218" s="86"/>
      <c r="R218" s="86"/>
      <c r="S218" s="86"/>
      <c r="T218" s="87"/>
      <c r="AT218" s="17" t="s">
        <v>146</v>
      </c>
      <c r="AU218" s="17" t="s">
        <v>89</v>
      </c>
    </row>
    <row r="219" spans="2:51" s="13" customFormat="1" ht="12">
      <c r="B219" s="250"/>
      <c r="C219" s="251"/>
      <c r="D219" s="236" t="s">
        <v>148</v>
      </c>
      <c r="E219" s="252" t="s">
        <v>1</v>
      </c>
      <c r="F219" s="253" t="s">
        <v>401</v>
      </c>
      <c r="G219" s="251"/>
      <c r="H219" s="254">
        <v>2.2</v>
      </c>
      <c r="I219" s="255"/>
      <c r="J219" s="251"/>
      <c r="K219" s="251"/>
      <c r="L219" s="256"/>
      <c r="M219" s="257"/>
      <c r="N219" s="258"/>
      <c r="O219" s="258"/>
      <c r="P219" s="258"/>
      <c r="Q219" s="258"/>
      <c r="R219" s="258"/>
      <c r="S219" s="258"/>
      <c r="T219" s="259"/>
      <c r="AT219" s="260" t="s">
        <v>148</v>
      </c>
      <c r="AU219" s="260" t="s">
        <v>89</v>
      </c>
      <c r="AV219" s="13" t="s">
        <v>89</v>
      </c>
      <c r="AW219" s="13" t="s">
        <v>36</v>
      </c>
      <c r="AX219" s="13" t="s">
        <v>79</v>
      </c>
      <c r="AY219" s="260" t="s">
        <v>135</v>
      </c>
    </row>
    <row r="220" spans="2:51" s="13" customFormat="1" ht="12">
      <c r="B220" s="250"/>
      <c r="C220" s="251"/>
      <c r="D220" s="236" t="s">
        <v>148</v>
      </c>
      <c r="E220" s="252" t="s">
        <v>1</v>
      </c>
      <c r="F220" s="253" t="s">
        <v>402</v>
      </c>
      <c r="G220" s="251"/>
      <c r="H220" s="254">
        <v>12.65</v>
      </c>
      <c r="I220" s="255"/>
      <c r="J220" s="251"/>
      <c r="K220" s="251"/>
      <c r="L220" s="256"/>
      <c r="M220" s="257"/>
      <c r="N220" s="258"/>
      <c r="O220" s="258"/>
      <c r="P220" s="258"/>
      <c r="Q220" s="258"/>
      <c r="R220" s="258"/>
      <c r="S220" s="258"/>
      <c r="T220" s="259"/>
      <c r="AT220" s="260" t="s">
        <v>148</v>
      </c>
      <c r="AU220" s="260" t="s">
        <v>89</v>
      </c>
      <c r="AV220" s="13" t="s">
        <v>89</v>
      </c>
      <c r="AW220" s="13" t="s">
        <v>36</v>
      </c>
      <c r="AX220" s="13" t="s">
        <v>79</v>
      </c>
      <c r="AY220" s="260" t="s">
        <v>135</v>
      </c>
    </row>
    <row r="221" spans="2:51" s="13" customFormat="1" ht="12">
      <c r="B221" s="250"/>
      <c r="C221" s="251"/>
      <c r="D221" s="236" t="s">
        <v>148</v>
      </c>
      <c r="E221" s="252" t="s">
        <v>1</v>
      </c>
      <c r="F221" s="253" t="s">
        <v>403</v>
      </c>
      <c r="G221" s="251"/>
      <c r="H221" s="254">
        <v>2.2</v>
      </c>
      <c r="I221" s="255"/>
      <c r="J221" s="251"/>
      <c r="K221" s="251"/>
      <c r="L221" s="256"/>
      <c r="M221" s="257"/>
      <c r="N221" s="258"/>
      <c r="O221" s="258"/>
      <c r="P221" s="258"/>
      <c r="Q221" s="258"/>
      <c r="R221" s="258"/>
      <c r="S221" s="258"/>
      <c r="T221" s="259"/>
      <c r="AT221" s="260" t="s">
        <v>148</v>
      </c>
      <c r="AU221" s="260" t="s">
        <v>89</v>
      </c>
      <c r="AV221" s="13" t="s">
        <v>89</v>
      </c>
      <c r="AW221" s="13" t="s">
        <v>36</v>
      </c>
      <c r="AX221" s="13" t="s">
        <v>79</v>
      </c>
      <c r="AY221" s="260" t="s">
        <v>135</v>
      </c>
    </row>
    <row r="222" spans="2:51" s="13" customFormat="1" ht="12">
      <c r="B222" s="250"/>
      <c r="C222" s="251"/>
      <c r="D222" s="236" t="s">
        <v>148</v>
      </c>
      <c r="E222" s="252" t="s">
        <v>1</v>
      </c>
      <c r="F222" s="253" t="s">
        <v>404</v>
      </c>
      <c r="G222" s="251"/>
      <c r="H222" s="254">
        <v>0.825</v>
      </c>
      <c r="I222" s="255"/>
      <c r="J222" s="251"/>
      <c r="K222" s="251"/>
      <c r="L222" s="256"/>
      <c r="M222" s="257"/>
      <c r="N222" s="258"/>
      <c r="O222" s="258"/>
      <c r="P222" s="258"/>
      <c r="Q222" s="258"/>
      <c r="R222" s="258"/>
      <c r="S222" s="258"/>
      <c r="T222" s="259"/>
      <c r="AT222" s="260" t="s">
        <v>148</v>
      </c>
      <c r="AU222" s="260" t="s">
        <v>89</v>
      </c>
      <c r="AV222" s="13" t="s">
        <v>89</v>
      </c>
      <c r="AW222" s="13" t="s">
        <v>36</v>
      </c>
      <c r="AX222" s="13" t="s">
        <v>79</v>
      </c>
      <c r="AY222" s="260" t="s">
        <v>135</v>
      </c>
    </row>
    <row r="223" spans="2:51" s="13" customFormat="1" ht="12">
      <c r="B223" s="250"/>
      <c r="C223" s="251"/>
      <c r="D223" s="236" t="s">
        <v>148</v>
      </c>
      <c r="E223" s="252" t="s">
        <v>1</v>
      </c>
      <c r="F223" s="253" t="s">
        <v>405</v>
      </c>
      <c r="G223" s="251"/>
      <c r="H223" s="254">
        <v>-13.77</v>
      </c>
      <c r="I223" s="255"/>
      <c r="J223" s="251"/>
      <c r="K223" s="251"/>
      <c r="L223" s="256"/>
      <c r="M223" s="257"/>
      <c r="N223" s="258"/>
      <c r="O223" s="258"/>
      <c r="P223" s="258"/>
      <c r="Q223" s="258"/>
      <c r="R223" s="258"/>
      <c r="S223" s="258"/>
      <c r="T223" s="259"/>
      <c r="AT223" s="260" t="s">
        <v>148</v>
      </c>
      <c r="AU223" s="260" t="s">
        <v>89</v>
      </c>
      <c r="AV223" s="13" t="s">
        <v>89</v>
      </c>
      <c r="AW223" s="13" t="s">
        <v>36</v>
      </c>
      <c r="AX223" s="13" t="s">
        <v>79</v>
      </c>
      <c r="AY223" s="260" t="s">
        <v>135</v>
      </c>
    </row>
    <row r="224" spans="2:51" s="13" customFormat="1" ht="12">
      <c r="B224" s="250"/>
      <c r="C224" s="251"/>
      <c r="D224" s="236" t="s">
        <v>148</v>
      </c>
      <c r="E224" s="252" t="s">
        <v>1</v>
      </c>
      <c r="F224" s="253" t="s">
        <v>406</v>
      </c>
      <c r="G224" s="251"/>
      <c r="H224" s="254">
        <v>-2.42</v>
      </c>
      <c r="I224" s="255"/>
      <c r="J224" s="251"/>
      <c r="K224" s="251"/>
      <c r="L224" s="256"/>
      <c r="M224" s="257"/>
      <c r="N224" s="258"/>
      <c r="O224" s="258"/>
      <c r="P224" s="258"/>
      <c r="Q224" s="258"/>
      <c r="R224" s="258"/>
      <c r="S224" s="258"/>
      <c r="T224" s="259"/>
      <c r="AT224" s="260" t="s">
        <v>148</v>
      </c>
      <c r="AU224" s="260" t="s">
        <v>89</v>
      </c>
      <c r="AV224" s="13" t="s">
        <v>89</v>
      </c>
      <c r="AW224" s="13" t="s">
        <v>36</v>
      </c>
      <c r="AX224" s="13" t="s">
        <v>79</v>
      </c>
      <c r="AY224" s="260" t="s">
        <v>135</v>
      </c>
    </row>
    <row r="225" spans="2:51" s="15" customFormat="1" ht="12">
      <c r="B225" s="272"/>
      <c r="C225" s="273"/>
      <c r="D225" s="236" t="s">
        <v>148</v>
      </c>
      <c r="E225" s="274" t="s">
        <v>1</v>
      </c>
      <c r="F225" s="275" t="s">
        <v>232</v>
      </c>
      <c r="G225" s="273"/>
      <c r="H225" s="276">
        <v>1.685</v>
      </c>
      <c r="I225" s="277"/>
      <c r="J225" s="273"/>
      <c r="K225" s="273"/>
      <c r="L225" s="278"/>
      <c r="M225" s="279"/>
      <c r="N225" s="280"/>
      <c r="O225" s="280"/>
      <c r="P225" s="280"/>
      <c r="Q225" s="280"/>
      <c r="R225" s="280"/>
      <c r="S225" s="280"/>
      <c r="T225" s="281"/>
      <c r="AT225" s="282" t="s">
        <v>148</v>
      </c>
      <c r="AU225" s="282" t="s">
        <v>89</v>
      </c>
      <c r="AV225" s="15" t="s">
        <v>158</v>
      </c>
      <c r="AW225" s="15" t="s">
        <v>36</v>
      </c>
      <c r="AX225" s="15" t="s">
        <v>87</v>
      </c>
      <c r="AY225" s="282" t="s">
        <v>135</v>
      </c>
    </row>
    <row r="226" spans="2:63" s="11" customFormat="1" ht="22.8" customHeight="1">
      <c r="B226" s="207"/>
      <c r="C226" s="208"/>
      <c r="D226" s="209" t="s">
        <v>78</v>
      </c>
      <c r="E226" s="221" t="s">
        <v>158</v>
      </c>
      <c r="F226" s="221" t="s">
        <v>433</v>
      </c>
      <c r="G226" s="208"/>
      <c r="H226" s="208"/>
      <c r="I226" s="211"/>
      <c r="J226" s="222">
        <f>BK226</f>
        <v>0</v>
      </c>
      <c r="K226" s="208"/>
      <c r="L226" s="213"/>
      <c r="M226" s="214"/>
      <c r="N226" s="215"/>
      <c r="O226" s="215"/>
      <c r="P226" s="216">
        <f>SUM(P227:P272)</f>
        <v>0</v>
      </c>
      <c r="Q226" s="215"/>
      <c r="R226" s="216">
        <f>SUM(R227:R272)</f>
        <v>13.973367380000001</v>
      </c>
      <c r="S226" s="215"/>
      <c r="T226" s="217">
        <f>SUM(T227:T272)</f>
        <v>0</v>
      </c>
      <c r="AR226" s="218" t="s">
        <v>87</v>
      </c>
      <c r="AT226" s="219" t="s">
        <v>78</v>
      </c>
      <c r="AU226" s="219" t="s">
        <v>87</v>
      </c>
      <c r="AY226" s="218" t="s">
        <v>135</v>
      </c>
      <c r="BK226" s="220">
        <f>SUM(BK227:BK272)</f>
        <v>0</v>
      </c>
    </row>
    <row r="227" spans="2:65" s="1" customFormat="1" ht="16.5" customHeight="1">
      <c r="B227" s="38"/>
      <c r="C227" s="223" t="s">
        <v>259</v>
      </c>
      <c r="D227" s="223" t="s">
        <v>137</v>
      </c>
      <c r="E227" s="224" t="s">
        <v>434</v>
      </c>
      <c r="F227" s="225" t="s">
        <v>435</v>
      </c>
      <c r="G227" s="226" t="s">
        <v>174</v>
      </c>
      <c r="H227" s="227">
        <v>16</v>
      </c>
      <c r="I227" s="228"/>
      <c r="J227" s="229">
        <f>ROUND(I227*H227,2)</f>
        <v>0</v>
      </c>
      <c r="K227" s="225" t="s">
        <v>141</v>
      </c>
      <c r="L227" s="43"/>
      <c r="M227" s="230" t="s">
        <v>1</v>
      </c>
      <c r="N227" s="231" t="s">
        <v>44</v>
      </c>
      <c r="O227" s="86"/>
      <c r="P227" s="232">
        <f>O227*H227</f>
        <v>0</v>
      </c>
      <c r="Q227" s="232">
        <v>0.07955</v>
      </c>
      <c r="R227" s="232">
        <f>Q227*H227</f>
        <v>1.2728</v>
      </c>
      <c r="S227" s="232">
        <v>0</v>
      </c>
      <c r="T227" s="233">
        <f>S227*H227</f>
        <v>0</v>
      </c>
      <c r="AR227" s="234" t="s">
        <v>142</v>
      </c>
      <c r="AT227" s="234" t="s">
        <v>137</v>
      </c>
      <c r="AU227" s="234" t="s">
        <v>89</v>
      </c>
      <c r="AY227" s="17" t="s">
        <v>135</v>
      </c>
      <c r="BE227" s="235">
        <f>IF(N227="základní",J227,0)</f>
        <v>0</v>
      </c>
      <c r="BF227" s="235">
        <f>IF(N227="snížená",J227,0)</f>
        <v>0</v>
      </c>
      <c r="BG227" s="235">
        <f>IF(N227="zákl. přenesená",J227,0)</f>
        <v>0</v>
      </c>
      <c r="BH227" s="235">
        <f>IF(N227="sníž. přenesená",J227,0)</f>
        <v>0</v>
      </c>
      <c r="BI227" s="235">
        <f>IF(N227="nulová",J227,0)</f>
        <v>0</v>
      </c>
      <c r="BJ227" s="17" t="s">
        <v>87</v>
      </c>
      <c r="BK227" s="235">
        <f>ROUND(I227*H227,2)</f>
        <v>0</v>
      </c>
      <c r="BL227" s="17" t="s">
        <v>142</v>
      </c>
      <c r="BM227" s="234" t="s">
        <v>436</v>
      </c>
    </row>
    <row r="228" spans="2:47" s="1" customFormat="1" ht="12">
      <c r="B228" s="38"/>
      <c r="C228" s="39"/>
      <c r="D228" s="236" t="s">
        <v>144</v>
      </c>
      <c r="E228" s="39"/>
      <c r="F228" s="237" t="s">
        <v>437</v>
      </c>
      <c r="G228" s="39"/>
      <c r="H228" s="39"/>
      <c r="I228" s="139"/>
      <c r="J228" s="39"/>
      <c r="K228" s="39"/>
      <c r="L228" s="43"/>
      <c r="M228" s="238"/>
      <c r="N228" s="86"/>
      <c r="O228" s="86"/>
      <c r="P228" s="86"/>
      <c r="Q228" s="86"/>
      <c r="R228" s="86"/>
      <c r="S228" s="86"/>
      <c r="T228" s="87"/>
      <c r="AT228" s="17" t="s">
        <v>144</v>
      </c>
      <c r="AU228" s="17" t="s">
        <v>89</v>
      </c>
    </row>
    <row r="229" spans="2:47" s="1" customFormat="1" ht="12">
      <c r="B229" s="38"/>
      <c r="C229" s="39"/>
      <c r="D229" s="236" t="s">
        <v>146</v>
      </c>
      <c r="E229" s="39"/>
      <c r="F229" s="239" t="s">
        <v>438</v>
      </c>
      <c r="G229" s="39"/>
      <c r="H229" s="39"/>
      <c r="I229" s="139"/>
      <c r="J229" s="39"/>
      <c r="K229" s="39"/>
      <c r="L229" s="43"/>
      <c r="M229" s="238"/>
      <c r="N229" s="86"/>
      <c r="O229" s="86"/>
      <c r="P229" s="86"/>
      <c r="Q229" s="86"/>
      <c r="R229" s="86"/>
      <c r="S229" s="86"/>
      <c r="T229" s="87"/>
      <c r="AT229" s="17" t="s">
        <v>146</v>
      </c>
      <c r="AU229" s="17" t="s">
        <v>89</v>
      </c>
    </row>
    <row r="230" spans="2:51" s="13" customFormat="1" ht="12">
      <c r="B230" s="250"/>
      <c r="C230" s="251"/>
      <c r="D230" s="236" t="s">
        <v>148</v>
      </c>
      <c r="E230" s="252" t="s">
        <v>1</v>
      </c>
      <c r="F230" s="253" t="s">
        <v>439</v>
      </c>
      <c r="G230" s="251"/>
      <c r="H230" s="254">
        <v>1.92</v>
      </c>
      <c r="I230" s="255"/>
      <c r="J230" s="251"/>
      <c r="K230" s="251"/>
      <c r="L230" s="256"/>
      <c r="M230" s="257"/>
      <c r="N230" s="258"/>
      <c r="O230" s="258"/>
      <c r="P230" s="258"/>
      <c r="Q230" s="258"/>
      <c r="R230" s="258"/>
      <c r="S230" s="258"/>
      <c r="T230" s="259"/>
      <c r="AT230" s="260" t="s">
        <v>148</v>
      </c>
      <c r="AU230" s="260" t="s">
        <v>89</v>
      </c>
      <c r="AV230" s="13" t="s">
        <v>89</v>
      </c>
      <c r="AW230" s="13" t="s">
        <v>36</v>
      </c>
      <c r="AX230" s="13" t="s">
        <v>79</v>
      </c>
      <c r="AY230" s="260" t="s">
        <v>135</v>
      </c>
    </row>
    <row r="231" spans="2:51" s="13" customFormat="1" ht="12">
      <c r="B231" s="250"/>
      <c r="C231" s="251"/>
      <c r="D231" s="236" t="s">
        <v>148</v>
      </c>
      <c r="E231" s="252" t="s">
        <v>1</v>
      </c>
      <c r="F231" s="253" t="s">
        <v>440</v>
      </c>
      <c r="G231" s="251"/>
      <c r="H231" s="254">
        <v>9.89</v>
      </c>
      <c r="I231" s="255"/>
      <c r="J231" s="251"/>
      <c r="K231" s="251"/>
      <c r="L231" s="256"/>
      <c r="M231" s="257"/>
      <c r="N231" s="258"/>
      <c r="O231" s="258"/>
      <c r="P231" s="258"/>
      <c r="Q231" s="258"/>
      <c r="R231" s="258"/>
      <c r="S231" s="258"/>
      <c r="T231" s="259"/>
      <c r="AT231" s="260" t="s">
        <v>148</v>
      </c>
      <c r="AU231" s="260" t="s">
        <v>89</v>
      </c>
      <c r="AV231" s="13" t="s">
        <v>89</v>
      </c>
      <c r="AW231" s="13" t="s">
        <v>36</v>
      </c>
      <c r="AX231" s="13" t="s">
        <v>79</v>
      </c>
      <c r="AY231" s="260" t="s">
        <v>135</v>
      </c>
    </row>
    <row r="232" spans="2:51" s="13" customFormat="1" ht="12">
      <c r="B232" s="250"/>
      <c r="C232" s="251"/>
      <c r="D232" s="236" t="s">
        <v>148</v>
      </c>
      <c r="E232" s="252" t="s">
        <v>1</v>
      </c>
      <c r="F232" s="253" t="s">
        <v>441</v>
      </c>
      <c r="G232" s="251"/>
      <c r="H232" s="254">
        <v>2.36</v>
      </c>
      <c r="I232" s="255"/>
      <c r="J232" s="251"/>
      <c r="K232" s="251"/>
      <c r="L232" s="256"/>
      <c r="M232" s="257"/>
      <c r="N232" s="258"/>
      <c r="O232" s="258"/>
      <c r="P232" s="258"/>
      <c r="Q232" s="258"/>
      <c r="R232" s="258"/>
      <c r="S232" s="258"/>
      <c r="T232" s="259"/>
      <c r="AT232" s="260" t="s">
        <v>148</v>
      </c>
      <c r="AU232" s="260" t="s">
        <v>89</v>
      </c>
      <c r="AV232" s="13" t="s">
        <v>89</v>
      </c>
      <c r="AW232" s="13" t="s">
        <v>36</v>
      </c>
      <c r="AX232" s="13" t="s">
        <v>79</v>
      </c>
      <c r="AY232" s="260" t="s">
        <v>135</v>
      </c>
    </row>
    <row r="233" spans="2:51" s="13" customFormat="1" ht="12">
      <c r="B233" s="250"/>
      <c r="C233" s="251"/>
      <c r="D233" s="236" t="s">
        <v>148</v>
      </c>
      <c r="E233" s="252" t="s">
        <v>1</v>
      </c>
      <c r="F233" s="253" t="s">
        <v>442</v>
      </c>
      <c r="G233" s="251"/>
      <c r="H233" s="254">
        <v>1.83</v>
      </c>
      <c r="I233" s="255"/>
      <c r="J233" s="251"/>
      <c r="K233" s="251"/>
      <c r="L233" s="256"/>
      <c r="M233" s="257"/>
      <c r="N233" s="258"/>
      <c r="O233" s="258"/>
      <c r="P233" s="258"/>
      <c r="Q233" s="258"/>
      <c r="R233" s="258"/>
      <c r="S233" s="258"/>
      <c r="T233" s="259"/>
      <c r="AT233" s="260" t="s">
        <v>148</v>
      </c>
      <c r="AU233" s="260" t="s">
        <v>89</v>
      </c>
      <c r="AV233" s="13" t="s">
        <v>89</v>
      </c>
      <c r="AW233" s="13" t="s">
        <v>36</v>
      </c>
      <c r="AX233" s="13" t="s">
        <v>79</v>
      </c>
      <c r="AY233" s="260" t="s">
        <v>135</v>
      </c>
    </row>
    <row r="234" spans="2:51" s="14" customFormat="1" ht="12">
      <c r="B234" s="261"/>
      <c r="C234" s="262"/>
      <c r="D234" s="236" t="s">
        <v>148</v>
      </c>
      <c r="E234" s="263" t="s">
        <v>1</v>
      </c>
      <c r="F234" s="264" t="s">
        <v>180</v>
      </c>
      <c r="G234" s="262"/>
      <c r="H234" s="265">
        <v>16</v>
      </c>
      <c r="I234" s="266"/>
      <c r="J234" s="262"/>
      <c r="K234" s="262"/>
      <c r="L234" s="267"/>
      <c r="M234" s="268"/>
      <c r="N234" s="269"/>
      <c r="O234" s="269"/>
      <c r="P234" s="269"/>
      <c r="Q234" s="269"/>
      <c r="R234" s="269"/>
      <c r="S234" s="269"/>
      <c r="T234" s="270"/>
      <c r="AT234" s="271" t="s">
        <v>148</v>
      </c>
      <c r="AU234" s="271" t="s">
        <v>89</v>
      </c>
      <c r="AV234" s="14" t="s">
        <v>142</v>
      </c>
      <c r="AW234" s="14" t="s">
        <v>36</v>
      </c>
      <c r="AX234" s="14" t="s">
        <v>87</v>
      </c>
      <c r="AY234" s="271" t="s">
        <v>135</v>
      </c>
    </row>
    <row r="235" spans="2:65" s="1" customFormat="1" ht="16.5" customHeight="1">
      <c r="B235" s="38"/>
      <c r="C235" s="283" t="s">
        <v>265</v>
      </c>
      <c r="D235" s="283" t="s">
        <v>260</v>
      </c>
      <c r="E235" s="284" t="s">
        <v>443</v>
      </c>
      <c r="F235" s="285" t="s">
        <v>444</v>
      </c>
      <c r="G235" s="286" t="s">
        <v>174</v>
      </c>
      <c r="H235" s="287">
        <v>16</v>
      </c>
      <c r="I235" s="288"/>
      <c r="J235" s="289">
        <f>ROUND(I235*H235,2)</f>
        <v>0</v>
      </c>
      <c r="K235" s="285" t="s">
        <v>1</v>
      </c>
      <c r="L235" s="290"/>
      <c r="M235" s="291" t="s">
        <v>1</v>
      </c>
      <c r="N235" s="292" t="s">
        <v>44</v>
      </c>
      <c r="O235" s="86"/>
      <c r="P235" s="232">
        <f>O235*H235</f>
        <v>0</v>
      </c>
      <c r="Q235" s="232">
        <v>0</v>
      </c>
      <c r="R235" s="232">
        <f>Q235*H235</f>
        <v>0</v>
      </c>
      <c r="S235" s="232">
        <v>0</v>
      </c>
      <c r="T235" s="233">
        <f>S235*H235</f>
        <v>0</v>
      </c>
      <c r="AR235" s="234" t="s">
        <v>192</v>
      </c>
      <c r="AT235" s="234" t="s">
        <v>260</v>
      </c>
      <c r="AU235" s="234" t="s">
        <v>89</v>
      </c>
      <c r="AY235" s="17" t="s">
        <v>135</v>
      </c>
      <c r="BE235" s="235">
        <f>IF(N235="základní",J235,0)</f>
        <v>0</v>
      </c>
      <c r="BF235" s="235">
        <f>IF(N235="snížená",J235,0)</f>
        <v>0</v>
      </c>
      <c r="BG235" s="235">
        <f>IF(N235="zákl. přenesená",J235,0)</f>
        <v>0</v>
      </c>
      <c r="BH235" s="235">
        <f>IF(N235="sníž. přenesená",J235,0)</f>
        <v>0</v>
      </c>
      <c r="BI235" s="235">
        <f>IF(N235="nulová",J235,0)</f>
        <v>0</v>
      </c>
      <c r="BJ235" s="17" t="s">
        <v>87</v>
      </c>
      <c r="BK235" s="235">
        <f>ROUND(I235*H235,2)</f>
        <v>0</v>
      </c>
      <c r="BL235" s="17" t="s">
        <v>142</v>
      </c>
      <c r="BM235" s="234" t="s">
        <v>445</v>
      </c>
    </row>
    <row r="236" spans="2:47" s="1" customFormat="1" ht="12">
      <c r="B236" s="38"/>
      <c r="C236" s="39"/>
      <c r="D236" s="236" t="s">
        <v>144</v>
      </c>
      <c r="E236" s="39"/>
      <c r="F236" s="237" t="s">
        <v>446</v>
      </c>
      <c r="G236" s="39"/>
      <c r="H236" s="39"/>
      <c r="I236" s="139"/>
      <c r="J236" s="39"/>
      <c r="K236" s="39"/>
      <c r="L236" s="43"/>
      <c r="M236" s="238"/>
      <c r="N236" s="86"/>
      <c r="O236" s="86"/>
      <c r="P236" s="86"/>
      <c r="Q236" s="86"/>
      <c r="R236" s="86"/>
      <c r="S236" s="86"/>
      <c r="T236" s="87"/>
      <c r="AT236" s="17" t="s">
        <v>144</v>
      </c>
      <c r="AU236" s="17" t="s">
        <v>89</v>
      </c>
    </row>
    <row r="237" spans="2:47" s="1" customFormat="1" ht="12">
      <c r="B237" s="38"/>
      <c r="C237" s="39"/>
      <c r="D237" s="236" t="s">
        <v>222</v>
      </c>
      <c r="E237" s="39"/>
      <c r="F237" s="239" t="s">
        <v>447</v>
      </c>
      <c r="G237" s="39"/>
      <c r="H237" s="39"/>
      <c r="I237" s="139"/>
      <c r="J237" s="39"/>
      <c r="K237" s="39"/>
      <c r="L237" s="43"/>
      <c r="M237" s="238"/>
      <c r="N237" s="86"/>
      <c r="O237" s="86"/>
      <c r="P237" s="86"/>
      <c r="Q237" s="86"/>
      <c r="R237" s="86"/>
      <c r="S237" s="86"/>
      <c r="T237" s="87"/>
      <c r="AT237" s="17" t="s">
        <v>222</v>
      </c>
      <c r="AU237" s="17" t="s">
        <v>89</v>
      </c>
    </row>
    <row r="238" spans="2:65" s="1" customFormat="1" ht="16.5" customHeight="1">
      <c r="B238" s="38"/>
      <c r="C238" s="223" t="s">
        <v>7</v>
      </c>
      <c r="D238" s="223" t="s">
        <v>137</v>
      </c>
      <c r="E238" s="224" t="s">
        <v>448</v>
      </c>
      <c r="F238" s="225" t="s">
        <v>449</v>
      </c>
      <c r="G238" s="226" t="s">
        <v>174</v>
      </c>
      <c r="H238" s="227">
        <v>3.95</v>
      </c>
      <c r="I238" s="228"/>
      <c r="J238" s="229">
        <f>ROUND(I238*H238,2)</f>
        <v>0</v>
      </c>
      <c r="K238" s="225" t="s">
        <v>141</v>
      </c>
      <c r="L238" s="43"/>
      <c r="M238" s="230" t="s">
        <v>1</v>
      </c>
      <c r="N238" s="231" t="s">
        <v>44</v>
      </c>
      <c r="O238" s="86"/>
      <c r="P238" s="232">
        <f>O238*H238</f>
        <v>0</v>
      </c>
      <c r="Q238" s="232">
        <v>3.11388</v>
      </c>
      <c r="R238" s="232">
        <f>Q238*H238</f>
        <v>12.299826000000001</v>
      </c>
      <c r="S238" s="232">
        <v>0</v>
      </c>
      <c r="T238" s="233">
        <f>S238*H238</f>
        <v>0</v>
      </c>
      <c r="AR238" s="234" t="s">
        <v>142</v>
      </c>
      <c r="AT238" s="234" t="s">
        <v>137</v>
      </c>
      <c r="AU238" s="234" t="s">
        <v>89</v>
      </c>
      <c r="AY238" s="17" t="s">
        <v>135</v>
      </c>
      <c r="BE238" s="235">
        <f>IF(N238="základní",J238,0)</f>
        <v>0</v>
      </c>
      <c r="BF238" s="235">
        <f>IF(N238="snížená",J238,0)</f>
        <v>0</v>
      </c>
      <c r="BG238" s="235">
        <f>IF(N238="zákl. přenesená",J238,0)</f>
        <v>0</v>
      </c>
      <c r="BH238" s="235">
        <f>IF(N238="sníž. přenesená",J238,0)</f>
        <v>0</v>
      </c>
      <c r="BI238" s="235">
        <f>IF(N238="nulová",J238,0)</f>
        <v>0</v>
      </c>
      <c r="BJ238" s="17" t="s">
        <v>87</v>
      </c>
      <c r="BK238" s="235">
        <f>ROUND(I238*H238,2)</f>
        <v>0</v>
      </c>
      <c r="BL238" s="17" t="s">
        <v>142</v>
      </c>
      <c r="BM238" s="234" t="s">
        <v>450</v>
      </c>
    </row>
    <row r="239" spans="2:47" s="1" customFormat="1" ht="12">
      <c r="B239" s="38"/>
      <c r="C239" s="39"/>
      <c r="D239" s="236" t="s">
        <v>144</v>
      </c>
      <c r="E239" s="39"/>
      <c r="F239" s="237" t="s">
        <v>451</v>
      </c>
      <c r="G239" s="39"/>
      <c r="H239" s="39"/>
      <c r="I239" s="139"/>
      <c r="J239" s="39"/>
      <c r="K239" s="39"/>
      <c r="L239" s="43"/>
      <c r="M239" s="238"/>
      <c r="N239" s="86"/>
      <c r="O239" s="86"/>
      <c r="P239" s="86"/>
      <c r="Q239" s="86"/>
      <c r="R239" s="86"/>
      <c r="S239" s="86"/>
      <c r="T239" s="87"/>
      <c r="AT239" s="17" t="s">
        <v>144</v>
      </c>
      <c r="AU239" s="17" t="s">
        <v>89</v>
      </c>
    </row>
    <row r="240" spans="2:51" s="13" customFormat="1" ht="12">
      <c r="B240" s="250"/>
      <c r="C240" s="251"/>
      <c r="D240" s="236" t="s">
        <v>148</v>
      </c>
      <c r="E240" s="252" t="s">
        <v>1</v>
      </c>
      <c r="F240" s="253" t="s">
        <v>452</v>
      </c>
      <c r="G240" s="251"/>
      <c r="H240" s="254">
        <v>0.4</v>
      </c>
      <c r="I240" s="255"/>
      <c r="J240" s="251"/>
      <c r="K240" s="251"/>
      <c r="L240" s="256"/>
      <c r="M240" s="257"/>
      <c r="N240" s="258"/>
      <c r="O240" s="258"/>
      <c r="P240" s="258"/>
      <c r="Q240" s="258"/>
      <c r="R240" s="258"/>
      <c r="S240" s="258"/>
      <c r="T240" s="259"/>
      <c r="AT240" s="260" t="s">
        <v>148</v>
      </c>
      <c r="AU240" s="260" t="s">
        <v>89</v>
      </c>
      <c r="AV240" s="13" t="s">
        <v>89</v>
      </c>
      <c r="AW240" s="13" t="s">
        <v>36</v>
      </c>
      <c r="AX240" s="13" t="s">
        <v>79</v>
      </c>
      <c r="AY240" s="260" t="s">
        <v>135</v>
      </c>
    </row>
    <row r="241" spans="2:51" s="13" customFormat="1" ht="12">
      <c r="B241" s="250"/>
      <c r="C241" s="251"/>
      <c r="D241" s="236" t="s">
        <v>148</v>
      </c>
      <c r="E241" s="252" t="s">
        <v>1</v>
      </c>
      <c r="F241" s="253" t="s">
        <v>453</v>
      </c>
      <c r="G241" s="251"/>
      <c r="H241" s="254">
        <v>0.9</v>
      </c>
      <c r="I241" s="255"/>
      <c r="J241" s="251"/>
      <c r="K241" s="251"/>
      <c r="L241" s="256"/>
      <c r="M241" s="257"/>
      <c r="N241" s="258"/>
      <c r="O241" s="258"/>
      <c r="P241" s="258"/>
      <c r="Q241" s="258"/>
      <c r="R241" s="258"/>
      <c r="S241" s="258"/>
      <c r="T241" s="259"/>
      <c r="AT241" s="260" t="s">
        <v>148</v>
      </c>
      <c r="AU241" s="260" t="s">
        <v>89</v>
      </c>
      <c r="AV241" s="13" t="s">
        <v>89</v>
      </c>
      <c r="AW241" s="13" t="s">
        <v>36</v>
      </c>
      <c r="AX241" s="13" t="s">
        <v>79</v>
      </c>
      <c r="AY241" s="260" t="s">
        <v>135</v>
      </c>
    </row>
    <row r="242" spans="2:51" s="13" customFormat="1" ht="12">
      <c r="B242" s="250"/>
      <c r="C242" s="251"/>
      <c r="D242" s="236" t="s">
        <v>148</v>
      </c>
      <c r="E242" s="252" t="s">
        <v>1</v>
      </c>
      <c r="F242" s="253" t="s">
        <v>454</v>
      </c>
      <c r="G242" s="251"/>
      <c r="H242" s="254">
        <v>1.4</v>
      </c>
      <c r="I242" s="255"/>
      <c r="J242" s="251"/>
      <c r="K242" s="251"/>
      <c r="L242" s="256"/>
      <c r="M242" s="257"/>
      <c r="N242" s="258"/>
      <c r="O242" s="258"/>
      <c r="P242" s="258"/>
      <c r="Q242" s="258"/>
      <c r="R242" s="258"/>
      <c r="S242" s="258"/>
      <c r="T242" s="259"/>
      <c r="AT242" s="260" t="s">
        <v>148</v>
      </c>
      <c r="AU242" s="260" t="s">
        <v>89</v>
      </c>
      <c r="AV242" s="13" t="s">
        <v>89</v>
      </c>
      <c r="AW242" s="13" t="s">
        <v>36</v>
      </c>
      <c r="AX242" s="13" t="s">
        <v>79</v>
      </c>
      <c r="AY242" s="260" t="s">
        <v>135</v>
      </c>
    </row>
    <row r="243" spans="2:51" s="13" customFormat="1" ht="12">
      <c r="B243" s="250"/>
      <c r="C243" s="251"/>
      <c r="D243" s="236" t="s">
        <v>148</v>
      </c>
      <c r="E243" s="252" t="s">
        <v>1</v>
      </c>
      <c r="F243" s="253" t="s">
        <v>455</v>
      </c>
      <c r="G243" s="251"/>
      <c r="H243" s="254">
        <v>1.25</v>
      </c>
      <c r="I243" s="255"/>
      <c r="J243" s="251"/>
      <c r="K243" s="251"/>
      <c r="L243" s="256"/>
      <c r="M243" s="257"/>
      <c r="N243" s="258"/>
      <c r="O243" s="258"/>
      <c r="P243" s="258"/>
      <c r="Q243" s="258"/>
      <c r="R243" s="258"/>
      <c r="S243" s="258"/>
      <c r="T243" s="259"/>
      <c r="AT243" s="260" t="s">
        <v>148</v>
      </c>
      <c r="AU243" s="260" t="s">
        <v>89</v>
      </c>
      <c r="AV243" s="13" t="s">
        <v>89</v>
      </c>
      <c r="AW243" s="13" t="s">
        <v>36</v>
      </c>
      <c r="AX243" s="13" t="s">
        <v>79</v>
      </c>
      <c r="AY243" s="260" t="s">
        <v>135</v>
      </c>
    </row>
    <row r="244" spans="2:51" s="15" customFormat="1" ht="12">
      <c r="B244" s="272"/>
      <c r="C244" s="273"/>
      <c r="D244" s="236" t="s">
        <v>148</v>
      </c>
      <c r="E244" s="274" t="s">
        <v>1</v>
      </c>
      <c r="F244" s="275" t="s">
        <v>232</v>
      </c>
      <c r="G244" s="273"/>
      <c r="H244" s="276">
        <v>3.95</v>
      </c>
      <c r="I244" s="277"/>
      <c r="J244" s="273"/>
      <c r="K244" s="273"/>
      <c r="L244" s="278"/>
      <c r="M244" s="279"/>
      <c r="N244" s="280"/>
      <c r="O244" s="280"/>
      <c r="P244" s="280"/>
      <c r="Q244" s="280"/>
      <c r="R244" s="280"/>
      <c r="S244" s="280"/>
      <c r="T244" s="281"/>
      <c r="AT244" s="282" t="s">
        <v>148</v>
      </c>
      <c r="AU244" s="282" t="s">
        <v>89</v>
      </c>
      <c r="AV244" s="15" t="s">
        <v>158</v>
      </c>
      <c r="AW244" s="15" t="s">
        <v>36</v>
      </c>
      <c r="AX244" s="15" t="s">
        <v>87</v>
      </c>
      <c r="AY244" s="282" t="s">
        <v>135</v>
      </c>
    </row>
    <row r="245" spans="2:65" s="1" customFormat="1" ht="16.5" customHeight="1">
      <c r="B245" s="38"/>
      <c r="C245" s="223" t="s">
        <v>277</v>
      </c>
      <c r="D245" s="223" t="s">
        <v>137</v>
      </c>
      <c r="E245" s="224" t="s">
        <v>456</v>
      </c>
      <c r="F245" s="225" t="s">
        <v>457</v>
      </c>
      <c r="G245" s="226" t="s">
        <v>174</v>
      </c>
      <c r="H245" s="227">
        <v>3.2</v>
      </c>
      <c r="I245" s="228"/>
      <c r="J245" s="229">
        <f>ROUND(I245*H245,2)</f>
        <v>0</v>
      </c>
      <c r="K245" s="225" t="s">
        <v>141</v>
      </c>
      <c r="L245" s="43"/>
      <c r="M245" s="230" t="s">
        <v>1</v>
      </c>
      <c r="N245" s="231" t="s">
        <v>44</v>
      </c>
      <c r="O245" s="86"/>
      <c r="P245" s="232">
        <f>O245*H245</f>
        <v>0</v>
      </c>
      <c r="Q245" s="232">
        <v>0</v>
      </c>
      <c r="R245" s="232">
        <f>Q245*H245</f>
        <v>0</v>
      </c>
      <c r="S245" s="232">
        <v>0</v>
      </c>
      <c r="T245" s="233">
        <f>S245*H245</f>
        <v>0</v>
      </c>
      <c r="AR245" s="234" t="s">
        <v>142</v>
      </c>
      <c r="AT245" s="234" t="s">
        <v>137</v>
      </c>
      <c r="AU245" s="234" t="s">
        <v>89</v>
      </c>
      <c r="AY245" s="17" t="s">
        <v>135</v>
      </c>
      <c r="BE245" s="235">
        <f>IF(N245="základní",J245,0)</f>
        <v>0</v>
      </c>
      <c r="BF245" s="235">
        <f>IF(N245="snížená",J245,0)</f>
        <v>0</v>
      </c>
      <c r="BG245" s="235">
        <f>IF(N245="zákl. přenesená",J245,0)</f>
        <v>0</v>
      </c>
      <c r="BH245" s="235">
        <f>IF(N245="sníž. přenesená",J245,0)</f>
        <v>0</v>
      </c>
      <c r="BI245" s="235">
        <f>IF(N245="nulová",J245,0)</f>
        <v>0</v>
      </c>
      <c r="BJ245" s="17" t="s">
        <v>87</v>
      </c>
      <c r="BK245" s="235">
        <f>ROUND(I245*H245,2)</f>
        <v>0</v>
      </c>
      <c r="BL245" s="17" t="s">
        <v>142</v>
      </c>
      <c r="BM245" s="234" t="s">
        <v>458</v>
      </c>
    </row>
    <row r="246" spans="2:47" s="1" customFormat="1" ht="12">
      <c r="B246" s="38"/>
      <c r="C246" s="39"/>
      <c r="D246" s="236" t="s">
        <v>144</v>
      </c>
      <c r="E246" s="39"/>
      <c r="F246" s="237" t="s">
        <v>459</v>
      </c>
      <c r="G246" s="39"/>
      <c r="H246" s="39"/>
      <c r="I246" s="139"/>
      <c r="J246" s="39"/>
      <c r="K246" s="39"/>
      <c r="L246" s="43"/>
      <c r="M246" s="238"/>
      <c r="N246" s="86"/>
      <c r="O246" s="86"/>
      <c r="P246" s="86"/>
      <c r="Q246" s="86"/>
      <c r="R246" s="86"/>
      <c r="S246" s="86"/>
      <c r="T246" s="87"/>
      <c r="AT246" s="17" t="s">
        <v>144</v>
      </c>
      <c r="AU246" s="17" t="s">
        <v>89</v>
      </c>
    </row>
    <row r="247" spans="2:47" s="1" customFormat="1" ht="12">
      <c r="B247" s="38"/>
      <c r="C247" s="39"/>
      <c r="D247" s="236" t="s">
        <v>146</v>
      </c>
      <c r="E247" s="39"/>
      <c r="F247" s="239" t="s">
        <v>460</v>
      </c>
      <c r="G247" s="39"/>
      <c r="H247" s="39"/>
      <c r="I247" s="139"/>
      <c r="J247" s="39"/>
      <c r="K247" s="39"/>
      <c r="L247" s="43"/>
      <c r="M247" s="238"/>
      <c r="N247" s="86"/>
      <c r="O247" s="86"/>
      <c r="P247" s="86"/>
      <c r="Q247" s="86"/>
      <c r="R247" s="86"/>
      <c r="S247" s="86"/>
      <c r="T247" s="87"/>
      <c r="AT247" s="17" t="s">
        <v>146</v>
      </c>
      <c r="AU247" s="17" t="s">
        <v>89</v>
      </c>
    </row>
    <row r="248" spans="2:51" s="13" customFormat="1" ht="12">
      <c r="B248" s="250"/>
      <c r="C248" s="251"/>
      <c r="D248" s="236" t="s">
        <v>148</v>
      </c>
      <c r="E248" s="252" t="s">
        <v>1</v>
      </c>
      <c r="F248" s="253" t="s">
        <v>461</v>
      </c>
      <c r="G248" s="251"/>
      <c r="H248" s="254">
        <v>0.32</v>
      </c>
      <c r="I248" s="255"/>
      <c r="J248" s="251"/>
      <c r="K248" s="251"/>
      <c r="L248" s="256"/>
      <c r="M248" s="257"/>
      <c r="N248" s="258"/>
      <c r="O248" s="258"/>
      <c r="P248" s="258"/>
      <c r="Q248" s="258"/>
      <c r="R248" s="258"/>
      <c r="S248" s="258"/>
      <c r="T248" s="259"/>
      <c r="AT248" s="260" t="s">
        <v>148</v>
      </c>
      <c r="AU248" s="260" t="s">
        <v>89</v>
      </c>
      <c r="AV248" s="13" t="s">
        <v>89</v>
      </c>
      <c r="AW248" s="13" t="s">
        <v>36</v>
      </c>
      <c r="AX248" s="13" t="s">
        <v>79</v>
      </c>
      <c r="AY248" s="260" t="s">
        <v>135</v>
      </c>
    </row>
    <row r="249" spans="2:51" s="13" customFormat="1" ht="12">
      <c r="B249" s="250"/>
      <c r="C249" s="251"/>
      <c r="D249" s="236" t="s">
        <v>148</v>
      </c>
      <c r="E249" s="252" t="s">
        <v>1</v>
      </c>
      <c r="F249" s="253" t="s">
        <v>462</v>
      </c>
      <c r="G249" s="251"/>
      <c r="H249" s="254">
        <v>1.84</v>
      </c>
      <c r="I249" s="255"/>
      <c r="J249" s="251"/>
      <c r="K249" s="251"/>
      <c r="L249" s="256"/>
      <c r="M249" s="257"/>
      <c r="N249" s="258"/>
      <c r="O249" s="258"/>
      <c r="P249" s="258"/>
      <c r="Q249" s="258"/>
      <c r="R249" s="258"/>
      <c r="S249" s="258"/>
      <c r="T249" s="259"/>
      <c r="AT249" s="260" t="s">
        <v>148</v>
      </c>
      <c r="AU249" s="260" t="s">
        <v>89</v>
      </c>
      <c r="AV249" s="13" t="s">
        <v>89</v>
      </c>
      <c r="AW249" s="13" t="s">
        <v>36</v>
      </c>
      <c r="AX249" s="13" t="s">
        <v>79</v>
      </c>
      <c r="AY249" s="260" t="s">
        <v>135</v>
      </c>
    </row>
    <row r="250" spans="2:51" s="13" customFormat="1" ht="12">
      <c r="B250" s="250"/>
      <c r="C250" s="251"/>
      <c r="D250" s="236" t="s">
        <v>148</v>
      </c>
      <c r="E250" s="252" t="s">
        <v>1</v>
      </c>
      <c r="F250" s="253" t="s">
        <v>463</v>
      </c>
      <c r="G250" s="251"/>
      <c r="H250" s="254">
        <v>0.32</v>
      </c>
      <c r="I250" s="255"/>
      <c r="J250" s="251"/>
      <c r="K250" s="251"/>
      <c r="L250" s="256"/>
      <c r="M250" s="257"/>
      <c r="N250" s="258"/>
      <c r="O250" s="258"/>
      <c r="P250" s="258"/>
      <c r="Q250" s="258"/>
      <c r="R250" s="258"/>
      <c r="S250" s="258"/>
      <c r="T250" s="259"/>
      <c r="AT250" s="260" t="s">
        <v>148</v>
      </c>
      <c r="AU250" s="260" t="s">
        <v>89</v>
      </c>
      <c r="AV250" s="13" t="s">
        <v>89</v>
      </c>
      <c r="AW250" s="13" t="s">
        <v>36</v>
      </c>
      <c r="AX250" s="13" t="s">
        <v>79</v>
      </c>
      <c r="AY250" s="260" t="s">
        <v>135</v>
      </c>
    </row>
    <row r="251" spans="2:51" s="13" customFormat="1" ht="12">
      <c r="B251" s="250"/>
      <c r="C251" s="251"/>
      <c r="D251" s="236" t="s">
        <v>148</v>
      </c>
      <c r="E251" s="252" t="s">
        <v>1</v>
      </c>
      <c r="F251" s="253" t="s">
        <v>464</v>
      </c>
      <c r="G251" s="251"/>
      <c r="H251" s="254">
        <v>0.24</v>
      </c>
      <c r="I251" s="255"/>
      <c r="J251" s="251"/>
      <c r="K251" s="251"/>
      <c r="L251" s="256"/>
      <c r="M251" s="257"/>
      <c r="N251" s="258"/>
      <c r="O251" s="258"/>
      <c r="P251" s="258"/>
      <c r="Q251" s="258"/>
      <c r="R251" s="258"/>
      <c r="S251" s="258"/>
      <c r="T251" s="259"/>
      <c r="AT251" s="260" t="s">
        <v>148</v>
      </c>
      <c r="AU251" s="260" t="s">
        <v>89</v>
      </c>
      <c r="AV251" s="13" t="s">
        <v>89</v>
      </c>
      <c r="AW251" s="13" t="s">
        <v>36</v>
      </c>
      <c r="AX251" s="13" t="s">
        <v>79</v>
      </c>
      <c r="AY251" s="260" t="s">
        <v>135</v>
      </c>
    </row>
    <row r="252" spans="2:51" s="13" customFormat="1" ht="12">
      <c r="B252" s="250"/>
      <c r="C252" s="251"/>
      <c r="D252" s="236" t="s">
        <v>148</v>
      </c>
      <c r="E252" s="252" t="s">
        <v>1</v>
      </c>
      <c r="F252" s="253" t="s">
        <v>465</v>
      </c>
      <c r="G252" s="251"/>
      <c r="H252" s="254">
        <v>0.48</v>
      </c>
      <c r="I252" s="255"/>
      <c r="J252" s="251"/>
      <c r="K252" s="251"/>
      <c r="L252" s="256"/>
      <c r="M252" s="257"/>
      <c r="N252" s="258"/>
      <c r="O252" s="258"/>
      <c r="P252" s="258"/>
      <c r="Q252" s="258"/>
      <c r="R252" s="258"/>
      <c r="S252" s="258"/>
      <c r="T252" s="259"/>
      <c r="AT252" s="260" t="s">
        <v>148</v>
      </c>
      <c r="AU252" s="260" t="s">
        <v>89</v>
      </c>
      <c r="AV252" s="13" t="s">
        <v>89</v>
      </c>
      <c r="AW252" s="13" t="s">
        <v>36</v>
      </c>
      <c r="AX252" s="13" t="s">
        <v>79</v>
      </c>
      <c r="AY252" s="260" t="s">
        <v>135</v>
      </c>
    </row>
    <row r="253" spans="2:51" s="14" customFormat="1" ht="12">
      <c r="B253" s="261"/>
      <c r="C253" s="262"/>
      <c r="D253" s="236" t="s">
        <v>148</v>
      </c>
      <c r="E253" s="263" t="s">
        <v>1</v>
      </c>
      <c r="F253" s="264" t="s">
        <v>180</v>
      </c>
      <c r="G253" s="262"/>
      <c r="H253" s="265">
        <v>3.2</v>
      </c>
      <c r="I253" s="266"/>
      <c r="J253" s="262"/>
      <c r="K253" s="262"/>
      <c r="L253" s="267"/>
      <c r="M253" s="268"/>
      <c r="N253" s="269"/>
      <c r="O253" s="269"/>
      <c r="P253" s="269"/>
      <c r="Q253" s="269"/>
      <c r="R253" s="269"/>
      <c r="S253" s="269"/>
      <c r="T253" s="270"/>
      <c r="AT253" s="271" t="s">
        <v>148</v>
      </c>
      <c r="AU253" s="271" t="s">
        <v>89</v>
      </c>
      <c r="AV253" s="14" t="s">
        <v>142</v>
      </c>
      <c r="AW253" s="14" t="s">
        <v>36</v>
      </c>
      <c r="AX253" s="14" t="s">
        <v>87</v>
      </c>
      <c r="AY253" s="271" t="s">
        <v>135</v>
      </c>
    </row>
    <row r="254" spans="2:65" s="1" customFormat="1" ht="16.5" customHeight="1">
      <c r="B254" s="38"/>
      <c r="C254" s="223" t="s">
        <v>282</v>
      </c>
      <c r="D254" s="223" t="s">
        <v>137</v>
      </c>
      <c r="E254" s="224" t="s">
        <v>466</v>
      </c>
      <c r="F254" s="225" t="s">
        <v>467</v>
      </c>
      <c r="G254" s="226" t="s">
        <v>140</v>
      </c>
      <c r="H254" s="227">
        <v>29.598</v>
      </c>
      <c r="I254" s="228"/>
      <c r="J254" s="229">
        <f>ROUND(I254*H254,2)</f>
        <v>0</v>
      </c>
      <c r="K254" s="225" t="s">
        <v>1</v>
      </c>
      <c r="L254" s="43"/>
      <c r="M254" s="230" t="s">
        <v>1</v>
      </c>
      <c r="N254" s="231" t="s">
        <v>44</v>
      </c>
      <c r="O254" s="86"/>
      <c r="P254" s="232">
        <f>O254*H254</f>
        <v>0</v>
      </c>
      <c r="Q254" s="232">
        <v>0.00765</v>
      </c>
      <c r="R254" s="232">
        <f>Q254*H254</f>
        <v>0.22642469999999998</v>
      </c>
      <c r="S254" s="232">
        <v>0</v>
      </c>
      <c r="T254" s="233">
        <f>S254*H254</f>
        <v>0</v>
      </c>
      <c r="AR254" s="234" t="s">
        <v>142</v>
      </c>
      <c r="AT254" s="234" t="s">
        <v>137</v>
      </c>
      <c r="AU254" s="234" t="s">
        <v>89</v>
      </c>
      <c r="AY254" s="17" t="s">
        <v>135</v>
      </c>
      <c r="BE254" s="235">
        <f>IF(N254="základní",J254,0)</f>
        <v>0</v>
      </c>
      <c r="BF254" s="235">
        <f>IF(N254="snížená",J254,0)</f>
        <v>0</v>
      </c>
      <c r="BG254" s="235">
        <f>IF(N254="zákl. přenesená",J254,0)</f>
        <v>0</v>
      </c>
      <c r="BH254" s="235">
        <f>IF(N254="sníž. přenesená",J254,0)</f>
        <v>0</v>
      </c>
      <c r="BI254" s="235">
        <f>IF(N254="nulová",J254,0)</f>
        <v>0</v>
      </c>
      <c r="BJ254" s="17" t="s">
        <v>87</v>
      </c>
      <c r="BK254" s="235">
        <f>ROUND(I254*H254,2)</f>
        <v>0</v>
      </c>
      <c r="BL254" s="17" t="s">
        <v>142</v>
      </c>
      <c r="BM254" s="234" t="s">
        <v>468</v>
      </c>
    </row>
    <row r="255" spans="2:47" s="1" customFormat="1" ht="12">
      <c r="B255" s="38"/>
      <c r="C255" s="39"/>
      <c r="D255" s="236" t="s">
        <v>144</v>
      </c>
      <c r="E255" s="39"/>
      <c r="F255" s="237" t="s">
        <v>469</v>
      </c>
      <c r="G255" s="39"/>
      <c r="H255" s="39"/>
      <c r="I255" s="139"/>
      <c r="J255" s="39"/>
      <c r="K255" s="39"/>
      <c r="L255" s="43"/>
      <c r="M255" s="238"/>
      <c r="N255" s="86"/>
      <c r="O255" s="86"/>
      <c r="P255" s="86"/>
      <c r="Q255" s="86"/>
      <c r="R255" s="86"/>
      <c r="S255" s="86"/>
      <c r="T255" s="87"/>
      <c r="AT255" s="17" t="s">
        <v>144</v>
      </c>
      <c r="AU255" s="17" t="s">
        <v>89</v>
      </c>
    </row>
    <row r="256" spans="2:47" s="1" customFormat="1" ht="12">
      <c r="B256" s="38"/>
      <c r="C256" s="39"/>
      <c r="D256" s="236" t="s">
        <v>146</v>
      </c>
      <c r="E256" s="39"/>
      <c r="F256" s="239" t="s">
        <v>470</v>
      </c>
      <c r="G256" s="39"/>
      <c r="H256" s="39"/>
      <c r="I256" s="139"/>
      <c r="J256" s="39"/>
      <c r="K256" s="39"/>
      <c r="L256" s="43"/>
      <c r="M256" s="238"/>
      <c r="N256" s="86"/>
      <c r="O256" s="86"/>
      <c r="P256" s="86"/>
      <c r="Q256" s="86"/>
      <c r="R256" s="86"/>
      <c r="S256" s="86"/>
      <c r="T256" s="87"/>
      <c r="AT256" s="17" t="s">
        <v>146</v>
      </c>
      <c r="AU256" s="17" t="s">
        <v>89</v>
      </c>
    </row>
    <row r="257" spans="2:51" s="13" customFormat="1" ht="12">
      <c r="B257" s="250"/>
      <c r="C257" s="251"/>
      <c r="D257" s="236" t="s">
        <v>148</v>
      </c>
      <c r="E257" s="252" t="s">
        <v>1</v>
      </c>
      <c r="F257" s="253" t="s">
        <v>471</v>
      </c>
      <c r="G257" s="251"/>
      <c r="H257" s="254">
        <v>3.2</v>
      </c>
      <c r="I257" s="255"/>
      <c r="J257" s="251"/>
      <c r="K257" s="251"/>
      <c r="L257" s="256"/>
      <c r="M257" s="257"/>
      <c r="N257" s="258"/>
      <c r="O257" s="258"/>
      <c r="P257" s="258"/>
      <c r="Q257" s="258"/>
      <c r="R257" s="258"/>
      <c r="S257" s="258"/>
      <c r="T257" s="259"/>
      <c r="AT257" s="260" t="s">
        <v>148</v>
      </c>
      <c r="AU257" s="260" t="s">
        <v>89</v>
      </c>
      <c r="AV257" s="13" t="s">
        <v>89</v>
      </c>
      <c r="AW257" s="13" t="s">
        <v>36</v>
      </c>
      <c r="AX257" s="13" t="s">
        <v>79</v>
      </c>
      <c r="AY257" s="260" t="s">
        <v>135</v>
      </c>
    </row>
    <row r="258" spans="2:51" s="13" customFormat="1" ht="12">
      <c r="B258" s="250"/>
      <c r="C258" s="251"/>
      <c r="D258" s="236" t="s">
        <v>148</v>
      </c>
      <c r="E258" s="252" t="s">
        <v>1</v>
      </c>
      <c r="F258" s="253" t="s">
        <v>472</v>
      </c>
      <c r="G258" s="251"/>
      <c r="H258" s="254">
        <v>18.4</v>
      </c>
      <c r="I258" s="255"/>
      <c r="J258" s="251"/>
      <c r="K258" s="251"/>
      <c r="L258" s="256"/>
      <c r="M258" s="257"/>
      <c r="N258" s="258"/>
      <c r="O258" s="258"/>
      <c r="P258" s="258"/>
      <c r="Q258" s="258"/>
      <c r="R258" s="258"/>
      <c r="S258" s="258"/>
      <c r="T258" s="259"/>
      <c r="AT258" s="260" t="s">
        <v>148</v>
      </c>
      <c r="AU258" s="260" t="s">
        <v>89</v>
      </c>
      <c r="AV258" s="13" t="s">
        <v>89</v>
      </c>
      <c r="AW258" s="13" t="s">
        <v>36</v>
      </c>
      <c r="AX258" s="13" t="s">
        <v>79</v>
      </c>
      <c r="AY258" s="260" t="s">
        <v>135</v>
      </c>
    </row>
    <row r="259" spans="2:51" s="13" customFormat="1" ht="12">
      <c r="B259" s="250"/>
      <c r="C259" s="251"/>
      <c r="D259" s="236" t="s">
        <v>148</v>
      </c>
      <c r="E259" s="252" t="s">
        <v>1</v>
      </c>
      <c r="F259" s="253" t="s">
        <v>473</v>
      </c>
      <c r="G259" s="251"/>
      <c r="H259" s="254">
        <v>3.2</v>
      </c>
      <c r="I259" s="255"/>
      <c r="J259" s="251"/>
      <c r="K259" s="251"/>
      <c r="L259" s="256"/>
      <c r="M259" s="257"/>
      <c r="N259" s="258"/>
      <c r="O259" s="258"/>
      <c r="P259" s="258"/>
      <c r="Q259" s="258"/>
      <c r="R259" s="258"/>
      <c r="S259" s="258"/>
      <c r="T259" s="259"/>
      <c r="AT259" s="260" t="s">
        <v>148</v>
      </c>
      <c r="AU259" s="260" t="s">
        <v>89</v>
      </c>
      <c r="AV259" s="13" t="s">
        <v>89</v>
      </c>
      <c r="AW259" s="13" t="s">
        <v>36</v>
      </c>
      <c r="AX259" s="13" t="s">
        <v>79</v>
      </c>
      <c r="AY259" s="260" t="s">
        <v>135</v>
      </c>
    </row>
    <row r="260" spans="2:51" s="13" customFormat="1" ht="12">
      <c r="B260" s="250"/>
      <c r="C260" s="251"/>
      <c r="D260" s="236" t="s">
        <v>148</v>
      </c>
      <c r="E260" s="252" t="s">
        <v>1</v>
      </c>
      <c r="F260" s="253" t="s">
        <v>474</v>
      </c>
      <c r="G260" s="251"/>
      <c r="H260" s="254">
        <v>2.4</v>
      </c>
      <c r="I260" s="255"/>
      <c r="J260" s="251"/>
      <c r="K260" s="251"/>
      <c r="L260" s="256"/>
      <c r="M260" s="257"/>
      <c r="N260" s="258"/>
      <c r="O260" s="258"/>
      <c r="P260" s="258"/>
      <c r="Q260" s="258"/>
      <c r="R260" s="258"/>
      <c r="S260" s="258"/>
      <c r="T260" s="259"/>
      <c r="AT260" s="260" t="s">
        <v>148</v>
      </c>
      <c r="AU260" s="260" t="s">
        <v>89</v>
      </c>
      <c r="AV260" s="13" t="s">
        <v>89</v>
      </c>
      <c r="AW260" s="13" t="s">
        <v>36</v>
      </c>
      <c r="AX260" s="13" t="s">
        <v>79</v>
      </c>
      <c r="AY260" s="260" t="s">
        <v>135</v>
      </c>
    </row>
    <row r="261" spans="2:51" s="13" customFormat="1" ht="12">
      <c r="B261" s="250"/>
      <c r="C261" s="251"/>
      <c r="D261" s="236" t="s">
        <v>148</v>
      </c>
      <c r="E261" s="252" t="s">
        <v>1</v>
      </c>
      <c r="F261" s="253" t="s">
        <v>475</v>
      </c>
      <c r="G261" s="251"/>
      <c r="H261" s="254">
        <v>2.398</v>
      </c>
      <c r="I261" s="255"/>
      <c r="J261" s="251"/>
      <c r="K261" s="251"/>
      <c r="L261" s="256"/>
      <c r="M261" s="257"/>
      <c r="N261" s="258"/>
      <c r="O261" s="258"/>
      <c r="P261" s="258"/>
      <c r="Q261" s="258"/>
      <c r="R261" s="258"/>
      <c r="S261" s="258"/>
      <c r="T261" s="259"/>
      <c r="AT261" s="260" t="s">
        <v>148</v>
      </c>
      <c r="AU261" s="260" t="s">
        <v>89</v>
      </c>
      <c r="AV261" s="13" t="s">
        <v>89</v>
      </c>
      <c r="AW261" s="13" t="s">
        <v>36</v>
      </c>
      <c r="AX261" s="13" t="s">
        <v>79</v>
      </c>
      <c r="AY261" s="260" t="s">
        <v>135</v>
      </c>
    </row>
    <row r="262" spans="2:51" s="14" customFormat="1" ht="12">
      <c r="B262" s="261"/>
      <c r="C262" s="262"/>
      <c r="D262" s="236" t="s">
        <v>148</v>
      </c>
      <c r="E262" s="263" t="s">
        <v>1</v>
      </c>
      <c r="F262" s="264" t="s">
        <v>180</v>
      </c>
      <c r="G262" s="262"/>
      <c r="H262" s="265">
        <v>29.597999999999995</v>
      </c>
      <c r="I262" s="266"/>
      <c r="J262" s="262"/>
      <c r="K262" s="262"/>
      <c r="L262" s="267"/>
      <c r="M262" s="268"/>
      <c r="N262" s="269"/>
      <c r="O262" s="269"/>
      <c r="P262" s="269"/>
      <c r="Q262" s="269"/>
      <c r="R262" s="269"/>
      <c r="S262" s="269"/>
      <c r="T262" s="270"/>
      <c r="AT262" s="271" t="s">
        <v>148</v>
      </c>
      <c r="AU262" s="271" t="s">
        <v>89</v>
      </c>
      <c r="AV262" s="14" t="s">
        <v>142</v>
      </c>
      <c r="AW262" s="14" t="s">
        <v>36</v>
      </c>
      <c r="AX262" s="14" t="s">
        <v>87</v>
      </c>
      <c r="AY262" s="271" t="s">
        <v>135</v>
      </c>
    </row>
    <row r="263" spans="2:65" s="1" customFormat="1" ht="16.5" customHeight="1">
      <c r="B263" s="38"/>
      <c r="C263" s="223" t="s">
        <v>289</v>
      </c>
      <c r="D263" s="223" t="s">
        <v>137</v>
      </c>
      <c r="E263" s="224" t="s">
        <v>476</v>
      </c>
      <c r="F263" s="225" t="s">
        <v>477</v>
      </c>
      <c r="G263" s="226" t="s">
        <v>140</v>
      </c>
      <c r="H263" s="227">
        <v>29.598</v>
      </c>
      <c r="I263" s="228"/>
      <c r="J263" s="229">
        <f>ROUND(I263*H263,2)</f>
        <v>0</v>
      </c>
      <c r="K263" s="225" t="s">
        <v>1</v>
      </c>
      <c r="L263" s="43"/>
      <c r="M263" s="230" t="s">
        <v>1</v>
      </c>
      <c r="N263" s="231" t="s">
        <v>44</v>
      </c>
      <c r="O263" s="86"/>
      <c r="P263" s="232">
        <f>O263*H263</f>
        <v>0</v>
      </c>
      <c r="Q263" s="232">
        <v>0.00086</v>
      </c>
      <c r="R263" s="232">
        <f>Q263*H263</f>
        <v>0.02545428</v>
      </c>
      <c r="S263" s="232">
        <v>0</v>
      </c>
      <c r="T263" s="233">
        <f>S263*H263</f>
        <v>0</v>
      </c>
      <c r="AR263" s="234" t="s">
        <v>142</v>
      </c>
      <c r="AT263" s="234" t="s">
        <v>137</v>
      </c>
      <c r="AU263" s="234" t="s">
        <v>89</v>
      </c>
      <c r="AY263" s="17" t="s">
        <v>135</v>
      </c>
      <c r="BE263" s="235">
        <f>IF(N263="základní",J263,0)</f>
        <v>0</v>
      </c>
      <c r="BF263" s="235">
        <f>IF(N263="snížená",J263,0)</f>
        <v>0</v>
      </c>
      <c r="BG263" s="235">
        <f>IF(N263="zákl. přenesená",J263,0)</f>
        <v>0</v>
      </c>
      <c r="BH263" s="235">
        <f>IF(N263="sníž. přenesená",J263,0)</f>
        <v>0</v>
      </c>
      <c r="BI263" s="235">
        <f>IF(N263="nulová",J263,0)</f>
        <v>0</v>
      </c>
      <c r="BJ263" s="17" t="s">
        <v>87</v>
      </c>
      <c r="BK263" s="235">
        <f>ROUND(I263*H263,2)</f>
        <v>0</v>
      </c>
      <c r="BL263" s="17" t="s">
        <v>142</v>
      </c>
      <c r="BM263" s="234" t="s">
        <v>478</v>
      </c>
    </row>
    <row r="264" spans="2:47" s="1" customFormat="1" ht="12">
      <c r="B264" s="38"/>
      <c r="C264" s="39"/>
      <c r="D264" s="236" t="s">
        <v>144</v>
      </c>
      <c r="E264" s="39"/>
      <c r="F264" s="237" t="s">
        <v>479</v>
      </c>
      <c r="G264" s="39"/>
      <c r="H264" s="39"/>
      <c r="I264" s="139"/>
      <c r="J264" s="39"/>
      <c r="K264" s="39"/>
      <c r="L264" s="43"/>
      <c r="M264" s="238"/>
      <c r="N264" s="86"/>
      <c r="O264" s="86"/>
      <c r="P264" s="86"/>
      <c r="Q264" s="86"/>
      <c r="R264" s="86"/>
      <c r="S264" s="86"/>
      <c r="T264" s="87"/>
      <c r="AT264" s="17" t="s">
        <v>144</v>
      </c>
      <c r="AU264" s="17" t="s">
        <v>89</v>
      </c>
    </row>
    <row r="265" spans="2:47" s="1" customFormat="1" ht="12">
      <c r="B265" s="38"/>
      <c r="C265" s="39"/>
      <c r="D265" s="236" t="s">
        <v>146</v>
      </c>
      <c r="E265" s="39"/>
      <c r="F265" s="239" t="s">
        <v>470</v>
      </c>
      <c r="G265" s="39"/>
      <c r="H265" s="39"/>
      <c r="I265" s="139"/>
      <c r="J265" s="39"/>
      <c r="K265" s="39"/>
      <c r="L265" s="43"/>
      <c r="M265" s="238"/>
      <c r="N265" s="86"/>
      <c r="O265" s="86"/>
      <c r="P265" s="86"/>
      <c r="Q265" s="86"/>
      <c r="R265" s="86"/>
      <c r="S265" s="86"/>
      <c r="T265" s="87"/>
      <c r="AT265" s="17" t="s">
        <v>146</v>
      </c>
      <c r="AU265" s="17" t="s">
        <v>89</v>
      </c>
    </row>
    <row r="266" spans="2:65" s="1" customFormat="1" ht="16.5" customHeight="1">
      <c r="B266" s="38"/>
      <c r="C266" s="223" t="s">
        <v>295</v>
      </c>
      <c r="D266" s="223" t="s">
        <v>137</v>
      </c>
      <c r="E266" s="224" t="s">
        <v>480</v>
      </c>
      <c r="F266" s="225" t="s">
        <v>481</v>
      </c>
      <c r="G266" s="226" t="s">
        <v>140</v>
      </c>
      <c r="H266" s="227">
        <v>10</v>
      </c>
      <c r="I266" s="228"/>
      <c r="J266" s="229">
        <f>ROUND(I266*H266,2)</f>
        <v>0</v>
      </c>
      <c r="K266" s="225" t="s">
        <v>1</v>
      </c>
      <c r="L266" s="43"/>
      <c r="M266" s="230" t="s">
        <v>1</v>
      </c>
      <c r="N266" s="231" t="s">
        <v>44</v>
      </c>
      <c r="O266" s="86"/>
      <c r="P266" s="232">
        <f>O266*H266</f>
        <v>0</v>
      </c>
      <c r="Q266" s="232">
        <v>0.00086</v>
      </c>
      <c r="R266" s="232">
        <f>Q266*H266</f>
        <v>0.0086</v>
      </c>
      <c r="S266" s="232">
        <v>0</v>
      </c>
      <c r="T266" s="233">
        <f>S266*H266</f>
        <v>0</v>
      </c>
      <c r="AR266" s="234" t="s">
        <v>142</v>
      </c>
      <c r="AT266" s="234" t="s">
        <v>137</v>
      </c>
      <c r="AU266" s="234" t="s">
        <v>89</v>
      </c>
      <c r="AY266" s="17" t="s">
        <v>135</v>
      </c>
      <c r="BE266" s="235">
        <f>IF(N266="základní",J266,0)</f>
        <v>0</v>
      </c>
      <c r="BF266" s="235">
        <f>IF(N266="snížená",J266,0)</f>
        <v>0</v>
      </c>
      <c r="BG266" s="235">
        <f>IF(N266="zákl. přenesená",J266,0)</f>
        <v>0</v>
      </c>
      <c r="BH266" s="235">
        <f>IF(N266="sníž. přenesená",J266,0)</f>
        <v>0</v>
      </c>
      <c r="BI266" s="235">
        <f>IF(N266="nulová",J266,0)</f>
        <v>0</v>
      </c>
      <c r="BJ266" s="17" t="s">
        <v>87</v>
      </c>
      <c r="BK266" s="235">
        <f>ROUND(I266*H266,2)</f>
        <v>0</v>
      </c>
      <c r="BL266" s="17" t="s">
        <v>142</v>
      </c>
      <c r="BM266" s="234" t="s">
        <v>482</v>
      </c>
    </row>
    <row r="267" spans="2:47" s="1" customFormat="1" ht="12">
      <c r="B267" s="38"/>
      <c r="C267" s="39"/>
      <c r="D267" s="236" t="s">
        <v>144</v>
      </c>
      <c r="E267" s="39"/>
      <c r="F267" s="237" t="s">
        <v>483</v>
      </c>
      <c r="G267" s="39"/>
      <c r="H267" s="39"/>
      <c r="I267" s="139"/>
      <c r="J267" s="39"/>
      <c r="K267" s="39"/>
      <c r="L267" s="43"/>
      <c r="M267" s="238"/>
      <c r="N267" s="86"/>
      <c r="O267" s="86"/>
      <c r="P267" s="86"/>
      <c r="Q267" s="86"/>
      <c r="R267" s="86"/>
      <c r="S267" s="86"/>
      <c r="T267" s="87"/>
      <c r="AT267" s="17" t="s">
        <v>144</v>
      </c>
      <c r="AU267" s="17" t="s">
        <v>89</v>
      </c>
    </row>
    <row r="268" spans="2:47" s="1" customFormat="1" ht="12">
      <c r="B268" s="38"/>
      <c r="C268" s="39"/>
      <c r="D268" s="236" t="s">
        <v>146</v>
      </c>
      <c r="E268" s="39"/>
      <c r="F268" s="239" t="s">
        <v>470</v>
      </c>
      <c r="G268" s="39"/>
      <c r="H268" s="39"/>
      <c r="I268" s="139"/>
      <c r="J268" s="39"/>
      <c r="K268" s="39"/>
      <c r="L268" s="43"/>
      <c r="M268" s="238"/>
      <c r="N268" s="86"/>
      <c r="O268" s="86"/>
      <c r="P268" s="86"/>
      <c r="Q268" s="86"/>
      <c r="R268" s="86"/>
      <c r="S268" s="86"/>
      <c r="T268" s="87"/>
      <c r="AT268" s="17" t="s">
        <v>146</v>
      </c>
      <c r="AU268" s="17" t="s">
        <v>89</v>
      </c>
    </row>
    <row r="269" spans="2:65" s="1" customFormat="1" ht="16.5" customHeight="1">
      <c r="B269" s="38"/>
      <c r="C269" s="223" t="s">
        <v>302</v>
      </c>
      <c r="D269" s="223" t="s">
        <v>137</v>
      </c>
      <c r="E269" s="224" t="s">
        <v>484</v>
      </c>
      <c r="F269" s="225" t="s">
        <v>485</v>
      </c>
      <c r="G269" s="226" t="s">
        <v>240</v>
      </c>
      <c r="H269" s="227">
        <v>0.128</v>
      </c>
      <c r="I269" s="228"/>
      <c r="J269" s="229">
        <f>ROUND(I269*H269,2)</f>
        <v>0</v>
      </c>
      <c r="K269" s="225" t="s">
        <v>141</v>
      </c>
      <c r="L269" s="43"/>
      <c r="M269" s="230" t="s">
        <v>1</v>
      </c>
      <c r="N269" s="231" t="s">
        <v>44</v>
      </c>
      <c r="O269" s="86"/>
      <c r="P269" s="232">
        <f>O269*H269</f>
        <v>0</v>
      </c>
      <c r="Q269" s="232">
        <v>1.0958</v>
      </c>
      <c r="R269" s="232">
        <f>Q269*H269</f>
        <v>0.1402624</v>
      </c>
      <c r="S269" s="232">
        <v>0</v>
      </c>
      <c r="T269" s="233">
        <f>S269*H269</f>
        <v>0</v>
      </c>
      <c r="AR269" s="234" t="s">
        <v>142</v>
      </c>
      <c r="AT269" s="234" t="s">
        <v>137</v>
      </c>
      <c r="AU269" s="234" t="s">
        <v>89</v>
      </c>
      <c r="AY269" s="17" t="s">
        <v>135</v>
      </c>
      <c r="BE269" s="235">
        <f>IF(N269="základní",J269,0)</f>
        <v>0</v>
      </c>
      <c r="BF269" s="235">
        <f>IF(N269="snížená",J269,0)</f>
        <v>0</v>
      </c>
      <c r="BG269" s="235">
        <f>IF(N269="zákl. přenesená",J269,0)</f>
        <v>0</v>
      </c>
      <c r="BH269" s="235">
        <f>IF(N269="sníž. přenesená",J269,0)</f>
        <v>0</v>
      </c>
      <c r="BI269" s="235">
        <f>IF(N269="nulová",J269,0)</f>
        <v>0</v>
      </c>
      <c r="BJ269" s="17" t="s">
        <v>87</v>
      </c>
      <c r="BK269" s="235">
        <f>ROUND(I269*H269,2)</f>
        <v>0</v>
      </c>
      <c r="BL269" s="17" t="s">
        <v>142</v>
      </c>
      <c r="BM269" s="234" t="s">
        <v>486</v>
      </c>
    </row>
    <row r="270" spans="2:47" s="1" customFormat="1" ht="12">
      <c r="B270" s="38"/>
      <c r="C270" s="39"/>
      <c r="D270" s="236" t="s">
        <v>144</v>
      </c>
      <c r="E270" s="39"/>
      <c r="F270" s="237" t="s">
        <v>487</v>
      </c>
      <c r="G270" s="39"/>
      <c r="H270" s="39"/>
      <c r="I270" s="139"/>
      <c r="J270" s="39"/>
      <c r="K270" s="39"/>
      <c r="L270" s="43"/>
      <c r="M270" s="238"/>
      <c r="N270" s="86"/>
      <c r="O270" s="86"/>
      <c r="P270" s="86"/>
      <c r="Q270" s="86"/>
      <c r="R270" s="86"/>
      <c r="S270" s="86"/>
      <c r="T270" s="87"/>
      <c r="AT270" s="17" t="s">
        <v>144</v>
      </c>
      <c r="AU270" s="17" t="s">
        <v>89</v>
      </c>
    </row>
    <row r="271" spans="2:47" s="1" customFormat="1" ht="12">
      <c r="B271" s="38"/>
      <c r="C271" s="39"/>
      <c r="D271" s="236" t="s">
        <v>146</v>
      </c>
      <c r="E271" s="39"/>
      <c r="F271" s="239" t="s">
        <v>488</v>
      </c>
      <c r="G271" s="39"/>
      <c r="H271" s="39"/>
      <c r="I271" s="139"/>
      <c r="J271" s="39"/>
      <c r="K271" s="39"/>
      <c r="L271" s="43"/>
      <c r="M271" s="238"/>
      <c r="N271" s="86"/>
      <c r="O271" s="86"/>
      <c r="P271" s="86"/>
      <c r="Q271" s="86"/>
      <c r="R271" s="86"/>
      <c r="S271" s="86"/>
      <c r="T271" s="87"/>
      <c r="AT271" s="17" t="s">
        <v>146</v>
      </c>
      <c r="AU271" s="17" t="s">
        <v>89</v>
      </c>
    </row>
    <row r="272" spans="2:51" s="13" customFormat="1" ht="12">
      <c r="B272" s="250"/>
      <c r="C272" s="251"/>
      <c r="D272" s="236" t="s">
        <v>148</v>
      </c>
      <c r="E272" s="252" t="s">
        <v>1</v>
      </c>
      <c r="F272" s="253" t="s">
        <v>489</v>
      </c>
      <c r="G272" s="251"/>
      <c r="H272" s="254">
        <v>0.128</v>
      </c>
      <c r="I272" s="255"/>
      <c r="J272" s="251"/>
      <c r="K272" s="251"/>
      <c r="L272" s="256"/>
      <c r="M272" s="257"/>
      <c r="N272" s="258"/>
      <c r="O272" s="258"/>
      <c r="P272" s="258"/>
      <c r="Q272" s="258"/>
      <c r="R272" s="258"/>
      <c r="S272" s="258"/>
      <c r="T272" s="259"/>
      <c r="AT272" s="260" t="s">
        <v>148</v>
      </c>
      <c r="AU272" s="260" t="s">
        <v>89</v>
      </c>
      <c r="AV272" s="13" t="s">
        <v>89</v>
      </c>
      <c r="AW272" s="13" t="s">
        <v>36</v>
      </c>
      <c r="AX272" s="13" t="s">
        <v>87</v>
      </c>
      <c r="AY272" s="260" t="s">
        <v>135</v>
      </c>
    </row>
    <row r="273" spans="2:63" s="11" customFormat="1" ht="22.8" customHeight="1">
      <c r="B273" s="207"/>
      <c r="C273" s="208"/>
      <c r="D273" s="209" t="s">
        <v>78</v>
      </c>
      <c r="E273" s="221" t="s">
        <v>171</v>
      </c>
      <c r="F273" s="221" t="s">
        <v>490</v>
      </c>
      <c r="G273" s="208"/>
      <c r="H273" s="208"/>
      <c r="I273" s="211"/>
      <c r="J273" s="222">
        <f>BK273</f>
        <v>0</v>
      </c>
      <c r="K273" s="208"/>
      <c r="L273" s="213"/>
      <c r="M273" s="214"/>
      <c r="N273" s="215"/>
      <c r="O273" s="215"/>
      <c r="P273" s="216">
        <f>SUM(P274:P313)</f>
        <v>0</v>
      </c>
      <c r="Q273" s="215"/>
      <c r="R273" s="216">
        <f>SUM(R274:R313)</f>
        <v>20.3619</v>
      </c>
      <c r="S273" s="215"/>
      <c r="T273" s="217">
        <f>SUM(T274:T313)</f>
        <v>0</v>
      </c>
      <c r="AR273" s="218" t="s">
        <v>87</v>
      </c>
      <c r="AT273" s="219" t="s">
        <v>78</v>
      </c>
      <c r="AU273" s="219" t="s">
        <v>87</v>
      </c>
      <c r="AY273" s="218" t="s">
        <v>135</v>
      </c>
      <c r="BK273" s="220">
        <f>SUM(BK274:BK313)</f>
        <v>0</v>
      </c>
    </row>
    <row r="274" spans="2:65" s="1" customFormat="1" ht="16.5" customHeight="1">
      <c r="B274" s="38"/>
      <c r="C274" s="223" t="s">
        <v>311</v>
      </c>
      <c r="D274" s="223" t="s">
        <v>137</v>
      </c>
      <c r="E274" s="224" t="s">
        <v>491</v>
      </c>
      <c r="F274" s="225" t="s">
        <v>492</v>
      </c>
      <c r="G274" s="226" t="s">
        <v>140</v>
      </c>
      <c r="H274" s="227">
        <v>29.958</v>
      </c>
      <c r="I274" s="228"/>
      <c r="J274" s="229">
        <f>ROUND(I274*H274,2)</f>
        <v>0</v>
      </c>
      <c r="K274" s="225" t="s">
        <v>141</v>
      </c>
      <c r="L274" s="43"/>
      <c r="M274" s="230" t="s">
        <v>1</v>
      </c>
      <c r="N274" s="231" t="s">
        <v>44</v>
      </c>
      <c r="O274" s="86"/>
      <c r="P274" s="232">
        <f>O274*H274</f>
        <v>0</v>
      </c>
      <c r="Q274" s="232">
        <v>0</v>
      </c>
      <c r="R274" s="232">
        <f>Q274*H274</f>
        <v>0</v>
      </c>
      <c r="S274" s="232">
        <v>0</v>
      </c>
      <c r="T274" s="233">
        <f>S274*H274</f>
        <v>0</v>
      </c>
      <c r="AR274" s="234" t="s">
        <v>142</v>
      </c>
      <c r="AT274" s="234" t="s">
        <v>137</v>
      </c>
      <c r="AU274" s="234" t="s">
        <v>89</v>
      </c>
      <c r="AY274" s="17" t="s">
        <v>135</v>
      </c>
      <c r="BE274" s="235">
        <f>IF(N274="základní",J274,0)</f>
        <v>0</v>
      </c>
      <c r="BF274" s="235">
        <f>IF(N274="snížená",J274,0)</f>
        <v>0</v>
      </c>
      <c r="BG274" s="235">
        <f>IF(N274="zákl. přenesená",J274,0)</f>
        <v>0</v>
      </c>
      <c r="BH274" s="235">
        <f>IF(N274="sníž. přenesená",J274,0)</f>
        <v>0</v>
      </c>
      <c r="BI274" s="235">
        <f>IF(N274="nulová",J274,0)</f>
        <v>0</v>
      </c>
      <c r="BJ274" s="17" t="s">
        <v>87</v>
      </c>
      <c r="BK274" s="235">
        <f>ROUND(I274*H274,2)</f>
        <v>0</v>
      </c>
      <c r="BL274" s="17" t="s">
        <v>142</v>
      </c>
      <c r="BM274" s="234" t="s">
        <v>493</v>
      </c>
    </row>
    <row r="275" spans="2:47" s="1" customFormat="1" ht="12">
      <c r="B275" s="38"/>
      <c r="C275" s="39"/>
      <c r="D275" s="236" t="s">
        <v>144</v>
      </c>
      <c r="E275" s="39"/>
      <c r="F275" s="237" t="s">
        <v>494</v>
      </c>
      <c r="G275" s="39"/>
      <c r="H275" s="39"/>
      <c r="I275" s="139"/>
      <c r="J275" s="39"/>
      <c r="K275" s="39"/>
      <c r="L275" s="43"/>
      <c r="M275" s="238"/>
      <c r="N275" s="86"/>
      <c r="O275" s="86"/>
      <c r="P275" s="86"/>
      <c r="Q275" s="86"/>
      <c r="R275" s="86"/>
      <c r="S275" s="86"/>
      <c r="T275" s="87"/>
      <c r="AT275" s="17" t="s">
        <v>144</v>
      </c>
      <c r="AU275" s="17" t="s">
        <v>89</v>
      </c>
    </row>
    <row r="276" spans="2:51" s="12" customFormat="1" ht="12">
      <c r="B276" s="240"/>
      <c r="C276" s="241"/>
      <c r="D276" s="236" t="s">
        <v>148</v>
      </c>
      <c r="E276" s="242" t="s">
        <v>1</v>
      </c>
      <c r="F276" s="243" t="s">
        <v>361</v>
      </c>
      <c r="G276" s="241"/>
      <c r="H276" s="242" t="s">
        <v>1</v>
      </c>
      <c r="I276" s="244"/>
      <c r="J276" s="241"/>
      <c r="K276" s="241"/>
      <c r="L276" s="245"/>
      <c r="M276" s="246"/>
      <c r="N276" s="247"/>
      <c r="O276" s="247"/>
      <c r="P276" s="247"/>
      <c r="Q276" s="247"/>
      <c r="R276" s="247"/>
      <c r="S276" s="247"/>
      <c r="T276" s="248"/>
      <c r="AT276" s="249" t="s">
        <v>148</v>
      </c>
      <c r="AU276" s="249" t="s">
        <v>89</v>
      </c>
      <c r="AV276" s="12" t="s">
        <v>87</v>
      </c>
      <c r="AW276" s="12" t="s">
        <v>36</v>
      </c>
      <c r="AX276" s="12" t="s">
        <v>79</v>
      </c>
      <c r="AY276" s="249" t="s">
        <v>135</v>
      </c>
    </row>
    <row r="277" spans="2:51" s="13" customFormat="1" ht="12">
      <c r="B277" s="250"/>
      <c r="C277" s="251"/>
      <c r="D277" s="236" t="s">
        <v>148</v>
      </c>
      <c r="E277" s="252" t="s">
        <v>1</v>
      </c>
      <c r="F277" s="253" t="s">
        <v>363</v>
      </c>
      <c r="G277" s="251"/>
      <c r="H277" s="254">
        <v>29.958</v>
      </c>
      <c r="I277" s="255"/>
      <c r="J277" s="251"/>
      <c r="K277" s="251"/>
      <c r="L277" s="256"/>
      <c r="M277" s="257"/>
      <c r="N277" s="258"/>
      <c r="O277" s="258"/>
      <c r="P277" s="258"/>
      <c r="Q277" s="258"/>
      <c r="R277" s="258"/>
      <c r="S277" s="258"/>
      <c r="T277" s="259"/>
      <c r="AT277" s="260" t="s">
        <v>148</v>
      </c>
      <c r="AU277" s="260" t="s">
        <v>89</v>
      </c>
      <c r="AV277" s="13" t="s">
        <v>89</v>
      </c>
      <c r="AW277" s="13" t="s">
        <v>36</v>
      </c>
      <c r="AX277" s="13" t="s">
        <v>87</v>
      </c>
      <c r="AY277" s="260" t="s">
        <v>135</v>
      </c>
    </row>
    <row r="278" spans="2:65" s="1" customFormat="1" ht="16.5" customHeight="1">
      <c r="B278" s="38"/>
      <c r="C278" s="223" t="s">
        <v>316</v>
      </c>
      <c r="D278" s="223" t="s">
        <v>137</v>
      </c>
      <c r="E278" s="224" t="s">
        <v>495</v>
      </c>
      <c r="F278" s="225" t="s">
        <v>496</v>
      </c>
      <c r="G278" s="226" t="s">
        <v>140</v>
      </c>
      <c r="H278" s="227">
        <v>14.506</v>
      </c>
      <c r="I278" s="228"/>
      <c r="J278" s="229">
        <f>ROUND(I278*H278,2)</f>
        <v>0</v>
      </c>
      <c r="K278" s="225" t="s">
        <v>141</v>
      </c>
      <c r="L278" s="43"/>
      <c r="M278" s="230" t="s">
        <v>1</v>
      </c>
      <c r="N278" s="231" t="s">
        <v>44</v>
      </c>
      <c r="O278" s="86"/>
      <c r="P278" s="232">
        <f>O278*H278</f>
        <v>0</v>
      </c>
      <c r="Q278" s="232">
        <v>0</v>
      </c>
      <c r="R278" s="232">
        <f>Q278*H278</f>
        <v>0</v>
      </c>
      <c r="S278" s="232">
        <v>0</v>
      </c>
      <c r="T278" s="233">
        <f>S278*H278</f>
        <v>0</v>
      </c>
      <c r="AR278" s="234" t="s">
        <v>142</v>
      </c>
      <c r="AT278" s="234" t="s">
        <v>137</v>
      </c>
      <c r="AU278" s="234" t="s">
        <v>89</v>
      </c>
      <c r="AY278" s="17" t="s">
        <v>135</v>
      </c>
      <c r="BE278" s="235">
        <f>IF(N278="základní",J278,0)</f>
        <v>0</v>
      </c>
      <c r="BF278" s="235">
        <f>IF(N278="snížená",J278,0)</f>
        <v>0</v>
      </c>
      <c r="BG278" s="235">
        <f>IF(N278="zákl. přenesená",J278,0)</f>
        <v>0</v>
      </c>
      <c r="BH278" s="235">
        <f>IF(N278="sníž. přenesená",J278,0)</f>
        <v>0</v>
      </c>
      <c r="BI278" s="235">
        <f>IF(N278="nulová",J278,0)</f>
        <v>0</v>
      </c>
      <c r="BJ278" s="17" t="s">
        <v>87</v>
      </c>
      <c r="BK278" s="235">
        <f>ROUND(I278*H278,2)</f>
        <v>0</v>
      </c>
      <c r="BL278" s="17" t="s">
        <v>142</v>
      </c>
      <c r="BM278" s="234" t="s">
        <v>497</v>
      </c>
    </row>
    <row r="279" spans="2:47" s="1" customFormat="1" ht="12">
      <c r="B279" s="38"/>
      <c r="C279" s="39"/>
      <c r="D279" s="236" t="s">
        <v>144</v>
      </c>
      <c r="E279" s="39"/>
      <c r="F279" s="237" t="s">
        <v>498</v>
      </c>
      <c r="G279" s="39"/>
      <c r="H279" s="39"/>
      <c r="I279" s="139"/>
      <c r="J279" s="39"/>
      <c r="K279" s="39"/>
      <c r="L279" s="43"/>
      <c r="M279" s="238"/>
      <c r="N279" s="86"/>
      <c r="O279" s="86"/>
      <c r="P279" s="86"/>
      <c r="Q279" s="86"/>
      <c r="R279" s="86"/>
      <c r="S279" s="86"/>
      <c r="T279" s="87"/>
      <c r="AT279" s="17" t="s">
        <v>144</v>
      </c>
      <c r="AU279" s="17" t="s">
        <v>89</v>
      </c>
    </row>
    <row r="280" spans="2:51" s="12" customFormat="1" ht="12">
      <c r="B280" s="240"/>
      <c r="C280" s="241"/>
      <c r="D280" s="236" t="s">
        <v>148</v>
      </c>
      <c r="E280" s="242" t="s">
        <v>1</v>
      </c>
      <c r="F280" s="243" t="s">
        <v>361</v>
      </c>
      <c r="G280" s="241"/>
      <c r="H280" s="242" t="s">
        <v>1</v>
      </c>
      <c r="I280" s="244"/>
      <c r="J280" s="241"/>
      <c r="K280" s="241"/>
      <c r="L280" s="245"/>
      <c r="M280" s="246"/>
      <c r="N280" s="247"/>
      <c r="O280" s="247"/>
      <c r="P280" s="247"/>
      <c r="Q280" s="247"/>
      <c r="R280" s="247"/>
      <c r="S280" s="247"/>
      <c r="T280" s="248"/>
      <c r="AT280" s="249" t="s">
        <v>148</v>
      </c>
      <c r="AU280" s="249" t="s">
        <v>89</v>
      </c>
      <c r="AV280" s="12" t="s">
        <v>87</v>
      </c>
      <c r="AW280" s="12" t="s">
        <v>36</v>
      </c>
      <c r="AX280" s="12" t="s">
        <v>79</v>
      </c>
      <c r="AY280" s="249" t="s">
        <v>135</v>
      </c>
    </row>
    <row r="281" spans="2:51" s="13" customFormat="1" ht="12">
      <c r="B281" s="250"/>
      <c r="C281" s="251"/>
      <c r="D281" s="236" t="s">
        <v>148</v>
      </c>
      <c r="E281" s="252" t="s">
        <v>1</v>
      </c>
      <c r="F281" s="253" t="s">
        <v>362</v>
      </c>
      <c r="G281" s="251"/>
      <c r="H281" s="254">
        <v>7.506</v>
      </c>
      <c r="I281" s="255"/>
      <c r="J281" s="251"/>
      <c r="K281" s="251"/>
      <c r="L281" s="256"/>
      <c r="M281" s="257"/>
      <c r="N281" s="258"/>
      <c r="O281" s="258"/>
      <c r="P281" s="258"/>
      <c r="Q281" s="258"/>
      <c r="R281" s="258"/>
      <c r="S281" s="258"/>
      <c r="T281" s="259"/>
      <c r="AT281" s="260" t="s">
        <v>148</v>
      </c>
      <c r="AU281" s="260" t="s">
        <v>89</v>
      </c>
      <c r="AV281" s="13" t="s">
        <v>89</v>
      </c>
      <c r="AW281" s="13" t="s">
        <v>36</v>
      </c>
      <c r="AX281" s="13" t="s">
        <v>79</v>
      </c>
      <c r="AY281" s="260" t="s">
        <v>135</v>
      </c>
    </row>
    <row r="282" spans="2:51" s="13" customFormat="1" ht="12">
      <c r="B282" s="250"/>
      <c r="C282" s="251"/>
      <c r="D282" s="236" t="s">
        <v>148</v>
      </c>
      <c r="E282" s="252" t="s">
        <v>1</v>
      </c>
      <c r="F282" s="253" t="s">
        <v>364</v>
      </c>
      <c r="G282" s="251"/>
      <c r="H282" s="254">
        <v>7</v>
      </c>
      <c r="I282" s="255"/>
      <c r="J282" s="251"/>
      <c r="K282" s="251"/>
      <c r="L282" s="256"/>
      <c r="M282" s="257"/>
      <c r="N282" s="258"/>
      <c r="O282" s="258"/>
      <c r="P282" s="258"/>
      <c r="Q282" s="258"/>
      <c r="R282" s="258"/>
      <c r="S282" s="258"/>
      <c r="T282" s="259"/>
      <c r="AT282" s="260" t="s">
        <v>148</v>
      </c>
      <c r="AU282" s="260" t="s">
        <v>89</v>
      </c>
      <c r="AV282" s="13" t="s">
        <v>89</v>
      </c>
      <c r="AW282" s="13" t="s">
        <v>36</v>
      </c>
      <c r="AX282" s="13" t="s">
        <v>79</v>
      </c>
      <c r="AY282" s="260" t="s">
        <v>135</v>
      </c>
    </row>
    <row r="283" spans="2:51" s="14" customFormat="1" ht="12">
      <c r="B283" s="261"/>
      <c r="C283" s="262"/>
      <c r="D283" s="236" t="s">
        <v>148</v>
      </c>
      <c r="E283" s="263" t="s">
        <v>1</v>
      </c>
      <c r="F283" s="264" t="s">
        <v>180</v>
      </c>
      <c r="G283" s="262"/>
      <c r="H283" s="265">
        <v>14.506</v>
      </c>
      <c r="I283" s="266"/>
      <c r="J283" s="262"/>
      <c r="K283" s="262"/>
      <c r="L283" s="267"/>
      <c r="M283" s="268"/>
      <c r="N283" s="269"/>
      <c r="O283" s="269"/>
      <c r="P283" s="269"/>
      <c r="Q283" s="269"/>
      <c r="R283" s="269"/>
      <c r="S283" s="269"/>
      <c r="T283" s="270"/>
      <c r="AT283" s="271" t="s">
        <v>148</v>
      </c>
      <c r="AU283" s="271" t="s">
        <v>89</v>
      </c>
      <c r="AV283" s="14" t="s">
        <v>142</v>
      </c>
      <c r="AW283" s="14" t="s">
        <v>36</v>
      </c>
      <c r="AX283" s="14" t="s">
        <v>87</v>
      </c>
      <c r="AY283" s="271" t="s">
        <v>135</v>
      </c>
    </row>
    <row r="284" spans="2:65" s="1" customFormat="1" ht="16.5" customHeight="1">
      <c r="B284" s="38"/>
      <c r="C284" s="223" t="s">
        <v>322</v>
      </c>
      <c r="D284" s="223" t="s">
        <v>137</v>
      </c>
      <c r="E284" s="224" t="s">
        <v>499</v>
      </c>
      <c r="F284" s="225" t="s">
        <v>500</v>
      </c>
      <c r="G284" s="226" t="s">
        <v>140</v>
      </c>
      <c r="H284" s="227">
        <v>31.548</v>
      </c>
      <c r="I284" s="228"/>
      <c r="J284" s="229">
        <f>ROUND(I284*H284,2)</f>
        <v>0</v>
      </c>
      <c r="K284" s="225" t="s">
        <v>141</v>
      </c>
      <c r="L284" s="43"/>
      <c r="M284" s="230" t="s">
        <v>1</v>
      </c>
      <c r="N284" s="231" t="s">
        <v>44</v>
      </c>
      <c r="O284" s="86"/>
      <c r="P284" s="232">
        <f>O284*H284</f>
        <v>0</v>
      </c>
      <c r="Q284" s="232">
        <v>0</v>
      </c>
      <c r="R284" s="232">
        <f>Q284*H284</f>
        <v>0</v>
      </c>
      <c r="S284" s="232">
        <v>0</v>
      </c>
      <c r="T284" s="233">
        <f>S284*H284</f>
        <v>0</v>
      </c>
      <c r="AR284" s="234" t="s">
        <v>142</v>
      </c>
      <c r="AT284" s="234" t="s">
        <v>137</v>
      </c>
      <c r="AU284" s="234" t="s">
        <v>89</v>
      </c>
      <c r="AY284" s="17" t="s">
        <v>135</v>
      </c>
      <c r="BE284" s="235">
        <f>IF(N284="základní",J284,0)</f>
        <v>0</v>
      </c>
      <c r="BF284" s="235">
        <f>IF(N284="snížená",J284,0)</f>
        <v>0</v>
      </c>
      <c r="BG284" s="235">
        <f>IF(N284="zákl. přenesená",J284,0)</f>
        <v>0</v>
      </c>
      <c r="BH284" s="235">
        <f>IF(N284="sníž. přenesená",J284,0)</f>
        <v>0</v>
      </c>
      <c r="BI284" s="235">
        <f>IF(N284="nulová",J284,0)</f>
        <v>0</v>
      </c>
      <c r="BJ284" s="17" t="s">
        <v>87</v>
      </c>
      <c r="BK284" s="235">
        <f>ROUND(I284*H284,2)</f>
        <v>0</v>
      </c>
      <c r="BL284" s="17" t="s">
        <v>142</v>
      </c>
      <c r="BM284" s="234" t="s">
        <v>501</v>
      </c>
    </row>
    <row r="285" spans="2:47" s="1" customFormat="1" ht="12">
      <c r="B285" s="38"/>
      <c r="C285" s="39"/>
      <c r="D285" s="236" t="s">
        <v>144</v>
      </c>
      <c r="E285" s="39"/>
      <c r="F285" s="237" t="s">
        <v>502</v>
      </c>
      <c r="G285" s="39"/>
      <c r="H285" s="39"/>
      <c r="I285" s="139"/>
      <c r="J285" s="39"/>
      <c r="K285" s="39"/>
      <c r="L285" s="43"/>
      <c r="M285" s="238"/>
      <c r="N285" s="86"/>
      <c r="O285" s="86"/>
      <c r="P285" s="86"/>
      <c r="Q285" s="86"/>
      <c r="R285" s="86"/>
      <c r="S285" s="86"/>
      <c r="T285" s="87"/>
      <c r="AT285" s="17" t="s">
        <v>144</v>
      </c>
      <c r="AU285" s="17" t="s">
        <v>89</v>
      </c>
    </row>
    <row r="286" spans="2:47" s="1" customFormat="1" ht="12">
      <c r="B286" s="38"/>
      <c r="C286" s="39"/>
      <c r="D286" s="236" t="s">
        <v>146</v>
      </c>
      <c r="E286" s="39"/>
      <c r="F286" s="239" t="s">
        <v>503</v>
      </c>
      <c r="G286" s="39"/>
      <c r="H286" s="39"/>
      <c r="I286" s="139"/>
      <c r="J286" s="39"/>
      <c r="K286" s="39"/>
      <c r="L286" s="43"/>
      <c r="M286" s="238"/>
      <c r="N286" s="86"/>
      <c r="O286" s="86"/>
      <c r="P286" s="86"/>
      <c r="Q286" s="86"/>
      <c r="R286" s="86"/>
      <c r="S286" s="86"/>
      <c r="T286" s="87"/>
      <c r="AT286" s="17" t="s">
        <v>146</v>
      </c>
      <c r="AU286" s="17" t="s">
        <v>89</v>
      </c>
    </row>
    <row r="287" spans="2:51" s="12" customFormat="1" ht="12">
      <c r="B287" s="240"/>
      <c r="C287" s="241"/>
      <c r="D287" s="236" t="s">
        <v>148</v>
      </c>
      <c r="E287" s="242" t="s">
        <v>1</v>
      </c>
      <c r="F287" s="243" t="s">
        <v>361</v>
      </c>
      <c r="G287" s="241"/>
      <c r="H287" s="242" t="s">
        <v>1</v>
      </c>
      <c r="I287" s="244"/>
      <c r="J287" s="241"/>
      <c r="K287" s="241"/>
      <c r="L287" s="245"/>
      <c r="M287" s="246"/>
      <c r="N287" s="247"/>
      <c r="O287" s="247"/>
      <c r="P287" s="247"/>
      <c r="Q287" s="247"/>
      <c r="R287" s="247"/>
      <c r="S287" s="247"/>
      <c r="T287" s="248"/>
      <c r="AT287" s="249" t="s">
        <v>148</v>
      </c>
      <c r="AU287" s="249" t="s">
        <v>89</v>
      </c>
      <c r="AV287" s="12" t="s">
        <v>87</v>
      </c>
      <c r="AW287" s="12" t="s">
        <v>36</v>
      </c>
      <c r="AX287" s="12" t="s">
        <v>79</v>
      </c>
      <c r="AY287" s="249" t="s">
        <v>135</v>
      </c>
    </row>
    <row r="288" spans="2:51" s="13" customFormat="1" ht="12">
      <c r="B288" s="250"/>
      <c r="C288" s="251"/>
      <c r="D288" s="236" t="s">
        <v>148</v>
      </c>
      <c r="E288" s="252" t="s">
        <v>1</v>
      </c>
      <c r="F288" s="253" t="s">
        <v>379</v>
      </c>
      <c r="G288" s="251"/>
      <c r="H288" s="254">
        <v>31.548</v>
      </c>
      <c r="I288" s="255"/>
      <c r="J288" s="251"/>
      <c r="K288" s="251"/>
      <c r="L288" s="256"/>
      <c r="M288" s="257"/>
      <c r="N288" s="258"/>
      <c r="O288" s="258"/>
      <c r="P288" s="258"/>
      <c r="Q288" s="258"/>
      <c r="R288" s="258"/>
      <c r="S288" s="258"/>
      <c r="T288" s="259"/>
      <c r="AT288" s="260" t="s">
        <v>148</v>
      </c>
      <c r="AU288" s="260" t="s">
        <v>89</v>
      </c>
      <c r="AV288" s="13" t="s">
        <v>89</v>
      </c>
      <c r="AW288" s="13" t="s">
        <v>36</v>
      </c>
      <c r="AX288" s="13" t="s">
        <v>87</v>
      </c>
      <c r="AY288" s="260" t="s">
        <v>135</v>
      </c>
    </row>
    <row r="289" spans="2:65" s="1" customFormat="1" ht="16.5" customHeight="1">
      <c r="B289" s="38"/>
      <c r="C289" s="223" t="s">
        <v>329</v>
      </c>
      <c r="D289" s="223" t="s">
        <v>137</v>
      </c>
      <c r="E289" s="224" t="s">
        <v>504</v>
      </c>
      <c r="F289" s="225" t="s">
        <v>505</v>
      </c>
      <c r="G289" s="226" t="s">
        <v>140</v>
      </c>
      <c r="H289" s="227">
        <v>37.464</v>
      </c>
      <c r="I289" s="228"/>
      <c r="J289" s="229">
        <f>ROUND(I289*H289,2)</f>
        <v>0</v>
      </c>
      <c r="K289" s="225" t="s">
        <v>141</v>
      </c>
      <c r="L289" s="43"/>
      <c r="M289" s="230" t="s">
        <v>1</v>
      </c>
      <c r="N289" s="231" t="s">
        <v>44</v>
      </c>
      <c r="O289" s="86"/>
      <c r="P289" s="232">
        <f>O289*H289</f>
        <v>0</v>
      </c>
      <c r="Q289" s="232">
        <v>0</v>
      </c>
      <c r="R289" s="232">
        <f>Q289*H289</f>
        <v>0</v>
      </c>
      <c r="S289" s="232">
        <v>0</v>
      </c>
      <c r="T289" s="233">
        <f>S289*H289</f>
        <v>0</v>
      </c>
      <c r="AR289" s="234" t="s">
        <v>142</v>
      </c>
      <c r="AT289" s="234" t="s">
        <v>137</v>
      </c>
      <c r="AU289" s="234" t="s">
        <v>89</v>
      </c>
      <c r="AY289" s="17" t="s">
        <v>135</v>
      </c>
      <c r="BE289" s="235">
        <f>IF(N289="základní",J289,0)</f>
        <v>0</v>
      </c>
      <c r="BF289" s="235">
        <f>IF(N289="snížená",J289,0)</f>
        <v>0</v>
      </c>
      <c r="BG289" s="235">
        <f>IF(N289="zákl. přenesená",J289,0)</f>
        <v>0</v>
      </c>
      <c r="BH289" s="235">
        <f>IF(N289="sníž. přenesená",J289,0)</f>
        <v>0</v>
      </c>
      <c r="BI289" s="235">
        <f>IF(N289="nulová",J289,0)</f>
        <v>0</v>
      </c>
      <c r="BJ289" s="17" t="s">
        <v>87</v>
      </c>
      <c r="BK289" s="235">
        <f>ROUND(I289*H289,2)</f>
        <v>0</v>
      </c>
      <c r="BL289" s="17" t="s">
        <v>142</v>
      </c>
      <c r="BM289" s="234" t="s">
        <v>506</v>
      </c>
    </row>
    <row r="290" spans="2:47" s="1" customFormat="1" ht="12">
      <c r="B290" s="38"/>
      <c r="C290" s="39"/>
      <c r="D290" s="236" t="s">
        <v>144</v>
      </c>
      <c r="E290" s="39"/>
      <c r="F290" s="237" t="s">
        <v>507</v>
      </c>
      <c r="G290" s="39"/>
      <c r="H290" s="39"/>
      <c r="I290" s="139"/>
      <c r="J290" s="39"/>
      <c r="K290" s="39"/>
      <c r="L290" s="43"/>
      <c r="M290" s="238"/>
      <c r="N290" s="86"/>
      <c r="O290" s="86"/>
      <c r="P290" s="86"/>
      <c r="Q290" s="86"/>
      <c r="R290" s="86"/>
      <c r="S290" s="86"/>
      <c r="T290" s="87"/>
      <c r="AT290" s="17" t="s">
        <v>144</v>
      </c>
      <c r="AU290" s="17" t="s">
        <v>89</v>
      </c>
    </row>
    <row r="291" spans="2:47" s="1" customFormat="1" ht="12">
      <c r="B291" s="38"/>
      <c r="C291" s="39"/>
      <c r="D291" s="236" t="s">
        <v>146</v>
      </c>
      <c r="E291" s="39"/>
      <c r="F291" s="239" t="s">
        <v>508</v>
      </c>
      <c r="G291" s="39"/>
      <c r="H291" s="39"/>
      <c r="I291" s="139"/>
      <c r="J291" s="39"/>
      <c r="K291" s="39"/>
      <c r="L291" s="43"/>
      <c r="M291" s="238"/>
      <c r="N291" s="86"/>
      <c r="O291" s="86"/>
      <c r="P291" s="86"/>
      <c r="Q291" s="86"/>
      <c r="R291" s="86"/>
      <c r="S291" s="86"/>
      <c r="T291" s="87"/>
      <c r="AT291" s="17" t="s">
        <v>146</v>
      </c>
      <c r="AU291" s="17" t="s">
        <v>89</v>
      </c>
    </row>
    <row r="292" spans="2:51" s="12" customFormat="1" ht="12">
      <c r="B292" s="240"/>
      <c r="C292" s="241"/>
      <c r="D292" s="236" t="s">
        <v>148</v>
      </c>
      <c r="E292" s="242" t="s">
        <v>1</v>
      </c>
      <c r="F292" s="243" t="s">
        <v>361</v>
      </c>
      <c r="G292" s="241"/>
      <c r="H292" s="242" t="s">
        <v>1</v>
      </c>
      <c r="I292" s="244"/>
      <c r="J292" s="241"/>
      <c r="K292" s="241"/>
      <c r="L292" s="245"/>
      <c r="M292" s="246"/>
      <c r="N292" s="247"/>
      <c r="O292" s="247"/>
      <c r="P292" s="247"/>
      <c r="Q292" s="247"/>
      <c r="R292" s="247"/>
      <c r="S292" s="247"/>
      <c r="T292" s="248"/>
      <c r="AT292" s="249" t="s">
        <v>148</v>
      </c>
      <c r="AU292" s="249" t="s">
        <v>89</v>
      </c>
      <c r="AV292" s="12" t="s">
        <v>87</v>
      </c>
      <c r="AW292" s="12" t="s">
        <v>36</v>
      </c>
      <c r="AX292" s="12" t="s">
        <v>79</v>
      </c>
      <c r="AY292" s="249" t="s">
        <v>135</v>
      </c>
    </row>
    <row r="293" spans="2:51" s="13" customFormat="1" ht="12">
      <c r="B293" s="250"/>
      <c r="C293" s="251"/>
      <c r="D293" s="236" t="s">
        <v>148</v>
      </c>
      <c r="E293" s="252" t="s">
        <v>1</v>
      </c>
      <c r="F293" s="253" t="s">
        <v>362</v>
      </c>
      <c r="G293" s="251"/>
      <c r="H293" s="254">
        <v>7.506</v>
      </c>
      <c r="I293" s="255"/>
      <c r="J293" s="251"/>
      <c r="K293" s="251"/>
      <c r="L293" s="256"/>
      <c r="M293" s="257"/>
      <c r="N293" s="258"/>
      <c r="O293" s="258"/>
      <c r="P293" s="258"/>
      <c r="Q293" s="258"/>
      <c r="R293" s="258"/>
      <c r="S293" s="258"/>
      <c r="T293" s="259"/>
      <c r="AT293" s="260" t="s">
        <v>148</v>
      </c>
      <c r="AU293" s="260" t="s">
        <v>89</v>
      </c>
      <c r="AV293" s="13" t="s">
        <v>89</v>
      </c>
      <c r="AW293" s="13" t="s">
        <v>36</v>
      </c>
      <c r="AX293" s="13" t="s">
        <v>79</v>
      </c>
      <c r="AY293" s="260" t="s">
        <v>135</v>
      </c>
    </row>
    <row r="294" spans="2:51" s="13" customFormat="1" ht="12">
      <c r="B294" s="250"/>
      <c r="C294" s="251"/>
      <c r="D294" s="236" t="s">
        <v>148</v>
      </c>
      <c r="E294" s="252" t="s">
        <v>1</v>
      </c>
      <c r="F294" s="253" t="s">
        <v>363</v>
      </c>
      <c r="G294" s="251"/>
      <c r="H294" s="254">
        <v>29.958</v>
      </c>
      <c r="I294" s="255"/>
      <c r="J294" s="251"/>
      <c r="K294" s="251"/>
      <c r="L294" s="256"/>
      <c r="M294" s="257"/>
      <c r="N294" s="258"/>
      <c r="O294" s="258"/>
      <c r="P294" s="258"/>
      <c r="Q294" s="258"/>
      <c r="R294" s="258"/>
      <c r="S294" s="258"/>
      <c r="T294" s="259"/>
      <c r="AT294" s="260" t="s">
        <v>148</v>
      </c>
      <c r="AU294" s="260" t="s">
        <v>89</v>
      </c>
      <c r="AV294" s="13" t="s">
        <v>89</v>
      </c>
      <c r="AW294" s="13" t="s">
        <v>36</v>
      </c>
      <c r="AX294" s="13" t="s">
        <v>79</v>
      </c>
      <c r="AY294" s="260" t="s">
        <v>135</v>
      </c>
    </row>
    <row r="295" spans="2:51" s="14" customFormat="1" ht="12">
      <c r="B295" s="261"/>
      <c r="C295" s="262"/>
      <c r="D295" s="236" t="s">
        <v>148</v>
      </c>
      <c r="E295" s="263" t="s">
        <v>1</v>
      </c>
      <c r="F295" s="264" t="s">
        <v>180</v>
      </c>
      <c r="G295" s="262"/>
      <c r="H295" s="265">
        <v>37.464</v>
      </c>
      <c r="I295" s="266"/>
      <c r="J295" s="262"/>
      <c r="K295" s="262"/>
      <c r="L295" s="267"/>
      <c r="M295" s="268"/>
      <c r="N295" s="269"/>
      <c r="O295" s="269"/>
      <c r="P295" s="269"/>
      <c r="Q295" s="269"/>
      <c r="R295" s="269"/>
      <c r="S295" s="269"/>
      <c r="T295" s="270"/>
      <c r="AT295" s="271" t="s">
        <v>148</v>
      </c>
      <c r="AU295" s="271" t="s">
        <v>89</v>
      </c>
      <c r="AV295" s="14" t="s">
        <v>142</v>
      </c>
      <c r="AW295" s="14" t="s">
        <v>36</v>
      </c>
      <c r="AX295" s="14" t="s">
        <v>87</v>
      </c>
      <c r="AY295" s="271" t="s">
        <v>135</v>
      </c>
    </row>
    <row r="296" spans="2:65" s="1" customFormat="1" ht="16.5" customHeight="1">
      <c r="B296" s="38"/>
      <c r="C296" s="223" t="s">
        <v>337</v>
      </c>
      <c r="D296" s="223" t="s">
        <v>137</v>
      </c>
      <c r="E296" s="224" t="s">
        <v>509</v>
      </c>
      <c r="F296" s="225" t="s">
        <v>510</v>
      </c>
      <c r="G296" s="226" t="s">
        <v>140</v>
      </c>
      <c r="H296" s="227">
        <v>40</v>
      </c>
      <c r="I296" s="228"/>
      <c r="J296" s="229">
        <f>ROUND(I296*H296,2)</f>
        <v>0</v>
      </c>
      <c r="K296" s="225" t="s">
        <v>141</v>
      </c>
      <c r="L296" s="43"/>
      <c r="M296" s="230" t="s">
        <v>1</v>
      </c>
      <c r="N296" s="231" t="s">
        <v>44</v>
      </c>
      <c r="O296" s="86"/>
      <c r="P296" s="232">
        <f>O296*H296</f>
        <v>0</v>
      </c>
      <c r="Q296" s="232">
        <v>0.00061</v>
      </c>
      <c r="R296" s="232">
        <f>Q296*H296</f>
        <v>0.024399999999999998</v>
      </c>
      <c r="S296" s="232">
        <v>0</v>
      </c>
      <c r="T296" s="233">
        <f>S296*H296</f>
        <v>0</v>
      </c>
      <c r="AR296" s="234" t="s">
        <v>142</v>
      </c>
      <c r="AT296" s="234" t="s">
        <v>137</v>
      </c>
      <c r="AU296" s="234" t="s">
        <v>89</v>
      </c>
      <c r="AY296" s="17" t="s">
        <v>135</v>
      </c>
      <c r="BE296" s="235">
        <f>IF(N296="základní",J296,0)</f>
        <v>0</v>
      </c>
      <c r="BF296" s="235">
        <f>IF(N296="snížená",J296,0)</f>
        <v>0</v>
      </c>
      <c r="BG296" s="235">
        <f>IF(N296="zákl. přenesená",J296,0)</f>
        <v>0</v>
      </c>
      <c r="BH296" s="235">
        <f>IF(N296="sníž. přenesená",J296,0)</f>
        <v>0</v>
      </c>
      <c r="BI296" s="235">
        <f>IF(N296="nulová",J296,0)</f>
        <v>0</v>
      </c>
      <c r="BJ296" s="17" t="s">
        <v>87</v>
      </c>
      <c r="BK296" s="235">
        <f>ROUND(I296*H296,2)</f>
        <v>0</v>
      </c>
      <c r="BL296" s="17" t="s">
        <v>142</v>
      </c>
      <c r="BM296" s="234" t="s">
        <v>511</v>
      </c>
    </row>
    <row r="297" spans="2:47" s="1" customFormat="1" ht="12">
      <c r="B297" s="38"/>
      <c r="C297" s="39"/>
      <c r="D297" s="236" t="s">
        <v>144</v>
      </c>
      <c r="E297" s="39"/>
      <c r="F297" s="237" t="s">
        <v>512</v>
      </c>
      <c r="G297" s="39"/>
      <c r="H297" s="39"/>
      <c r="I297" s="139"/>
      <c r="J297" s="39"/>
      <c r="K297" s="39"/>
      <c r="L297" s="43"/>
      <c r="M297" s="238"/>
      <c r="N297" s="86"/>
      <c r="O297" s="86"/>
      <c r="P297" s="86"/>
      <c r="Q297" s="86"/>
      <c r="R297" s="86"/>
      <c r="S297" s="86"/>
      <c r="T297" s="87"/>
      <c r="AT297" s="17" t="s">
        <v>144</v>
      </c>
      <c r="AU297" s="17" t="s">
        <v>89</v>
      </c>
    </row>
    <row r="298" spans="2:51" s="13" customFormat="1" ht="12">
      <c r="B298" s="250"/>
      <c r="C298" s="251"/>
      <c r="D298" s="236" t="s">
        <v>148</v>
      </c>
      <c r="E298" s="252" t="s">
        <v>1</v>
      </c>
      <c r="F298" s="253" t="s">
        <v>374</v>
      </c>
      <c r="G298" s="251"/>
      <c r="H298" s="254">
        <v>40</v>
      </c>
      <c r="I298" s="255"/>
      <c r="J298" s="251"/>
      <c r="K298" s="251"/>
      <c r="L298" s="256"/>
      <c r="M298" s="257"/>
      <c r="N298" s="258"/>
      <c r="O298" s="258"/>
      <c r="P298" s="258"/>
      <c r="Q298" s="258"/>
      <c r="R298" s="258"/>
      <c r="S298" s="258"/>
      <c r="T298" s="259"/>
      <c r="AT298" s="260" t="s">
        <v>148</v>
      </c>
      <c r="AU298" s="260" t="s">
        <v>89</v>
      </c>
      <c r="AV298" s="13" t="s">
        <v>89</v>
      </c>
      <c r="AW298" s="13" t="s">
        <v>36</v>
      </c>
      <c r="AX298" s="13" t="s">
        <v>79</v>
      </c>
      <c r="AY298" s="260" t="s">
        <v>135</v>
      </c>
    </row>
    <row r="299" spans="2:51" s="14" customFormat="1" ht="12">
      <c r="B299" s="261"/>
      <c r="C299" s="262"/>
      <c r="D299" s="236" t="s">
        <v>148</v>
      </c>
      <c r="E299" s="263" t="s">
        <v>1</v>
      </c>
      <c r="F299" s="264" t="s">
        <v>180</v>
      </c>
      <c r="G299" s="262"/>
      <c r="H299" s="265">
        <v>40</v>
      </c>
      <c r="I299" s="266"/>
      <c r="J299" s="262"/>
      <c r="K299" s="262"/>
      <c r="L299" s="267"/>
      <c r="M299" s="268"/>
      <c r="N299" s="269"/>
      <c r="O299" s="269"/>
      <c r="P299" s="269"/>
      <c r="Q299" s="269"/>
      <c r="R299" s="269"/>
      <c r="S299" s="269"/>
      <c r="T299" s="270"/>
      <c r="AT299" s="271" t="s">
        <v>148</v>
      </c>
      <c r="AU299" s="271" t="s">
        <v>89</v>
      </c>
      <c r="AV299" s="14" t="s">
        <v>142</v>
      </c>
      <c r="AW299" s="14" t="s">
        <v>36</v>
      </c>
      <c r="AX299" s="14" t="s">
        <v>87</v>
      </c>
      <c r="AY299" s="271" t="s">
        <v>135</v>
      </c>
    </row>
    <row r="300" spans="2:65" s="1" customFormat="1" ht="16.5" customHeight="1">
      <c r="B300" s="38"/>
      <c r="C300" s="223" t="s">
        <v>513</v>
      </c>
      <c r="D300" s="223" t="s">
        <v>137</v>
      </c>
      <c r="E300" s="224" t="s">
        <v>514</v>
      </c>
      <c r="F300" s="225" t="s">
        <v>515</v>
      </c>
      <c r="G300" s="226" t="s">
        <v>140</v>
      </c>
      <c r="H300" s="227">
        <v>40</v>
      </c>
      <c r="I300" s="228"/>
      <c r="J300" s="229">
        <f>ROUND(I300*H300,2)</f>
        <v>0</v>
      </c>
      <c r="K300" s="225" t="s">
        <v>141</v>
      </c>
      <c r="L300" s="43"/>
      <c r="M300" s="230" t="s">
        <v>1</v>
      </c>
      <c r="N300" s="231" t="s">
        <v>44</v>
      </c>
      <c r="O300" s="86"/>
      <c r="P300" s="232">
        <f>O300*H300</f>
        <v>0</v>
      </c>
      <c r="Q300" s="232">
        <v>0</v>
      </c>
      <c r="R300" s="232">
        <f>Q300*H300</f>
        <v>0</v>
      </c>
      <c r="S300" s="232">
        <v>0</v>
      </c>
      <c r="T300" s="233">
        <f>S300*H300</f>
        <v>0</v>
      </c>
      <c r="AR300" s="234" t="s">
        <v>142</v>
      </c>
      <c r="AT300" s="234" t="s">
        <v>137</v>
      </c>
      <c r="AU300" s="234" t="s">
        <v>89</v>
      </c>
      <c r="AY300" s="17" t="s">
        <v>135</v>
      </c>
      <c r="BE300" s="235">
        <f>IF(N300="základní",J300,0)</f>
        <v>0</v>
      </c>
      <c r="BF300" s="235">
        <f>IF(N300="snížená",J300,0)</f>
        <v>0</v>
      </c>
      <c r="BG300" s="235">
        <f>IF(N300="zákl. přenesená",J300,0)</f>
        <v>0</v>
      </c>
      <c r="BH300" s="235">
        <f>IF(N300="sníž. přenesená",J300,0)</f>
        <v>0</v>
      </c>
      <c r="BI300" s="235">
        <f>IF(N300="nulová",J300,0)</f>
        <v>0</v>
      </c>
      <c r="BJ300" s="17" t="s">
        <v>87</v>
      </c>
      <c r="BK300" s="235">
        <f>ROUND(I300*H300,2)</f>
        <v>0</v>
      </c>
      <c r="BL300" s="17" t="s">
        <v>142</v>
      </c>
      <c r="BM300" s="234" t="s">
        <v>516</v>
      </c>
    </row>
    <row r="301" spans="2:47" s="1" customFormat="1" ht="12">
      <c r="B301" s="38"/>
      <c r="C301" s="39"/>
      <c r="D301" s="236" t="s">
        <v>144</v>
      </c>
      <c r="E301" s="39"/>
      <c r="F301" s="237" t="s">
        <v>517</v>
      </c>
      <c r="G301" s="39"/>
      <c r="H301" s="39"/>
      <c r="I301" s="139"/>
      <c r="J301" s="39"/>
      <c r="K301" s="39"/>
      <c r="L301" s="43"/>
      <c r="M301" s="238"/>
      <c r="N301" s="86"/>
      <c r="O301" s="86"/>
      <c r="P301" s="86"/>
      <c r="Q301" s="86"/>
      <c r="R301" s="86"/>
      <c r="S301" s="86"/>
      <c r="T301" s="87"/>
      <c r="AT301" s="17" t="s">
        <v>144</v>
      </c>
      <c r="AU301" s="17" t="s">
        <v>89</v>
      </c>
    </row>
    <row r="302" spans="2:47" s="1" customFormat="1" ht="12">
      <c r="B302" s="38"/>
      <c r="C302" s="39"/>
      <c r="D302" s="236" t="s">
        <v>146</v>
      </c>
      <c r="E302" s="39"/>
      <c r="F302" s="239" t="s">
        <v>518</v>
      </c>
      <c r="G302" s="39"/>
      <c r="H302" s="39"/>
      <c r="I302" s="139"/>
      <c r="J302" s="39"/>
      <c r="K302" s="39"/>
      <c r="L302" s="43"/>
      <c r="M302" s="238"/>
      <c r="N302" s="86"/>
      <c r="O302" s="86"/>
      <c r="P302" s="86"/>
      <c r="Q302" s="86"/>
      <c r="R302" s="86"/>
      <c r="S302" s="86"/>
      <c r="T302" s="87"/>
      <c r="AT302" s="17" t="s">
        <v>146</v>
      </c>
      <c r="AU302" s="17" t="s">
        <v>89</v>
      </c>
    </row>
    <row r="303" spans="2:51" s="13" customFormat="1" ht="12">
      <c r="B303" s="250"/>
      <c r="C303" s="251"/>
      <c r="D303" s="236" t="s">
        <v>148</v>
      </c>
      <c r="E303" s="252" t="s">
        <v>1</v>
      </c>
      <c r="F303" s="253" t="s">
        <v>374</v>
      </c>
      <c r="G303" s="251"/>
      <c r="H303" s="254">
        <v>40</v>
      </c>
      <c r="I303" s="255"/>
      <c r="J303" s="251"/>
      <c r="K303" s="251"/>
      <c r="L303" s="256"/>
      <c r="M303" s="257"/>
      <c r="N303" s="258"/>
      <c r="O303" s="258"/>
      <c r="P303" s="258"/>
      <c r="Q303" s="258"/>
      <c r="R303" s="258"/>
      <c r="S303" s="258"/>
      <c r="T303" s="259"/>
      <c r="AT303" s="260" t="s">
        <v>148</v>
      </c>
      <c r="AU303" s="260" t="s">
        <v>89</v>
      </c>
      <c r="AV303" s="13" t="s">
        <v>89</v>
      </c>
      <c r="AW303" s="13" t="s">
        <v>36</v>
      </c>
      <c r="AX303" s="13" t="s">
        <v>79</v>
      </c>
      <c r="AY303" s="260" t="s">
        <v>135</v>
      </c>
    </row>
    <row r="304" spans="2:51" s="14" customFormat="1" ht="12">
      <c r="B304" s="261"/>
      <c r="C304" s="262"/>
      <c r="D304" s="236" t="s">
        <v>148</v>
      </c>
      <c r="E304" s="263" t="s">
        <v>1</v>
      </c>
      <c r="F304" s="264" t="s">
        <v>180</v>
      </c>
      <c r="G304" s="262"/>
      <c r="H304" s="265">
        <v>40</v>
      </c>
      <c r="I304" s="266"/>
      <c r="J304" s="262"/>
      <c r="K304" s="262"/>
      <c r="L304" s="267"/>
      <c r="M304" s="268"/>
      <c r="N304" s="269"/>
      <c r="O304" s="269"/>
      <c r="P304" s="269"/>
      <c r="Q304" s="269"/>
      <c r="R304" s="269"/>
      <c r="S304" s="269"/>
      <c r="T304" s="270"/>
      <c r="AT304" s="271" t="s">
        <v>148</v>
      </c>
      <c r="AU304" s="271" t="s">
        <v>89</v>
      </c>
      <c r="AV304" s="14" t="s">
        <v>142</v>
      </c>
      <c r="AW304" s="14" t="s">
        <v>36</v>
      </c>
      <c r="AX304" s="14" t="s">
        <v>87</v>
      </c>
      <c r="AY304" s="271" t="s">
        <v>135</v>
      </c>
    </row>
    <row r="305" spans="2:65" s="1" customFormat="1" ht="16.5" customHeight="1">
      <c r="B305" s="38"/>
      <c r="C305" s="223" t="s">
        <v>519</v>
      </c>
      <c r="D305" s="223" t="s">
        <v>137</v>
      </c>
      <c r="E305" s="224" t="s">
        <v>520</v>
      </c>
      <c r="F305" s="225" t="s">
        <v>521</v>
      </c>
      <c r="G305" s="226" t="s">
        <v>140</v>
      </c>
      <c r="H305" s="227">
        <v>107.5</v>
      </c>
      <c r="I305" s="228"/>
      <c r="J305" s="229">
        <f>ROUND(I305*H305,2)</f>
        <v>0</v>
      </c>
      <c r="K305" s="225" t="s">
        <v>141</v>
      </c>
      <c r="L305" s="43"/>
      <c r="M305" s="230" t="s">
        <v>1</v>
      </c>
      <c r="N305" s="231" t="s">
        <v>44</v>
      </c>
      <c r="O305" s="86"/>
      <c r="P305" s="232">
        <f>O305*H305</f>
        <v>0</v>
      </c>
      <c r="Q305" s="232">
        <v>0.1837</v>
      </c>
      <c r="R305" s="232">
        <f>Q305*H305</f>
        <v>19.74775</v>
      </c>
      <c r="S305" s="232">
        <v>0</v>
      </c>
      <c r="T305" s="233">
        <f>S305*H305</f>
        <v>0</v>
      </c>
      <c r="AR305" s="234" t="s">
        <v>142</v>
      </c>
      <c r="AT305" s="234" t="s">
        <v>137</v>
      </c>
      <c r="AU305" s="234" t="s">
        <v>89</v>
      </c>
      <c r="AY305" s="17" t="s">
        <v>135</v>
      </c>
      <c r="BE305" s="235">
        <f>IF(N305="základní",J305,0)</f>
        <v>0</v>
      </c>
      <c r="BF305" s="235">
        <f>IF(N305="snížená",J305,0)</f>
        <v>0</v>
      </c>
      <c r="BG305" s="235">
        <f>IF(N305="zákl. přenesená",J305,0)</f>
        <v>0</v>
      </c>
      <c r="BH305" s="235">
        <f>IF(N305="sníž. přenesená",J305,0)</f>
        <v>0</v>
      </c>
      <c r="BI305" s="235">
        <f>IF(N305="nulová",J305,0)</f>
        <v>0</v>
      </c>
      <c r="BJ305" s="17" t="s">
        <v>87</v>
      </c>
      <c r="BK305" s="235">
        <f>ROUND(I305*H305,2)</f>
        <v>0</v>
      </c>
      <c r="BL305" s="17" t="s">
        <v>142</v>
      </c>
      <c r="BM305" s="234" t="s">
        <v>522</v>
      </c>
    </row>
    <row r="306" spans="2:47" s="1" customFormat="1" ht="12">
      <c r="B306" s="38"/>
      <c r="C306" s="39"/>
      <c r="D306" s="236" t="s">
        <v>144</v>
      </c>
      <c r="E306" s="39"/>
      <c r="F306" s="237" t="s">
        <v>523</v>
      </c>
      <c r="G306" s="39"/>
      <c r="H306" s="39"/>
      <c r="I306" s="139"/>
      <c r="J306" s="39"/>
      <c r="K306" s="39"/>
      <c r="L306" s="43"/>
      <c r="M306" s="238"/>
      <c r="N306" s="86"/>
      <c r="O306" s="86"/>
      <c r="P306" s="86"/>
      <c r="Q306" s="86"/>
      <c r="R306" s="86"/>
      <c r="S306" s="86"/>
      <c r="T306" s="87"/>
      <c r="AT306" s="17" t="s">
        <v>144</v>
      </c>
      <c r="AU306" s="17" t="s">
        <v>89</v>
      </c>
    </row>
    <row r="307" spans="2:47" s="1" customFormat="1" ht="12">
      <c r="B307" s="38"/>
      <c r="C307" s="39"/>
      <c r="D307" s="236" t="s">
        <v>146</v>
      </c>
      <c r="E307" s="39"/>
      <c r="F307" s="239" t="s">
        <v>524</v>
      </c>
      <c r="G307" s="39"/>
      <c r="H307" s="39"/>
      <c r="I307" s="139"/>
      <c r="J307" s="39"/>
      <c r="K307" s="39"/>
      <c r="L307" s="43"/>
      <c r="M307" s="238"/>
      <c r="N307" s="86"/>
      <c r="O307" s="86"/>
      <c r="P307" s="86"/>
      <c r="Q307" s="86"/>
      <c r="R307" s="86"/>
      <c r="S307" s="86"/>
      <c r="T307" s="87"/>
      <c r="AT307" s="17" t="s">
        <v>146</v>
      </c>
      <c r="AU307" s="17" t="s">
        <v>89</v>
      </c>
    </row>
    <row r="308" spans="2:51" s="13" customFormat="1" ht="12">
      <c r="B308" s="250"/>
      <c r="C308" s="251"/>
      <c r="D308" s="236" t="s">
        <v>148</v>
      </c>
      <c r="E308" s="252" t="s">
        <v>1</v>
      </c>
      <c r="F308" s="253" t="s">
        <v>356</v>
      </c>
      <c r="G308" s="251"/>
      <c r="H308" s="254">
        <v>107.5</v>
      </c>
      <c r="I308" s="255"/>
      <c r="J308" s="251"/>
      <c r="K308" s="251"/>
      <c r="L308" s="256"/>
      <c r="M308" s="257"/>
      <c r="N308" s="258"/>
      <c r="O308" s="258"/>
      <c r="P308" s="258"/>
      <c r="Q308" s="258"/>
      <c r="R308" s="258"/>
      <c r="S308" s="258"/>
      <c r="T308" s="259"/>
      <c r="AT308" s="260" t="s">
        <v>148</v>
      </c>
      <c r="AU308" s="260" t="s">
        <v>89</v>
      </c>
      <c r="AV308" s="13" t="s">
        <v>89</v>
      </c>
      <c r="AW308" s="13" t="s">
        <v>36</v>
      </c>
      <c r="AX308" s="13" t="s">
        <v>79</v>
      </c>
      <c r="AY308" s="260" t="s">
        <v>135</v>
      </c>
    </row>
    <row r="309" spans="2:51" s="14" customFormat="1" ht="12">
      <c r="B309" s="261"/>
      <c r="C309" s="262"/>
      <c r="D309" s="236" t="s">
        <v>148</v>
      </c>
      <c r="E309" s="263" t="s">
        <v>1</v>
      </c>
      <c r="F309" s="264" t="s">
        <v>180</v>
      </c>
      <c r="G309" s="262"/>
      <c r="H309" s="265">
        <v>107.5</v>
      </c>
      <c r="I309" s="266"/>
      <c r="J309" s="262"/>
      <c r="K309" s="262"/>
      <c r="L309" s="267"/>
      <c r="M309" s="268"/>
      <c r="N309" s="269"/>
      <c r="O309" s="269"/>
      <c r="P309" s="269"/>
      <c r="Q309" s="269"/>
      <c r="R309" s="269"/>
      <c r="S309" s="269"/>
      <c r="T309" s="270"/>
      <c r="AT309" s="271" t="s">
        <v>148</v>
      </c>
      <c r="AU309" s="271" t="s">
        <v>89</v>
      </c>
      <c r="AV309" s="14" t="s">
        <v>142</v>
      </c>
      <c r="AW309" s="14" t="s">
        <v>36</v>
      </c>
      <c r="AX309" s="14" t="s">
        <v>87</v>
      </c>
      <c r="AY309" s="271" t="s">
        <v>135</v>
      </c>
    </row>
    <row r="310" spans="2:65" s="1" customFormat="1" ht="16.5" customHeight="1">
      <c r="B310" s="38"/>
      <c r="C310" s="223" t="s">
        <v>525</v>
      </c>
      <c r="D310" s="223" t="s">
        <v>137</v>
      </c>
      <c r="E310" s="224" t="s">
        <v>526</v>
      </c>
      <c r="F310" s="225" t="s">
        <v>527</v>
      </c>
      <c r="G310" s="226" t="s">
        <v>140</v>
      </c>
      <c r="H310" s="227">
        <v>7</v>
      </c>
      <c r="I310" s="228"/>
      <c r="J310" s="229">
        <f>ROUND(I310*H310,2)</f>
        <v>0</v>
      </c>
      <c r="K310" s="225" t="s">
        <v>141</v>
      </c>
      <c r="L310" s="43"/>
      <c r="M310" s="230" t="s">
        <v>1</v>
      </c>
      <c r="N310" s="231" t="s">
        <v>44</v>
      </c>
      <c r="O310" s="86"/>
      <c r="P310" s="232">
        <f>O310*H310</f>
        <v>0</v>
      </c>
      <c r="Q310" s="232">
        <v>0.08425</v>
      </c>
      <c r="R310" s="232">
        <f>Q310*H310</f>
        <v>0.58975</v>
      </c>
      <c r="S310" s="232">
        <v>0</v>
      </c>
      <c r="T310" s="233">
        <f>S310*H310</f>
        <v>0</v>
      </c>
      <c r="AR310" s="234" t="s">
        <v>142</v>
      </c>
      <c r="AT310" s="234" t="s">
        <v>137</v>
      </c>
      <c r="AU310" s="234" t="s">
        <v>89</v>
      </c>
      <c r="AY310" s="17" t="s">
        <v>135</v>
      </c>
      <c r="BE310" s="235">
        <f>IF(N310="základní",J310,0)</f>
        <v>0</v>
      </c>
      <c r="BF310" s="235">
        <f>IF(N310="snížená",J310,0)</f>
        <v>0</v>
      </c>
      <c r="BG310" s="235">
        <f>IF(N310="zákl. přenesená",J310,0)</f>
        <v>0</v>
      </c>
      <c r="BH310" s="235">
        <f>IF(N310="sníž. přenesená",J310,0)</f>
        <v>0</v>
      </c>
      <c r="BI310" s="235">
        <f>IF(N310="nulová",J310,0)</f>
        <v>0</v>
      </c>
      <c r="BJ310" s="17" t="s">
        <v>87</v>
      </c>
      <c r="BK310" s="235">
        <f>ROUND(I310*H310,2)</f>
        <v>0</v>
      </c>
      <c r="BL310" s="17" t="s">
        <v>142</v>
      </c>
      <c r="BM310" s="234" t="s">
        <v>528</v>
      </c>
    </row>
    <row r="311" spans="2:47" s="1" customFormat="1" ht="12">
      <c r="B311" s="38"/>
      <c r="C311" s="39"/>
      <c r="D311" s="236" t="s">
        <v>144</v>
      </c>
      <c r="E311" s="39"/>
      <c r="F311" s="237" t="s">
        <v>529</v>
      </c>
      <c r="G311" s="39"/>
      <c r="H311" s="39"/>
      <c r="I311" s="139"/>
      <c r="J311" s="39"/>
      <c r="K311" s="39"/>
      <c r="L311" s="43"/>
      <c r="M311" s="238"/>
      <c r="N311" s="86"/>
      <c r="O311" s="86"/>
      <c r="P311" s="86"/>
      <c r="Q311" s="86"/>
      <c r="R311" s="86"/>
      <c r="S311" s="86"/>
      <c r="T311" s="87"/>
      <c r="AT311" s="17" t="s">
        <v>144</v>
      </c>
      <c r="AU311" s="17" t="s">
        <v>89</v>
      </c>
    </row>
    <row r="312" spans="2:47" s="1" customFormat="1" ht="12">
      <c r="B312" s="38"/>
      <c r="C312" s="39"/>
      <c r="D312" s="236" t="s">
        <v>146</v>
      </c>
      <c r="E312" s="39"/>
      <c r="F312" s="239" t="s">
        <v>530</v>
      </c>
      <c r="G312" s="39"/>
      <c r="H312" s="39"/>
      <c r="I312" s="139"/>
      <c r="J312" s="39"/>
      <c r="K312" s="39"/>
      <c r="L312" s="43"/>
      <c r="M312" s="238"/>
      <c r="N312" s="86"/>
      <c r="O312" s="86"/>
      <c r="P312" s="86"/>
      <c r="Q312" s="86"/>
      <c r="R312" s="86"/>
      <c r="S312" s="86"/>
      <c r="T312" s="87"/>
      <c r="AT312" s="17" t="s">
        <v>146</v>
      </c>
      <c r="AU312" s="17" t="s">
        <v>89</v>
      </c>
    </row>
    <row r="313" spans="2:51" s="13" customFormat="1" ht="12">
      <c r="B313" s="250"/>
      <c r="C313" s="251"/>
      <c r="D313" s="236" t="s">
        <v>148</v>
      </c>
      <c r="E313" s="252" t="s">
        <v>1</v>
      </c>
      <c r="F313" s="253" t="s">
        <v>351</v>
      </c>
      <c r="G313" s="251"/>
      <c r="H313" s="254">
        <v>7</v>
      </c>
      <c r="I313" s="255"/>
      <c r="J313" s="251"/>
      <c r="K313" s="251"/>
      <c r="L313" s="256"/>
      <c r="M313" s="257"/>
      <c r="N313" s="258"/>
      <c r="O313" s="258"/>
      <c r="P313" s="258"/>
      <c r="Q313" s="258"/>
      <c r="R313" s="258"/>
      <c r="S313" s="258"/>
      <c r="T313" s="259"/>
      <c r="AT313" s="260" t="s">
        <v>148</v>
      </c>
      <c r="AU313" s="260" t="s">
        <v>89</v>
      </c>
      <c r="AV313" s="13" t="s">
        <v>89</v>
      </c>
      <c r="AW313" s="13" t="s">
        <v>36</v>
      </c>
      <c r="AX313" s="13" t="s">
        <v>87</v>
      </c>
      <c r="AY313" s="260" t="s">
        <v>135</v>
      </c>
    </row>
    <row r="314" spans="2:63" s="11" customFormat="1" ht="22.8" customHeight="1">
      <c r="B314" s="207"/>
      <c r="C314" s="208"/>
      <c r="D314" s="209" t="s">
        <v>78</v>
      </c>
      <c r="E314" s="221" t="s">
        <v>198</v>
      </c>
      <c r="F314" s="221" t="s">
        <v>301</v>
      </c>
      <c r="G314" s="208"/>
      <c r="H314" s="208"/>
      <c r="I314" s="211"/>
      <c r="J314" s="222">
        <f>BK314</f>
        <v>0</v>
      </c>
      <c r="K314" s="208"/>
      <c r="L314" s="213"/>
      <c r="M314" s="214"/>
      <c r="N314" s="215"/>
      <c r="O314" s="215"/>
      <c r="P314" s="216">
        <f>SUM(P315:P387)</f>
        <v>0</v>
      </c>
      <c r="Q314" s="215"/>
      <c r="R314" s="216">
        <f>SUM(R315:R387)</f>
        <v>12.139285200000002</v>
      </c>
      <c r="S314" s="215"/>
      <c r="T314" s="217">
        <f>SUM(T315:T387)</f>
        <v>82.12584</v>
      </c>
      <c r="AR314" s="218" t="s">
        <v>87</v>
      </c>
      <c r="AT314" s="219" t="s">
        <v>78</v>
      </c>
      <c r="AU314" s="219" t="s">
        <v>87</v>
      </c>
      <c r="AY314" s="218" t="s">
        <v>135</v>
      </c>
      <c r="BK314" s="220">
        <f>SUM(BK315:BK387)</f>
        <v>0</v>
      </c>
    </row>
    <row r="315" spans="2:65" s="1" customFormat="1" ht="16.5" customHeight="1">
      <c r="B315" s="38"/>
      <c r="C315" s="223" t="s">
        <v>531</v>
      </c>
      <c r="D315" s="223" t="s">
        <v>137</v>
      </c>
      <c r="E315" s="224" t="s">
        <v>532</v>
      </c>
      <c r="F315" s="225" t="s">
        <v>533</v>
      </c>
      <c r="G315" s="226" t="s">
        <v>167</v>
      </c>
      <c r="H315" s="227">
        <v>7</v>
      </c>
      <c r="I315" s="228"/>
      <c r="J315" s="229">
        <f>ROUND(I315*H315,2)</f>
        <v>0</v>
      </c>
      <c r="K315" s="225" t="s">
        <v>141</v>
      </c>
      <c r="L315" s="43"/>
      <c r="M315" s="230" t="s">
        <v>1</v>
      </c>
      <c r="N315" s="231" t="s">
        <v>44</v>
      </c>
      <c r="O315" s="86"/>
      <c r="P315" s="232">
        <f>O315*H315</f>
        <v>0</v>
      </c>
      <c r="Q315" s="232">
        <v>0.1554</v>
      </c>
      <c r="R315" s="232">
        <f>Q315*H315</f>
        <v>1.0878</v>
      </c>
      <c r="S315" s="232">
        <v>0</v>
      </c>
      <c r="T315" s="233">
        <f>S315*H315</f>
        <v>0</v>
      </c>
      <c r="AR315" s="234" t="s">
        <v>142</v>
      </c>
      <c r="AT315" s="234" t="s">
        <v>137</v>
      </c>
      <c r="AU315" s="234" t="s">
        <v>89</v>
      </c>
      <c r="AY315" s="17" t="s">
        <v>135</v>
      </c>
      <c r="BE315" s="235">
        <f>IF(N315="základní",J315,0)</f>
        <v>0</v>
      </c>
      <c r="BF315" s="235">
        <f>IF(N315="snížená",J315,0)</f>
        <v>0</v>
      </c>
      <c r="BG315" s="235">
        <f>IF(N315="zákl. přenesená",J315,0)</f>
        <v>0</v>
      </c>
      <c r="BH315" s="235">
        <f>IF(N315="sníž. přenesená",J315,0)</f>
        <v>0</v>
      </c>
      <c r="BI315" s="235">
        <f>IF(N315="nulová",J315,0)</f>
        <v>0</v>
      </c>
      <c r="BJ315" s="17" t="s">
        <v>87</v>
      </c>
      <c r="BK315" s="235">
        <f>ROUND(I315*H315,2)</f>
        <v>0</v>
      </c>
      <c r="BL315" s="17" t="s">
        <v>142</v>
      </c>
      <c r="BM315" s="234" t="s">
        <v>534</v>
      </c>
    </row>
    <row r="316" spans="2:47" s="1" customFormat="1" ht="12">
      <c r="B316" s="38"/>
      <c r="C316" s="39"/>
      <c r="D316" s="236" t="s">
        <v>144</v>
      </c>
      <c r="E316" s="39"/>
      <c r="F316" s="237" t="s">
        <v>535</v>
      </c>
      <c r="G316" s="39"/>
      <c r="H316" s="39"/>
      <c r="I316" s="139"/>
      <c r="J316" s="39"/>
      <c r="K316" s="39"/>
      <c r="L316" s="43"/>
      <c r="M316" s="238"/>
      <c r="N316" s="86"/>
      <c r="O316" s="86"/>
      <c r="P316" s="86"/>
      <c r="Q316" s="86"/>
      <c r="R316" s="86"/>
      <c r="S316" s="86"/>
      <c r="T316" s="87"/>
      <c r="AT316" s="17" t="s">
        <v>144</v>
      </c>
      <c r="AU316" s="17" t="s">
        <v>89</v>
      </c>
    </row>
    <row r="317" spans="2:47" s="1" customFormat="1" ht="12">
      <c r="B317" s="38"/>
      <c r="C317" s="39"/>
      <c r="D317" s="236" t="s">
        <v>146</v>
      </c>
      <c r="E317" s="39"/>
      <c r="F317" s="239" t="s">
        <v>536</v>
      </c>
      <c r="G317" s="39"/>
      <c r="H317" s="39"/>
      <c r="I317" s="139"/>
      <c r="J317" s="39"/>
      <c r="K317" s="39"/>
      <c r="L317" s="43"/>
      <c r="M317" s="238"/>
      <c r="N317" s="86"/>
      <c r="O317" s="86"/>
      <c r="P317" s="86"/>
      <c r="Q317" s="86"/>
      <c r="R317" s="86"/>
      <c r="S317" s="86"/>
      <c r="T317" s="87"/>
      <c r="AT317" s="17" t="s">
        <v>146</v>
      </c>
      <c r="AU317" s="17" t="s">
        <v>89</v>
      </c>
    </row>
    <row r="318" spans="2:65" s="1" customFormat="1" ht="16.5" customHeight="1">
      <c r="B318" s="38"/>
      <c r="C318" s="283" t="s">
        <v>537</v>
      </c>
      <c r="D318" s="283" t="s">
        <v>260</v>
      </c>
      <c r="E318" s="284" t="s">
        <v>538</v>
      </c>
      <c r="F318" s="285" t="s">
        <v>539</v>
      </c>
      <c r="G318" s="286" t="s">
        <v>153</v>
      </c>
      <c r="H318" s="287">
        <v>2</v>
      </c>
      <c r="I318" s="288"/>
      <c r="J318" s="289">
        <f>ROUND(I318*H318,2)</f>
        <v>0</v>
      </c>
      <c r="K318" s="285" t="s">
        <v>141</v>
      </c>
      <c r="L318" s="290"/>
      <c r="M318" s="291" t="s">
        <v>1</v>
      </c>
      <c r="N318" s="292" t="s">
        <v>44</v>
      </c>
      <c r="O318" s="86"/>
      <c r="P318" s="232">
        <f>O318*H318</f>
        <v>0</v>
      </c>
      <c r="Q318" s="232">
        <v>0.0821</v>
      </c>
      <c r="R318" s="232">
        <f>Q318*H318</f>
        <v>0.1642</v>
      </c>
      <c r="S318" s="232">
        <v>0</v>
      </c>
      <c r="T318" s="233">
        <f>S318*H318</f>
        <v>0</v>
      </c>
      <c r="AR318" s="234" t="s">
        <v>192</v>
      </c>
      <c r="AT318" s="234" t="s">
        <v>260</v>
      </c>
      <c r="AU318" s="234" t="s">
        <v>89</v>
      </c>
      <c r="AY318" s="17" t="s">
        <v>135</v>
      </c>
      <c r="BE318" s="235">
        <f>IF(N318="základní",J318,0)</f>
        <v>0</v>
      </c>
      <c r="BF318" s="235">
        <f>IF(N318="snížená",J318,0)</f>
        <v>0</v>
      </c>
      <c r="BG318" s="235">
        <f>IF(N318="zákl. přenesená",J318,0)</f>
        <v>0</v>
      </c>
      <c r="BH318" s="235">
        <f>IF(N318="sníž. přenesená",J318,0)</f>
        <v>0</v>
      </c>
      <c r="BI318" s="235">
        <f>IF(N318="nulová",J318,0)</f>
        <v>0</v>
      </c>
      <c r="BJ318" s="17" t="s">
        <v>87</v>
      </c>
      <c r="BK318" s="235">
        <f>ROUND(I318*H318,2)</f>
        <v>0</v>
      </c>
      <c r="BL318" s="17" t="s">
        <v>142</v>
      </c>
      <c r="BM318" s="234" t="s">
        <v>540</v>
      </c>
    </row>
    <row r="319" spans="2:47" s="1" customFormat="1" ht="12">
      <c r="B319" s="38"/>
      <c r="C319" s="39"/>
      <c r="D319" s="236" t="s">
        <v>144</v>
      </c>
      <c r="E319" s="39"/>
      <c r="F319" s="237" t="s">
        <v>541</v>
      </c>
      <c r="G319" s="39"/>
      <c r="H319" s="39"/>
      <c r="I319" s="139"/>
      <c r="J319" s="39"/>
      <c r="K319" s="39"/>
      <c r="L319" s="43"/>
      <c r="M319" s="238"/>
      <c r="N319" s="86"/>
      <c r="O319" s="86"/>
      <c r="P319" s="86"/>
      <c r="Q319" s="86"/>
      <c r="R319" s="86"/>
      <c r="S319" s="86"/>
      <c r="T319" s="87"/>
      <c r="AT319" s="17" t="s">
        <v>144</v>
      </c>
      <c r="AU319" s="17" t="s">
        <v>89</v>
      </c>
    </row>
    <row r="320" spans="2:51" s="13" customFormat="1" ht="12">
      <c r="B320" s="250"/>
      <c r="C320" s="251"/>
      <c r="D320" s="236" t="s">
        <v>148</v>
      </c>
      <c r="E320" s="252" t="s">
        <v>1</v>
      </c>
      <c r="F320" s="253" t="s">
        <v>542</v>
      </c>
      <c r="G320" s="251"/>
      <c r="H320" s="254">
        <v>2</v>
      </c>
      <c r="I320" s="255"/>
      <c r="J320" s="251"/>
      <c r="K320" s="251"/>
      <c r="L320" s="256"/>
      <c r="M320" s="257"/>
      <c r="N320" s="258"/>
      <c r="O320" s="258"/>
      <c r="P320" s="258"/>
      <c r="Q320" s="258"/>
      <c r="R320" s="258"/>
      <c r="S320" s="258"/>
      <c r="T320" s="259"/>
      <c r="AT320" s="260" t="s">
        <v>148</v>
      </c>
      <c r="AU320" s="260" t="s">
        <v>89</v>
      </c>
      <c r="AV320" s="13" t="s">
        <v>89</v>
      </c>
      <c r="AW320" s="13" t="s">
        <v>36</v>
      </c>
      <c r="AX320" s="13" t="s">
        <v>87</v>
      </c>
      <c r="AY320" s="260" t="s">
        <v>135</v>
      </c>
    </row>
    <row r="321" spans="2:65" s="1" customFormat="1" ht="16.5" customHeight="1">
      <c r="B321" s="38"/>
      <c r="C321" s="223" t="s">
        <v>543</v>
      </c>
      <c r="D321" s="223" t="s">
        <v>137</v>
      </c>
      <c r="E321" s="224" t="s">
        <v>544</v>
      </c>
      <c r="F321" s="225" t="s">
        <v>545</v>
      </c>
      <c r="G321" s="226" t="s">
        <v>167</v>
      </c>
      <c r="H321" s="227">
        <v>29.6</v>
      </c>
      <c r="I321" s="228"/>
      <c r="J321" s="229">
        <f>ROUND(I321*H321,2)</f>
        <v>0</v>
      </c>
      <c r="K321" s="225" t="s">
        <v>141</v>
      </c>
      <c r="L321" s="43"/>
      <c r="M321" s="230" t="s">
        <v>1</v>
      </c>
      <c r="N321" s="231" t="s">
        <v>44</v>
      </c>
      <c r="O321" s="86"/>
      <c r="P321" s="232">
        <f>O321*H321</f>
        <v>0</v>
      </c>
      <c r="Q321" s="232">
        <v>1E-05</v>
      </c>
      <c r="R321" s="232">
        <f>Q321*H321</f>
        <v>0.00029600000000000004</v>
      </c>
      <c r="S321" s="232">
        <v>0</v>
      </c>
      <c r="T321" s="233">
        <f>S321*H321</f>
        <v>0</v>
      </c>
      <c r="AR321" s="234" t="s">
        <v>142</v>
      </c>
      <c r="AT321" s="234" t="s">
        <v>137</v>
      </c>
      <c r="AU321" s="234" t="s">
        <v>89</v>
      </c>
      <c r="AY321" s="17" t="s">
        <v>135</v>
      </c>
      <c r="BE321" s="235">
        <f>IF(N321="základní",J321,0)</f>
        <v>0</v>
      </c>
      <c r="BF321" s="235">
        <f>IF(N321="snížená",J321,0)</f>
        <v>0</v>
      </c>
      <c r="BG321" s="235">
        <f>IF(N321="zákl. přenesená",J321,0)</f>
        <v>0</v>
      </c>
      <c r="BH321" s="235">
        <f>IF(N321="sníž. přenesená",J321,0)</f>
        <v>0</v>
      </c>
      <c r="BI321" s="235">
        <f>IF(N321="nulová",J321,0)</f>
        <v>0</v>
      </c>
      <c r="BJ321" s="17" t="s">
        <v>87</v>
      </c>
      <c r="BK321" s="235">
        <f>ROUND(I321*H321,2)</f>
        <v>0</v>
      </c>
      <c r="BL321" s="17" t="s">
        <v>142</v>
      </c>
      <c r="BM321" s="234" t="s">
        <v>546</v>
      </c>
    </row>
    <row r="322" spans="2:47" s="1" customFormat="1" ht="12">
      <c r="B322" s="38"/>
      <c r="C322" s="39"/>
      <c r="D322" s="236" t="s">
        <v>144</v>
      </c>
      <c r="E322" s="39"/>
      <c r="F322" s="237" t="s">
        <v>547</v>
      </c>
      <c r="G322" s="39"/>
      <c r="H322" s="39"/>
      <c r="I322" s="139"/>
      <c r="J322" s="39"/>
      <c r="K322" s="39"/>
      <c r="L322" s="43"/>
      <c r="M322" s="238"/>
      <c r="N322" s="86"/>
      <c r="O322" s="86"/>
      <c r="P322" s="86"/>
      <c r="Q322" s="86"/>
      <c r="R322" s="86"/>
      <c r="S322" s="86"/>
      <c r="T322" s="87"/>
      <c r="AT322" s="17" t="s">
        <v>144</v>
      </c>
      <c r="AU322" s="17" t="s">
        <v>89</v>
      </c>
    </row>
    <row r="323" spans="2:47" s="1" customFormat="1" ht="12">
      <c r="B323" s="38"/>
      <c r="C323" s="39"/>
      <c r="D323" s="236" t="s">
        <v>146</v>
      </c>
      <c r="E323" s="39"/>
      <c r="F323" s="239" t="s">
        <v>548</v>
      </c>
      <c r="G323" s="39"/>
      <c r="H323" s="39"/>
      <c r="I323" s="139"/>
      <c r="J323" s="39"/>
      <c r="K323" s="39"/>
      <c r="L323" s="43"/>
      <c r="M323" s="238"/>
      <c r="N323" s="86"/>
      <c r="O323" s="86"/>
      <c r="P323" s="86"/>
      <c r="Q323" s="86"/>
      <c r="R323" s="86"/>
      <c r="S323" s="86"/>
      <c r="T323" s="87"/>
      <c r="AT323" s="17" t="s">
        <v>146</v>
      </c>
      <c r="AU323" s="17" t="s">
        <v>89</v>
      </c>
    </row>
    <row r="324" spans="2:65" s="1" customFormat="1" ht="16.5" customHeight="1">
      <c r="B324" s="38"/>
      <c r="C324" s="223" t="s">
        <v>549</v>
      </c>
      <c r="D324" s="223" t="s">
        <v>137</v>
      </c>
      <c r="E324" s="224" t="s">
        <v>550</v>
      </c>
      <c r="F324" s="225" t="s">
        <v>551</v>
      </c>
      <c r="G324" s="226" t="s">
        <v>167</v>
      </c>
      <c r="H324" s="227">
        <v>29.6</v>
      </c>
      <c r="I324" s="228"/>
      <c r="J324" s="229">
        <f>ROUND(I324*H324,2)</f>
        <v>0</v>
      </c>
      <c r="K324" s="225" t="s">
        <v>141</v>
      </c>
      <c r="L324" s="43"/>
      <c r="M324" s="230" t="s">
        <v>1</v>
      </c>
      <c r="N324" s="231" t="s">
        <v>44</v>
      </c>
      <c r="O324" s="86"/>
      <c r="P324" s="232">
        <f>O324*H324</f>
        <v>0</v>
      </c>
      <c r="Q324" s="232">
        <v>0.00034</v>
      </c>
      <c r="R324" s="232">
        <f>Q324*H324</f>
        <v>0.010064000000000002</v>
      </c>
      <c r="S324" s="232">
        <v>0</v>
      </c>
      <c r="T324" s="233">
        <f>S324*H324</f>
        <v>0</v>
      </c>
      <c r="AR324" s="234" t="s">
        <v>142</v>
      </c>
      <c r="AT324" s="234" t="s">
        <v>137</v>
      </c>
      <c r="AU324" s="234" t="s">
        <v>89</v>
      </c>
      <c r="AY324" s="17" t="s">
        <v>135</v>
      </c>
      <c r="BE324" s="235">
        <f>IF(N324="základní",J324,0)</f>
        <v>0</v>
      </c>
      <c r="BF324" s="235">
        <f>IF(N324="snížená",J324,0)</f>
        <v>0</v>
      </c>
      <c r="BG324" s="235">
        <f>IF(N324="zákl. přenesená",J324,0)</f>
        <v>0</v>
      </c>
      <c r="BH324" s="235">
        <f>IF(N324="sníž. přenesená",J324,0)</f>
        <v>0</v>
      </c>
      <c r="BI324" s="235">
        <f>IF(N324="nulová",J324,0)</f>
        <v>0</v>
      </c>
      <c r="BJ324" s="17" t="s">
        <v>87</v>
      </c>
      <c r="BK324" s="235">
        <f>ROUND(I324*H324,2)</f>
        <v>0</v>
      </c>
      <c r="BL324" s="17" t="s">
        <v>142</v>
      </c>
      <c r="BM324" s="234" t="s">
        <v>552</v>
      </c>
    </row>
    <row r="325" spans="2:47" s="1" customFormat="1" ht="12">
      <c r="B325" s="38"/>
      <c r="C325" s="39"/>
      <c r="D325" s="236" t="s">
        <v>144</v>
      </c>
      <c r="E325" s="39"/>
      <c r="F325" s="237" t="s">
        <v>553</v>
      </c>
      <c r="G325" s="39"/>
      <c r="H325" s="39"/>
      <c r="I325" s="139"/>
      <c r="J325" s="39"/>
      <c r="K325" s="39"/>
      <c r="L325" s="43"/>
      <c r="M325" s="238"/>
      <c r="N325" s="86"/>
      <c r="O325" s="86"/>
      <c r="P325" s="86"/>
      <c r="Q325" s="86"/>
      <c r="R325" s="86"/>
      <c r="S325" s="86"/>
      <c r="T325" s="87"/>
      <c r="AT325" s="17" t="s">
        <v>144</v>
      </c>
      <c r="AU325" s="17" t="s">
        <v>89</v>
      </c>
    </row>
    <row r="326" spans="2:47" s="1" customFormat="1" ht="12">
      <c r="B326" s="38"/>
      <c r="C326" s="39"/>
      <c r="D326" s="236" t="s">
        <v>146</v>
      </c>
      <c r="E326" s="39"/>
      <c r="F326" s="239" t="s">
        <v>554</v>
      </c>
      <c r="G326" s="39"/>
      <c r="H326" s="39"/>
      <c r="I326" s="139"/>
      <c r="J326" s="39"/>
      <c r="K326" s="39"/>
      <c r="L326" s="43"/>
      <c r="M326" s="238"/>
      <c r="N326" s="86"/>
      <c r="O326" s="86"/>
      <c r="P326" s="86"/>
      <c r="Q326" s="86"/>
      <c r="R326" s="86"/>
      <c r="S326" s="86"/>
      <c r="T326" s="87"/>
      <c r="AT326" s="17" t="s">
        <v>146</v>
      </c>
      <c r="AU326" s="17" t="s">
        <v>89</v>
      </c>
    </row>
    <row r="327" spans="2:65" s="1" customFormat="1" ht="16.5" customHeight="1">
      <c r="B327" s="38"/>
      <c r="C327" s="223" t="s">
        <v>555</v>
      </c>
      <c r="D327" s="223" t="s">
        <v>137</v>
      </c>
      <c r="E327" s="224" t="s">
        <v>556</v>
      </c>
      <c r="F327" s="225" t="s">
        <v>557</v>
      </c>
      <c r="G327" s="226" t="s">
        <v>167</v>
      </c>
      <c r="H327" s="227">
        <v>29.6</v>
      </c>
      <c r="I327" s="228"/>
      <c r="J327" s="229">
        <f>ROUND(I327*H327,2)</f>
        <v>0</v>
      </c>
      <c r="K327" s="225" t="s">
        <v>141</v>
      </c>
      <c r="L327" s="43"/>
      <c r="M327" s="230" t="s">
        <v>1</v>
      </c>
      <c r="N327" s="231" t="s">
        <v>44</v>
      </c>
      <c r="O327" s="86"/>
      <c r="P327" s="232">
        <f>O327*H327</f>
        <v>0</v>
      </c>
      <c r="Q327" s="232">
        <v>0</v>
      </c>
      <c r="R327" s="232">
        <f>Q327*H327</f>
        <v>0</v>
      </c>
      <c r="S327" s="232">
        <v>0</v>
      </c>
      <c r="T327" s="233">
        <f>S327*H327</f>
        <v>0</v>
      </c>
      <c r="AR327" s="234" t="s">
        <v>142</v>
      </c>
      <c r="AT327" s="234" t="s">
        <v>137</v>
      </c>
      <c r="AU327" s="234" t="s">
        <v>89</v>
      </c>
      <c r="AY327" s="17" t="s">
        <v>135</v>
      </c>
      <c r="BE327" s="235">
        <f>IF(N327="základní",J327,0)</f>
        <v>0</v>
      </c>
      <c r="BF327" s="235">
        <f>IF(N327="snížená",J327,0)</f>
        <v>0</v>
      </c>
      <c r="BG327" s="235">
        <f>IF(N327="zákl. přenesená",J327,0)</f>
        <v>0</v>
      </c>
      <c r="BH327" s="235">
        <f>IF(N327="sníž. přenesená",J327,0)</f>
        <v>0</v>
      </c>
      <c r="BI327" s="235">
        <f>IF(N327="nulová",J327,0)</f>
        <v>0</v>
      </c>
      <c r="BJ327" s="17" t="s">
        <v>87</v>
      </c>
      <c r="BK327" s="235">
        <f>ROUND(I327*H327,2)</f>
        <v>0</v>
      </c>
      <c r="BL327" s="17" t="s">
        <v>142</v>
      </c>
      <c r="BM327" s="234" t="s">
        <v>558</v>
      </c>
    </row>
    <row r="328" spans="2:47" s="1" customFormat="1" ht="12">
      <c r="B328" s="38"/>
      <c r="C328" s="39"/>
      <c r="D328" s="236" t="s">
        <v>144</v>
      </c>
      <c r="E328" s="39"/>
      <c r="F328" s="237" t="s">
        <v>559</v>
      </c>
      <c r="G328" s="39"/>
      <c r="H328" s="39"/>
      <c r="I328" s="139"/>
      <c r="J328" s="39"/>
      <c r="K328" s="39"/>
      <c r="L328" s="43"/>
      <c r="M328" s="238"/>
      <c r="N328" s="86"/>
      <c r="O328" s="86"/>
      <c r="P328" s="86"/>
      <c r="Q328" s="86"/>
      <c r="R328" s="86"/>
      <c r="S328" s="86"/>
      <c r="T328" s="87"/>
      <c r="AT328" s="17" t="s">
        <v>144</v>
      </c>
      <c r="AU328" s="17" t="s">
        <v>89</v>
      </c>
    </row>
    <row r="329" spans="2:47" s="1" customFormat="1" ht="12">
      <c r="B329" s="38"/>
      <c r="C329" s="39"/>
      <c r="D329" s="236" t="s">
        <v>146</v>
      </c>
      <c r="E329" s="39"/>
      <c r="F329" s="239" t="s">
        <v>560</v>
      </c>
      <c r="G329" s="39"/>
      <c r="H329" s="39"/>
      <c r="I329" s="139"/>
      <c r="J329" s="39"/>
      <c r="K329" s="39"/>
      <c r="L329" s="43"/>
      <c r="M329" s="238"/>
      <c r="N329" s="86"/>
      <c r="O329" s="86"/>
      <c r="P329" s="86"/>
      <c r="Q329" s="86"/>
      <c r="R329" s="86"/>
      <c r="S329" s="86"/>
      <c r="T329" s="87"/>
      <c r="AT329" s="17" t="s">
        <v>146</v>
      </c>
      <c r="AU329" s="17" t="s">
        <v>89</v>
      </c>
    </row>
    <row r="330" spans="2:65" s="1" customFormat="1" ht="16.5" customHeight="1">
      <c r="B330" s="38"/>
      <c r="C330" s="223" t="s">
        <v>561</v>
      </c>
      <c r="D330" s="223" t="s">
        <v>137</v>
      </c>
      <c r="E330" s="224" t="s">
        <v>562</v>
      </c>
      <c r="F330" s="225" t="s">
        <v>563</v>
      </c>
      <c r="G330" s="226" t="s">
        <v>167</v>
      </c>
      <c r="H330" s="227">
        <v>25.4</v>
      </c>
      <c r="I330" s="228"/>
      <c r="J330" s="229">
        <f>ROUND(I330*H330,2)</f>
        <v>0</v>
      </c>
      <c r="K330" s="225" t="s">
        <v>141</v>
      </c>
      <c r="L330" s="43"/>
      <c r="M330" s="230" t="s">
        <v>1</v>
      </c>
      <c r="N330" s="231" t="s">
        <v>44</v>
      </c>
      <c r="O330" s="86"/>
      <c r="P330" s="232">
        <f>O330*H330</f>
        <v>0</v>
      </c>
      <c r="Q330" s="232">
        <v>0</v>
      </c>
      <c r="R330" s="232">
        <f>Q330*H330</f>
        <v>0</v>
      </c>
      <c r="S330" s="232">
        <v>0</v>
      </c>
      <c r="T330" s="233">
        <f>S330*H330</f>
        <v>0</v>
      </c>
      <c r="AR330" s="234" t="s">
        <v>142</v>
      </c>
      <c r="AT330" s="234" t="s">
        <v>137</v>
      </c>
      <c r="AU330" s="234" t="s">
        <v>89</v>
      </c>
      <c r="AY330" s="17" t="s">
        <v>135</v>
      </c>
      <c r="BE330" s="235">
        <f>IF(N330="základní",J330,0)</f>
        <v>0</v>
      </c>
      <c r="BF330" s="235">
        <f>IF(N330="snížená",J330,0)</f>
        <v>0</v>
      </c>
      <c r="BG330" s="235">
        <f>IF(N330="zákl. přenesená",J330,0)</f>
        <v>0</v>
      </c>
      <c r="BH330" s="235">
        <f>IF(N330="sníž. přenesená",J330,0)</f>
        <v>0</v>
      </c>
      <c r="BI330" s="235">
        <f>IF(N330="nulová",J330,0)</f>
        <v>0</v>
      </c>
      <c r="BJ330" s="17" t="s">
        <v>87</v>
      </c>
      <c r="BK330" s="235">
        <f>ROUND(I330*H330,2)</f>
        <v>0</v>
      </c>
      <c r="BL330" s="17" t="s">
        <v>142</v>
      </c>
      <c r="BM330" s="234" t="s">
        <v>564</v>
      </c>
    </row>
    <row r="331" spans="2:47" s="1" customFormat="1" ht="12">
      <c r="B331" s="38"/>
      <c r="C331" s="39"/>
      <c r="D331" s="236" t="s">
        <v>144</v>
      </c>
      <c r="E331" s="39"/>
      <c r="F331" s="237" t="s">
        <v>565</v>
      </c>
      <c r="G331" s="39"/>
      <c r="H331" s="39"/>
      <c r="I331" s="139"/>
      <c r="J331" s="39"/>
      <c r="K331" s="39"/>
      <c r="L331" s="43"/>
      <c r="M331" s="238"/>
      <c r="N331" s="86"/>
      <c r="O331" s="86"/>
      <c r="P331" s="86"/>
      <c r="Q331" s="86"/>
      <c r="R331" s="86"/>
      <c r="S331" s="86"/>
      <c r="T331" s="87"/>
      <c r="AT331" s="17" t="s">
        <v>144</v>
      </c>
      <c r="AU331" s="17" t="s">
        <v>89</v>
      </c>
    </row>
    <row r="332" spans="2:47" s="1" customFormat="1" ht="12">
      <c r="B332" s="38"/>
      <c r="C332" s="39"/>
      <c r="D332" s="236" t="s">
        <v>146</v>
      </c>
      <c r="E332" s="39"/>
      <c r="F332" s="239" t="s">
        <v>560</v>
      </c>
      <c r="G332" s="39"/>
      <c r="H332" s="39"/>
      <c r="I332" s="139"/>
      <c r="J332" s="39"/>
      <c r="K332" s="39"/>
      <c r="L332" s="43"/>
      <c r="M332" s="238"/>
      <c r="N332" s="86"/>
      <c r="O332" s="86"/>
      <c r="P332" s="86"/>
      <c r="Q332" s="86"/>
      <c r="R332" s="86"/>
      <c r="S332" s="86"/>
      <c r="T332" s="87"/>
      <c r="AT332" s="17" t="s">
        <v>146</v>
      </c>
      <c r="AU332" s="17" t="s">
        <v>89</v>
      </c>
    </row>
    <row r="333" spans="2:65" s="1" customFormat="1" ht="16.5" customHeight="1">
      <c r="B333" s="38"/>
      <c r="C333" s="223" t="s">
        <v>566</v>
      </c>
      <c r="D333" s="223" t="s">
        <v>137</v>
      </c>
      <c r="E333" s="224" t="s">
        <v>567</v>
      </c>
      <c r="F333" s="225" t="s">
        <v>568</v>
      </c>
      <c r="G333" s="226" t="s">
        <v>174</v>
      </c>
      <c r="H333" s="227">
        <v>18.72</v>
      </c>
      <c r="I333" s="228"/>
      <c r="J333" s="229">
        <f>ROUND(I333*H333,2)</f>
        <v>0</v>
      </c>
      <c r="K333" s="225" t="s">
        <v>1</v>
      </c>
      <c r="L333" s="43"/>
      <c r="M333" s="230" t="s">
        <v>1</v>
      </c>
      <c r="N333" s="231" t="s">
        <v>44</v>
      </c>
      <c r="O333" s="86"/>
      <c r="P333" s="232">
        <f>O333*H333</f>
        <v>0</v>
      </c>
      <c r="Q333" s="232">
        <v>0.00147</v>
      </c>
      <c r="R333" s="232">
        <f>Q333*H333</f>
        <v>0.0275184</v>
      </c>
      <c r="S333" s="232">
        <v>2.447</v>
      </c>
      <c r="T333" s="233">
        <f>S333*H333</f>
        <v>45.80784</v>
      </c>
      <c r="AR333" s="234" t="s">
        <v>142</v>
      </c>
      <c r="AT333" s="234" t="s">
        <v>137</v>
      </c>
      <c r="AU333" s="234" t="s">
        <v>89</v>
      </c>
      <c r="AY333" s="17" t="s">
        <v>135</v>
      </c>
      <c r="BE333" s="235">
        <f>IF(N333="základní",J333,0)</f>
        <v>0</v>
      </c>
      <c r="BF333" s="235">
        <f>IF(N333="snížená",J333,0)</f>
        <v>0</v>
      </c>
      <c r="BG333" s="235">
        <f>IF(N333="zákl. přenesená",J333,0)</f>
        <v>0</v>
      </c>
      <c r="BH333" s="235">
        <f>IF(N333="sníž. přenesená",J333,0)</f>
        <v>0</v>
      </c>
      <c r="BI333" s="235">
        <f>IF(N333="nulová",J333,0)</f>
        <v>0</v>
      </c>
      <c r="BJ333" s="17" t="s">
        <v>87</v>
      </c>
      <c r="BK333" s="235">
        <f>ROUND(I333*H333,2)</f>
        <v>0</v>
      </c>
      <c r="BL333" s="17" t="s">
        <v>142</v>
      </c>
      <c r="BM333" s="234" t="s">
        <v>569</v>
      </c>
    </row>
    <row r="334" spans="2:47" s="1" customFormat="1" ht="12">
      <c r="B334" s="38"/>
      <c r="C334" s="39"/>
      <c r="D334" s="236" t="s">
        <v>144</v>
      </c>
      <c r="E334" s="39"/>
      <c r="F334" s="237" t="s">
        <v>570</v>
      </c>
      <c r="G334" s="39"/>
      <c r="H334" s="39"/>
      <c r="I334" s="139"/>
      <c r="J334" s="39"/>
      <c r="K334" s="39"/>
      <c r="L334" s="43"/>
      <c r="M334" s="238"/>
      <c r="N334" s="86"/>
      <c r="O334" s="86"/>
      <c r="P334" s="86"/>
      <c r="Q334" s="86"/>
      <c r="R334" s="86"/>
      <c r="S334" s="86"/>
      <c r="T334" s="87"/>
      <c r="AT334" s="17" t="s">
        <v>144</v>
      </c>
      <c r="AU334" s="17" t="s">
        <v>89</v>
      </c>
    </row>
    <row r="335" spans="2:51" s="13" customFormat="1" ht="12">
      <c r="B335" s="250"/>
      <c r="C335" s="251"/>
      <c r="D335" s="236" t="s">
        <v>148</v>
      </c>
      <c r="E335" s="252" t="s">
        <v>1</v>
      </c>
      <c r="F335" s="253" t="s">
        <v>571</v>
      </c>
      <c r="G335" s="251"/>
      <c r="H335" s="254">
        <v>2.24</v>
      </c>
      <c r="I335" s="255"/>
      <c r="J335" s="251"/>
      <c r="K335" s="251"/>
      <c r="L335" s="256"/>
      <c r="M335" s="257"/>
      <c r="N335" s="258"/>
      <c r="O335" s="258"/>
      <c r="P335" s="258"/>
      <c r="Q335" s="258"/>
      <c r="R335" s="258"/>
      <c r="S335" s="258"/>
      <c r="T335" s="259"/>
      <c r="AT335" s="260" t="s">
        <v>148</v>
      </c>
      <c r="AU335" s="260" t="s">
        <v>89</v>
      </c>
      <c r="AV335" s="13" t="s">
        <v>89</v>
      </c>
      <c r="AW335" s="13" t="s">
        <v>36</v>
      </c>
      <c r="AX335" s="13" t="s">
        <v>79</v>
      </c>
      <c r="AY335" s="260" t="s">
        <v>135</v>
      </c>
    </row>
    <row r="336" spans="2:51" s="13" customFormat="1" ht="12">
      <c r="B336" s="250"/>
      <c r="C336" s="251"/>
      <c r="D336" s="236" t="s">
        <v>148</v>
      </c>
      <c r="E336" s="252" t="s">
        <v>1</v>
      </c>
      <c r="F336" s="253" t="s">
        <v>572</v>
      </c>
      <c r="G336" s="251"/>
      <c r="H336" s="254">
        <v>11.73</v>
      </c>
      <c r="I336" s="255"/>
      <c r="J336" s="251"/>
      <c r="K336" s="251"/>
      <c r="L336" s="256"/>
      <c r="M336" s="257"/>
      <c r="N336" s="258"/>
      <c r="O336" s="258"/>
      <c r="P336" s="258"/>
      <c r="Q336" s="258"/>
      <c r="R336" s="258"/>
      <c r="S336" s="258"/>
      <c r="T336" s="259"/>
      <c r="AT336" s="260" t="s">
        <v>148</v>
      </c>
      <c r="AU336" s="260" t="s">
        <v>89</v>
      </c>
      <c r="AV336" s="13" t="s">
        <v>89</v>
      </c>
      <c r="AW336" s="13" t="s">
        <v>36</v>
      </c>
      <c r="AX336" s="13" t="s">
        <v>79</v>
      </c>
      <c r="AY336" s="260" t="s">
        <v>135</v>
      </c>
    </row>
    <row r="337" spans="2:51" s="13" customFormat="1" ht="12">
      <c r="B337" s="250"/>
      <c r="C337" s="251"/>
      <c r="D337" s="236" t="s">
        <v>148</v>
      </c>
      <c r="E337" s="252" t="s">
        <v>1</v>
      </c>
      <c r="F337" s="253" t="s">
        <v>573</v>
      </c>
      <c r="G337" s="251"/>
      <c r="H337" s="254">
        <v>2.68</v>
      </c>
      <c r="I337" s="255"/>
      <c r="J337" s="251"/>
      <c r="K337" s="251"/>
      <c r="L337" s="256"/>
      <c r="M337" s="257"/>
      <c r="N337" s="258"/>
      <c r="O337" s="258"/>
      <c r="P337" s="258"/>
      <c r="Q337" s="258"/>
      <c r="R337" s="258"/>
      <c r="S337" s="258"/>
      <c r="T337" s="259"/>
      <c r="AT337" s="260" t="s">
        <v>148</v>
      </c>
      <c r="AU337" s="260" t="s">
        <v>89</v>
      </c>
      <c r="AV337" s="13" t="s">
        <v>89</v>
      </c>
      <c r="AW337" s="13" t="s">
        <v>36</v>
      </c>
      <c r="AX337" s="13" t="s">
        <v>79</v>
      </c>
      <c r="AY337" s="260" t="s">
        <v>135</v>
      </c>
    </row>
    <row r="338" spans="2:51" s="13" customFormat="1" ht="12">
      <c r="B338" s="250"/>
      <c r="C338" s="251"/>
      <c r="D338" s="236" t="s">
        <v>148</v>
      </c>
      <c r="E338" s="252" t="s">
        <v>1</v>
      </c>
      <c r="F338" s="253" t="s">
        <v>574</v>
      </c>
      <c r="G338" s="251"/>
      <c r="H338" s="254">
        <v>2.07</v>
      </c>
      <c r="I338" s="255"/>
      <c r="J338" s="251"/>
      <c r="K338" s="251"/>
      <c r="L338" s="256"/>
      <c r="M338" s="257"/>
      <c r="N338" s="258"/>
      <c r="O338" s="258"/>
      <c r="P338" s="258"/>
      <c r="Q338" s="258"/>
      <c r="R338" s="258"/>
      <c r="S338" s="258"/>
      <c r="T338" s="259"/>
      <c r="AT338" s="260" t="s">
        <v>148</v>
      </c>
      <c r="AU338" s="260" t="s">
        <v>89</v>
      </c>
      <c r="AV338" s="13" t="s">
        <v>89</v>
      </c>
      <c r="AW338" s="13" t="s">
        <v>36</v>
      </c>
      <c r="AX338" s="13" t="s">
        <v>79</v>
      </c>
      <c r="AY338" s="260" t="s">
        <v>135</v>
      </c>
    </row>
    <row r="339" spans="2:51" s="14" customFormat="1" ht="12">
      <c r="B339" s="261"/>
      <c r="C339" s="262"/>
      <c r="D339" s="236" t="s">
        <v>148</v>
      </c>
      <c r="E339" s="263" t="s">
        <v>1</v>
      </c>
      <c r="F339" s="264" t="s">
        <v>180</v>
      </c>
      <c r="G339" s="262"/>
      <c r="H339" s="265">
        <v>18.720000000000002</v>
      </c>
      <c r="I339" s="266"/>
      <c r="J339" s="262"/>
      <c r="K339" s="262"/>
      <c r="L339" s="267"/>
      <c r="M339" s="268"/>
      <c r="N339" s="269"/>
      <c r="O339" s="269"/>
      <c r="P339" s="269"/>
      <c r="Q339" s="269"/>
      <c r="R339" s="269"/>
      <c r="S339" s="269"/>
      <c r="T339" s="270"/>
      <c r="AT339" s="271" t="s">
        <v>148</v>
      </c>
      <c r="AU339" s="271" t="s">
        <v>89</v>
      </c>
      <c r="AV339" s="14" t="s">
        <v>142</v>
      </c>
      <c r="AW339" s="14" t="s">
        <v>36</v>
      </c>
      <c r="AX339" s="14" t="s">
        <v>87</v>
      </c>
      <c r="AY339" s="271" t="s">
        <v>135</v>
      </c>
    </row>
    <row r="340" spans="2:65" s="1" customFormat="1" ht="16.5" customHeight="1">
      <c r="B340" s="38"/>
      <c r="C340" s="223" t="s">
        <v>575</v>
      </c>
      <c r="D340" s="223" t="s">
        <v>137</v>
      </c>
      <c r="E340" s="224" t="s">
        <v>303</v>
      </c>
      <c r="F340" s="225" t="s">
        <v>304</v>
      </c>
      <c r="G340" s="226" t="s">
        <v>174</v>
      </c>
      <c r="H340" s="227">
        <v>0.48</v>
      </c>
      <c r="I340" s="228"/>
      <c r="J340" s="229">
        <f>ROUND(I340*H340,2)</f>
        <v>0</v>
      </c>
      <c r="K340" s="225" t="s">
        <v>1</v>
      </c>
      <c r="L340" s="43"/>
      <c r="M340" s="230" t="s">
        <v>1</v>
      </c>
      <c r="N340" s="231" t="s">
        <v>44</v>
      </c>
      <c r="O340" s="86"/>
      <c r="P340" s="232">
        <f>O340*H340</f>
        <v>0</v>
      </c>
      <c r="Q340" s="232">
        <v>0</v>
      </c>
      <c r="R340" s="232">
        <f>Q340*H340</f>
        <v>0</v>
      </c>
      <c r="S340" s="232">
        <v>2.65</v>
      </c>
      <c r="T340" s="233">
        <f>S340*H340</f>
        <v>1.272</v>
      </c>
      <c r="AR340" s="234" t="s">
        <v>142</v>
      </c>
      <c r="AT340" s="234" t="s">
        <v>137</v>
      </c>
      <c r="AU340" s="234" t="s">
        <v>89</v>
      </c>
      <c r="AY340" s="17" t="s">
        <v>135</v>
      </c>
      <c r="BE340" s="235">
        <f>IF(N340="základní",J340,0)</f>
        <v>0</v>
      </c>
      <c r="BF340" s="235">
        <f>IF(N340="snížená",J340,0)</f>
        <v>0</v>
      </c>
      <c r="BG340" s="235">
        <f>IF(N340="zákl. přenesená",J340,0)</f>
        <v>0</v>
      </c>
      <c r="BH340" s="235">
        <f>IF(N340="sníž. přenesená",J340,0)</f>
        <v>0</v>
      </c>
      <c r="BI340" s="235">
        <f>IF(N340="nulová",J340,0)</f>
        <v>0</v>
      </c>
      <c r="BJ340" s="17" t="s">
        <v>87</v>
      </c>
      <c r="BK340" s="235">
        <f>ROUND(I340*H340,2)</f>
        <v>0</v>
      </c>
      <c r="BL340" s="17" t="s">
        <v>142</v>
      </c>
      <c r="BM340" s="234" t="s">
        <v>576</v>
      </c>
    </row>
    <row r="341" spans="2:47" s="1" customFormat="1" ht="12">
      <c r="B341" s="38"/>
      <c r="C341" s="39"/>
      <c r="D341" s="236" t="s">
        <v>144</v>
      </c>
      <c r="E341" s="39"/>
      <c r="F341" s="237" t="s">
        <v>306</v>
      </c>
      <c r="G341" s="39"/>
      <c r="H341" s="39"/>
      <c r="I341" s="139"/>
      <c r="J341" s="39"/>
      <c r="K341" s="39"/>
      <c r="L341" s="43"/>
      <c r="M341" s="238"/>
      <c r="N341" s="86"/>
      <c r="O341" s="86"/>
      <c r="P341" s="86"/>
      <c r="Q341" s="86"/>
      <c r="R341" s="86"/>
      <c r="S341" s="86"/>
      <c r="T341" s="87"/>
      <c r="AT341" s="17" t="s">
        <v>144</v>
      </c>
      <c r="AU341" s="17" t="s">
        <v>89</v>
      </c>
    </row>
    <row r="342" spans="2:47" s="1" customFormat="1" ht="12">
      <c r="B342" s="38"/>
      <c r="C342" s="39"/>
      <c r="D342" s="236" t="s">
        <v>146</v>
      </c>
      <c r="E342" s="39"/>
      <c r="F342" s="239" t="s">
        <v>307</v>
      </c>
      <c r="G342" s="39"/>
      <c r="H342" s="39"/>
      <c r="I342" s="139"/>
      <c r="J342" s="39"/>
      <c r="K342" s="39"/>
      <c r="L342" s="43"/>
      <c r="M342" s="238"/>
      <c r="N342" s="86"/>
      <c r="O342" s="86"/>
      <c r="P342" s="86"/>
      <c r="Q342" s="86"/>
      <c r="R342" s="86"/>
      <c r="S342" s="86"/>
      <c r="T342" s="87"/>
      <c r="AT342" s="17" t="s">
        <v>146</v>
      </c>
      <c r="AU342" s="17" t="s">
        <v>89</v>
      </c>
    </row>
    <row r="343" spans="2:51" s="13" customFormat="1" ht="12">
      <c r="B343" s="250"/>
      <c r="C343" s="251"/>
      <c r="D343" s="236" t="s">
        <v>148</v>
      </c>
      <c r="E343" s="252" t="s">
        <v>1</v>
      </c>
      <c r="F343" s="253" t="s">
        <v>465</v>
      </c>
      <c r="G343" s="251"/>
      <c r="H343" s="254">
        <v>0.48</v>
      </c>
      <c r="I343" s="255"/>
      <c r="J343" s="251"/>
      <c r="K343" s="251"/>
      <c r="L343" s="256"/>
      <c r="M343" s="257"/>
      <c r="N343" s="258"/>
      <c r="O343" s="258"/>
      <c r="P343" s="258"/>
      <c r="Q343" s="258"/>
      <c r="R343" s="258"/>
      <c r="S343" s="258"/>
      <c r="T343" s="259"/>
      <c r="AT343" s="260" t="s">
        <v>148</v>
      </c>
      <c r="AU343" s="260" t="s">
        <v>89</v>
      </c>
      <c r="AV343" s="13" t="s">
        <v>89</v>
      </c>
      <c r="AW343" s="13" t="s">
        <v>36</v>
      </c>
      <c r="AX343" s="13" t="s">
        <v>87</v>
      </c>
      <c r="AY343" s="260" t="s">
        <v>135</v>
      </c>
    </row>
    <row r="344" spans="2:65" s="1" customFormat="1" ht="16.5" customHeight="1">
      <c r="B344" s="38"/>
      <c r="C344" s="223" t="s">
        <v>577</v>
      </c>
      <c r="D344" s="223" t="s">
        <v>137</v>
      </c>
      <c r="E344" s="224" t="s">
        <v>578</v>
      </c>
      <c r="F344" s="225" t="s">
        <v>579</v>
      </c>
      <c r="G344" s="226" t="s">
        <v>167</v>
      </c>
      <c r="H344" s="227">
        <v>7</v>
      </c>
      <c r="I344" s="228"/>
      <c r="J344" s="229">
        <f>ROUND(I344*H344,2)</f>
        <v>0</v>
      </c>
      <c r="K344" s="225" t="s">
        <v>141</v>
      </c>
      <c r="L344" s="43"/>
      <c r="M344" s="230" t="s">
        <v>1</v>
      </c>
      <c r="N344" s="231" t="s">
        <v>44</v>
      </c>
      <c r="O344" s="86"/>
      <c r="P344" s="232">
        <f>O344*H344</f>
        <v>0</v>
      </c>
      <c r="Q344" s="232">
        <v>0</v>
      </c>
      <c r="R344" s="232">
        <f>Q344*H344</f>
        <v>0</v>
      </c>
      <c r="S344" s="232">
        <v>0</v>
      </c>
      <c r="T344" s="233">
        <f>S344*H344</f>
        <v>0</v>
      </c>
      <c r="AR344" s="234" t="s">
        <v>142</v>
      </c>
      <c r="AT344" s="234" t="s">
        <v>137</v>
      </c>
      <c r="AU344" s="234" t="s">
        <v>89</v>
      </c>
      <c r="AY344" s="17" t="s">
        <v>135</v>
      </c>
      <c r="BE344" s="235">
        <f>IF(N344="základní",J344,0)</f>
        <v>0</v>
      </c>
      <c r="BF344" s="235">
        <f>IF(N344="snížená",J344,0)</f>
        <v>0</v>
      </c>
      <c r="BG344" s="235">
        <f>IF(N344="zákl. přenesená",J344,0)</f>
        <v>0</v>
      </c>
      <c r="BH344" s="235">
        <f>IF(N344="sníž. přenesená",J344,0)</f>
        <v>0</v>
      </c>
      <c r="BI344" s="235">
        <f>IF(N344="nulová",J344,0)</f>
        <v>0</v>
      </c>
      <c r="BJ344" s="17" t="s">
        <v>87</v>
      </c>
      <c r="BK344" s="235">
        <f>ROUND(I344*H344,2)</f>
        <v>0</v>
      </c>
      <c r="BL344" s="17" t="s">
        <v>142</v>
      </c>
      <c r="BM344" s="234" t="s">
        <v>580</v>
      </c>
    </row>
    <row r="345" spans="2:47" s="1" customFormat="1" ht="12">
      <c r="B345" s="38"/>
      <c r="C345" s="39"/>
      <c r="D345" s="236" t="s">
        <v>144</v>
      </c>
      <c r="E345" s="39"/>
      <c r="F345" s="237" t="s">
        <v>581</v>
      </c>
      <c r="G345" s="39"/>
      <c r="H345" s="39"/>
      <c r="I345" s="139"/>
      <c r="J345" s="39"/>
      <c r="K345" s="39"/>
      <c r="L345" s="43"/>
      <c r="M345" s="238"/>
      <c r="N345" s="86"/>
      <c r="O345" s="86"/>
      <c r="P345" s="86"/>
      <c r="Q345" s="86"/>
      <c r="R345" s="86"/>
      <c r="S345" s="86"/>
      <c r="T345" s="87"/>
      <c r="AT345" s="17" t="s">
        <v>144</v>
      </c>
      <c r="AU345" s="17" t="s">
        <v>89</v>
      </c>
    </row>
    <row r="346" spans="2:47" s="1" customFormat="1" ht="12">
      <c r="B346" s="38"/>
      <c r="C346" s="39"/>
      <c r="D346" s="236" t="s">
        <v>146</v>
      </c>
      <c r="E346" s="39"/>
      <c r="F346" s="239" t="s">
        <v>582</v>
      </c>
      <c r="G346" s="39"/>
      <c r="H346" s="39"/>
      <c r="I346" s="139"/>
      <c r="J346" s="39"/>
      <c r="K346" s="39"/>
      <c r="L346" s="43"/>
      <c r="M346" s="238"/>
      <c r="N346" s="86"/>
      <c r="O346" s="86"/>
      <c r="P346" s="86"/>
      <c r="Q346" s="86"/>
      <c r="R346" s="86"/>
      <c r="S346" s="86"/>
      <c r="T346" s="87"/>
      <c r="AT346" s="17" t="s">
        <v>146</v>
      </c>
      <c r="AU346" s="17" t="s">
        <v>89</v>
      </c>
    </row>
    <row r="347" spans="2:65" s="1" customFormat="1" ht="16.5" customHeight="1">
      <c r="B347" s="38"/>
      <c r="C347" s="223" t="s">
        <v>583</v>
      </c>
      <c r="D347" s="223" t="s">
        <v>137</v>
      </c>
      <c r="E347" s="224" t="s">
        <v>584</v>
      </c>
      <c r="F347" s="225" t="s">
        <v>585</v>
      </c>
      <c r="G347" s="226" t="s">
        <v>140</v>
      </c>
      <c r="H347" s="227">
        <v>7</v>
      </c>
      <c r="I347" s="228"/>
      <c r="J347" s="229">
        <f>ROUND(I347*H347,2)</f>
        <v>0</v>
      </c>
      <c r="K347" s="225" t="s">
        <v>141</v>
      </c>
      <c r="L347" s="43"/>
      <c r="M347" s="230" t="s">
        <v>1</v>
      </c>
      <c r="N347" s="231" t="s">
        <v>44</v>
      </c>
      <c r="O347" s="86"/>
      <c r="P347" s="232">
        <f>O347*H347</f>
        <v>0</v>
      </c>
      <c r="Q347" s="232">
        <v>0</v>
      </c>
      <c r="R347" s="232">
        <f>Q347*H347</f>
        <v>0</v>
      </c>
      <c r="S347" s="232">
        <v>0</v>
      </c>
      <c r="T347" s="233">
        <f>S347*H347</f>
        <v>0</v>
      </c>
      <c r="AR347" s="234" t="s">
        <v>142</v>
      </c>
      <c r="AT347" s="234" t="s">
        <v>137</v>
      </c>
      <c r="AU347" s="234" t="s">
        <v>89</v>
      </c>
      <c r="AY347" s="17" t="s">
        <v>135</v>
      </c>
      <c r="BE347" s="235">
        <f>IF(N347="základní",J347,0)</f>
        <v>0</v>
      </c>
      <c r="BF347" s="235">
        <f>IF(N347="snížená",J347,0)</f>
        <v>0</v>
      </c>
      <c r="BG347" s="235">
        <f>IF(N347="zákl. přenesená",J347,0)</f>
        <v>0</v>
      </c>
      <c r="BH347" s="235">
        <f>IF(N347="sníž. přenesená",J347,0)</f>
        <v>0</v>
      </c>
      <c r="BI347" s="235">
        <f>IF(N347="nulová",J347,0)</f>
        <v>0</v>
      </c>
      <c r="BJ347" s="17" t="s">
        <v>87</v>
      </c>
      <c r="BK347" s="235">
        <f>ROUND(I347*H347,2)</f>
        <v>0</v>
      </c>
      <c r="BL347" s="17" t="s">
        <v>142</v>
      </c>
      <c r="BM347" s="234" t="s">
        <v>586</v>
      </c>
    </row>
    <row r="348" spans="2:47" s="1" customFormat="1" ht="12">
      <c r="B348" s="38"/>
      <c r="C348" s="39"/>
      <c r="D348" s="236" t="s">
        <v>144</v>
      </c>
      <c r="E348" s="39"/>
      <c r="F348" s="237" t="s">
        <v>587</v>
      </c>
      <c r="G348" s="39"/>
      <c r="H348" s="39"/>
      <c r="I348" s="139"/>
      <c r="J348" s="39"/>
      <c r="K348" s="39"/>
      <c r="L348" s="43"/>
      <c r="M348" s="238"/>
      <c r="N348" s="86"/>
      <c r="O348" s="86"/>
      <c r="P348" s="86"/>
      <c r="Q348" s="86"/>
      <c r="R348" s="86"/>
      <c r="S348" s="86"/>
      <c r="T348" s="87"/>
      <c r="AT348" s="17" t="s">
        <v>144</v>
      </c>
      <c r="AU348" s="17" t="s">
        <v>89</v>
      </c>
    </row>
    <row r="349" spans="2:47" s="1" customFormat="1" ht="12">
      <c r="B349" s="38"/>
      <c r="C349" s="39"/>
      <c r="D349" s="236" t="s">
        <v>146</v>
      </c>
      <c r="E349" s="39"/>
      <c r="F349" s="239" t="s">
        <v>582</v>
      </c>
      <c r="G349" s="39"/>
      <c r="H349" s="39"/>
      <c r="I349" s="139"/>
      <c r="J349" s="39"/>
      <c r="K349" s="39"/>
      <c r="L349" s="43"/>
      <c r="M349" s="238"/>
      <c r="N349" s="86"/>
      <c r="O349" s="86"/>
      <c r="P349" s="86"/>
      <c r="Q349" s="86"/>
      <c r="R349" s="86"/>
      <c r="S349" s="86"/>
      <c r="T349" s="87"/>
      <c r="AT349" s="17" t="s">
        <v>146</v>
      </c>
      <c r="AU349" s="17" t="s">
        <v>89</v>
      </c>
    </row>
    <row r="350" spans="2:51" s="13" customFormat="1" ht="12">
      <c r="B350" s="250"/>
      <c r="C350" s="251"/>
      <c r="D350" s="236" t="s">
        <v>148</v>
      </c>
      <c r="E350" s="252" t="s">
        <v>1</v>
      </c>
      <c r="F350" s="253" t="s">
        <v>351</v>
      </c>
      <c r="G350" s="251"/>
      <c r="H350" s="254">
        <v>7</v>
      </c>
      <c r="I350" s="255"/>
      <c r="J350" s="251"/>
      <c r="K350" s="251"/>
      <c r="L350" s="256"/>
      <c r="M350" s="257"/>
      <c r="N350" s="258"/>
      <c r="O350" s="258"/>
      <c r="P350" s="258"/>
      <c r="Q350" s="258"/>
      <c r="R350" s="258"/>
      <c r="S350" s="258"/>
      <c r="T350" s="259"/>
      <c r="AT350" s="260" t="s">
        <v>148</v>
      </c>
      <c r="AU350" s="260" t="s">
        <v>89</v>
      </c>
      <c r="AV350" s="13" t="s">
        <v>89</v>
      </c>
      <c r="AW350" s="13" t="s">
        <v>36</v>
      </c>
      <c r="AX350" s="13" t="s">
        <v>87</v>
      </c>
      <c r="AY350" s="260" t="s">
        <v>135</v>
      </c>
    </row>
    <row r="351" spans="2:65" s="1" customFormat="1" ht="16.5" customHeight="1">
      <c r="B351" s="38"/>
      <c r="C351" s="223" t="s">
        <v>588</v>
      </c>
      <c r="D351" s="223" t="s">
        <v>137</v>
      </c>
      <c r="E351" s="224" t="s">
        <v>589</v>
      </c>
      <c r="F351" s="225" t="s">
        <v>590</v>
      </c>
      <c r="G351" s="226" t="s">
        <v>140</v>
      </c>
      <c r="H351" s="227">
        <v>107.5</v>
      </c>
      <c r="I351" s="228"/>
      <c r="J351" s="229">
        <f>ROUND(I351*H351,2)</f>
        <v>0</v>
      </c>
      <c r="K351" s="225" t="s">
        <v>141</v>
      </c>
      <c r="L351" s="43"/>
      <c r="M351" s="230" t="s">
        <v>1</v>
      </c>
      <c r="N351" s="231" t="s">
        <v>44</v>
      </c>
      <c r="O351" s="86"/>
      <c r="P351" s="232">
        <f>O351*H351</f>
        <v>0</v>
      </c>
      <c r="Q351" s="232">
        <v>0</v>
      </c>
      <c r="R351" s="232">
        <f>Q351*H351</f>
        <v>0</v>
      </c>
      <c r="S351" s="232">
        <v>0</v>
      </c>
      <c r="T351" s="233">
        <f>S351*H351</f>
        <v>0</v>
      </c>
      <c r="AR351" s="234" t="s">
        <v>142</v>
      </c>
      <c r="AT351" s="234" t="s">
        <v>137</v>
      </c>
      <c r="AU351" s="234" t="s">
        <v>89</v>
      </c>
      <c r="AY351" s="17" t="s">
        <v>135</v>
      </c>
      <c r="BE351" s="235">
        <f>IF(N351="základní",J351,0)</f>
        <v>0</v>
      </c>
      <c r="BF351" s="235">
        <f>IF(N351="snížená",J351,0)</f>
        <v>0</v>
      </c>
      <c r="BG351" s="235">
        <f>IF(N351="zákl. přenesená",J351,0)</f>
        <v>0</v>
      </c>
      <c r="BH351" s="235">
        <f>IF(N351="sníž. přenesená",J351,0)</f>
        <v>0</v>
      </c>
      <c r="BI351" s="235">
        <f>IF(N351="nulová",J351,0)</f>
        <v>0</v>
      </c>
      <c r="BJ351" s="17" t="s">
        <v>87</v>
      </c>
      <c r="BK351" s="235">
        <f>ROUND(I351*H351,2)</f>
        <v>0</v>
      </c>
      <c r="BL351" s="17" t="s">
        <v>142</v>
      </c>
      <c r="BM351" s="234" t="s">
        <v>591</v>
      </c>
    </row>
    <row r="352" spans="2:47" s="1" customFormat="1" ht="12">
      <c r="B352" s="38"/>
      <c r="C352" s="39"/>
      <c r="D352" s="236" t="s">
        <v>144</v>
      </c>
      <c r="E352" s="39"/>
      <c r="F352" s="237" t="s">
        <v>592</v>
      </c>
      <c r="G352" s="39"/>
      <c r="H352" s="39"/>
      <c r="I352" s="139"/>
      <c r="J352" s="39"/>
      <c r="K352" s="39"/>
      <c r="L352" s="43"/>
      <c r="M352" s="238"/>
      <c r="N352" s="86"/>
      <c r="O352" s="86"/>
      <c r="P352" s="86"/>
      <c r="Q352" s="86"/>
      <c r="R352" s="86"/>
      <c r="S352" s="86"/>
      <c r="T352" s="87"/>
      <c r="AT352" s="17" t="s">
        <v>144</v>
      </c>
      <c r="AU352" s="17" t="s">
        <v>89</v>
      </c>
    </row>
    <row r="353" spans="2:47" s="1" customFormat="1" ht="12">
      <c r="B353" s="38"/>
      <c r="C353" s="39"/>
      <c r="D353" s="236" t="s">
        <v>146</v>
      </c>
      <c r="E353" s="39"/>
      <c r="F353" s="239" t="s">
        <v>593</v>
      </c>
      <c r="G353" s="39"/>
      <c r="H353" s="39"/>
      <c r="I353" s="139"/>
      <c r="J353" s="39"/>
      <c r="K353" s="39"/>
      <c r="L353" s="43"/>
      <c r="M353" s="238"/>
      <c r="N353" s="86"/>
      <c r="O353" s="86"/>
      <c r="P353" s="86"/>
      <c r="Q353" s="86"/>
      <c r="R353" s="86"/>
      <c r="S353" s="86"/>
      <c r="T353" s="87"/>
      <c r="AT353" s="17" t="s">
        <v>146</v>
      </c>
      <c r="AU353" s="17" t="s">
        <v>89</v>
      </c>
    </row>
    <row r="354" spans="2:51" s="13" customFormat="1" ht="12">
      <c r="B354" s="250"/>
      <c r="C354" s="251"/>
      <c r="D354" s="236" t="s">
        <v>148</v>
      </c>
      <c r="E354" s="252" t="s">
        <v>1</v>
      </c>
      <c r="F354" s="253" t="s">
        <v>356</v>
      </c>
      <c r="G354" s="251"/>
      <c r="H354" s="254">
        <v>107.5</v>
      </c>
      <c r="I354" s="255"/>
      <c r="J354" s="251"/>
      <c r="K354" s="251"/>
      <c r="L354" s="256"/>
      <c r="M354" s="257"/>
      <c r="N354" s="258"/>
      <c r="O354" s="258"/>
      <c r="P354" s="258"/>
      <c r="Q354" s="258"/>
      <c r="R354" s="258"/>
      <c r="S354" s="258"/>
      <c r="T354" s="259"/>
      <c r="AT354" s="260" t="s">
        <v>148</v>
      </c>
      <c r="AU354" s="260" t="s">
        <v>89</v>
      </c>
      <c r="AV354" s="13" t="s">
        <v>89</v>
      </c>
      <c r="AW354" s="13" t="s">
        <v>36</v>
      </c>
      <c r="AX354" s="13" t="s">
        <v>79</v>
      </c>
      <c r="AY354" s="260" t="s">
        <v>135</v>
      </c>
    </row>
    <row r="355" spans="2:51" s="14" customFormat="1" ht="12">
      <c r="B355" s="261"/>
      <c r="C355" s="262"/>
      <c r="D355" s="236" t="s">
        <v>148</v>
      </c>
      <c r="E355" s="263" t="s">
        <v>1</v>
      </c>
      <c r="F355" s="264" t="s">
        <v>180</v>
      </c>
      <c r="G355" s="262"/>
      <c r="H355" s="265">
        <v>107.5</v>
      </c>
      <c r="I355" s="266"/>
      <c r="J355" s="262"/>
      <c r="K355" s="262"/>
      <c r="L355" s="267"/>
      <c r="M355" s="268"/>
      <c r="N355" s="269"/>
      <c r="O355" s="269"/>
      <c r="P355" s="269"/>
      <c r="Q355" s="269"/>
      <c r="R355" s="269"/>
      <c r="S355" s="269"/>
      <c r="T355" s="270"/>
      <c r="AT355" s="271" t="s">
        <v>148</v>
      </c>
      <c r="AU355" s="271" t="s">
        <v>89</v>
      </c>
      <c r="AV355" s="14" t="s">
        <v>142</v>
      </c>
      <c r="AW355" s="14" t="s">
        <v>36</v>
      </c>
      <c r="AX355" s="14" t="s">
        <v>87</v>
      </c>
      <c r="AY355" s="271" t="s">
        <v>135</v>
      </c>
    </row>
    <row r="356" spans="2:65" s="1" customFormat="1" ht="16.5" customHeight="1">
      <c r="B356" s="38"/>
      <c r="C356" s="223" t="s">
        <v>594</v>
      </c>
      <c r="D356" s="223" t="s">
        <v>137</v>
      </c>
      <c r="E356" s="224" t="s">
        <v>595</v>
      </c>
      <c r="F356" s="225" t="s">
        <v>596</v>
      </c>
      <c r="G356" s="226" t="s">
        <v>140</v>
      </c>
      <c r="H356" s="227">
        <v>531</v>
      </c>
      <c r="I356" s="228"/>
      <c r="J356" s="229">
        <f>ROUND(I356*H356,2)</f>
        <v>0</v>
      </c>
      <c r="K356" s="225" t="s">
        <v>1</v>
      </c>
      <c r="L356" s="43"/>
      <c r="M356" s="230" t="s">
        <v>1</v>
      </c>
      <c r="N356" s="231" t="s">
        <v>44</v>
      </c>
      <c r="O356" s="86"/>
      <c r="P356" s="232">
        <f>O356*H356</f>
        <v>0</v>
      </c>
      <c r="Q356" s="232">
        <v>0</v>
      </c>
      <c r="R356" s="232">
        <f>Q356*H356</f>
        <v>0</v>
      </c>
      <c r="S356" s="232">
        <v>0.066</v>
      </c>
      <c r="T356" s="233">
        <f>S356*H356</f>
        <v>35.046</v>
      </c>
      <c r="AR356" s="234" t="s">
        <v>142</v>
      </c>
      <c r="AT356" s="234" t="s">
        <v>137</v>
      </c>
      <c r="AU356" s="234" t="s">
        <v>89</v>
      </c>
      <c r="AY356" s="17" t="s">
        <v>135</v>
      </c>
      <c r="BE356" s="235">
        <f>IF(N356="základní",J356,0)</f>
        <v>0</v>
      </c>
      <c r="BF356" s="235">
        <f>IF(N356="snížená",J356,0)</f>
        <v>0</v>
      </c>
      <c r="BG356" s="235">
        <f>IF(N356="zákl. přenesená",J356,0)</f>
        <v>0</v>
      </c>
      <c r="BH356" s="235">
        <f>IF(N356="sníž. přenesená",J356,0)</f>
        <v>0</v>
      </c>
      <c r="BI356" s="235">
        <f>IF(N356="nulová",J356,0)</f>
        <v>0</v>
      </c>
      <c r="BJ356" s="17" t="s">
        <v>87</v>
      </c>
      <c r="BK356" s="235">
        <f>ROUND(I356*H356,2)</f>
        <v>0</v>
      </c>
      <c r="BL356" s="17" t="s">
        <v>142</v>
      </c>
      <c r="BM356" s="234" t="s">
        <v>597</v>
      </c>
    </row>
    <row r="357" spans="2:47" s="1" customFormat="1" ht="12">
      <c r="B357" s="38"/>
      <c r="C357" s="39"/>
      <c r="D357" s="236" t="s">
        <v>144</v>
      </c>
      <c r="E357" s="39"/>
      <c r="F357" s="237" t="s">
        <v>598</v>
      </c>
      <c r="G357" s="39"/>
      <c r="H357" s="39"/>
      <c r="I357" s="139"/>
      <c r="J357" s="39"/>
      <c r="K357" s="39"/>
      <c r="L357" s="43"/>
      <c r="M357" s="238"/>
      <c r="N357" s="86"/>
      <c r="O357" s="86"/>
      <c r="P357" s="86"/>
      <c r="Q357" s="86"/>
      <c r="R357" s="86"/>
      <c r="S357" s="86"/>
      <c r="T357" s="87"/>
      <c r="AT357" s="17" t="s">
        <v>144</v>
      </c>
      <c r="AU357" s="17" t="s">
        <v>89</v>
      </c>
    </row>
    <row r="358" spans="2:51" s="12" customFormat="1" ht="12">
      <c r="B358" s="240"/>
      <c r="C358" s="241"/>
      <c r="D358" s="236" t="s">
        <v>148</v>
      </c>
      <c r="E358" s="242" t="s">
        <v>1</v>
      </c>
      <c r="F358" s="243" t="s">
        <v>599</v>
      </c>
      <c r="G358" s="241"/>
      <c r="H358" s="242" t="s">
        <v>1</v>
      </c>
      <c r="I358" s="244"/>
      <c r="J358" s="241"/>
      <c r="K358" s="241"/>
      <c r="L358" s="245"/>
      <c r="M358" s="246"/>
      <c r="N358" s="247"/>
      <c r="O358" s="247"/>
      <c r="P358" s="247"/>
      <c r="Q358" s="247"/>
      <c r="R358" s="247"/>
      <c r="S358" s="247"/>
      <c r="T358" s="248"/>
      <c r="AT358" s="249" t="s">
        <v>148</v>
      </c>
      <c r="AU358" s="249" t="s">
        <v>89</v>
      </c>
      <c r="AV358" s="12" t="s">
        <v>87</v>
      </c>
      <c r="AW358" s="12" t="s">
        <v>36</v>
      </c>
      <c r="AX358" s="12" t="s">
        <v>79</v>
      </c>
      <c r="AY358" s="249" t="s">
        <v>135</v>
      </c>
    </row>
    <row r="359" spans="2:51" s="13" customFormat="1" ht="12">
      <c r="B359" s="250"/>
      <c r="C359" s="251"/>
      <c r="D359" s="236" t="s">
        <v>148</v>
      </c>
      <c r="E359" s="252" t="s">
        <v>1</v>
      </c>
      <c r="F359" s="253" t="s">
        <v>600</v>
      </c>
      <c r="G359" s="251"/>
      <c r="H359" s="254">
        <v>531</v>
      </c>
      <c r="I359" s="255"/>
      <c r="J359" s="251"/>
      <c r="K359" s="251"/>
      <c r="L359" s="256"/>
      <c r="M359" s="257"/>
      <c r="N359" s="258"/>
      <c r="O359" s="258"/>
      <c r="P359" s="258"/>
      <c r="Q359" s="258"/>
      <c r="R359" s="258"/>
      <c r="S359" s="258"/>
      <c r="T359" s="259"/>
      <c r="AT359" s="260" t="s">
        <v>148</v>
      </c>
      <c r="AU359" s="260" t="s">
        <v>89</v>
      </c>
      <c r="AV359" s="13" t="s">
        <v>89</v>
      </c>
      <c r="AW359" s="13" t="s">
        <v>36</v>
      </c>
      <c r="AX359" s="13" t="s">
        <v>87</v>
      </c>
      <c r="AY359" s="260" t="s">
        <v>135</v>
      </c>
    </row>
    <row r="360" spans="2:65" s="1" customFormat="1" ht="16.5" customHeight="1">
      <c r="B360" s="38"/>
      <c r="C360" s="223" t="s">
        <v>601</v>
      </c>
      <c r="D360" s="223" t="s">
        <v>137</v>
      </c>
      <c r="E360" s="224" t="s">
        <v>602</v>
      </c>
      <c r="F360" s="225" t="s">
        <v>603</v>
      </c>
      <c r="G360" s="226" t="s">
        <v>140</v>
      </c>
      <c r="H360" s="227">
        <v>1689.1</v>
      </c>
      <c r="I360" s="228"/>
      <c r="J360" s="229">
        <f>ROUND(I360*H360,2)</f>
        <v>0</v>
      </c>
      <c r="K360" s="225" t="s">
        <v>141</v>
      </c>
      <c r="L360" s="43"/>
      <c r="M360" s="230" t="s">
        <v>1</v>
      </c>
      <c r="N360" s="231" t="s">
        <v>44</v>
      </c>
      <c r="O360" s="86"/>
      <c r="P360" s="232">
        <f>O360*H360</f>
        <v>0</v>
      </c>
      <c r="Q360" s="232">
        <v>0</v>
      </c>
      <c r="R360" s="232">
        <f>Q360*H360</f>
        <v>0</v>
      </c>
      <c r="S360" s="232">
        <v>0</v>
      </c>
      <c r="T360" s="233">
        <f>S360*H360</f>
        <v>0</v>
      </c>
      <c r="AR360" s="234" t="s">
        <v>142</v>
      </c>
      <c r="AT360" s="234" t="s">
        <v>137</v>
      </c>
      <c r="AU360" s="234" t="s">
        <v>89</v>
      </c>
      <c r="AY360" s="17" t="s">
        <v>135</v>
      </c>
      <c r="BE360" s="235">
        <f>IF(N360="základní",J360,0)</f>
        <v>0</v>
      </c>
      <c r="BF360" s="235">
        <f>IF(N360="snížená",J360,0)</f>
        <v>0</v>
      </c>
      <c r="BG360" s="235">
        <f>IF(N360="zákl. přenesená",J360,0)</f>
        <v>0</v>
      </c>
      <c r="BH360" s="235">
        <f>IF(N360="sníž. přenesená",J360,0)</f>
        <v>0</v>
      </c>
      <c r="BI360" s="235">
        <f>IF(N360="nulová",J360,0)</f>
        <v>0</v>
      </c>
      <c r="BJ360" s="17" t="s">
        <v>87</v>
      </c>
      <c r="BK360" s="235">
        <f>ROUND(I360*H360,2)</f>
        <v>0</v>
      </c>
      <c r="BL360" s="17" t="s">
        <v>142</v>
      </c>
      <c r="BM360" s="234" t="s">
        <v>604</v>
      </c>
    </row>
    <row r="361" spans="2:47" s="1" customFormat="1" ht="12">
      <c r="B361" s="38"/>
      <c r="C361" s="39"/>
      <c r="D361" s="236" t="s">
        <v>144</v>
      </c>
      <c r="E361" s="39"/>
      <c r="F361" s="237" t="s">
        <v>603</v>
      </c>
      <c r="G361" s="39"/>
      <c r="H361" s="39"/>
      <c r="I361" s="139"/>
      <c r="J361" s="39"/>
      <c r="K361" s="39"/>
      <c r="L361" s="43"/>
      <c r="M361" s="238"/>
      <c r="N361" s="86"/>
      <c r="O361" s="86"/>
      <c r="P361" s="86"/>
      <c r="Q361" s="86"/>
      <c r="R361" s="86"/>
      <c r="S361" s="86"/>
      <c r="T361" s="87"/>
      <c r="AT361" s="17" t="s">
        <v>144</v>
      </c>
      <c r="AU361" s="17" t="s">
        <v>89</v>
      </c>
    </row>
    <row r="362" spans="2:47" s="1" customFormat="1" ht="12">
      <c r="B362" s="38"/>
      <c r="C362" s="39"/>
      <c r="D362" s="236" t="s">
        <v>146</v>
      </c>
      <c r="E362" s="39"/>
      <c r="F362" s="239" t="s">
        <v>605</v>
      </c>
      <c r="G362" s="39"/>
      <c r="H362" s="39"/>
      <c r="I362" s="139"/>
      <c r="J362" s="39"/>
      <c r="K362" s="39"/>
      <c r="L362" s="43"/>
      <c r="M362" s="238"/>
      <c r="N362" s="86"/>
      <c r="O362" s="86"/>
      <c r="P362" s="86"/>
      <c r="Q362" s="86"/>
      <c r="R362" s="86"/>
      <c r="S362" s="86"/>
      <c r="T362" s="87"/>
      <c r="AT362" s="17" t="s">
        <v>146</v>
      </c>
      <c r="AU362" s="17" t="s">
        <v>89</v>
      </c>
    </row>
    <row r="363" spans="2:51" s="13" customFormat="1" ht="12">
      <c r="B363" s="250"/>
      <c r="C363" s="251"/>
      <c r="D363" s="236" t="s">
        <v>148</v>
      </c>
      <c r="E363" s="252" t="s">
        <v>1</v>
      </c>
      <c r="F363" s="253" t="s">
        <v>606</v>
      </c>
      <c r="G363" s="251"/>
      <c r="H363" s="254">
        <v>1770</v>
      </c>
      <c r="I363" s="255"/>
      <c r="J363" s="251"/>
      <c r="K363" s="251"/>
      <c r="L363" s="256"/>
      <c r="M363" s="257"/>
      <c r="N363" s="258"/>
      <c r="O363" s="258"/>
      <c r="P363" s="258"/>
      <c r="Q363" s="258"/>
      <c r="R363" s="258"/>
      <c r="S363" s="258"/>
      <c r="T363" s="259"/>
      <c r="AT363" s="260" t="s">
        <v>148</v>
      </c>
      <c r="AU363" s="260" t="s">
        <v>89</v>
      </c>
      <c r="AV363" s="13" t="s">
        <v>89</v>
      </c>
      <c r="AW363" s="13" t="s">
        <v>36</v>
      </c>
      <c r="AX363" s="13" t="s">
        <v>79</v>
      </c>
      <c r="AY363" s="260" t="s">
        <v>135</v>
      </c>
    </row>
    <row r="364" spans="2:51" s="13" customFormat="1" ht="12">
      <c r="B364" s="250"/>
      <c r="C364" s="251"/>
      <c r="D364" s="236" t="s">
        <v>148</v>
      </c>
      <c r="E364" s="252" t="s">
        <v>1</v>
      </c>
      <c r="F364" s="253" t="s">
        <v>607</v>
      </c>
      <c r="G364" s="251"/>
      <c r="H364" s="254">
        <v>-80.9</v>
      </c>
      <c r="I364" s="255"/>
      <c r="J364" s="251"/>
      <c r="K364" s="251"/>
      <c r="L364" s="256"/>
      <c r="M364" s="257"/>
      <c r="N364" s="258"/>
      <c r="O364" s="258"/>
      <c r="P364" s="258"/>
      <c r="Q364" s="258"/>
      <c r="R364" s="258"/>
      <c r="S364" s="258"/>
      <c r="T364" s="259"/>
      <c r="AT364" s="260" t="s">
        <v>148</v>
      </c>
      <c r="AU364" s="260" t="s">
        <v>89</v>
      </c>
      <c r="AV364" s="13" t="s">
        <v>89</v>
      </c>
      <c r="AW364" s="13" t="s">
        <v>36</v>
      </c>
      <c r="AX364" s="13" t="s">
        <v>79</v>
      </c>
      <c r="AY364" s="260" t="s">
        <v>135</v>
      </c>
    </row>
    <row r="365" spans="2:51" s="14" customFormat="1" ht="12">
      <c r="B365" s="261"/>
      <c r="C365" s="262"/>
      <c r="D365" s="236" t="s">
        <v>148</v>
      </c>
      <c r="E365" s="263" t="s">
        <v>1</v>
      </c>
      <c r="F365" s="264" t="s">
        <v>180</v>
      </c>
      <c r="G365" s="262"/>
      <c r="H365" s="265">
        <v>1689.1</v>
      </c>
      <c r="I365" s="266"/>
      <c r="J365" s="262"/>
      <c r="K365" s="262"/>
      <c r="L365" s="267"/>
      <c r="M365" s="268"/>
      <c r="N365" s="269"/>
      <c r="O365" s="269"/>
      <c r="P365" s="269"/>
      <c r="Q365" s="269"/>
      <c r="R365" s="269"/>
      <c r="S365" s="269"/>
      <c r="T365" s="270"/>
      <c r="AT365" s="271" t="s">
        <v>148</v>
      </c>
      <c r="AU365" s="271" t="s">
        <v>89</v>
      </c>
      <c r="AV365" s="14" t="s">
        <v>142</v>
      </c>
      <c r="AW365" s="14" t="s">
        <v>36</v>
      </c>
      <c r="AX365" s="14" t="s">
        <v>87</v>
      </c>
      <c r="AY365" s="271" t="s">
        <v>135</v>
      </c>
    </row>
    <row r="366" spans="2:65" s="1" customFormat="1" ht="16.5" customHeight="1">
      <c r="B366" s="38"/>
      <c r="C366" s="223" t="s">
        <v>608</v>
      </c>
      <c r="D366" s="223" t="s">
        <v>137</v>
      </c>
      <c r="E366" s="224" t="s">
        <v>609</v>
      </c>
      <c r="F366" s="225" t="s">
        <v>610</v>
      </c>
      <c r="G366" s="226" t="s">
        <v>140</v>
      </c>
      <c r="H366" s="227">
        <v>531</v>
      </c>
      <c r="I366" s="228"/>
      <c r="J366" s="229">
        <f>ROUND(I366*H366,2)</f>
        <v>0</v>
      </c>
      <c r="K366" s="225" t="s">
        <v>141</v>
      </c>
      <c r="L366" s="43"/>
      <c r="M366" s="230" t="s">
        <v>1</v>
      </c>
      <c r="N366" s="231" t="s">
        <v>44</v>
      </c>
      <c r="O366" s="86"/>
      <c r="P366" s="232">
        <f>O366*H366</f>
        <v>0</v>
      </c>
      <c r="Q366" s="232">
        <v>0.01943</v>
      </c>
      <c r="R366" s="232">
        <f>Q366*H366</f>
        <v>10.31733</v>
      </c>
      <c r="S366" s="232">
        <v>0</v>
      </c>
      <c r="T366" s="233">
        <f>S366*H366</f>
        <v>0</v>
      </c>
      <c r="AR366" s="234" t="s">
        <v>142</v>
      </c>
      <c r="AT366" s="234" t="s">
        <v>137</v>
      </c>
      <c r="AU366" s="234" t="s">
        <v>89</v>
      </c>
      <c r="AY366" s="17" t="s">
        <v>135</v>
      </c>
      <c r="BE366" s="235">
        <f>IF(N366="základní",J366,0)</f>
        <v>0</v>
      </c>
      <c r="BF366" s="235">
        <f>IF(N366="snížená",J366,0)</f>
        <v>0</v>
      </c>
      <c r="BG366" s="235">
        <f>IF(N366="zákl. přenesená",J366,0)</f>
        <v>0</v>
      </c>
      <c r="BH366" s="235">
        <f>IF(N366="sníž. přenesená",J366,0)</f>
        <v>0</v>
      </c>
      <c r="BI366" s="235">
        <f>IF(N366="nulová",J366,0)</f>
        <v>0</v>
      </c>
      <c r="BJ366" s="17" t="s">
        <v>87</v>
      </c>
      <c r="BK366" s="235">
        <f>ROUND(I366*H366,2)</f>
        <v>0</v>
      </c>
      <c r="BL366" s="17" t="s">
        <v>142</v>
      </c>
      <c r="BM366" s="234" t="s">
        <v>611</v>
      </c>
    </row>
    <row r="367" spans="2:47" s="1" customFormat="1" ht="12">
      <c r="B367" s="38"/>
      <c r="C367" s="39"/>
      <c r="D367" s="236" t="s">
        <v>144</v>
      </c>
      <c r="E367" s="39"/>
      <c r="F367" s="237" t="s">
        <v>612</v>
      </c>
      <c r="G367" s="39"/>
      <c r="H367" s="39"/>
      <c r="I367" s="139"/>
      <c r="J367" s="39"/>
      <c r="K367" s="39"/>
      <c r="L367" s="43"/>
      <c r="M367" s="238"/>
      <c r="N367" s="86"/>
      <c r="O367" s="86"/>
      <c r="P367" s="86"/>
      <c r="Q367" s="86"/>
      <c r="R367" s="86"/>
      <c r="S367" s="86"/>
      <c r="T367" s="87"/>
      <c r="AT367" s="17" t="s">
        <v>144</v>
      </c>
      <c r="AU367" s="17" t="s">
        <v>89</v>
      </c>
    </row>
    <row r="368" spans="2:47" s="1" customFormat="1" ht="12">
      <c r="B368" s="38"/>
      <c r="C368" s="39"/>
      <c r="D368" s="236" t="s">
        <v>146</v>
      </c>
      <c r="E368" s="39"/>
      <c r="F368" s="239" t="s">
        <v>613</v>
      </c>
      <c r="G368" s="39"/>
      <c r="H368" s="39"/>
      <c r="I368" s="139"/>
      <c r="J368" s="39"/>
      <c r="K368" s="39"/>
      <c r="L368" s="43"/>
      <c r="M368" s="238"/>
      <c r="N368" s="86"/>
      <c r="O368" s="86"/>
      <c r="P368" s="86"/>
      <c r="Q368" s="86"/>
      <c r="R368" s="86"/>
      <c r="S368" s="86"/>
      <c r="T368" s="87"/>
      <c r="AT368" s="17" t="s">
        <v>146</v>
      </c>
      <c r="AU368" s="17" t="s">
        <v>89</v>
      </c>
    </row>
    <row r="369" spans="2:51" s="12" customFormat="1" ht="12">
      <c r="B369" s="240"/>
      <c r="C369" s="241"/>
      <c r="D369" s="236" t="s">
        <v>148</v>
      </c>
      <c r="E369" s="242" t="s">
        <v>1</v>
      </c>
      <c r="F369" s="243" t="s">
        <v>599</v>
      </c>
      <c r="G369" s="241"/>
      <c r="H369" s="242" t="s">
        <v>1</v>
      </c>
      <c r="I369" s="244"/>
      <c r="J369" s="241"/>
      <c r="K369" s="241"/>
      <c r="L369" s="245"/>
      <c r="M369" s="246"/>
      <c r="N369" s="247"/>
      <c r="O369" s="247"/>
      <c r="P369" s="247"/>
      <c r="Q369" s="247"/>
      <c r="R369" s="247"/>
      <c r="S369" s="247"/>
      <c r="T369" s="248"/>
      <c r="AT369" s="249" t="s">
        <v>148</v>
      </c>
      <c r="AU369" s="249" t="s">
        <v>89</v>
      </c>
      <c r="AV369" s="12" t="s">
        <v>87</v>
      </c>
      <c r="AW369" s="12" t="s">
        <v>36</v>
      </c>
      <c r="AX369" s="12" t="s">
        <v>79</v>
      </c>
      <c r="AY369" s="249" t="s">
        <v>135</v>
      </c>
    </row>
    <row r="370" spans="2:51" s="13" customFormat="1" ht="12">
      <c r="B370" s="250"/>
      <c r="C370" s="251"/>
      <c r="D370" s="236" t="s">
        <v>148</v>
      </c>
      <c r="E370" s="252" t="s">
        <v>1</v>
      </c>
      <c r="F370" s="253" t="s">
        <v>600</v>
      </c>
      <c r="G370" s="251"/>
      <c r="H370" s="254">
        <v>531</v>
      </c>
      <c r="I370" s="255"/>
      <c r="J370" s="251"/>
      <c r="K370" s="251"/>
      <c r="L370" s="256"/>
      <c r="M370" s="257"/>
      <c r="N370" s="258"/>
      <c r="O370" s="258"/>
      <c r="P370" s="258"/>
      <c r="Q370" s="258"/>
      <c r="R370" s="258"/>
      <c r="S370" s="258"/>
      <c r="T370" s="259"/>
      <c r="AT370" s="260" t="s">
        <v>148</v>
      </c>
      <c r="AU370" s="260" t="s">
        <v>89</v>
      </c>
      <c r="AV370" s="13" t="s">
        <v>89</v>
      </c>
      <c r="AW370" s="13" t="s">
        <v>36</v>
      </c>
      <c r="AX370" s="13" t="s">
        <v>87</v>
      </c>
      <c r="AY370" s="260" t="s">
        <v>135</v>
      </c>
    </row>
    <row r="371" spans="2:65" s="1" customFormat="1" ht="16.5" customHeight="1">
      <c r="B371" s="38"/>
      <c r="C371" s="223" t="s">
        <v>614</v>
      </c>
      <c r="D371" s="223" t="s">
        <v>137</v>
      </c>
      <c r="E371" s="224" t="s">
        <v>615</v>
      </c>
      <c r="F371" s="225" t="s">
        <v>616</v>
      </c>
      <c r="G371" s="226" t="s">
        <v>140</v>
      </c>
      <c r="H371" s="227">
        <v>531</v>
      </c>
      <c r="I371" s="228"/>
      <c r="J371" s="229">
        <f>ROUND(I371*H371,2)</f>
        <v>0</v>
      </c>
      <c r="K371" s="225" t="s">
        <v>141</v>
      </c>
      <c r="L371" s="43"/>
      <c r="M371" s="230" t="s">
        <v>1</v>
      </c>
      <c r="N371" s="231" t="s">
        <v>44</v>
      </c>
      <c r="O371" s="86"/>
      <c r="P371" s="232">
        <f>O371*H371</f>
        <v>0</v>
      </c>
      <c r="Q371" s="232">
        <v>0.00099</v>
      </c>
      <c r="R371" s="232">
        <f>Q371*H371</f>
        <v>0.52569</v>
      </c>
      <c r="S371" s="232">
        <v>0</v>
      </c>
      <c r="T371" s="233">
        <f>S371*H371</f>
        <v>0</v>
      </c>
      <c r="AR371" s="234" t="s">
        <v>142</v>
      </c>
      <c r="AT371" s="234" t="s">
        <v>137</v>
      </c>
      <c r="AU371" s="234" t="s">
        <v>89</v>
      </c>
      <c r="AY371" s="17" t="s">
        <v>135</v>
      </c>
      <c r="BE371" s="235">
        <f>IF(N371="základní",J371,0)</f>
        <v>0</v>
      </c>
      <c r="BF371" s="235">
        <f>IF(N371="snížená",J371,0)</f>
        <v>0</v>
      </c>
      <c r="BG371" s="235">
        <f>IF(N371="zákl. přenesená",J371,0)</f>
        <v>0</v>
      </c>
      <c r="BH371" s="235">
        <f>IF(N371="sníž. přenesená",J371,0)</f>
        <v>0</v>
      </c>
      <c r="BI371" s="235">
        <f>IF(N371="nulová",J371,0)</f>
        <v>0</v>
      </c>
      <c r="BJ371" s="17" t="s">
        <v>87</v>
      </c>
      <c r="BK371" s="235">
        <f>ROUND(I371*H371,2)</f>
        <v>0</v>
      </c>
      <c r="BL371" s="17" t="s">
        <v>142</v>
      </c>
      <c r="BM371" s="234" t="s">
        <v>617</v>
      </c>
    </row>
    <row r="372" spans="2:47" s="1" customFormat="1" ht="12">
      <c r="B372" s="38"/>
      <c r="C372" s="39"/>
      <c r="D372" s="236" t="s">
        <v>144</v>
      </c>
      <c r="E372" s="39"/>
      <c r="F372" s="237" t="s">
        <v>618</v>
      </c>
      <c r="G372" s="39"/>
      <c r="H372" s="39"/>
      <c r="I372" s="139"/>
      <c r="J372" s="39"/>
      <c r="K372" s="39"/>
      <c r="L372" s="43"/>
      <c r="M372" s="238"/>
      <c r="N372" s="86"/>
      <c r="O372" s="86"/>
      <c r="P372" s="86"/>
      <c r="Q372" s="86"/>
      <c r="R372" s="86"/>
      <c r="S372" s="86"/>
      <c r="T372" s="87"/>
      <c r="AT372" s="17" t="s">
        <v>144</v>
      </c>
      <c r="AU372" s="17" t="s">
        <v>89</v>
      </c>
    </row>
    <row r="373" spans="2:47" s="1" customFormat="1" ht="12">
      <c r="B373" s="38"/>
      <c r="C373" s="39"/>
      <c r="D373" s="236" t="s">
        <v>146</v>
      </c>
      <c r="E373" s="39"/>
      <c r="F373" s="239" t="s">
        <v>619</v>
      </c>
      <c r="G373" s="39"/>
      <c r="H373" s="39"/>
      <c r="I373" s="139"/>
      <c r="J373" s="39"/>
      <c r="K373" s="39"/>
      <c r="L373" s="43"/>
      <c r="M373" s="238"/>
      <c r="N373" s="86"/>
      <c r="O373" s="86"/>
      <c r="P373" s="86"/>
      <c r="Q373" s="86"/>
      <c r="R373" s="86"/>
      <c r="S373" s="86"/>
      <c r="T373" s="87"/>
      <c r="AT373" s="17" t="s">
        <v>146</v>
      </c>
      <c r="AU373" s="17" t="s">
        <v>89</v>
      </c>
    </row>
    <row r="374" spans="2:51" s="12" customFormat="1" ht="12">
      <c r="B374" s="240"/>
      <c r="C374" s="241"/>
      <c r="D374" s="236" t="s">
        <v>148</v>
      </c>
      <c r="E374" s="242" t="s">
        <v>1</v>
      </c>
      <c r="F374" s="243" t="s">
        <v>599</v>
      </c>
      <c r="G374" s="241"/>
      <c r="H374" s="242" t="s">
        <v>1</v>
      </c>
      <c r="I374" s="244"/>
      <c r="J374" s="241"/>
      <c r="K374" s="241"/>
      <c r="L374" s="245"/>
      <c r="M374" s="246"/>
      <c r="N374" s="247"/>
      <c r="O374" s="247"/>
      <c r="P374" s="247"/>
      <c r="Q374" s="247"/>
      <c r="R374" s="247"/>
      <c r="S374" s="247"/>
      <c r="T374" s="248"/>
      <c r="AT374" s="249" t="s">
        <v>148</v>
      </c>
      <c r="AU374" s="249" t="s">
        <v>89</v>
      </c>
      <c r="AV374" s="12" t="s">
        <v>87</v>
      </c>
      <c r="AW374" s="12" t="s">
        <v>36</v>
      </c>
      <c r="AX374" s="12" t="s">
        <v>79</v>
      </c>
      <c r="AY374" s="249" t="s">
        <v>135</v>
      </c>
    </row>
    <row r="375" spans="2:51" s="13" customFormat="1" ht="12">
      <c r="B375" s="250"/>
      <c r="C375" s="251"/>
      <c r="D375" s="236" t="s">
        <v>148</v>
      </c>
      <c r="E375" s="252" t="s">
        <v>1</v>
      </c>
      <c r="F375" s="253" t="s">
        <v>600</v>
      </c>
      <c r="G375" s="251"/>
      <c r="H375" s="254">
        <v>531</v>
      </c>
      <c r="I375" s="255"/>
      <c r="J375" s="251"/>
      <c r="K375" s="251"/>
      <c r="L375" s="256"/>
      <c r="M375" s="257"/>
      <c r="N375" s="258"/>
      <c r="O375" s="258"/>
      <c r="P375" s="258"/>
      <c r="Q375" s="258"/>
      <c r="R375" s="258"/>
      <c r="S375" s="258"/>
      <c r="T375" s="259"/>
      <c r="AT375" s="260" t="s">
        <v>148</v>
      </c>
      <c r="AU375" s="260" t="s">
        <v>89</v>
      </c>
      <c r="AV375" s="13" t="s">
        <v>89</v>
      </c>
      <c r="AW375" s="13" t="s">
        <v>36</v>
      </c>
      <c r="AX375" s="13" t="s">
        <v>87</v>
      </c>
      <c r="AY375" s="260" t="s">
        <v>135</v>
      </c>
    </row>
    <row r="376" spans="2:65" s="1" customFormat="1" ht="16.5" customHeight="1">
      <c r="B376" s="38"/>
      <c r="C376" s="223" t="s">
        <v>620</v>
      </c>
      <c r="D376" s="223" t="s">
        <v>137</v>
      </c>
      <c r="E376" s="224" t="s">
        <v>621</v>
      </c>
      <c r="F376" s="225" t="s">
        <v>622</v>
      </c>
      <c r="G376" s="226" t="s">
        <v>140</v>
      </c>
      <c r="H376" s="227">
        <v>531</v>
      </c>
      <c r="I376" s="228"/>
      <c r="J376" s="229">
        <f>ROUND(I376*H376,2)</f>
        <v>0</v>
      </c>
      <c r="K376" s="225" t="s">
        <v>141</v>
      </c>
      <c r="L376" s="43"/>
      <c r="M376" s="230" t="s">
        <v>1</v>
      </c>
      <c r="N376" s="231" t="s">
        <v>44</v>
      </c>
      <c r="O376" s="86"/>
      <c r="P376" s="232">
        <f>O376*H376</f>
        <v>0</v>
      </c>
      <c r="Q376" s="232">
        <v>0</v>
      </c>
      <c r="R376" s="232">
        <f>Q376*H376</f>
        <v>0</v>
      </c>
      <c r="S376" s="232">
        <v>0</v>
      </c>
      <c r="T376" s="233">
        <f>S376*H376</f>
        <v>0</v>
      </c>
      <c r="AR376" s="234" t="s">
        <v>142</v>
      </c>
      <c r="AT376" s="234" t="s">
        <v>137</v>
      </c>
      <c r="AU376" s="234" t="s">
        <v>89</v>
      </c>
      <c r="AY376" s="17" t="s">
        <v>135</v>
      </c>
      <c r="BE376" s="235">
        <f>IF(N376="základní",J376,0)</f>
        <v>0</v>
      </c>
      <c r="BF376" s="235">
        <f>IF(N376="snížená",J376,0)</f>
        <v>0</v>
      </c>
      <c r="BG376" s="235">
        <f>IF(N376="zákl. přenesená",J376,0)</f>
        <v>0</v>
      </c>
      <c r="BH376" s="235">
        <f>IF(N376="sníž. přenesená",J376,0)</f>
        <v>0</v>
      </c>
      <c r="BI376" s="235">
        <f>IF(N376="nulová",J376,0)</f>
        <v>0</v>
      </c>
      <c r="BJ376" s="17" t="s">
        <v>87</v>
      </c>
      <c r="BK376" s="235">
        <f>ROUND(I376*H376,2)</f>
        <v>0</v>
      </c>
      <c r="BL376" s="17" t="s">
        <v>142</v>
      </c>
      <c r="BM376" s="234" t="s">
        <v>623</v>
      </c>
    </row>
    <row r="377" spans="2:47" s="1" customFormat="1" ht="12">
      <c r="B377" s="38"/>
      <c r="C377" s="39"/>
      <c r="D377" s="236" t="s">
        <v>144</v>
      </c>
      <c r="E377" s="39"/>
      <c r="F377" s="237" t="s">
        <v>624</v>
      </c>
      <c r="G377" s="39"/>
      <c r="H377" s="39"/>
      <c r="I377" s="139"/>
      <c r="J377" s="39"/>
      <c r="K377" s="39"/>
      <c r="L377" s="43"/>
      <c r="M377" s="238"/>
      <c r="N377" s="86"/>
      <c r="O377" s="86"/>
      <c r="P377" s="86"/>
      <c r="Q377" s="86"/>
      <c r="R377" s="86"/>
      <c r="S377" s="86"/>
      <c r="T377" s="87"/>
      <c r="AT377" s="17" t="s">
        <v>144</v>
      </c>
      <c r="AU377" s="17" t="s">
        <v>89</v>
      </c>
    </row>
    <row r="378" spans="2:47" s="1" customFormat="1" ht="12">
      <c r="B378" s="38"/>
      <c r="C378" s="39"/>
      <c r="D378" s="236" t="s">
        <v>146</v>
      </c>
      <c r="E378" s="39"/>
      <c r="F378" s="239" t="s">
        <v>619</v>
      </c>
      <c r="G378" s="39"/>
      <c r="H378" s="39"/>
      <c r="I378" s="139"/>
      <c r="J378" s="39"/>
      <c r="K378" s="39"/>
      <c r="L378" s="43"/>
      <c r="M378" s="238"/>
      <c r="N378" s="86"/>
      <c r="O378" s="86"/>
      <c r="P378" s="86"/>
      <c r="Q378" s="86"/>
      <c r="R378" s="86"/>
      <c r="S378" s="86"/>
      <c r="T378" s="87"/>
      <c r="AT378" s="17" t="s">
        <v>146</v>
      </c>
      <c r="AU378" s="17" t="s">
        <v>89</v>
      </c>
    </row>
    <row r="379" spans="2:51" s="12" customFormat="1" ht="12">
      <c r="B379" s="240"/>
      <c r="C379" s="241"/>
      <c r="D379" s="236" t="s">
        <v>148</v>
      </c>
      <c r="E379" s="242" t="s">
        <v>1</v>
      </c>
      <c r="F379" s="243" t="s">
        <v>599</v>
      </c>
      <c r="G379" s="241"/>
      <c r="H379" s="242" t="s">
        <v>1</v>
      </c>
      <c r="I379" s="244"/>
      <c r="J379" s="241"/>
      <c r="K379" s="241"/>
      <c r="L379" s="245"/>
      <c r="M379" s="246"/>
      <c r="N379" s="247"/>
      <c r="O379" s="247"/>
      <c r="P379" s="247"/>
      <c r="Q379" s="247"/>
      <c r="R379" s="247"/>
      <c r="S379" s="247"/>
      <c r="T379" s="248"/>
      <c r="AT379" s="249" t="s">
        <v>148</v>
      </c>
      <c r="AU379" s="249" t="s">
        <v>89</v>
      </c>
      <c r="AV379" s="12" t="s">
        <v>87</v>
      </c>
      <c r="AW379" s="12" t="s">
        <v>36</v>
      </c>
      <c r="AX379" s="12" t="s">
        <v>79</v>
      </c>
      <c r="AY379" s="249" t="s">
        <v>135</v>
      </c>
    </row>
    <row r="380" spans="2:51" s="13" customFormat="1" ht="12">
      <c r="B380" s="250"/>
      <c r="C380" s="251"/>
      <c r="D380" s="236" t="s">
        <v>148</v>
      </c>
      <c r="E380" s="252" t="s">
        <v>1</v>
      </c>
      <c r="F380" s="253" t="s">
        <v>600</v>
      </c>
      <c r="G380" s="251"/>
      <c r="H380" s="254">
        <v>531</v>
      </c>
      <c r="I380" s="255"/>
      <c r="J380" s="251"/>
      <c r="K380" s="251"/>
      <c r="L380" s="256"/>
      <c r="M380" s="257"/>
      <c r="N380" s="258"/>
      <c r="O380" s="258"/>
      <c r="P380" s="258"/>
      <c r="Q380" s="258"/>
      <c r="R380" s="258"/>
      <c r="S380" s="258"/>
      <c r="T380" s="259"/>
      <c r="AT380" s="260" t="s">
        <v>148</v>
      </c>
      <c r="AU380" s="260" t="s">
        <v>89</v>
      </c>
      <c r="AV380" s="13" t="s">
        <v>89</v>
      </c>
      <c r="AW380" s="13" t="s">
        <v>36</v>
      </c>
      <c r="AX380" s="13" t="s">
        <v>87</v>
      </c>
      <c r="AY380" s="260" t="s">
        <v>135</v>
      </c>
    </row>
    <row r="381" spans="2:65" s="1" customFormat="1" ht="16.5" customHeight="1">
      <c r="B381" s="38"/>
      <c r="C381" s="223" t="s">
        <v>625</v>
      </c>
      <c r="D381" s="223" t="s">
        <v>137</v>
      </c>
      <c r="E381" s="224" t="s">
        <v>626</v>
      </c>
      <c r="F381" s="225" t="s">
        <v>627</v>
      </c>
      <c r="G381" s="226" t="s">
        <v>167</v>
      </c>
      <c r="H381" s="227">
        <v>6.12</v>
      </c>
      <c r="I381" s="228"/>
      <c r="J381" s="229">
        <f>ROUND(I381*H381,2)</f>
        <v>0</v>
      </c>
      <c r="K381" s="225" t="s">
        <v>141</v>
      </c>
      <c r="L381" s="43"/>
      <c r="M381" s="230" t="s">
        <v>1</v>
      </c>
      <c r="N381" s="231" t="s">
        <v>44</v>
      </c>
      <c r="O381" s="86"/>
      <c r="P381" s="232">
        <f>O381*H381</f>
        <v>0</v>
      </c>
      <c r="Q381" s="232">
        <v>0.00039</v>
      </c>
      <c r="R381" s="232">
        <f>Q381*H381</f>
        <v>0.0023868</v>
      </c>
      <c r="S381" s="232">
        <v>0</v>
      </c>
      <c r="T381" s="233">
        <f>S381*H381</f>
        <v>0</v>
      </c>
      <c r="AR381" s="234" t="s">
        <v>142</v>
      </c>
      <c r="AT381" s="234" t="s">
        <v>137</v>
      </c>
      <c r="AU381" s="234" t="s">
        <v>89</v>
      </c>
      <c r="AY381" s="17" t="s">
        <v>135</v>
      </c>
      <c r="BE381" s="235">
        <f>IF(N381="základní",J381,0)</f>
        <v>0</v>
      </c>
      <c r="BF381" s="235">
        <f>IF(N381="snížená",J381,0)</f>
        <v>0</v>
      </c>
      <c r="BG381" s="235">
        <f>IF(N381="zákl. přenesená",J381,0)</f>
        <v>0</v>
      </c>
      <c r="BH381" s="235">
        <f>IF(N381="sníž. přenesená",J381,0)</f>
        <v>0</v>
      </c>
      <c r="BI381" s="235">
        <f>IF(N381="nulová",J381,0)</f>
        <v>0</v>
      </c>
      <c r="BJ381" s="17" t="s">
        <v>87</v>
      </c>
      <c r="BK381" s="235">
        <f>ROUND(I381*H381,2)</f>
        <v>0</v>
      </c>
      <c r="BL381" s="17" t="s">
        <v>142</v>
      </c>
      <c r="BM381" s="234" t="s">
        <v>628</v>
      </c>
    </row>
    <row r="382" spans="2:47" s="1" customFormat="1" ht="12">
      <c r="B382" s="38"/>
      <c r="C382" s="39"/>
      <c r="D382" s="236" t="s">
        <v>144</v>
      </c>
      <c r="E382" s="39"/>
      <c r="F382" s="237" t="s">
        <v>629</v>
      </c>
      <c r="G382" s="39"/>
      <c r="H382" s="39"/>
      <c r="I382" s="139"/>
      <c r="J382" s="39"/>
      <c r="K382" s="39"/>
      <c r="L382" s="43"/>
      <c r="M382" s="238"/>
      <c r="N382" s="86"/>
      <c r="O382" s="86"/>
      <c r="P382" s="86"/>
      <c r="Q382" s="86"/>
      <c r="R382" s="86"/>
      <c r="S382" s="86"/>
      <c r="T382" s="87"/>
      <c r="AT382" s="17" t="s">
        <v>144</v>
      </c>
      <c r="AU382" s="17" t="s">
        <v>89</v>
      </c>
    </row>
    <row r="383" spans="2:47" s="1" customFormat="1" ht="12">
      <c r="B383" s="38"/>
      <c r="C383" s="39"/>
      <c r="D383" s="236" t="s">
        <v>146</v>
      </c>
      <c r="E383" s="39"/>
      <c r="F383" s="239" t="s">
        <v>630</v>
      </c>
      <c r="G383" s="39"/>
      <c r="H383" s="39"/>
      <c r="I383" s="139"/>
      <c r="J383" s="39"/>
      <c r="K383" s="39"/>
      <c r="L383" s="43"/>
      <c r="M383" s="238"/>
      <c r="N383" s="86"/>
      <c r="O383" s="86"/>
      <c r="P383" s="86"/>
      <c r="Q383" s="86"/>
      <c r="R383" s="86"/>
      <c r="S383" s="86"/>
      <c r="T383" s="87"/>
      <c r="AT383" s="17" t="s">
        <v>146</v>
      </c>
      <c r="AU383" s="17" t="s">
        <v>89</v>
      </c>
    </row>
    <row r="384" spans="2:65" s="1" customFormat="1" ht="16.5" customHeight="1">
      <c r="B384" s="38"/>
      <c r="C384" s="283" t="s">
        <v>631</v>
      </c>
      <c r="D384" s="283" t="s">
        <v>260</v>
      </c>
      <c r="E384" s="284" t="s">
        <v>632</v>
      </c>
      <c r="F384" s="285" t="s">
        <v>633</v>
      </c>
      <c r="G384" s="286" t="s">
        <v>240</v>
      </c>
      <c r="H384" s="287">
        <v>0.004</v>
      </c>
      <c r="I384" s="288"/>
      <c r="J384" s="289">
        <f>ROUND(I384*H384,2)</f>
        <v>0</v>
      </c>
      <c r="K384" s="285" t="s">
        <v>141</v>
      </c>
      <c r="L384" s="290"/>
      <c r="M384" s="291" t="s">
        <v>1</v>
      </c>
      <c r="N384" s="292" t="s">
        <v>44</v>
      </c>
      <c r="O384" s="86"/>
      <c r="P384" s="232">
        <f>O384*H384</f>
        <v>0</v>
      </c>
      <c r="Q384" s="232">
        <v>1</v>
      </c>
      <c r="R384" s="232">
        <f>Q384*H384</f>
        <v>0.004</v>
      </c>
      <c r="S384" s="232">
        <v>0</v>
      </c>
      <c r="T384" s="233">
        <f>S384*H384</f>
        <v>0</v>
      </c>
      <c r="AR384" s="234" t="s">
        <v>192</v>
      </c>
      <c r="AT384" s="234" t="s">
        <v>260</v>
      </c>
      <c r="AU384" s="234" t="s">
        <v>89</v>
      </c>
      <c r="AY384" s="17" t="s">
        <v>135</v>
      </c>
      <c r="BE384" s="235">
        <f>IF(N384="základní",J384,0)</f>
        <v>0</v>
      </c>
      <c r="BF384" s="235">
        <f>IF(N384="snížená",J384,0)</f>
        <v>0</v>
      </c>
      <c r="BG384" s="235">
        <f>IF(N384="zákl. přenesená",J384,0)</f>
        <v>0</v>
      </c>
      <c r="BH384" s="235">
        <f>IF(N384="sníž. přenesená",J384,0)</f>
        <v>0</v>
      </c>
      <c r="BI384" s="235">
        <f>IF(N384="nulová",J384,0)</f>
        <v>0</v>
      </c>
      <c r="BJ384" s="17" t="s">
        <v>87</v>
      </c>
      <c r="BK384" s="235">
        <f>ROUND(I384*H384,2)</f>
        <v>0</v>
      </c>
      <c r="BL384" s="17" t="s">
        <v>142</v>
      </c>
      <c r="BM384" s="234" t="s">
        <v>634</v>
      </c>
    </row>
    <row r="385" spans="2:47" s="1" customFormat="1" ht="12">
      <c r="B385" s="38"/>
      <c r="C385" s="39"/>
      <c r="D385" s="236" t="s">
        <v>144</v>
      </c>
      <c r="E385" s="39"/>
      <c r="F385" s="237" t="s">
        <v>633</v>
      </c>
      <c r="G385" s="39"/>
      <c r="H385" s="39"/>
      <c r="I385" s="139"/>
      <c r="J385" s="39"/>
      <c r="K385" s="39"/>
      <c r="L385" s="43"/>
      <c r="M385" s="238"/>
      <c r="N385" s="86"/>
      <c r="O385" s="86"/>
      <c r="P385" s="86"/>
      <c r="Q385" s="86"/>
      <c r="R385" s="86"/>
      <c r="S385" s="86"/>
      <c r="T385" s="87"/>
      <c r="AT385" s="17" t="s">
        <v>144</v>
      </c>
      <c r="AU385" s="17" t="s">
        <v>89</v>
      </c>
    </row>
    <row r="386" spans="2:47" s="1" customFormat="1" ht="12">
      <c r="B386" s="38"/>
      <c r="C386" s="39"/>
      <c r="D386" s="236" t="s">
        <v>222</v>
      </c>
      <c r="E386" s="39"/>
      <c r="F386" s="239" t="s">
        <v>635</v>
      </c>
      <c r="G386" s="39"/>
      <c r="H386" s="39"/>
      <c r="I386" s="139"/>
      <c r="J386" s="39"/>
      <c r="K386" s="39"/>
      <c r="L386" s="43"/>
      <c r="M386" s="238"/>
      <c r="N386" s="86"/>
      <c r="O386" s="86"/>
      <c r="P386" s="86"/>
      <c r="Q386" s="86"/>
      <c r="R386" s="86"/>
      <c r="S386" s="86"/>
      <c r="T386" s="87"/>
      <c r="AT386" s="17" t="s">
        <v>222</v>
      </c>
      <c r="AU386" s="17" t="s">
        <v>89</v>
      </c>
    </row>
    <row r="387" spans="2:51" s="13" customFormat="1" ht="12">
      <c r="B387" s="250"/>
      <c r="C387" s="251"/>
      <c r="D387" s="236" t="s">
        <v>148</v>
      </c>
      <c r="E387" s="252" t="s">
        <v>1</v>
      </c>
      <c r="F387" s="253" t="s">
        <v>636</v>
      </c>
      <c r="G387" s="251"/>
      <c r="H387" s="254">
        <v>0.004</v>
      </c>
      <c r="I387" s="255"/>
      <c r="J387" s="251"/>
      <c r="K387" s="251"/>
      <c r="L387" s="256"/>
      <c r="M387" s="257"/>
      <c r="N387" s="258"/>
      <c r="O387" s="258"/>
      <c r="P387" s="258"/>
      <c r="Q387" s="258"/>
      <c r="R387" s="258"/>
      <c r="S387" s="258"/>
      <c r="T387" s="259"/>
      <c r="AT387" s="260" t="s">
        <v>148</v>
      </c>
      <c r="AU387" s="260" t="s">
        <v>89</v>
      </c>
      <c r="AV387" s="13" t="s">
        <v>89</v>
      </c>
      <c r="AW387" s="13" t="s">
        <v>36</v>
      </c>
      <c r="AX387" s="13" t="s">
        <v>87</v>
      </c>
      <c r="AY387" s="260" t="s">
        <v>135</v>
      </c>
    </row>
    <row r="388" spans="2:63" s="11" customFormat="1" ht="22.8" customHeight="1">
      <c r="B388" s="207"/>
      <c r="C388" s="208"/>
      <c r="D388" s="209" t="s">
        <v>78</v>
      </c>
      <c r="E388" s="221" t="s">
        <v>309</v>
      </c>
      <c r="F388" s="221" t="s">
        <v>310</v>
      </c>
      <c r="G388" s="208"/>
      <c r="H388" s="208"/>
      <c r="I388" s="211"/>
      <c r="J388" s="222">
        <f>BK388</f>
        <v>0</v>
      </c>
      <c r="K388" s="208"/>
      <c r="L388" s="213"/>
      <c r="M388" s="214"/>
      <c r="N388" s="215"/>
      <c r="O388" s="215"/>
      <c r="P388" s="216">
        <f>SUM(P389:P434)</f>
        <v>0</v>
      </c>
      <c r="Q388" s="215"/>
      <c r="R388" s="216">
        <f>SUM(R389:R434)</f>
        <v>0</v>
      </c>
      <c r="S388" s="215"/>
      <c r="T388" s="217">
        <f>SUM(T389:T434)</f>
        <v>0</v>
      </c>
      <c r="AR388" s="218" t="s">
        <v>87</v>
      </c>
      <c r="AT388" s="219" t="s">
        <v>78</v>
      </c>
      <c r="AU388" s="219" t="s">
        <v>87</v>
      </c>
      <c r="AY388" s="218" t="s">
        <v>135</v>
      </c>
      <c r="BK388" s="220">
        <f>SUM(BK389:BK434)</f>
        <v>0</v>
      </c>
    </row>
    <row r="389" spans="2:65" s="1" customFormat="1" ht="16.5" customHeight="1">
      <c r="B389" s="38"/>
      <c r="C389" s="223" t="s">
        <v>637</v>
      </c>
      <c r="D389" s="223" t="s">
        <v>137</v>
      </c>
      <c r="E389" s="224" t="s">
        <v>638</v>
      </c>
      <c r="F389" s="225" t="s">
        <v>639</v>
      </c>
      <c r="G389" s="226" t="s">
        <v>240</v>
      </c>
      <c r="H389" s="227">
        <v>146.791</v>
      </c>
      <c r="I389" s="228"/>
      <c r="J389" s="229">
        <f>ROUND(I389*H389,2)</f>
        <v>0</v>
      </c>
      <c r="K389" s="225" t="s">
        <v>141</v>
      </c>
      <c r="L389" s="43"/>
      <c r="M389" s="230" t="s">
        <v>1</v>
      </c>
      <c r="N389" s="231" t="s">
        <v>44</v>
      </c>
      <c r="O389" s="86"/>
      <c r="P389" s="232">
        <f>O389*H389</f>
        <v>0</v>
      </c>
      <c r="Q389" s="232">
        <v>0</v>
      </c>
      <c r="R389" s="232">
        <f>Q389*H389</f>
        <v>0</v>
      </c>
      <c r="S389" s="232">
        <v>0</v>
      </c>
      <c r="T389" s="233">
        <f>S389*H389</f>
        <v>0</v>
      </c>
      <c r="AR389" s="234" t="s">
        <v>142</v>
      </c>
      <c r="AT389" s="234" t="s">
        <v>137</v>
      </c>
      <c r="AU389" s="234" t="s">
        <v>89</v>
      </c>
      <c r="AY389" s="17" t="s">
        <v>135</v>
      </c>
      <c r="BE389" s="235">
        <f>IF(N389="základní",J389,0)</f>
        <v>0</v>
      </c>
      <c r="BF389" s="235">
        <f>IF(N389="snížená",J389,0)</f>
        <v>0</v>
      </c>
      <c r="BG389" s="235">
        <f>IF(N389="zákl. přenesená",J389,0)</f>
        <v>0</v>
      </c>
      <c r="BH389" s="235">
        <f>IF(N389="sníž. přenesená",J389,0)</f>
        <v>0</v>
      </c>
      <c r="BI389" s="235">
        <f>IF(N389="nulová",J389,0)</f>
        <v>0</v>
      </c>
      <c r="BJ389" s="17" t="s">
        <v>87</v>
      </c>
      <c r="BK389" s="235">
        <f>ROUND(I389*H389,2)</f>
        <v>0</v>
      </c>
      <c r="BL389" s="17" t="s">
        <v>142</v>
      </c>
      <c r="BM389" s="234" t="s">
        <v>640</v>
      </c>
    </row>
    <row r="390" spans="2:47" s="1" customFormat="1" ht="12">
      <c r="B390" s="38"/>
      <c r="C390" s="39"/>
      <c r="D390" s="236" t="s">
        <v>144</v>
      </c>
      <c r="E390" s="39"/>
      <c r="F390" s="237" t="s">
        <v>641</v>
      </c>
      <c r="G390" s="39"/>
      <c r="H390" s="39"/>
      <c r="I390" s="139"/>
      <c r="J390" s="39"/>
      <c r="K390" s="39"/>
      <c r="L390" s="43"/>
      <c r="M390" s="238"/>
      <c r="N390" s="86"/>
      <c r="O390" s="86"/>
      <c r="P390" s="86"/>
      <c r="Q390" s="86"/>
      <c r="R390" s="86"/>
      <c r="S390" s="86"/>
      <c r="T390" s="87"/>
      <c r="AT390" s="17" t="s">
        <v>144</v>
      </c>
      <c r="AU390" s="17" t="s">
        <v>89</v>
      </c>
    </row>
    <row r="391" spans="2:47" s="1" customFormat="1" ht="12">
      <c r="B391" s="38"/>
      <c r="C391" s="39"/>
      <c r="D391" s="236" t="s">
        <v>146</v>
      </c>
      <c r="E391" s="39"/>
      <c r="F391" s="239" t="s">
        <v>642</v>
      </c>
      <c r="G391" s="39"/>
      <c r="H391" s="39"/>
      <c r="I391" s="139"/>
      <c r="J391" s="39"/>
      <c r="K391" s="39"/>
      <c r="L391" s="43"/>
      <c r="M391" s="238"/>
      <c r="N391" s="86"/>
      <c r="O391" s="86"/>
      <c r="P391" s="86"/>
      <c r="Q391" s="86"/>
      <c r="R391" s="86"/>
      <c r="S391" s="86"/>
      <c r="T391" s="87"/>
      <c r="AT391" s="17" t="s">
        <v>146</v>
      </c>
      <c r="AU391" s="17" t="s">
        <v>89</v>
      </c>
    </row>
    <row r="392" spans="2:51" s="13" customFormat="1" ht="12">
      <c r="B392" s="250"/>
      <c r="C392" s="251"/>
      <c r="D392" s="236" t="s">
        <v>148</v>
      </c>
      <c r="E392" s="252" t="s">
        <v>1</v>
      </c>
      <c r="F392" s="253" t="s">
        <v>643</v>
      </c>
      <c r="G392" s="251"/>
      <c r="H392" s="254">
        <v>100.983</v>
      </c>
      <c r="I392" s="255"/>
      <c r="J392" s="251"/>
      <c r="K392" s="251"/>
      <c r="L392" s="256"/>
      <c r="M392" s="257"/>
      <c r="N392" s="258"/>
      <c r="O392" s="258"/>
      <c r="P392" s="258"/>
      <c r="Q392" s="258"/>
      <c r="R392" s="258"/>
      <c r="S392" s="258"/>
      <c r="T392" s="259"/>
      <c r="AT392" s="260" t="s">
        <v>148</v>
      </c>
      <c r="AU392" s="260" t="s">
        <v>89</v>
      </c>
      <c r="AV392" s="13" t="s">
        <v>89</v>
      </c>
      <c r="AW392" s="13" t="s">
        <v>36</v>
      </c>
      <c r="AX392" s="13" t="s">
        <v>79</v>
      </c>
      <c r="AY392" s="260" t="s">
        <v>135</v>
      </c>
    </row>
    <row r="393" spans="2:51" s="13" customFormat="1" ht="12">
      <c r="B393" s="250"/>
      <c r="C393" s="251"/>
      <c r="D393" s="236" t="s">
        <v>148</v>
      </c>
      <c r="E393" s="252" t="s">
        <v>1</v>
      </c>
      <c r="F393" s="253" t="s">
        <v>644</v>
      </c>
      <c r="G393" s="251"/>
      <c r="H393" s="254">
        <v>45.808</v>
      </c>
      <c r="I393" s="255"/>
      <c r="J393" s="251"/>
      <c r="K393" s="251"/>
      <c r="L393" s="256"/>
      <c r="M393" s="257"/>
      <c r="N393" s="258"/>
      <c r="O393" s="258"/>
      <c r="P393" s="258"/>
      <c r="Q393" s="258"/>
      <c r="R393" s="258"/>
      <c r="S393" s="258"/>
      <c r="T393" s="259"/>
      <c r="AT393" s="260" t="s">
        <v>148</v>
      </c>
      <c r="AU393" s="260" t="s">
        <v>89</v>
      </c>
      <c r="AV393" s="13" t="s">
        <v>89</v>
      </c>
      <c r="AW393" s="13" t="s">
        <v>36</v>
      </c>
      <c r="AX393" s="13" t="s">
        <v>79</v>
      </c>
      <c r="AY393" s="260" t="s">
        <v>135</v>
      </c>
    </row>
    <row r="394" spans="2:51" s="14" customFormat="1" ht="12">
      <c r="B394" s="261"/>
      <c r="C394" s="262"/>
      <c r="D394" s="236" t="s">
        <v>148</v>
      </c>
      <c r="E394" s="263" t="s">
        <v>1</v>
      </c>
      <c r="F394" s="264" t="s">
        <v>180</v>
      </c>
      <c r="G394" s="262"/>
      <c r="H394" s="265">
        <v>146.791</v>
      </c>
      <c r="I394" s="266"/>
      <c r="J394" s="262"/>
      <c r="K394" s="262"/>
      <c r="L394" s="267"/>
      <c r="M394" s="268"/>
      <c r="N394" s="269"/>
      <c r="O394" s="269"/>
      <c r="P394" s="269"/>
      <c r="Q394" s="269"/>
      <c r="R394" s="269"/>
      <c r="S394" s="269"/>
      <c r="T394" s="270"/>
      <c r="AT394" s="271" t="s">
        <v>148</v>
      </c>
      <c r="AU394" s="271" t="s">
        <v>89</v>
      </c>
      <c r="AV394" s="14" t="s">
        <v>142</v>
      </c>
      <c r="AW394" s="14" t="s">
        <v>36</v>
      </c>
      <c r="AX394" s="14" t="s">
        <v>87</v>
      </c>
      <c r="AY394" s="271" t="s">
        <v>135</v>
      </c>
    </row>
    <row r="395" spans="2:51" s="12" customFormat="1" ht="12">
      <c r="B395" s="240"/>
      <c r="C395" s="241"/>
      <c r="D395" s="236" t="s">
        <v>148</v>
      </c>
      <c r="E395" s="242" t="s">
        <v>1</v>
      </c>
      <c r="F395" s="243" t="s">
        <v>645</v>
      </c>
      <c r="G395" s="241"/>
      <c r="H395" s="242" t="s">
        <v>1</v>
      </c>
      <c r="I395" s="244"/>
      <c r="J395" s="241"/>
      <c r="K395" s="241"/>
      <c r="L395" s="245"/>
      <c r="M395" s="246"/>
      <c r="N395" s="247"/>
      <c r="O395" s="247"/>
      <c r="P395" s="247"/>
      <c r="Q395" s="247"/>
      <c r="R395" s="247"/>
      <c r="S395" s="247"/>
      <c r="T395" s="248"/>
      <c r="AT395" s="249" t="s">
        <v>148</v>
      </c>
      <c r="AU395" s="249" t="s">
        <v>89</v>
      </c>
      <c r="AV395" s="12" t="s">
        <v>87</v>
      </c>
      <c r="AW395" s="12" t="s">
        <v>36</v>
      </c>
      <c r="AX395" s="12" t="s">
        <v>79</v>
      </c>
      <c r="AY395" s="249" t="s">
        <v>135</v>
      </c>
    </row>
    <row r="396" spans="2:65" s="1" customFormat="1" ht="16.5" customHeight="1">
      <c r="B396" s="38"/>
      <c r="C396" s="223" t="s">
        <v>646</v>
      </c>
      <c r="D396" s="223" t="s">
        <v>137</v>
      </c>
      <c r="E396" s="224" t="s">
        <v>647</v>
      </c>
      <c r="F396" s="225" t="s">
        <v>648</v>
      </c>
      <c r="G396" s="226" t="s">
        <v>240</v>
      </c>
      <c r="H396" s="227">
        <v>1027.537</v>
      </c>
      <c r="I396" s="228"/>
      <c r="J396" s="229">
        <f>ROUND(I396*H396,2)</f>
        <v>0</v>
      </c>
      <c r="K396" s="225" t="s">
        <v>141</v>
      </c>
      <c r="L396" s="43"/>
      <c r="M396" s="230" t="s">
        <v>1</v>
      </c>
      <c r="N396" s="231" t="s">
        <v>44</v>
      </c>
      <c r="O396" s="86"/>
      <c r="P396" s="232">
        <f>O396*H396</f>
        <v>0</v>
      </c>
      <c r="Q396" s="232">
        <v>0</v>
      </c>
      <c r="R396" s="232">
        <f>Q396*H396</f>
        <v>0</v>
      </c>
      <c r="S396" s="232">
        <v>0</v>
      </c>
      <c r="T396" s="233">
        <f>S396*H396</f>
        <v>0</v>
      </c>
      <c r="AR396" s="234" t="s">
        <v>142</v>
      </c>
      <c r="AT396" s="234" t="s">
        <v>137</v>
      </c>
      <c r="AU396" s="234" t="s">
        <v>89</v>
      </c>
      <c r="AY396" s="17" t="s">
        <v>135</v>
      </c>
      <c r="BE396" s="235">
        <f>IF(N396="základní",J396,0)</f>
        <v>0</v>
      </c>
      <c r="BF396" s="235">
        <f>IF(N396="snížená",J396,0)</f>
        <v>0</v>
      </c>
      <c r="BG396" s="235">
        <f>IF(N396="zákl. přenesená",J396,0)</f>
        <v>0</v>
      </c>
      <c r="BH396" s="235">
        <f>IF(N396="sníž. přenesená",J396,0)</f>
        <v>0</v>
      </c>
      <c r="BI396" s="235">
        <f>IF(N396="nulová",J396,0)</f>
        <v>0</v>
      </c>
      <c r="BJ396" s="17" t="s">
        <v>87</v>
      </c>
      <c r="BK396" s="235">
        <f>ROUND(I396*H396,2)</f>
        <v>0</v>
      </c>
      <c r="BL396" s="17" t="s">
        <v>142</v>
      </c>
      <c r="BM396" s="234" t="s">
        <v>649</v>
      </c>
    </row>
    <row r="397" spans="2:47" s="1" customFormat="1" ht="12">
      <c r="B397" s="38"/>
      <c r="C397" s="39"/>
      <c r="D397" s="236" t="s">
        <v>144</v>
      </c>
      <c r="E397" s="39"/>
      <c r="F397" s="237" t="s">
        <v>650</v>
      </c>
      <c r="G397" s="39"/>
      <c r="H397" s="39"/>
      <c r="I397" s="139"/>
      <c r="J397" s="39"/>
      <c r="K397" s="39"/>
      <c r="L397" s="43"/>
      <c r="M397" s="238"/>
      <c r="N397" s="86"/>
      <c r="O397" s="86"/>
      <c r="P397" s="86"/>
      <c r="Q397" s="86"/>
      <c r="R397" s="86"/>
      <c r="S397" s="86"/>
      <c r="T397" s="87"/>
      <c r="AT397" s="17" t="s">
        <v>144</v>
      </c>
      <c r="AU397" s="17" t="s">
        <v>89</v>
      </c>
    </row>
    <row r="398" spans="2:47" s="1" customFormat="1" ht="12">
      <c r="B398" s="38"/>
      <c r="C398" s="39"/>
      <c r="D398" s="236" t="s">
        <v>146</v>
      </c>
      <c r="E398" s="39"/>
      <c r="F398" s="239" t="s">
        <v>642</v>
      </c>
      <c r="G398" s="39"/>
      <c r="H398" s="39"/>
      <c r="I398" s="139"/>
      <c r="J398" s="39"/>
      <c r="K398" s="39"/>
      <c r="L398" s="43"/>
      <c r="M398" s="238"/>
      <c r="N398" s="86"/>
      <c r="O398" s="86"/>
      <c r="P398" s="86"/>
      <c r="Q398" s="86"/>
      <c r="R398" s="86"/>
      <c r="S398" s="86"/>
      <c r="T398" s="87"/>
      <c r="AT398" s="17" t="s">
        <v>146</v>
      </c>
      <c r="AU398" s="17" t="s">
        <v>89</v>
      </c>
    </row>
    <row r="399" spans="2:51" s="13" customFormat="1" ht="12">
      <c r="B399" s="250"/>
      <c r="C399" s="251"/>
      <c r="D399" s="236" t="s">
        <v>148</v>
      </c>
      <c r="E399" s="252" t="s">
        <v>1</v>
      </c>
      <c r="F399" s="253" t="s">
        <v>651</v>
      </c>
      <c r="G399" s="251"/>
      <c r="H399" s="254">
        <v>1027.537</v>
      </c>
      <c r="I399" s="255"/>
      <c r="J399" s="251"/>
      <c r="K399" s="251"/>
      <c r="L399" s="256"/>
      <c r="M399" s="257"/>
      <c r="N399" s="258"/>
      <c r="O399" s="258"/>
      <c r="P399" s="258"/>
      <c r="Q399" s="258"/>
      <c r="R399" s="258"/>
      <c r="S399" s="258"/>
      <c r="T399" s="259"/>
      <c r="AT399" s="260" t="s">
        <v>148</v>
      </c>
      <c r="AU399" s="260" t="s">
        <v>89</v>
      </c>
      <c r="AV399" s="13" t="s">
        <v>89</v>
      </c>
      <c r="AW399" s="13" t="s">
        <v>36</v>
      </c>
      <c r="AX399" s="13" t="s">
        <v>87</v>
      </c>
      <c r="AY399" s="260" t="s">
        <v>135</v>
      </c>
    </row>
    <row r="400" spans="2:65" s="1" customFormat="1" ht="16.5" customHeight="1">
      <c r="B400" s="38"/>
      <c r="C400" s="223" t="s">
        <v>652</v>
      </c>
      <c r="D400" s="223" t="s">
        <v>137</v>
      </c>
      <c r="E400" s="224" t="s">
        <v>653</v>
      </c>
      <c r="F400" s="225" t="s">
        <v>654</v>
      </c>
      <c r="G400" s="226" t="s">
        <v>240</v>
      </c>
      <c r="H400" s="227">
        <v>25.091</v>
      </c>
      <c r="I400" s="228"/>
      <c r="J400" s="229">
        <f>ROUND(I400*H400,2)</f>
        <v>0</v>
      </c>
      <c r="K400" s="225" t="s">
        <v>141</v>
      </c>
      <c r="L400" s="43"/>
      <c r="M400" s="230" t="s">
        <v>1</v>
      </c>
      <c r="N400" s="231" t="s">
        <v>44</v>
      </c>
      <c r="O400" s="86"/>
      <c r="P400" s="232">
        <f>O400*H400</f>
        <v>0</v>
      </c>
      <c r="Q400" s="232">
        <v>0</v>
      </c>
      <c r="R400" s="232">
        <f>Q400*H400</f>
        <v>0</v>
      </c>
      <c r="S400" s="232">
        <v>0</v>
      </c>
      <c r="T400" s="233">
        <f>S400*H400</f>
        <v>0</v>
      </c>
      <c r="AR400" s="234" t="s">
        <v>142</v>
      </c>
      <c r="AT400" s="234" t="s">
        <v>137</v>
      </c>
      <c r="AU400" s="234" t="s">
        <v>89</v>
      </c>
      <c r="AY400" s="17" t="s">
        <v>135</v>
      </c>
      <c r="BE400" s="235">
        <f>IF(N400="základní",J400,0)</f>
        <v>0</v>
      </c>
      <c r="BF400" s="235">
        <f>IF(N400="snížená",J400,0)</f>
        <v>0</v>
      </c>
      <c r="BG400" s="235">
        <f>IF(N400="zákl. přenesená",J400,0)</f>
        <v>0</v>
      </c>
      <c r="BH400" s="235">
        <f>IF(N400="sníž. přenesená",J400,0)</f>
        <v>0</v>
      </c>
      <c r="BI400" s="235">
        <f>IF(N400="nulová",J400,0)</f>
        <v>0</v>
      </c>
      <c r="BJ400" s="17" t="s">
        <v>87</v>
      </c>
      <c r="BK400" s="235">
        <f>ROUND(I400*H400,2)</f>
        <v>0</v>
      </c>
      <c r="BL400" s="17" t="s">
        <v>142</v>
      </c>
      <c r="BM400" s="234" t="s">
        <v>655</v>
      </c>
    </row>
    <row r="401" spans="2:47" s="1" customFormat="1" ht="12">
      <c r="B401" s="38"/>
      <c r="C401" s="39"/>
      <c r="D401" s="236" t="s">
        <v>144</v>
      </c>
      <c r="E401" s="39"/>
      <c r="F401" s="237" t="s">
        <v>656</v>
      </c>
      <c r="G401" s="39"/>
      <c r="H401" s="39"/>
      <c r="I401" s="139"/>
      <c r="J401" s="39"/>
      <c r="K401" s="39"/>
      <c r="L401" s="43"/>
      <c r="M401" s="238"/>
      <c r="N401" s="86"/>
      <c r="O401" s="86"/>
      <c r="P401" s="86"/>
      <c r="Q401" s="86"/>
      <c r="R401" s="86"/>
      <c r="S401" s="86"/>
      <c r="T401" s="87"/>
      <c r="AT401" s="17" t="s">
        <v>144</v>
      </c>
      <c r="AU401" s="17" t="s">
        <v>89</v>
      </c>
    </row>
    <row r="402" spans="2:47" s="1" customFormat="1" ht="12">
      <c r="B402" s="38"/>
      <c r="C402" s="39"/>
      <c r="D402" s="236" t="s">
        <v>146</v>
      </c>
      <c r="E402" s="39"/>
      <c r="F402" s="239" t="s">
        <v>657</v>
      </c>
      <c r="G402" s="39"/>
      <c r="H402" s="39"/>
      <c r="I402" s="139"/>
      <c r="J402" s="39"/>
      <c r="K402" s="39"/>
      <c r="L402" s="43"/>
      <c r="M402" s="238"/>
      <c r="N402" s="86"/>
      <c r="O402" s="86"/>
      <c r="P402" s="86"/>
      <c r="Q402" s="86"/>
      <c r="R402" s="86"/>
      <c r="S402" s="86"/>
      <c r="T402" s="87"/>
      <c r="AT402" s="17" t="s">
        <v>146</v>
      </c>
      <c r="AU402" s="17" t="s">
        <v>89</v>
      </c>
    </row>
    <row r="403" spans="2:51" s="13" customFormat="1" ht="12">
      <c r="B403" s="250"/>
      <c r="C403" s="251"/>
      <c r="D403" s="236" t="s">
        <v>148</v>
      </c>
      <c r="E403" s="252" t="s">
        <v>1</v>
      </c>
      <c r="F403" s="253" t="s">
        <v>658</v>
      </c>
      <c r="G403" s="251"/>
      <c r="H403" s="254">
        <v>12.895</v>
      </c>
      <c r="I403" s="255"/>
      <c r="J403" s="251"/>
      <c r="K403" s="251"/>
      <c r="L403" s="256"/>
      <c r="M403" s="257"/>
      <c r="N403" s="258"/>
      <c r="O403" s="258"/>
      <c r="P403" s="258"/>
      <c r="Q403" s="258"/>
      <c r="R403" s="258"/>
      <c r="S403" s="258"/>
      <c r="T403" s="259"/>
      <c r="AT403" s="260" t="s">
        <v>148</v>
      </c>
      <c r="AU403" s="260" t="s">
        <v>89</v>
      </c>
      <c r="AV403" s="13" t="s">
        <v>89</v>
      </c>
      <c r="AW403" s="13" t="s">
        <v>36</v>
      </c>
      <c r="AX403" s="13" t="s">
        <v>79</v>
      </c>
      <c r="AY403" s="260" t="s">
        <v>135</v>
      </c>
    </row>
    <row r="404" spans="2:51" s="13" customFormat="1" ht="12">
      <c r="B404" s="250"/>
      <c r="C404" s="251"/>
      <c r="D404" s="236" t="s">
        <v>148</v>
      </c>
      <c r="E404" s="252" t="s">
        <v>1</v>
      </c>
      <c r="F404" s="253" t="s">
        <v>659</v>
      </c>
      <c r="G404" s="251"/>
      <c r="H404" s="254">
        <v>12.196</v>
      </c>
      <c r="I404" s="255"/>
      <c r="J404" s="251"/>
      <c r="K404" s="251"/>
      <c r="L404" s="256"/>
      <c r="M404" s="257"/>
      <c r="N404" s="258"/>
      <c r="O404" s="258"/>
      <c r="P404" s="258"/>
      <c r="Q404" s="258"/>
      <c r="R404" s="258"/>
      <c r="S404" s="258"/>
      <c r="T404" s="259"/>
      <c r="AT404" s="260" t="s">
        <v>148</v>
      </c>
      <c r="AU404" s="260" t="s">
        <v>89</v>
      </c>
      <c r="AV404" s="13" t="s">
        <v>89</v>
      </c>
      <c r="AW404" s="13" t="s">
        <v>36</v>
      </c>
      <c r="AX404" s="13" t="s">
        <v>79</v>
      </c>
      <c r="AY404" s="260" t="s">
        <v>135</v>
      </c>
    </row>
    <row r="405" spans="2:51" s="14" customFormat="1" ht="12">
      <c r="B405" s="261"/>
      <c r="C405" s="262"/>
      <c r="D405" s="236" t="s">
        <v>148</v>
      </c>
      <c r="E405" s="263" t="s">
        <v>1</v>
      </c>
      <c r="F405" s="264" t="s">
        <v>180</v>
      </c>
      <c r="G405" s="262"/>
      <c r="H405" s="265">
        <v>25.091</v>
      </c>
      <c r="I405" s="266"/>
      <c r="J405" s="262"/>
      <c r="K405" s="262"/>
      <c r="L405" s="267"/>
      <c r="M405" s="268"/>
      <c r="N405" s="269"/>
      <c r="O405" s="269"/>
      <c r="P405" s="269"/>
      <c r="Q405" s="269"/>
      <c r="R405" s="269"/>
      <c r="S405" s="269"/>
      <c r="T405" s="270"/>
      <c r="AT405" s="271" t="s">
        <v>148</v>
      </c>
      <c r="AU405" s="271" t="s">
        <v>89</v>
      </c>
      <c r="AV405" s="14" t="s">
        <v>142</v>
      </c>
      <c r="AW405" s="14" t="s">
        <v>36</v>
      </c>
      <c r="AX405" s="14" t="s">
        <v>87</v>
      </c>
      <c r="AY405" s="271" t="s">
        <v>135</v>
      </c>
    </row>
    <row r="406" spans="2:51" s="12" customFormat="1" ht="12">
      <c r="B406" s="240"/>
      <c r="C406" s="241"/>
      <c r="D406" s="236" t="s">
        <v>148</v>
      </c>
      <c r="E406" s="242" t="s">
        <v>1</v>
      </c>
      <c r="F406" s="243" t="s">
        <v>660</v>
      </c>
      <c r="G406" s="241"/>
      <c r="H406" s="242" t="s">
        <v>1</v>
      </c>
      <c r="I406" s="244"/>
      <c r="J406" s="241"/>
      <c r="K406" s="241"/>
      <c r="L406" s="245"/>
      <c r="M406" s="246"/>
      <c r="N406" s="247"/>
      <c r="O406" s="247"/>
      <c r="P406" s="247"/>
      <c r="Q406" s="247"/>
      <c r="R406" s="247"/>
      <c r="S406" s="247"/>
      <c r="T406" s="248"/>
      <c r="AT406" s="249" t="s">
        <v>148</v>
      </c>
      <c r="AU406" s="249" t="s">
        <v>89</v>
      </c>
      <c r="AV406" s="12" t="s">
        <v>87</v>
      </c>
      <c r="AW406" s="12" t="s">
        <v>36</v>
      </c>
      <c r="AX406" s="12" t="s">
        <v>79</v>
      </c>
      <c r="AY406" s="249" t="s">
        <v>135</v>
      </c>
    </row>
    <row r="407" spans="2:65" s="1" customFormat="1" ht="16.5" customHeight="1">
      <c r="B407" s="38"/>
      <c r="C407" s="223" t="s">
        <v>661</v>
      </c>
      <c r="D407" s="223" t="s">
        <v>137</v>
      </c>
      <c r="E407" s="224" t="s">
        <v>662</v>
      </c>
      <c r="F407" s="225" t="s">
        <v>663</v>
      </c>
      <c r="G407" s="226" t="s">
        <v>240</v>
      </c>
      <c r="H407" s="227">
        <v>175.637</v>
      </c>
      <c r="I407" s="228"/>
      <c r="J407" s="229">
        <f>ROUND(I407*H407,2)</f>
        <v>0</v>
      </c>
      <c r="K407" s="225" t="s">
        <v>141</v>
      </c>
      <c r="L407" s="43"/>
      <c r="M407" s="230" t="s">
        <v>1</v>
      </c>
      <c r="N407" s="231" t="s">
        <v>44</v>
      </c>
      <c r="O407" s="86"/>
      <c r="P407" s="232">
        <f>O407*H407</f>
        <v>0</v>
      </c>
      <c r="Q407" s="232">
        <v>0</v>
      </c>
      <c r="R407" s="232">
        <f>Q407*H407</f>
        <v>0</v>
      </c>
      <c r="S407" s="232">
        <v>0</v>
      </c>
      <c r="T407" s="233">
        <f>S407*H407</f>
        <v>0</v>
      </c>
      <c r="AR407" s="234" t="s">
        <v>142</v>
      </c>
      <c r="AT407" s="234" t="s">
        <v>137</v>
      </c>
      <c r="AU407" s="234" t="s">
        <v>89</v>
      </c>
      <c r="AY407" s="17" t="s">
        <v>135</v>
      </c>
      <c r="BE407" s="235">
        <f>IF(N407="základní",J407,0)</f>
        <v>0</v>
      </c>
      <c r="BF407" s="235">
        <f>IF(N407="snížená",J407,0)</f>
        <v>0</v>
      </c>
      <c r="BG407" s="235">
        <f>IF(N407="zákl. přenesená",J407,0)</f>
        <v>0</v>
      </c>
      <c r="BH407" s="235">
        <f>IF(N407="sníž. přenesená",J407,0)</f>
        <v>0</v>
      </c>
      <c r="BI407" s="235">
        <f>IF(N407="nulová",J407,0)</f>
        <v>0</v>
      </c>
      <c r="BJ407" s="17" t="s">
        <v>87</v>
      </c>
      <c r="BK407" s="235">
        <f>ROUND(I407*H407,2)</f>
        <v>0</v>
      </c>
      <c r="BL407" s="17" t="s">
        <v>142</v>
      </c>
      <c r="BM407" s="234" t="s">
        <v>664</v>
      </c>
    </row>
    <row r="408" spans="2:47" s="1" customFormat="1" ht="12">
      <c r="B408" s="38"/>
      <c r="C408" s="39"/>
      <c r="D408" s="236" t="s">
        <v>144</v>
      </c>
      <c r="E408" s="39"/>
      <c r="F408" s="237" t="s">
        <v>665</v>
      </c>
      <c r="G408" s="39"/>
      <c r="H408" s="39"/>
      <c r="I408" s="139"/>
      <c r="J408" s="39"/>
      <c r="K408" s="39"/>
      <c r="L408" s="43"/>
      <c r="M408" s="238"/>
      <c r="N408" s="86"/>
      <c r="O408" s="86"/>
      <c r="P408" s="86"/>
      <c r="Q408" s="86"/>
      <c r="R408" s="86"/>
      <c r="S408" s="86"/>
      <c r="T408" s="87"/>
      <c r="AT408" s="17" t="s">
        <v>144</v>
      </c>
      <c r="AU408" s="17" t="s">
        <v>89</v>
      </c>
    </row>
    <row r="409" spans="2:47" s="1" customFormat="1" ht="12">
      <c r="B409" s="38"/>
      <c r="C409" s="39"/>
      <c r="D409" s="236" t="s">
        <v>146</v>
      </c>
      <c r="E409" s="39"/>
      <c r="F409" s="239" t="s">
        <v>657</v>
      </c>
      <c r="G409" s="39"/>
      <c r="H409" s="39"/>
      <c r="I409" s="139"/>
      <c r="J409" s="39"/>
      <c r="K409" s="39"/>
      <c r="L409" s="43"/>
      <c r="M409" s="238"/>
      <c r="N409" s="86"/>
      <c r="O409" s="86"/>
      <c r="P409" s="86"/>
      <c r="Q409" s="86"/>
      <c r="R409" s="86"/>
      <c r="S409" s="86"/>
      <c r="T409" s="87"/>
      <c r="AT409" s="17" t="s">
        <v>146</v>
      </c>
      <c r="AU409" s="17" t="s">
        <v>89</v>
      </c>
    </row>
    <row r="410" spans="2:51" s="13" customFormat="1" ht="12">
      <c r="B410" s="250"/>
      <c r="C410" s="251"/>
      <c r="D410" s="236" t="s">
        <v>148</v>
      </c>
      <c r="E410" s="252" t="s">
        <v>1</v>
      </c>
      <c r="F410" s="253" t="s">
        <v>666</v>
      </c>
      <c r="G410" s="251"/>
      <c r="H410" s="254">
        <v>175.637</v>
      </c>
      <c r="I410" s="255"/>
      <c r="J410" s="251"/>
      <c r="K410" s="251"/>
      <c r="L410" s="256"/>
      <c r="M410" s="257"/>
      <c r="N410" s="258"/>
      <c r="O410" s="258"/>
      <c r="P410" s="258"/>
      <c r="Q410" s="258"/>
      <c r="R410" s="258"/>
      <c r="S410" s="258"/>
      <c r="T410" s="259"/>
      <c r="AT410" s="260" t="s">
        <v>148</v>
      </c>
      <c r="AU410" s="260" t="s">
        <v>89</v>
      </c>
      <c r="AV410" s="13" t="s">
        <v>89</v>
      </c>
      <c r="AW410" s="13" t="s">
        <v>36</v>
      </c>
      <c r="AX410" s="13" t="s">
        <v>87</v>
      </c>
      <c r="AY410" s="260" t="s">
        <v>135</v>
      </c>
    </row>
    <row r="411" spans="2:65" s="1" customFormat="1" ht="16.5" customHeight="1">
      <c r="B411" s="38"/>
      <c r="C411" s="223" t="s">
        <v>667</v>
      </c>
      <c r="D411" s="223" t="s">
        <v>137</v>
      </c>
      <c r="E411" s="224" t="s">
        <v>668</v>
      </c>
      <c r="F411" s="225" t="s">
        <v>669</v>
      </c>
      <c r="G411" s="226" t="s">
        <v>240</v>
      </c>
      <c r="H411" s="227">
        <v>100.983</v>
      </c>
      <c r="I411" s="228"/>
      <c r="J411" s="229">
        <f>ROUND(I411*H411,2)</f>
        <v>0</v>
      </c>
      <c r="K411" s="225" t="s">
        <v>141</v>
      </c>
      <c r="L411" s="43"/>
      <c r="M411" s="230" t="s">
        <v>1</v>
      </c>
      <c r="N411" s="231" t="s">
        <v>44</v>
      </c>
      <c r="O411" s="86"/>
      <c r="P411" s="232">
        <f>O411*H411</f>
        <v>0</v>
      </c>
      <c r="Q411" s="232">
        <v>0</v>
      </c>
      <c r="R411" s="232">
        <f>Q411*H411</f>
        <v>0</v>
      </c>
      <c r="S411" s="232">
        <v>0</v>
      </c>
      <c r="T411" s="233">
        <f>S411*H411</f>
        <v>0</v>
      </c>
      <c r="AR411" s="234" t="s">
        <v>142</v>
      </c>
      <c r="AT411" s="234" t="s">
        <v>137</v>
      </c>
      <c r="AU411" s="234" t="s">
        <v>89</v>
      </c>
      <c r="AY411" s="17" t="s">
        <v>135</v>
      </c>
      <c r="BE411" s="235">
        <f>IF(N411="základní",J411,0)</f>
        <v>0</v>
      </c>
      <c r="BF411" s="235">
        <f>IF(N411="snížená",J411,0)</f>
        <v>0</v>
      </c>
      <c r="BG411" s="235">
        <f>IF(N411="zákl. přenesená",J411,0)</f>
        <v>0</v>
      </c>
      <c r="BH411" s="235">
        <f>IF(N411="sníž. přenesená",J411,0)</f>
        <v>0</v>
      </c>
      <c r="BI411" s="235">
        <f>IF(N411="nulová",J411,0)</f>
        <v>0</v>
      </c>
      <c r="BJ411" s="17" t="s">
        <v>87</v>
      </c>
      <c r="BK411" s="235">
        <f>ROUND(I411*H411,2)</f>
        <v>0</v>
      </c>
      <c r="BL411" s="17" t="s">
        <v>142</v>
      </c>
      <c r="BM411" s="234" t="s">
        <v>670</v>
      </c>
    </row>
    <row r="412" spans="2:47" s="1" customFormat="1" ht="12">
      <c r="B412" s="38"/>
      <c r="C412" s="39"/>
      <c r="D412" s="236" t="s">
        <v>144</v>
      </c>
      <c r="E412" s="39"/>
      <c r="F412" s="237" t="s">
        <v>671</v>
      </c>
      <c r="G412" s="39"/>
      <c r="H412" s="39"/>
      <c r="I412" s="139"/>
      <c r="J412" s="39"/>
      <c r="K412" s="39"/>
      <c r="L412" s="43"/>
      <c r="M412" s="238"/>
      <c r="N412" s="86"/>
      <c r="O412" s="86"/>
      <c r="P412" s="86"/>
      <c r="Q412" s="86"/>
      <c r="R412" s="86"/>
      <c r="S412" s="86"/>
      <c r="T412" s="87"/>
      <c r="AT412" s="17" t="s">
        <v>144</v>
      </c>
      <c r="AU412" s="17" t="s">
        <v>89</v>
      </c>
    </row>
    <row r="413" spans="2:47" s="1" customFormat="1" ht="12">
      <c r="B413" s="38"/>
      <c r="C413" s="39"/>
      <c r="D413" s="236" t="s">
        <v>146</v>
      </c>
      <c r="E413" s="39"/>
      <c r="F413" s="239" t="s">
        <v>672</v>
      </c>
      <c r="G413" s="39"/>
      <c r="H413" s="39"/>
      <c r="I413" s="139"/>
      <c r="J413" s="39"/>
      <c r="K413" s="39"/>
      <c r="L413" s="43"/>
      <c r="M413" s="238"/>
      <c r="N413" s="86"/>
      <c r="O413" s="86"/>
      <c r="P413" s="86"/>
      <c r="Q413" s="86"/>
      <c r="R413" s="86"/>
      <c r="S413" s="86"/>
      <c r="T413" s="87"/>
      <c r="AT413" s="17" t="s">
        <v>146</v>
      </c>
      <c r="AU413" s="17" t="s">
        <v>89</v>
      </c>
    </row>
    <row r="414" spans="2:51" s="13" customFormat="1" ht="12">
      <c r="B414" s="250"/>
      <c r="C414" s="251"/>
      <c r="D414" s="236" t="s">
        <v>148</v>
      </c>
      <c r="E414" s="252" t="s">
        <v>1</v>
      </c>
      <c r="F414" s="253" t="s">
        <v>643</v>
      </c>
      <c r="G414" s="251"/>
      <c r="H414" s="254">
        <v>100.983</v>
      </c>
      <c r="I414" s="255"/>
      <c r="J414" s="251"/>
      <c r="K414" s="251"/>
      <c r="L414" s="256"/>
      <c r="M414" s="257"/>
      <c r="N414" s="258"/>
      <c r="O414" s="258"/>
      <c r="P414" s="258"/>
      <c r="Q414" s="258"/>
      <c r="R414" s="258"/>
      <c r="S414" s="258"/>
      <c r="T414" s="259"/>
      <c r="AT414" s="260" t="s">
        <v>148</v>
      </c>
      <c r="AU414" s="260" t="s">
        <v>89</v>
      </c>
      <c r="AV414" s="13" t="s">
        <v>89</v>
      </c>
      <c r="AW414" s="13" t="s">
        <v>36</v>
      </c>
      <c r="AX414" s="13" t="s">
        <v>87</v>
      </c>
      <c r="AY414" s="260" t="s">
        <v>135</v>
      </c>
    </row>
    <row r="415" spans="2:65" s="1" customFormat="1" ht="16.5" customHeight="1">
      <c r="B415" s="38"/>
      <c r="C415" s="223" t="s">
        <v>673</v>
      </c>
      <c r="D415" s="223" t="s">
        <v>137</v>
      </c>
      <c r="E415" s="224" t="s">
        <v>674</v>
      </c>
      <c r="F415" s="225" t="s">
        <v>675</v>
      </c>
      <c r="G415" s="226" t="s">
        <v>240</v>
      </c>
      <c r="H415" s="227">
        <v>45.808</v>
      </c>
      <c r="I415" s="228"/>
      <c r="J415" s="229">
        <f>ROUND(I415*H415,2)</f>
        <v>0</v>
      </c>
      <c r="K415" s="225" t="s">
        <v>141</v>
      </c>
      <c r="L415" s="43"/>
      <c r="M415" s="230" t="s">
        <v>1</v>
      </c>
      <c r="N415" s="231" t="s">
        <v>44</v>
      </c>
      <c r="O415" s="86"/>
      <c r="P415" s="232">
        <f>O415*H415</f>
        <v>0</v>
      </c>
      <c r="Q415" s="232">
        <v>0</v>
      </c>
      <c r="R415" s="232">
        <f>Q415*H415</f>
        <v>0</v>
      </c>
      <c r="S415" s="232">
        <v>0</v>
      </c>
      <c r="T415" s="233">
        <f>S415*H415</f>
        <v>0</v>
      </c>
      <c r="AR415" s="234" t="s">
        <v>142</v>
      </c>
      <c r="AT415" s="234" t="s">
        <v>137</v>
      </c>
      <c r="AU415" s="234" t="s">
        <v>89</v>
      </c>
      <c r="AY415" s="17" t="s">
        <v>135</v>
      </c>
      <c r="BE415" s="235">
        <f>IF(N415="základní",J415,0)</f>
        <v>0</v>
      </c>
      <c r="BF415" s="235">
        <f>IF(N415="snížená",J415,0)</f>
        <v>0</v>
      </c>
      <c r="BG415" s="235">
        <f>IF(N415="zákl. přenesená",J415,0)</f>
        <v>0</v>
      </c>
      <c r="BH415" s="235">
        <f>IF(N415="sníž. přenesená",J415,0)</f>
        <v>0</v>
      </c>
      <c r="BI415" s="235">
        <f>IF(N415="nulová",J415,0)</f>
        <v>0</v>
      </c>
      <c r="BJ415" s="17" t="s">
        <v>87</v>
      </c>
      <c r="BK415" s="235">
        <f>ROUND(I415*H415,2)</f>
        <v>0</v>
      </c>
      <c r="BL415" s="17" t="s">
        <v>142</v>
      </c>
      <c r="BM415" s="234" t="s">
        <v>676</v>
      </c>
    </row>
    <row r="416" spans="2:47" s="1" customFormat="1" ht="12">
      <c r="B416" s="38"/>
      <c r="C416" s="39"/>
      <c r="D416" s="236" t="s">
        <v>144</v>
      </c>
      <c r="E416" s="39"/>
      <c r="F416" s="237" t="s">
        <v>677</v>
      </c>
      <c r="G416" s="39"/>
      <c r="H416" s="39"/>
      <c r="I416" s="139"/>
      <c r="J416" s="39"/>
      <c r="K416" s="39"/>
      <c r="L416" s="43"/>
      <c r="M416" s="238"/>
      <c r="N416" s="86"/>
      <c r="O416" s="86"/>
      <c r="P416" s="86"/>
      <c r="Q416" s="86"/>
      <c r="R416" s="86"/>
      <c r="S416" s="86"/>
      <c r="T416" s="87"/>
      <c r="AT416" s="17" t="s">
        <v>144</v>
      </c>
      <c r="AU416" s="17" t="s">
        <v>89</v>
      </c>
    </row>
    <row r="417" spans="2:47" s="1" customFormat="1" ht="12">
      <c r="B417" s="38"/>
      <c r="C417" s="39"/>
      <c r="D417" s="236" t="s">
        <v>146</v>
      </c>
      <c r="E417" s="39"/>
      <c r="F417" s="239" t="s">
        <v>672</v>
      </c>
      <c r="G417" s="39"/>
      <c r="H417" s="39"/>
      <c r="I417" s="139"/>
      <c r="J417" s="39"/>
      <c r="K417" s="39"/>
      <c r="L417" s="43"/>
      <c r="M417" s="238"/>
      <c r="N417" s="86"/>
      <c r="O417" s="86"/>
      <c r="P417" s="86"/>
      <c r="Q417" s="86"/>
      <c r="R417" s="86"/>
      <c r="S417" s="86"/>
      <c r="T417" s="87"/>
      <c r="AT417" s="17" t="s">
        <v>146</v>
      </c>
      <c r="AU417" s="17" t="s">
        <v>89</v>
      </c>
    </row>
    <row r="418" spans="2:51" s="13" customFormat="1" ht="12">
      <c r="B418" s="250"/>
      <c r="C418" s="251"/>
      <c r="D418" s="236" t="s">
        <v>148</v>
      </c>
      <c r="E418" s="252" t="s">
        <v>1</v>
      </c>
      <c r="F418" s="253" t="s">
        <v>678</v>
      </c>
      <c r="G418" s="251"/>
      <c r="H418" s="254">
        <v>45.808</v>
      </c>
      <c r="I418" s="255"/>
      <c r="J418" s="251"/>
      <c r="K418" s="251"/>
      <c r="L418" s="256"/>
      <c r="M418" s="257"/>
      <c r="N418" s="258"/>
      <c r="O418" s="258"/>
      <c r="P418" s="258"/>
      <c r="Q418" s="258"/>
      <c r="R418" s="258"/>
      <c r="S418" s="258"/>
      <c r="T418" s="259"/>
      <c r="AT418" s="260" t="s">
        <v>148</v>
      </c>
      <c r="AU418" s="260" t="s">
        <v>89</v>
      </c>
      <c r="AV418" s="13" t="s">
        <v>89</v>
      </c>
      <c r="AW418" s="13" t="s">
        <v>36</v>
      </c>
      <c r="AX418" s="13" t="s">
        <v>87</v>
      </c>
      <c r="AY418" s="260" t="s">
        <v>135</v>
      </c>
    </row>
    <row r="419" spans="2:65" s="1" customFormat="1" ht="16.5" customHeight="1">
      <c r="B419" s="38"/>
      <c r="C419" s="223" t="s">
        <v>679</v>
      </c>
      <c r="D419" s="223" t="s">
        <v>137</v>
      </c>
      <c r="E419" s="224" t="s">
        <v>680</v>
      </c>
      <c r="F419" s="225" t="s">
        <v>681</v>
      </c>
      <c r="G419" s="226" t="s">
        <v>240</v>
      </c>
      <c r="H419" s="227">
        <v>12.196</v>
      </c>
      <c r="I419" s="228"/>
      <c r="J419" s="229">
        <f>ROUND(I419*H419,2)</f>
        <v>0</v>
      </c>
      <c r="K419" s="225" t="s">
        <v>141</v>
      </c>
      <c r="L419" s="43"/>
      <c r="M419" s="230" t="s">
        <v>1</v>
      </c>
      <c r="N419" s="231" t="s">
        <v>44</v>
      </c>
      <c r="O419" s="86"/>
      <c r="P419" s="232">
        <f>O419*H419</f>
        <v>0</v>
      </c>
      <c r="Q419" s="232">
        <v>0</v>
      </c>
      <c r="R419" s="232">
        <f>Q419*H419</f>
        <v>0</v>
      </c>
      <c r="S419" s="232">
        <v>0</v>
      </c>
      <c r="T419" s="233">
        <f>S419*H419</f>
        <v>0</v>
      </c>
      <c r="AR419" s="234" t="s">
        <v>142</v>
      </c>
      <c r="AT419" s="234" t="s">
        <v>137</v>
      </c>
      <c r="AU419" s="234" t="s">
        <v>89</v>
      </c>
      <c r="AY419" s="17" t="s">
        <v>135</v>
      </c>
      <c r="BE419" s="235">
        <f>IF(N419="základní",J419,0)</f>
        <v>0</v>
      </c>
      <c r="BF419" s="235">
        <f>IF(N419="snížená",J419,0)</f>
        <v>0</v>
      </c>
      <c r="BG419" s="235">
        <f>IF(N419="zákl. přenesená",J419,0)</f>
        <v>0</v>
      </c>
      <c r="BH419" s="235">
        <f>IF(N419="sníž. přenesená",J419,0)</f>
        <v>0</v>
      </c>
      <c r="BI419" s="235">
        <f>IF(N419="nulová",J419,0)</f>
        <v>0</v>
      </c>
      <c r="BJ419" s="17" t="s">
        <v>87</v>
      </c>
      <c r="BK419" s="235">
        <f>ROUND(I419*H419,2)</f>
        <v>0</v>
      </c>
      <c r="BL419" s="17" t="s">
        <v>142</v>
      </c>
      <c r="BM419" s="234" t="s">
        <v>682</v>
      </c>
    </row>
    <row r="420" spans="2:47" s="1" customFormat="1" ht="12">
      <c r="B420" s="38"/>
      <c r="C420" s="39"/>
      <c r="D420" s="236" t="s">
        <v>144</v>
      </c>
      <c r="E420" s="39"/>
      <c r="F420" s="237" t="s">
        <v>683</v>
      </c>
      <c r="G420" s="39"/>
      <c r="H420" s="39"/>
      <c r="I420" s="139"/>
      <c r="J420" s="39"/>
      <c r="K420" s="39"/>
      <c r="L420" s="43"/>
      <c r="M420" s="238"/>
      <c r="N420" s="86"/>
      <c r="O420" s="86"/>
      <c r="P420" s="86"/>
      <c r="Q420" s="86"/>
      <c r="R420" s="86"/>
      <c r="S420" s="86"/>
      <c r="T420" s="87"/>
      <c r="AT420" s="17" t="s">
        <v>144</v>
      </c>
      <c r="AU420" s="17" t="s">
        <v>89</v>
      </c>
    </row>
    <row r="421" spans="2:47" s="1" customFormat="1" ht="12">
      <c r="B421" s="38"/>
      <c r="C421" s="39"/>
      <c r="D421" s="236" t="s">
        <v>146</v>
      </c>
      <c r="E421" s="39"/>
      <c r="F421" s="239" t="s">
        <v>672</v>
      </c>
      <c r="G421" s="39"/>
      <c r="H421" s="39"/>
      <c r="I421" s="139"/>
      <c r="J421" s="39"/>
      <c r="K421" s="39"/>
      <c r="L421" s="43"/>
      <c r="M421" s="238"/>
      <c r="N421" s="86"/>
      <c r="O421" s="86"/>
      <c r="P421" s="86"/>
      <c r="Q421" s="86"/>
      <c r="R421" s="86"/>
      <c r="S421" s="86"/>
      <c r="T421" s="87"/>
      <c r="AT421" s="17" t="s">
        <v>146</v>
      </c>
      <c r="AU421" s="17" t="s">
        <v>89</v>
      </c>
    </row>
    <row r="422" spans="2:51" s="13" customFormat="1" ht="12">
      <c r="B422" s="250"/>
      <c r="C422" s="251"/>
      <c r="D422" s="236" t="s">
        <v>148</v>
      </c>
      <c r="E422" s="252" t="s">
        <v>1</v>
      </c>
      <c r="F422" s="253" t="s">
        <v>659</v>
      </c>
      <c r="G422" s="251"/>
      <c r="H422" s="254">
        <v>12.196</v>
      </c>
      <c r="I422" s="255"/>
      <c r="J422" s="251"/>
      <c r="K422" s="251"/>
      <c r="L422" s="256"/>
      <c r="M422" s="257"/>
      <c r="N422" s="258"/>
      <c r="O422" s="258"/>
      <c r="P422" s="258"/>
      <c r="Q422" s="258"/>
      <c r="R422" s="258"/>
      <c r="S422" s="258"/>
      <c r="T422" s="259"/>
      <c r="AT422" s="260" t="s">
        <v>148</v>
      </c>
      <c r="AU422" s="260" t="s">
        <v>89</v>
      </c>
      <c r="AV422" s="13" t="s">
        <v>89</v>
      </c>
      <c r="AW422" s="13" t="s">
        <v>36</v>
      </c>
      <c r="AX422" s="13" t="s">
        <v>87</v>
      </c>
      <c r="AY422" s="260" t="s">
        <v>135</v>
      </c>
    </row>
    <row r="423" spans="2:65" s="1" customFormat="1" ht="16.5" customHeight="1">
      <c r="B423" s="38"/>
      <c r="C423" s="223" t="s">
        <v>684</v>
      </c>
      <c r="D423" s="223" t="s">
        <v>137</v>
      </c>
      <c r="E423" s="224" t="s">
        <v>685</v>
      </c>
      <c r="F423" s="225" t="s">
        <v>686</v>
      </c>
      <c r="G423" s="226" t="s">
        <v>240</v>
      </c>
      <c r="H423" s="227">
        <v>12.895</v>
      </c>
      <c r="I423" s="228"/>
      <c r="J423" s="229">
        <f>ROUND(I423*H423,2)</f>
        <v>0</v>
      </c>
      <c r="K423" s="225" t="s">
        <v>141</v>
      </c>
      <c r="L423" s="43"/>
      <c r="M423" s="230" t="s">
        <v>1</v>
      </c>
      <c r="N423" s="231" t="s">
        <v>44</v>
      </c>
      <c r="O423" s="86"/>
      <c r="P423" s="232">
        <f>O423*H423</f>
        <v>0</v>
      </c>
      <c r="Q423" s="232">
        <v>0</v>
      </c>
      <c r="R423" s="232">
        <f>Q423*H423</f>
        <v>0</v>
      </c>
      <c r="S423" s="232">
        <v>0</v>
      </c>
      <c r="T423" s="233">
        <f>S423*H423</f>
        <v>0</v>
      </c>
      <c r="AR423" s="234" t="s">
        <v>142</v>
      </c>
      <c r="AT423" s="234" t="s">
        <v>137</v>
      </c>
      <c r="AU423" s="234" t="s">
        <v>89</v>
      </c>
      <c r="AY423" s="17" t="s">
        <v>135</v>
      </c>
      <c r="BE423" s="235">
        <f>IF(N423="základní",J423,0)</f>
        <v>0</v>
      </c>
      <c r="BF423" s="235">
        <f>IF(N423="snížená",J423,0)</f>
        <v>0</v>
      </c>
      <c r="BG423" s="235">
        <f>IF(N423="zákl. přenesená",J423,0)</f>
        <v>0</v>
      </c>
      <c r="BH423" s="235">
        <f>IF(N423="sníž. přenesená",J423,0)</f>
        <v>0</v>
      </c>
      <c r="BI423" s="235">
        <f>IF(N423="nulová",J423,0)</f>
        <v>0</v>
      </c>
      <c r="BJ423" s="17" t="s">
        <v>87</v>
      </c>
      <c r="BK423" s="235">
        <f>ROUND(I423*H423,2)</f>
        <v>0</v>
      </c>
      <c r="BL423" s="17" t="s">
        <v>142</v>
      </c>
      <c r="BM423" s="234" t="s">
        <v>687</v>
      </c>
    </row>
    <row r="424" spans="2:47" s="1" customFormat="1" ht="12">
      <c r="B424" s="38"/>
      <c r="C424" s="39"/>
      <c r="D424" s="236" t="s">
        <v>144</v>
      </c>
      <c r="E424" s="39"/>
      <c r="F424" s="237" t="s">
        <v>688</v>
      </c>
      <c r="G424" s="39"/>
      <c r="H424" s="39"/>
      <c r="I424" s="139"/>
      <c r="J424" s="39"/>
      <c r="K424" s="39"/>
      <c r="L424" s="43"/>
      <c r="M424" s="238"/>
      <c r="N424" s="86"/>
      <c r="O424" s="86"/>
      <c r="P424" s="86"/>
      <c r="Q424" s="86"/>
      <c r="R424" s="86"/>
      <c r="S424" s="86"/>
      <c r="T424" s="87"/>
      <c r="AT424" s="17" t="s">
        <v>144</v>
      </c>
      <c r="AU424" s="17" t="s">
        <v>89</v>
      </c>
    </row>
    <row r="425" spans="2:47" s="1" customFormat="1" ht="12">
      <c r="B425" s="38"/>
      <c r="C425" s="39"/>
      <c r="D425" s="236" t="s">
        <v>146</v>
      </c>
      <c r="E425" s="39"/>
      <c r="F425" s="239" t="s">
        <v>672</v>
      </c>
      <c r="G425" s="39"/>
      <c r="H425" s="39"/>
      <c r="I425" s="139"/>
      <c r="J425" s="39"/>
      <c r="K425" s="39"/>
      <c r="L425" s="43"/>
      <c r="M425" s="238"/>
      <c r="N425" s="86"/>
      <c r="O425" s="86"/>
      <c r="P425" s="86"/>
      <c r="Q425" s="86"/>
      <c r="R425" s="86"/>
      <c r="S425" s="86"/>
      <c r="T425" s="87"/>
      <c r="AT425" s="17" t="s">
        <v>146</v>
      </c>
      <c r="AU425" s="17" t="s">
        <v>89</v>
      </c>
    </row>
    <row r="426" spans="2:51" s="13" customFormat="1" ht="12">
      <c r="B426" s="250"/>
      <c r="C426" s="251"/>
      <c r="D426" s="236" t="s">
        <v>148</v>
      </c>
      <c r="E426" s="252" t="s">
        <v>1</v>
      </c>
      <c r="F426" s="253" t="s">
        <v>658</v>
      </c>
      <c r="G426" s="251"/>
      <c r="H426" s="254">
        <v>12.895</v>
      </c>
      <c r="I426" s="255"/>
      <c r="J426" s="251"/>
      <c r="K426" s="251"/>
      <c r="L426" s="256"/>
      <c r="M426" s="257"/>
      <c r="N426" s="258"/>
      <c r="O426" s="258"/>
      <c r="P426" s="258"/>
      <c r="Q426" s="258"/>
      <c r="R426" s="258"/>
      <c r="S426" s="258"/>
      <c r="T426" s="259"/>
      <c r="AT426" s="260" t="s">
        <v>148</v>
      </c>
      <c r="AU426" s="260" t="s">
        <v>89</v>
      </c>
      <c r="AV426" s="13" t="s">
        <v>89</v>
      </c>
      <c r="AW426" s="13" t="s">
        <v>36</v>
      </c>
      <c r="AX426" s="13" t="s">
        <v>87</v>
      </c>
      <c r="AY426" s="260" t="s">
        <v>135</v>
      </c>
    </row>
    <row r="427" spans="2:65" s="1" customFormat="1" ht="16.5" customHeight="1">
      <c r="B427" s="38"/>
      <c r="C427" s="223" t="s">
        <v>689</v>
      </c>
      <c r="D427" s="223" t="s">
        <v>137</v>
      </c>
      <c r="E427" s="224" t="s">
        <v>312</v>
      </c>
      <c r="F427" s="225" t="s">
        <v>313</v>
      </c>
      <c r="G427" s="226" t="s">
        <v>240</v>
      </c>
      <c r="H427" s="227">
        <v>41.6</v>
      </c>
      <c r="I427" s="228"/>
      <c r="J427" s="229">
        <f>ROUND(I427*H427,2)</f>
        <v>0</v>
      </c>
      <c r="K427" s="225" t="s">
        <v>1</v>
      </c>
      <c r="L427" s="43"/>
      <c r="M427" s="230" t="s">
        <v>1</v>
      </c>
      <c r="N427" s="231" t="s">
        <v>44</v>
      </c>
      <c r="O427" s="86"/>
      <c r="P427" s="232">
        <f>O427*H427</f>
        <v>0</v>
      </c>
      <c r="Q427" s="232">
        <v>0</v>
      </c>
      <c r="R427" s="232">
        <f>Q427*H427</f>
        <v>0</v>
      </c>
      <c r="S427" s="232">
        <v>0</v>
      </c>
      <c r="T427" s="233">
        <f>S427*H427</f>
        <v>0</v>
      </c>
      <c r="AR427" s="234" t="s">
        <v>142</v>
      </c>
      <c r="AT427" s="234" t="s">
        <v>137</v>
      </c>
      <c r="AU427" s="234" t="s">
        <v>89</v>
      </c>
      <c r="AY427" s="17" t="s">
        <v>135</v>
      </c>
      <c r="BE427" s="235">
        <f>IF(N427="základní",J427,0)</f>
        <v>0</v>
      </c>
      <c r="BF427" s="235">
        <f>IF(N427="snížená",J427,0)</f>
        <v>0</v>
      </c>
      <c r="BG427" s="235">
        <f>IF(N427="zákl. přenesená",J427,0)</f>
        <v>0</v>
      </c>
      <c r="BH427" s="235">
        <f>IF(N427="sníž. přenesená",J427,0)</f>
        <v>0</v>
      </c>
      <c r="BI427" s="235">
        <f>IF(N427="nulová",J427,0)</f>
        <v>0</v>
      </c>
      <c r="BJ427" s="17" t="s">
        <v>87</v>
      </c>
      <c r="BK427" s="235">
        <f>ROUND(I427*H427,2)</f>
        <v>0</v>
      </c>
      <c r="BL427" s="17" t="s">
        <v>142</v>
      </c>
      <c r="BM427" s="234" t="s">
        <v>690</v>
      </c>
    </row>
    <row r="428" spans="2:47" s="1" customFormat="1" ht="12">
      <c r="B428" s="38"/>
      <c r="C428" s="39"/>
      <c r="D428" s="236" t="s">
        <v>144</v>
      </c>
      <c r="E428" s="39"/>
      <c r="F428" s="237" t="s">
        <v>313</v>
      </c>
      <c r="G428" s="39"/>
      <c r="H428" s="39"/>
      <c r="I428" s="139"/>
      <c r="J428" s="39"/>
      <c r="K428" s="39"/>
      <c r="L428" s="43"/>
      <c r="M428" s="238"/>
      <c r="N428" s="86"/>
      <c r="O428" s="86"/>
      <c r="P428" s="86"/>
      <c r="Q428" s="86"/>
      <c r="R428" s="86"/>
      <c r="S428" s="86"/>
      <c r="T428" s="87"/>
      <c r="AT428" s="17" t="s">
        <v>144</v>
      </c>
      <c r="AU428" s="17" t="s">
        <v>89</v>
      </c>
    </row>
    <row r="429" spans="2:51" s="13" customFormat="1" ht="12">
      <c r="B429" s="250"/>
      <c r="C429" s="251"/>
      <c r="D429" s="236" t="s">
        <v>148</v>
      </c>
      <c r="E429" s="252" t="s">
        <v>1</v>
      </c>
      <c r="F429" s="253" t="s">
        <v>691</v>
      </c>
      <c r="G429" s="251"/>
      <c r="H429" s="254">
        <v>41.6</v>
      </c>
      <c r="I429" s="255"/>
      <c r="J429" s="251"/>
      <c r="K429" s="251"/>
      <c r="L429" s="256"/>
      <c r="M429" s="257"/>
      <c r="N429" s="258"/>
      <c r="O429" s="258"/>
      <c r="P429" s="258"/>
      <c r="Q429" s="258"/>
      <c r="R429" s="258"/>
      <c r="S429" s="258"/>
      <c r="T429" s="259"/>
      <c r="AT429" s="260" t="s">
        <v>148</v>
      </c>
      <c r="AU429" s="260" t="s">
        <v>89</v>
      </c>
      <c r="AV429" s="13" t="s">
        <v>89</v>
      </c>
      <c r="AW429" s="13" t="s">
        <v>36</v>
      </c>
      <c r="AX429" s="13" t="s">
        <v>87</v>
      </c>
      <c r="AY429" s="260" t="s">
        <v>135</v>
      </c>
    </row>
    <row r="430" spans="2:65" s="1" customFormat="1" ht="16.5" customHeight="1">
      <c r="B430" s="38"/>
      <c r="C430" s="223" t="s">
        <v>692</v>
      </c>
      <c r="D430" s="223" t="s">
        <v>137</v>
      </c>
      <c r="E430" s="224" t="s">
        <v>693</v>
      </c>
      <c r="F430" s="225" t="s">
        <v>694</v>
      </c>
      <c r="G430" s="226" t="s">
        <v>240</v>
      </c>
      <c r="H430" s="227">
        <v>80.854</v>
      </c>
      <c r="I430" s="228"/>
      <c r="J430" s="229">
        <f>ROUND(I430*H430,2)</f>
        <v>0</v>
      </c>
      <c r="K430" s="225" t="s">
        <v>1</v>
      </c>
      <c r="L430" s="43"/>
      <c r="M430" s="230" t="s">
        <v>1</v>
      </c>
      <c r="N430" s="231" t="s">
        <v>44</v>
      </c>
      <c r="O430" s="86"/>
      <c r="P430" s="232">
        <f>O430*H430</f>
        <v>0</v>
      </c>
      <c r="Q430" s="232">
        <v>0</v>
      </c>
      <c r="R430" s="232">
        <f>Q430*H430</f>
        <v>0</v>
      </c>
      <c r="S430" s="232">
        <v>0</v>
      </c>
      <c r="T430" s="233">
        <f>S430*H430</f>
        <v>0</v>
      </c>
      <c r="AR430" s="234" t="s">
        <v>142</v>
      </c>
      <c r="AT430" s="234" t="s">
        <v>137</v>
      </c>
      <c r="AU430" s="234" t="s">
        <v>89</v>
      </c>
      <c r="AY430" s="17" t="s">
        <v>135</v>
      </c>
      <c r="BE430" s="235">
        <f>IF(N430="základní",J430,0)</f>
        <v>0</v>
      </c>
      <c r="BF430" s="235">
        <f>IF(N430="snížená",J430,0)</f>
        <v>0</v>
      </c>
      <c r="BG430" s="235">
        <f>IF(N430="zákl. přenesená",J430,0)</f>
        <v>0</v>
      </c>
      <c r="BH430" s="235">
        <f>IF(N430="sníž. přenesená",J430,0)</f>
        <v>0</v>
      </c>
      <c r="BI430" s="235">
        <f>IF(N430="nulová",J430,0)</f>
        <v>0</v>
      </c>
      <c r="BJ430" s="17" t="s">
        <v>87</v>
      </c>
      <c r="BK430" s="235">
        <f>ROUND(I430*H430,2)</f>
        <v>0</v>
      </c>
      <c r="BL430" s="17" t="s">
        <v>142</v>
      </c>
      <c r="BM430" s="234" t="s">
        <v>695</v>
      </c>
    </row>
    <row r="431" spans="2:47" s="1" customFormat="1" ht="12">
      <c r="B431" s="38"/>
      <c r="C431" s="39"/>
      <c r="D431" s="236" t="s">
        <v>144</v>
      </c>
      <c r="E431" s="39"/>
      <c r="F431" s="237" t="s">
        <v>320</v>
      </c>
      <c r="G431" s="39"/>
      <c r="H431" s="39"/>
      <c r="I431" s="139"/>
      <c r="J431" s="39"/>
      <c r="K431" s="39"/>
      <c r="L431" s="43"/>
      <c r="M431" s="238"/>
      <c r="N431" s="86"/>
      <c r="O431" s="86"/>
      <c r="P431" s="86"/>
      <c r="Q431" s="86"/>
      <c r="R431" s="86"/>
      <c r="S431" s="86"/>
      <c r="T431" s="87"/>
      <c r="AT431" s="17" t="s">
        <v>144</v>
      </c>
      <c r="AU431" s="17" t="s">
        <v>89</v>
      </c>
    </row>
    <row r="432" spans="2:51" s="13" customFormat="1" ht="12">
      <c r="B432" s="250"/>
      <c r="C432" s="251"/>
      <c r="D432" s="236" t="s">
        <v>148</v>
      </c>
      <c r="E432" s="252" t="s">
        <v>1</v>
      </c>
      <c r="F432" s="253" t="s">
        <v>696</v>
      </c>
      <c r="G432" s="251"/>
      <c r="H432" s="254">
        <v>35.046</v>
      </c>
      <c r="I432" s="255"/>
      <c r="J432" s="251"/>
      <c r="K432" s="251"/>
      <c r="L432" s="256"/>
      <c r="M432" s="257"/>
      <c r="N432" s="258"/>
      <c r="O432" s="258"/>
      <c r="P432" s="258"/>
      <c r="Q432" s="258"/>
      <c r="R432" s="258"/>
      <c r="S432" s="258"/>
      <c r="T432" s="259"/>
      <c r="AT432" s="260" t="s">
        <v>148</v>
      </c>
      <c r="AU432" s="260" t="s">
        <v>89</v>
      </c>
      <c r="AV432" s="13" t="s">
        <v>89</v>
      </c>
      <c r="AW432" s="13" t="s">
        <v>36</v>
      </c>
      <c r="AX432" s="13" t="s">
        <v>79</v>
      </c>
      <c r="AY432" s="260" t="s">
        <v>135</v>
      </c>
    </row>
    <row r="433" spans="2:51" s="13" customFormat="1" ht="12">
      <c r="B433" s="250"/>
      <c r="C433" s="251"/>
      <c r="D433" s="236" t="s">
        <v>148</v>
      </c>
      <c r="E433" s="252" t="s">
        <v>1</v>
      </c>
      <c r="F433" s="253" t="s">
        <v>697</v>
      </c>
      <c r="G433" s="251"/>
      <c r="H433" s="254">
        <v>45.808</v>
      </c>
      <c r="I433" s="255"/>
      <c r="J433" s="251"/>
      <c r="K433" s="251"/>
      <c r="L433" s="256"/>
      <c r="M433" s="257"/>
      <c r="N433" s="258"/>
      <c r="O433" s="258"/>
      <c r="P433" s="258"/>
      <c r="Q433" s="258"/>
      <c r="R433" s="258"/>
      <c r="S433" s="258"/>
      <c r="T433" s="259"/>
      <c r="AT433" s="260" t="s">
        <v>148</v>
      </c>
      <c r="AU433" s="260" t="s">
        <v>89</v>
      </c>
      <c r="AV433" s="13" t="s">
        <v>89</v>
      </c>
      <c r="AW433" s="13" t="s">
        <v>36</v>
      </c>
      <c r="AX433" s="13" t="s">
        <v>79</v>
      </c>
      <c r="AY433" s="260" t="s">
        <v>135</v>
      </c>
    </row>
    <row r="434" spans="2:51" s="15" customFormat="1" ht="12">
      <c r="B434" s="272"/>
      <c r="C434" s="273"/>
      <c r="D434" s="236" t="s">
        <v>148</v>
      </c>
      <c r="E434" s="274" t="s">
        <v>1</v>
      </c>
      <c r="F434" s="275" t="s">
        <v>232</v>
      </c>
      <c r="G434" s="273"/>
      <c r="H434" s="276">
        <v>80.854</v>
      </c>
      <c r="I434" s="277"/>
      <c r="J434" s="273"/>
      <c r="K434" s="273"/>
      <c r="L434" s="278"/>
      <c r="M434" s="279"/>
      <c r="N434" s="280"/>
      <c r="O434" s="280"/>
      <c r="P434" s="280"/>
      <c r="Q434" s="280"/>
      <c r="R434" s="280"/>
      <c r="S434" s="280"/>
      <c r="T434" s="281"/>
      <c r="AT434" s="282" t="s">
        <v>148</v>
      </c>
      <c r="AU434" s="282" t="s">
        <v>89</v>
      </c>
      <c r="AV434" s="15" t="s">
        <v>158</v>
      </c>
      <c r="AW434" s="15" t="s">
        <v>36</v>
      </c>
      <c r="AX434" s="15" t="s">
        <v>87</v>
      </c>
      <c r="AY434" s="282" t="s">
        <v>135</v>
      </c>
    </row>
    <row r="435" spans="2:63" s="11" customFormat="1" ht="22.8" customHeight="1">
      <c r="B435" s="207"/>
      <c r="C435" s="208"/>
      <c r="D435" s="209" t="s">
        <v>78</v>
      </c>
      <c r="E435" s="221" t="s">
        <v>335</v>
      </c>
      <c r="F435" s="221" t="s">
        <v>336</v>
      </c>
      <c r="G435" s="208"/>
      <c r="H435" s="208"/>
      <c r="I435" s="211"/>
      <c r="J435" s="222">
        <f>BK435</f>
        <v>0</v>
      </c>
      <c r="K435" s="208"/>
      <c r="L435" s="213"/>
      <c r="M435" s="214"/>
      <c r="N435" s="215"/>
      <c r="O435" s="215"/>
      <c r="P435" s="216">
        <f>SUM(P436:P438)</f>
        <v>0</v>
      </c>
      <c r="Q435" s="215"/>
      <c r="R435" s="216">
        <f>SUM(R436:R438)</f>
        <v>0</v>
      </c>
      <c r="S435" s="215"/>
      <c r="T435" s="217">
        <f>SUM(T436:T438)</f>
        <v>0</v>
      </c>
      <c r="AR435" s="218" t="s">
        <v>87</v>
      </c>
      <c r="AT435" s="219" t="s">
        <v>78</v>
      </c>
      <c r="AU435" s="219" t="s">
        <v>87</v>
      </c>
      <c r="AY435" s="218" t="s">
        <v>135</v>
      </c>
      <c r="BK435" s="220">
        <f>SUM(BK436:BK438)</f>
        <v>0</v>
      </c>
    </row>
    <row r="436" spans="2:65" s="1" customFormat="1" ht="16.5" customHeight="1">
      <c r="B436" s="38"/>
      <c r="C436" s="223" t="s">
        <v>698</v>
      </c>
      <c r="D436" s="223" t="s">
        <v>137</v>
      </c>
      <c r="E436" s="224" t="s">
        <v>338</v>
      </c>
      <c r="F436" s="225" t="s">
        <v>339</v>
      </c>
      <c r="G436" s="226" t="s">
        <v>240</v>
      </c>
      <c r="H436" s="227">
        <v>47.377</v>
      </c>
      <c r="I436" s="228"/>
      <c r="J436" s="229">
        <f>ROUND(I436*H436,2)</f>
        <v>0</v>
      </c>
      <c r="K436" s="225" t="s">
        <v>141</v>
      </c>
      <c r="L436" s="43"/>
      <c r="M436" s="230" t="s">
        <v>1</v>
      </c>
      <c r="N436" s="231" t="s">
        <v>44</v>
      </c>
      <c r="O436" s="86"/>
      <c r="P436" s="232">
        <f>O436*H436</f>
        <v>0</v>
      </c>
      <c r="Q436" s="232">
        <v>0</v>
      </c>
      <c r="R436" s="232">
        <f>Q436*H436</f>
        <v>0</v>
      </c>
      <c r="S436" s="232">
        <v>0</v>
      </c>
      <c r="T436" s="233">
        <f>S436*H436</f>
        <v>0</v>
      </c>
      <c r="AR436" s="234" t="s">
        <v>142</v>
      </c>
      <c r="AT436" s="234" t="s">
        <v>137</v>
      </c>
      <c r="AU436" s="234" t="s">
        <v>89</v>
      </c>
      <c r="AY436" s="17" t="s">
        <v>135</v>
      </c>
      <c r="BE436" s="235">
        <f>IF(N436="základní",J436,0)</f>
        <v>0</v>
      </c>
      <c r="BF436" s="235">
        <f>IF(N436="snížená",J436,0)</f>
        <v>0</v>
      </c>
      <c r="BG436" s="235">
        <f>IF(N436="zákl. přenesená",J436,0)</f>
        <v>0</v>
      </c>
      <c r="BH436" s="235">
        <f>IF(N436="sníž. přenesená",J436,0)</f>
        <v>0</v>
      </c>
      <c r="BI436" s="235">
        <f>IF(N436="nulová",J436,0)</f>
        <v>0</v>
      </c>
      <c r="BJ436" s="17" t="s">
        <v>87</v>
      </c>
      <c r="BK436" s="235">
        <f>ROUND(I436*H436,2)</f>
        <v>0</v>
      </c>
      <c r="BL436" s="17" t="s">
        <v>142</v>
      </c>
      <c r="BM436" s="234" t="s">
        <v>699</v>
      </c>
    </row>
    <row r="437" spans="2:47" s="1" customFormat="1" ht="12">
      <c r="B437" s="38"/>
      <c r="C437" s="39"/>
      <c r="D437" s="236" t="s">
        <v>144</v>
      </c>
      <c r="E437" s="39"/>
      <c r="F437" s="237" t="s">
        <v>341</v>
      </c>
      <c r="G437" s="39"/>
      <c r="H437" s="39"/>
      <c r="I437" s="139"/>
      <c r="J437" s="39"/>
      <c r="K437" s="39"/>
      <c r="L437" s="43"/>
      <c r="M437" s="238"/>
      <c r="N437" s="86"/>
      <c r="O437" s="86"/>
      <c r="P437" s="86"/>
      <c r="Q437" s="86"/>
      <c r="R437" s="86"/>
      <c r="S437" s="86"/>
      <c r="T437" s="87"/>
      <c r="AT437" s="17" t="s">
        <v>144</v>
      </c>
      <c r="AU437" s="17" t="s">
        <v>89</v>
      </c>
    </row>
    <row r="438" spans="2:47" s="1" customFormat="1" ht="12">
      <c r="B438" s="38"/>
      <c r="C438" s="39"/>
      <c r="D438" s="236" t="s">
        <v>146</v>
      </c>
      <c r="E438" s="39"/>
      <c r="F438" s="239" t="s">
        <v>342</v>
      </c>
      <c r="G438" s="39"/>
      <c r="H438" s="39"/>
      <c r="I438" s="139"/>
      <c r="J438" s="39"/>
      <c r="K438" s="39"/>
      <c r="L438" s="43"/>
      <c r="M438" s="293"/>
      <c r="N438" s="294"/>
      <c r="O438" s="294"/>
      <c r="P438" s="294"/>
      <c r="Q438" s="294"/>
      <c r="R438" s="294"/>
      <c r="S438" s="294"/>
      <c r="T438" s="295"/>
      <c r="AT438" s="17" t="s">
        <v>146</v>
      </c>
      <c r="AU438" s="17" t="s">
        <v>89</v>
      </c>
    </row>
    <row r="439" spans="2:12" s="1" customFormat="1" ht="6.95" customHeight="1">
      <c r="B439" s="61"/>
      <c r="C439" s="62"/>
      <c r="D439" s="62"/>
      <c r="E439" s="62"/>
      <c r="F439" s="62"/>
      <c r="G439" s="62"/>
      <c r="H439" s="62"/>
      <c r="I439" s="173"/>
      <c r="J439" s="62"/>
      <c r="K439" s="62"/>
      <c r="L439" s="43"/>
    </row>
  </sheetData>
  <sheetProtection password="CC35" sheet="1" objects="1" scenarios="1" formatColumns="0" formatRows="0" autoFilter="0"/>
  <autoFilter ref="C122:K438"/>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8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95</v>
      </c>
    </row>
    <row r="3" spans="2:46" ht="6.95" customHeight="1">
      <c r="B3" s="132"/>
      <c r="C3" s="133"/>
      <c r="D3" s="133"/>
      <c r="E3" s="133"/>
      <c r="F3" s="133"/>
      <c r="G3" s="133"/>
      <c r="H3" s="133"/>
      <c r="I3" s="134"/>
      <c r="J3" s="133"/>
      <c r="K3" s="133"/>
      <c r="L3" s="20"/>
      <c r="AT3" s="17" t="s">
        <v>89</v>
      </c>
    </row>
    <row r="4" spans="2:46" ht="24.95" customHeight="1">
      <c r="B4" s="20"/>
      <c r="D4" s="135" t="s">
        <v>105</v>
      </c>
      <c r="L4" s="20"/>
      <c r="M4" s="136" t="s">
        <v>10</v>
      </c>
      <c r="AT4" s="17" t="s">
        <v>4</v>
      </c>
    </row>
    <row r="5" spans="2:12" ht="6.95" customHeight="1">
      <c r="B5" s="20"/>
      <c r="L5" s="20"/>
    </row>
    <row r="6" spans="2:12" ht="12" customHeight="1">
      <c r="B6" s="20"/>
      <c r="D6" s="137" t="s">
        <v>16</v>
      </c>
      <c r="L6" s="20"/>
    </row>
    <row r="7" spans="2:12" ht="16.5" customHeight="1">
      <c r="B7" s="20"/>
      <c r="E7" s="138" t="str">
        <f>'Rekapitulace stavby'!K6</f>
        <v>Jílový potok, Chrastava, oprava koryta, ř.km 0,000 - 1,157</v>
      </c>
      <c r="F7" s="137"/>
      <c r="G7" s="137"/>
      <c r="H7" s="137"/>
      <c r="L7" s="20"/>
    </row>
    <row r="8" spans="2:12" s="1" customFormat="1" ht="12" customHeight="1">
      <c r="B8" s="43"/>
      <c r="D8" s="137" t="s">
        <v>106</v>
      </c>
      <c r="I8" s="139"/>
      <c r="L8" s="43"/>
    </row>
    <row r="9" spans="2:12" s="1" customFormat="1" ht="36.95" customHeight="1">
      <c r="B9" s="43"/>
      <c r="E9" s="140" t="s">
        <v>700</v>
      </c>
      <c r="F9" s="1"/>
      <c r="G9" s="1"/>
      <c r="H9" s="1"/>
      <c r="I9" s="139"/>
      <c r="L9" s="43"/>
    </row>
    <row r="10" spans="2:12" s="1" customFormat="1" ht="12">
      <c r="B10" s="43"/>
      <c r="I10" s="139"/>
      <c r="L10" s="43"/>
    </row>
    <row r="11" spans="2:12" s="1" customFormat="1" ht="12" customHeight="1">
      <c r="B11" s="43"/>
      <c r="D11" s="137" t="s">
        <v>18</v>
      </c>
      <c r="F11" s="141" t="s">
        <v>1</v>
      </c>
      <c r="I11" s="142" t="s">
        <v>19</v>
      </c>
      <c r="J11" s="141" t="s">
        <v>1</v>
      </c>
      <c r="L11" s="43"/>
    </row>
    <row r="12" spans="2:12" s="1" customFormat="1" ht="12" customHeight="1">
      <c r="B12" s="43"/>
      <c r="D12" s="137" t="s">
        <v>20</v>
      </c>
      <c r="F12" s="141" t="s">
        <v>21</v>
      </c>
      <c r="I12" s="142" t="s">
        <v>22</v>
      </c>
      <c r="J12" s="143" t="str">
        <f>'Rekapitulace stavby'!AN8</f>
        <v>20. 12. 2017</v>
      </c>
      <c r="L12" s="43"/>
    </row>
    <row r="13" spans="2:12" s="1" customFormat="1" ht="10.8" customHeight="1">
      <c r="B13" s="43"/>
      <c r="I13" s="139"/>
      <c r="L13" s="43"/>
    </row>
    <row r="14" spans="2:12" s="1" customFormat="1" ht="12" customHeight="1">
      <c r="B14" s="43"/>
      <c r="D14" s="137" t="s">
        <v>24</v>
      </c>
      <c r="I14" s="142" t="s">
        <v>25</v>
      </c>
      <c r="J14" s="141" t="s">
        <v>26</v>
      </c>
      <c r="L14" s="43"/>
    </row>
    <row r="15" spans="2:12" s="1" customFormat="1" ht="18" customHeight="1">
      <c r="B15" s="43"/>
      <c r="E15" s="141" t="s">
        <v>27</v>
      </c>
      <c r="I15" s="142" t="s">
        <v>28</v>
      </c>
      <c r="J15" s="141" t="s">
        <v>29</v>
      </c>
      <c r="L15" s="43"/>
    </row>
    <row r="16" spans="2:12" s="1" customFormat="1" ht="6.95" customHeight="1">
      <c r="B16" s="43"/>
      <c r="I16" s="139"/>
      <c r="L16" s="43"/>
    </row>
    <row r="17" spans="2:12" s="1" customFormat="1" ht="12" customHeight="1">
      <c r="B17" s="43"/>
      <c r="D17" s="137" t="s">
        <v>30</v>
      </c>
      <c r="I17" s="142" t="s">
        <v>25</v>
      </c>
      <c r="J17" s="33" t="str">
        <f>'Rekapitulace stavby'!AN13</f>
        <v>Vyplň údaj</v>
      </c>
      <c r="L17" s="43"/>
    </row>
    <row r="18" spans="2:12" s="1" customFormat="1" ht="18" customHeight="1">
      <c r="B18" s="43"/>
      <c r="E18" s="33" t="str">
        <f>'Rekapitulace stavby'!E14</f>
        <v>Vyplň údaj</v>
      </c>
      <c r="F18" s="141"/>
      <c r="G18" s="141"/>
      <c r="H18" s="141"/>
      <c r="I18" s="142" t="s">
        <v>28</v>
      </c>
      <c r="J18" s="33" t="str">
        <f>'Rekapitulace stavby'!AN14</f>
        <v>Vyplň údaj</v>
      </c>
      <c r="L18" s="43"/>
    </row>
    <row r="19" spans="2:12" s="1" customFormat="1" ht="6.95" customHeight="1">
      <c r="B19" s="43"/>
      <c r="I19" s="139"/>
      <c r="L19" s="43"/>
    </row>
    <row r="20" spans="2:12" s="1" customFormat="1" ht="12" customHeight="1">
      <c r="B20" s="43"/>
      <c r="D20" s="137" t="s">
        <v>32</v>
      </c>
      <c r="I20" s="142" t="s">
        <v>25</v>
      </c>
      <c r="J20" s="141" t="s">
        <v>33</v>
      </c>
      <c r="L20" s="43"/>
    </row>
    <row r="21" spans="2:12" s="1" customFormat="1" ht="18" customHeight="1">
      <c r="B21" s="43"/>
      <c r="E21" s="141" t="s">
        <v>34</v>
      </c>
      <c r="I21" s="142" t="s">
        <v>28</v>
      </c>
      <c r="J21" s="141" t="s">
        <v>35</v>
      </c>
      <c r="L21" s="43"/>
    </row>
    <row r="22" spans="2:12" s="1" customFormat="1" ht="6.95" customHeight="1">
      <c r="B22" s="43"/>
      <c r="I22" s="139"/>
      <c r="L22" s="43"/>
    </row>
    <row r="23" spans="2:12" s="1" customFormat="1" ht="12" customHeight="1">
      <c r="B23" s="43"/>
      <c r="D23" s="137" t="s">
        <v>37</v>
      </c>
      <c r="I23" s="142" t="s">
        <v>25</v>
      </c>
      <c r="J23" s="141" t="s">
        <v>33</v>
      </c>
      <c r="L23" s="43"/>
    </row>
    <row r="24" spans="2:12" s="1" customFormat="1" ht="18" customHeight="1">
      <c r="B24" s="43"/>
      <c r="E24" s="141" t="s">
        <v>34</v>
      </c>
      <c r="I24" s="142" t="s">
        <v>28</v>
      </c>
      <c r="J24" s="141" t="s">
        <v>35</v>
      </c>
      <c r="L24" s="43"/>
    </row>
    <row r="25" spans="2:12" s="1" customFormat="1" ht="6.95" customHeight="1">
      <c r="B25" s="43"/>
      <c r="I25" s="139"/>
      <c r="L25" s="43"/>
    </row>
    <row r="26" spans="2:12" s="1" customFormat="1" ht="12" customHeight="1">
      <c r="B26" s="43"/>
      <c r="D26" s="137" t="s">
        <v>38</v>
      </c>
      <c r="I26" s="139"/>
      <c r="L26" s="43"/>
    </row>
    <row r="27" spans="2:12" s="7" customFormat="1" ht="16.5" customHeight="1">
      <c r="B27" s="144"/>
      <c r="E27" s="145" t="s">
        <v>1</v>
      </c>
      <c r="F27" s="145"/>
      <c r="G27" s="145"/>
      <c r="H27" s="145"/>
      <c r="I27" s="146"/>
      <c r="L27" s="144"/>
    </row>
    <row r="28" spans="2:12" s="1" customFormat="1" ht="6.95" customHeight="1">
      <c r="B28" s="43"/>
      <c r="I28" s="139"/>
      <c r="L28" s="43"/>
    </row>
    <row r="29" spans="2:12" s="1" customFormat="1" ht="6.95" customHeight="1">
      <c r="B29" s="43"/>
      <c r="D29" s="78"/>
      <c r="E29" s="78"/>
      <c r="F29" s="78"/>
      <c r="G29" s="78"/>
      <c r="H29" s="78"/>
      <c r="I29" s="147"/>
      <c r="J29" s="78"/>
      <c r="K29" s="78"/>
      <c r="L29" s="43"/>
    </row>
    <row r="30" spans="2:12" s="1" customFormat="1" ht="25.4" customHeight="1">
      <c r="B30" s="43"/>
      <c r="D30" s="148" t="s">
        <v>39</v>
      </c>
      <c r="I30" s="139"/>
      <c r="J30" s="149">
        <f>ROUND(J125,2)</f>
        <v>0</v>
      </c>
      <c r="L30" s="43"/>
    </row>
    <row r="31" spans="2:12" s="1" customFormat="1" ht="6.95" customHeight="1">
      <c r="B31" s="43"/>
      <c r="D31" s="78"/>
      <c r="E31" s="78"/>
      <c r="F31" s="78"/>
      <c r="G31" s="78"/>
      <c r="H31" s="78"/>
      <c r="I31" s="147"/>
      <c r="J31" s="78"/>
      <c r="K31" s="78"/>
      <c r="L31" s="43"/>
    </row>
    <row r="32" spans="2:12" s="1" customFormat="1" ht="14.4" customHeight="1">
      <c r="B32" s="43"/>
      <c r="F32" s="150" t="s">
        <v>41</v>
      </c>
      <c r="I32" s="151" t="s">
        <v>40</v>
      </c>
      <c r="J32" s="150" t="s">
        <v>42</v>
      </c>
      <c r="L32" s="43"/>
    </row>
    <row r="33" spans="2:12" s="1" customFormat="1" ht="14.4" customHeight="1">
      <c r="B33" s="43"/>
      <c r="D33" s="152" t="s">
        <v>43</v>
      </c>
      <c r="E33" s="137" t="s">
        <v>44</v>
      </c>
      <c r="F33" s="153">
        <f>ROUND((SUM(BE125:BE285)),2)</f>
        <v>0</v>
      </c>
      <c r="I33" s="154">
        <v>0.21</v>
      </c>
      <c r="J33" s="153">
        <f>ROUND(((SUM(BE125:BE285))*I33),2)</f>
        <v>0</v>
      </c>
      <c r="L33" s="43"/>
    </row>
    <row r="34" spans="2:12" s="1" customFormat="1" ht="14.4" customHeight="1">
      <c r="B34" s="43"/>
      <c r="E34" s="137" t="s">
        <v>45</v>
      </c>
      <c r="F34" s="153">
        <f>ROUND((SUM(BF125:BF285)),2)</f>
        <v>0</v>
      </c>
      <c r="I34" s="154">
        <v>0.15</v>
      </c>
      <c r="J34" s="153">
        <f>ROUND(((SUM(BF125:BF285))*I34),2)</f>
        <v>0</v>
      </c>
      <c r="L34" s="43"/>
    </row>
    <row r="35" spans="2:12" s="1" customFormat="1" ht="14.4" customHeight="1" hidden="1">
      <c r="B35" s="43"/>
      <c r="E35" s="137" t="s">
        <v>46</v>
      </c>
      <c r="F35" s="153">
        <f>ROUND((SUM(BG125:BG285)),2)</f>
        <v>0</v>
      </c>
      <c r="I35" s="154">
        <v>0.21</v>
      </c>
      <c r="J35" s="153">
        <f>0</f>
        <v>0</v>
      </c>
      <c r="L35" s="43"/>
    </row>
    <row r="36" spans="2:12" s="1" customFormat="1" ht="14.4" customHeight="1" hidden="1">
      <c r="B36" s="43"/>
      <c r="E36" s="137" t="s">
        <v>47</v>
      </c>
      <c r="F36" s="153">
        <f>ROUND((SUM(BH125:BH285)),2)</f>
        <v>0</v>
      </c>
      <c r="I36" s="154">
        <v>0.15</v>
      </c>
      <c r="J36" s="153">
        <f>0</f>
        <v>0</v>
      </c>
      <c r="L36" s="43"/>
    </row>
    <row r="37" spans="2:12" s="1" customFormat="1" ht="14.4" customHeight="1" hidden="1">
      <c r="B37" s="43"/>
      <c r="E37" s="137" t="s">
        <v>48</v>
      </c>
      <c r="F37" s="153">
        <f>ROUND((SUM(BI125:BI285)),2)</f>
        <v>0</v>
      </c>
      <c r="I37" s="154">
        <v>0</v>
      </c>
      <c r="J37" s="153">
        <f>0</f>
        <v>0</v>
      </c>
      <c r="L37" s="43"/>
    </row>
    <row r="38" spans="2:12" s="1" customFormat="1" ht="6.95" customHeight="1">
      <c r="B38" s="43"/>
      <c r="I38" s="139"/>
      <c r="L38" s="43"/>
    </row>
    <row r="39" spans="2:12" s="1" customFormat="1" ht="25.4" customHeight="1">
      <c r="B39" s="43"/>
      <c r="C39" s="155"/>
      <c r="D39" s="156" t="s">
        <v>49</v>
      </c>
      <c r="E39" s="157"/>
      <c r="F39" s="157"/>
      <c r="G39" s="158" t="s">
        <v>50</v>
      </c>
      <c r="H39" s="159" t="s">
        <v>51</v>
      </c>
      <c r="I39" s="160"/>
      <c r="J39" s="161">
        <f>SUM(J30:J37)</f>
        <v>0</v>
      </c>
      <c r="K39" s="162"/>
      <c r="L39" s="43"/>
    </row>
    <row r="40" spans="2:12" s="1" customFormat="1" ht="14.4" customHeight="1">
      <c r="B40" s="43"/>
      <c r="I40" s="139"/>
      <c r="L40" s="43"/>
    </row>
    <row r="41" spans="2:12" ht="14.4" customHeight="1">
      <c r="B41" s="20"/>
      <c r="L41" s="20"/>
    </row>
    <row r="42" spans="2:12" ht="14.4" customHeight="1">
      <c r="B42" s="20"/>
      <c r="L42" s="20"/>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43"/>
      <c r="D50" s="163" t="s">
        <v>52</v>
      </c>
      <c r="E50" s="164"/>
      <c r="F50" s="164"/>
      <c r="G50" s="163" t="s">
        <v>53</v>
      </c>
      <c r="H50" s="164"/>
      <c r="I50" s="165"/>
      <c r="J50" s="164"/>
      <c r="K50" s="164"/>
      <c r="L50" s="4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
      <c r="B61" s="43"/>
      <c r="D61" s="166" t="s">
        <v>54</v>
      </c>
      <c r="E61" s="167"/>
      <c r="F61" s="168" t="s">
        <v>55</v>
      </c>
      <c r="G61" s="166" t="s">
        <v>54</v>
      </c>
      <c r="H61" s="167"/>
      <c r="I61" s="169"/>
      <c r="J61" s="170" t="s">
        <v>55</v>
      </c>
      <c r="K61" s="167"/>
      <c r="L61" s="43"/>
    </row>
    <row r="62" spans="2:12" ht="12">
      <c r="B62" s="20"/>
      <c r="L62" s="20"/>
    </row>
    <row r="63" spans="2:12" ht="12">
      <c r="B63" s="20"/>
      <c r="L63" s="20"/>
    </row>
    <row r="64" spans="2:12" ht="12">
      <c r="B64" s="20"/>
      <c r="L64" s="20"/>
    </row>
    <row r="65" spans="2:12" s="1" customFormat="1" ht="12">
      <c r="B65" s="43"/>
      <c r="D65" s="163" t="s">
        <v>56</v>
      </c>
      <c r="E65" s="164"/>
      <c r="F65" s="164"/>
      <c r="G65" s="163" t="s">
        <v>57</v>
      </c>
      <c r="H65" s="164"/>
      <c r="I65" s="165"/>
      <c r="J65" s="164"/>
      <c r="K65" s="164"/>
      <c r="L65" s="43"/>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
      <c r="B76" s="43"/>
      <c r="D76" s="166" t="s">
        <v>54</v>
      </c>
      <c r="E76" s="167"/>
      <c r="F76" s="168" t="s">
        <v>55</v>
      </c>
      <c r="G76" s="166" t="s">
        <v>54</v>
      </c>
      <c r="H76" s="167"/>
      <c r="I76" s="169"/>
      <c r="J76" s="170" t="s">
        <v>55</v>
      </c>
      <c r="K76" s="167"/>
      <c r="L76" s="43"/>
    </row>
    <row r="77" spans="2:12" s="1" customFormat="1" ht="14.4" customHeight="1">
      <c r="B77" s="171"/>
      <c r="C77" s="172"/>
      <c r="D77" s="172"/>
      <c r="E77" s="172"/>
      <c r="F77" s="172"/>
      <c r="G77" s="172"/>
      <c r="H77" s="172"/>
      <c r="I77" s="173"/>
      <c r="J77" s="172"/>
      <c r="K77" s="172"/>
      <c r="L77" s="43"/>
    </row>
    <row r="81" spans="2:12" s="1" customFormat="1" ht="6.95" customHeight="1">
      <c r="B81" s="174"/>
      <c r="C81" s="175"/>
      <c r="D81" s="175"/>
      <c r="E81" s="175"/>
      <c r="F81" s="175"/>
      <c r="G81" s="175"/>
      <c r="H81" s="175"/>
      <c r="I81" s="176"/>
      <c r="J81" s="175"/>
      <c r="K81" s="175"/>
      <c r="L81" s="43"/>
    </row>
    <row r="82" spans="2:12" s="1" customFormat="1" ht="24.95" customHeight="1">
      <c r="B82" s="38"/>
      <c r="C82" s="23" t="s">
        <v>108</v>
      </c>
      <c r="D82" s="39"/>
      <c r="E82" s="39"/>
      <c r="F82" s="39"/>
      <c r="G82" s="39"/>
      <c r="H82" s="39"/>
      <c r="I82" s="139"/>
      <c r="J82" s="39"/>
      <c r="K82" s="39"/>
      <c r="L82" s="43"/>
    </row>
    <row r="83" spans="2:12" s="1" customFormat="1" ht="6.95" customHeight="1">
      <c r="B83" s="38"/>
      <c r="C83" s="39"/>
      <c r="D83" s="39"/>
      <c r="E83" s="39"/>
      <c r="F83" s="39"/>
      <c r="G83" s="39"/>
      <c r="H83" s="39"/>
      <c r="I83" s="139"/>
      <c r="J83" s="39"/>
      <c r="K83" s="39"/>
      <c r="L83" s="43"/>
    </row>
    <row r="84" spans="2:12" s="1" customFormat="1" ht="12" customHeight="1">
      <c r="B84" s="38"/>
      <c r="C84" s="32" t="s">
        <v>16</v>
      </c>
      <c r="D84" s="39"/>
      <c r="E84" s="39"/>
      <c r="F84" s="39"/>
      <c r="G84" s="39"/>
      <c r="H84" s="39"/>
      <c r="I84" s="139"/>
      <c r="J84" s="39"/>
      <c r="K84" s="39"/>
      <c r="L84" s="43"/>
    </row>
    <row r="85" spans="2:12" s="1" customFormat="1" ht="16.5" customHeight="1">
      <c r="B85" s="38"/>
      <c r="C85" s="39"/>
      <c r="D85" s="39"/>
      <c r="E85" s="177" t="str">
        <f>E7</f>
        <v>Jílový potok, Chrastava, oprava koryta, ř.km 0,000 - 1,157</v>
      </c>
      <c r="F85" s="32"/>
      <c r="G85" s="32"/>
      <c r="H85" s="32"/>
      <c r="I85" s="139"/>
      <c r="J85" s="39"/>
      <c r="K85" s="39"/>
      <c r="L85" s="43"/>
    </row>
    <row r="86" spans="2:12" s="1" customFormat="1" ht="12" customHeight="1">
      <c r="B86" s="38"/>
      <c r="C86" s="32" t="s">
        <v>106</v>
      </c>
      <c r="D86" s="39"/>
      <c r="E86" s="39"/>
      <c r="F86" s="39"/>
      <c r="G86" s="39"/>
      <c r="H86" s="39"/>
      <c r="I86" s="139"/>
      <c r="J86" s="39"/>
      <c r="K86" s="39"/>
      <c r="L86" s="43"/>
    </row>
    <row r="87" spans="2:12" s="1" customFormat="1" ht="16.5" customHeight="1">
      <c r="B87" s="38"/>
      <c r="C87" s="39"/>
      <c r="D87" s="39"/>
      <c r="E87" s="71" t="str">
        <f>E9</f>
        <v>03 - SO 03 - Oprava oboustranných zdí v ř.km 0,562-0,690</v>
      </c>
      <c r="F87" s="39"/>
      <c r="G87" s="39"/>
      <c r="H87" s="39"/>
      <c r="I87" s="139"/>
      <c r="J87" s="39"/>
      <c r="K87" s="39"/>
      <c r="L87" s="43"/>
    </row>
    <row r="88" spans="2:12" s="1" customFormat="1" ht="6.95" customHeight="1">
      <c r="B88" s="38"/>
      <c r="C88" s="39"/>
      <c r="D88" s="39"/>
      <c r="E88" s="39"/>
      <c r="F88" s="39"/>
      <c r="G88" s="39"/>
      <c r="H88" s="39"/>
      <c r="I88" s="139"/>
      <c r="J88" s="39"/>
      <c r="K88" s="39"/>
      <c r="L88" s="43"/>
    </row>
    <row r="89" spans="2:12" s="1" customFormat="1" ht="12" customHeight="1">
      <c r="B89" s="38"/>
      <c r="C89" s="32" t="s">
        <v>20</v>
      </c>
      <c r="D89" s="39"/>
      <c r="E89" s="39"/>
      <c r="F89" s="27" t="str">
        <f>F12</f>
        <v>Chrastava</v>
      </c>
      <c r="G89" s="39"/>
      <c r="H89" s="39"/>
      <c r="I89" s="142" t="s">
        <v>22</v>
      </c>
      <c r="J89" s="74" t="str">
        <f>IF(J12="","",J12)</f>
        <v>20. 12. 2017</v>
      </c>
      <c r="K89" s="39"/>
      <c r="L89" s="43"/>
    </row>
    <row r="90" spans="2:12" s="1" customFormat="1" ht="6.95" customHeight="1">
      <c r="B90" s="38"/>
      <c r="C90" s="39"/>
      <c r="D90" s="39"/>
      <c r="E90" s="39"/>
      <c r="F90" s="39"/>
      <c r="G90" s="39"/>
      <c r="H90" s="39"/>
      <c r="I90" s="139"/>
      <c r="J90" s="39"/>
      <c r="K90" s="39"/>
      <c r="L90" s="43"/>
    </row>
    <row r="91" spans="2:12" s="1" customFormat="1" ht="27.9" customHeight="1">
      <c r="B91" s="38"/>
      <c r="C91" s="32" t="s">
        <v>24</v>
      </c>
      <c r="D91" s="39"/>
      <c r="E91" s="39"/>
      <c r="F91" s="27" t="str">
        <f>E15</f>
        <v>Povodí Labe, s.p.</v>
      </c>
      <c r="G91" s="39"/>
      <c r="H91" s="39"/>
      <c r="I91" s="142" t="s">
        <v>32</v>
      </c>
      <c r="J91" s="36" t="str">
        <f>E21</f>
        <v>SNOWPLAN, spol. s r.o.</v>
      </c>
      <c r="K91" s="39"/>
      <c r="L91" s="43"/>
    </row>
    <row r="92" spans="2:12" s="1" customFormat="1" ht="27.9" customHeight="1">
      <c r="B92" s="38"/>
      <c r="C92" s="32" t="s">
        <v>30</v>
      </c>
      <c r="D92" s="39"/>
      <c r="E92" s="39"/>
      <c r="F92" s="27" t="str">
        <f>IF(E18="","",E18)</f>
        <v>Vyplň údaj</v>
      </c>
      <c r="G92" s="39"/>
      <c r="H92" s="39"/>
      <c r="I92" s="142" t="s">
        <v>37</v>
      </c>
      <c r="J92" s="36" t="str">
        <f>E24</f>
        <v>SNOWPLAN, spol. s r.o.</v>
      </c>
      <c r="K92" s="39"/>
      <c r="L92" s="43"/>
    </row>
    <row r="93" spans="2:12" s="1" customFormat="1" ht="10.3" customHeight="1">
      <c r="B93" s="38"/>
      <c r="C93" s="39"/>
      <c r="D93" s="39"/>
      <c r="E93" s="39"/>
      <c r="F93" s="39"/>
      <c r="G93" s="39"/>
      <c r="H93" s="39"/>
      <c r="I93" s="139"/>
      <c r="J93" s="39"/>
      <c r="K93" s="39"/>
      <c r="L93" s="43"/>
    </row>
    <row r="94" spans="2:12" s="1" customFormat="1" ht="29.25" customHeight="1">
      <c r="B94" s="38"/>
      <c r="C94" s="178" t="s">
        <v>109</v>
      </c>
      <c r="D94" s="179"/>
      <c r="E94" s="179"/>
      <c r="F94" s="179"/>
      <c r="G94" s="179"/>
      <c r="H94" s="179"/>
      <c r="I94" s="180"/>
      <c r="J94" s="181" t="s">
        <v>110</v>
      </c>
      <c r="K94" s="179"/>
      <c r="L94" s="43"/>
    </row>
    <row r="95" spans="2:12" s="1" customFormat="1" ht="10.3" customHeight="1">
      <c r="B95" s="38"/>
      <c r="C95" s="39"/>
      <c r="D95" s="39"/>
      <c r="E95" s="39"/>
      <c r="F95" s="39"/>
      <c r="G95" s="39"/>
      <c r="H95" s="39"/>
      <c r="I95" s="139"/>
      <c r="J95" s="39"/>
      <c r="K95" s="39"/>
      <c r="L95" s="43"/>
    </row>
    <row r="96" spans="2:47" s="1" customFormat="1" ht="22.8" customHeight="1">
      <c r="B96" s="38"/>
      <c r="C96" s="182" t="s">
        <v>111</v>
      </c>
      <c r="D96" s="39"/>
      <c r="E96" s="39"/>
      <c r="F96" s="39"/>
      <c r="G96" s="39"/>
      <c r="H96" s="39"/>
      <c r="I96" s="139"/>
      <c r="J96" s="105">
        <f>J125</f>
        <v>0</v>
      </c>
      <c r="K96" s="39"/>
      <c r="L96" s="43"/>
      <c r="AU96" s="17" t="s">
        <v>112</v>
      </c>
    </row>
    <row r="97" spans="2:12" s="8" customFormat="1" ht="24.95" customHeight="1">
      <c r="B97" s="183"/>
      <c r="C97" s="184"/>
      <c r="D97" s="185" t="s">
        <v>113</v>
      </c>
      <c r="E97" s="186"/>
      <c r="F97" s="186"/>
      <c r="G97" s="186"/>
      <c r="H97" s="186"/>
      <c r="I97" s="187"/>
      <c r="J97" s="188">
        <f>J126</f>
        <v>0</v>
      </c>
      <c r="K97" s="184"/>
      <c r="L97" s="189"/>
    </row>
    <row r="98" spans="2:12" s="9" customFormat="1" ht="19.9" customHeight="1">
      <c r="B98" s="190"/>
      <c r="C98" s="191"/>
      <c r="D98" s="192" t="s">
        <v>114</v>
      </c>
      <c r="E98" s="193"/>
      <c r="F98" s="193"/>
      <c r="G98" s="193"/>
      <c r="H98" s="193"/>
      <c r="I98" s="194"/>
      <c r="J98" s="195">
        <f>J127</f>
        <v>0</v>
      </c>
      <c r="K98" s="191"/>
      <c r="L98" s="196"/>
    </row>
    <row r="99" spans="2:12" s="9" customFormat="1" ht="19.9" customHeight="1">
      <c r="B99" s="190"/>
      <c r="C99" s="191"/>
      <c r="D99" s="192" t="s">
        <v>344</v>
      </c>
      <c r="E99" s="193"/>
      <c r="F99" s="193"/>
      <c r="G99" s="193"/>
      <c r="H99" s="193"/>
      <c r="I99" s="194"/>
      <c r="J99" s="195">
        <f>J168</f>
        <v>0</v>
      </c>
      <c r="K99" s="191"/>
      <c r="L99" s="196"/>
    </row>
    <row r="100" spans="2:12" s="9" customFormat="1" ht="19.9" customHeight="1">
      <c r="B100" s="190"/>
      <c r="C100" s="191"/>
      <c r="D100" s="192" t="s">
        <v>116</v>
      </c>
      <c r="E100" s="193"/>
      <c r="F100" s="193"/>
      <c r="G100" s="193"/>
      <c r="H100" s="193"/>
      <c r="I100" s="194"/>
      <c r="J100" s="195">
        <f>J190</f>
        <v>0</v>
      </c>
      <c r="K100" s="191"/>
      <c r="L100" s="196"/>
    </row>
    <row r="101" spans="2:12" s="9" customFormat="1" ht="19.9" customHeight="1">
      <c r="B101" s="190"/>
      <c r="C101" s="191"/>
      <c r="D101" s="192" t="s">
        <v>345</v>
      </c>
      <c r="E101" s="193"/>
      <c r="F101" s="193"/>
      <c r="G101" s="193"/>
      <c r="H101" s="193"/>
      <c r="I101" s="194"/>
      <c r="J101" s="195">
        <f>J205</f>
        <v>0</v>
      </c>
      <c r="K101" s="191"/>
      <c r="L101" s="196"/>
    </row>
    <row r="102" spans="2:12" s="9" customFormat="1" ht="19.9" customHeight="1">
      <c r="B102" s="190"/>
      <c r="C102" s="191"/>
      <c r="D102" s="192" t="s">
        <v>701</v>
      </c>
      <c r="E102" s="193"/>
      <c r="F102" s="193"/>
      <c r="G102" s="193"/>
      <c r="H102" s="193"/>
      <c r="I102" s="194"/>
      <c r="J102" s="195">
        <f>J209</f>
        <v>0</v>
      </c>
      <c r="K102" s="191"/>
      <c r="L102" s="196"/>
    </row>
    <row r="103" spans="2:12" s="9" customFormat="1" ht="19.9" customHeight="1">
      <c r="B103" s="190"/>
      <c r="C103" s="191"/>
      <c r="D103" s="192" t="s">
        <v>117</v>
      </c>
      <c r="E103" s="193"/>
      <c r="F103" s="193"/>
      <c r="G103" s="193"/>
      <c r="H103" s="193"/>
      <c r="I103" s="194"/>
      <c r="J103" s="195">
        <f>J216</f>
        <v>0</v>
      </c>
      <c r="K103" s="191"/>
      <c r="L103" s="196"/>
    </row>
    <row r="104" spans="2:12" s="9" customFormat="1" ht="19.9" customHeight="1">
      <c r="B104" s="190"/>
      <c r="C104" s="191"/>
      <c r="D104" s="192" t="s">
        <v>118</v>
      </c>
      <c r="E104" s="193"/>
      <c r="F104" s="193"/>
      <c r="G104" s="193"/>
      <c r="H104" s="193"/>
      <c r="I104" s="194"/>
      <c r="J104" s="195">
        <f>J243</f>
        <v>0</v>
      </c>
      <c r="K104" s="191"/>
      <c r="L104" s="196"/>
    </row>
    <row r="105" spans="2:12" s="9" customFormat="1" ht="19.9" customHeight="1">
      <c r="B105" s="190"/>
      <c r="C105" s="191"/>
      <c r="D105" s="192" t="s">
        <v>119</v>
      </c>
      <c r="E105" s="193"/>
      <c r="F105" s="193"/>
      <c r="G105" s="193"/>
      <c r="H105" s="193"/>
      <c r="I105" s="194"/>
      <c r="J105" s="195">
        <f>J282</f>
        <v>0</v>
      </c>
      <c r="K105" s="191"/>
      <c r="L105" s="196"/>
    </row>
    <row r="106" spans="2:12" s="1" customFormat="1" ht="21.8" customHeight="1">
      <c r="B106" s="38"/>
      <c r="C106" s="39"/>
      <c r="D106" s="39"/>
      <c r="E106" s="39"/>
      <c r="F106" s="39"/>
      <c r="G106" s="39"/>
      <c r="H106" s="39"/>
      <c r="I106" s="139"/>
      <c r="J106" s="39"/>
      <c r="K106" s="39"/>
      <c r="L106" s="43"/>
    </row>
    <row r="107" spans="2:12" s="1" customFormat="1" ht="6.95" customHeight="1">
      <c r="B107" s="61"/>
      <c r="C107" s="62"/>
      <c r="D107" s="62"/>
      <c r="E107" s="62"/>
      <c r="F107" s="62"/>
      <c r="G107" s="62"/>
      <c r="H107" s="62"/>
      <c r="I107" s="173"/>
      <c r="J107" s="62"/>
      <c r="K107" s="62"/>
      <c r="L107" s="43"/>
    </row>
    <row r="111" spans="2:12" s="1" customFormat="1" ht="6.95" customHeight="1">
      <c r="B111" s="63"/>
      <c r="C111" s="64"/>
      <c r="D111" s="64"/>
      <c r="E111" s="64"/>
      <c r="F111" s="64"/>
      <c r="G111" s="64"/>
      <c r="H111" s="64"/>
      <c r="I111" s="176"/>
      <c r="J111" s="64"/>
      <c r="K111" s="64"/>
      <c r="L111" s="43"/>
    </row>
    <row r="112" spans="2:12" s="1" customFormat="1" ht="24.95" customHeight="1">
      <c r="B112" s="38"/>
      <c r="C112" s="23" t="s">
        <v>120</v>
      </c>
      <c r="D112" s="39"/>
      <c r="E112" s="39"/>
      <c r="F112" s="39"/>
      <c r="G112" s="39"/>
      <c r="H112" s="39"/>
      <c r="I112" s="139"/>
      <c r="J112" s="39"/>
      <c r="K112" s="39"/>
      <c r="L112" s="43"/>
    </row>
    <row r="113" spans="2:12" s="1" customFormat="1" ht="6.95" customHeight="1">
      <c r="B113" s="38"/>
      <c r="C113" s="39"/>
      <c r="D113" s="39"/>
      <c r="E113" s="39"/>
      <c r="F113" s="39"/>
      <c r="G113" s="39"/>
      <c r="H113" s="39"/>
      <c r="I113" s="139"/>
      <c r="J113" s="39"/>
      <c r="K113" s="39"/>
      <c r="L113" s="43"/>
    </row>
    <row r="114" spans="2:12" s="1" customFormat="1" ht="12" customHeight="1">
      <c r="B114" s="38"/>
      <c r="C114" s="32" t="s">
        <v>16</v>
      </c>
      <c r="D114" s="39"/>
      <c r="E114" s="39"/>
      <c r="F114" s="39"/>
      <c r="G114" s="39"/>
      <c r="H114" s="39"/>
      <c r="I114" s="139"/>
      <c r="J114" s="39"/>
      <c r="K114" s="39"/>
      <c r="L114" s="43"/>
    </row>
    <row r="115" spans="2:12" s="1" customFormat="1" ht="16.5" customHeight="1">
      <c r="B115" s="38"/>
      <c r="C115" s="39"/>
      <c r="D115" s="39"/>
      <c r="E115" s="177" t="str">
        <f>E7</f>
        <v>Jílový potok, Chrastava, oprava koryta, ř.km 0,000 - 1,157</v>
      </c>
      <c r="F115" s="32"/>
      <c r="G115" s="32"/>
      <c r="H115" s="32"/>
      <c r="I115" s="139"/>
      <c r="J115" s="39"/>
      <c r="K115" s="39"/>
      <c r="L115" s="43"/>
    </row>
    <row r="116" spans="2:12" s="1" customFormat="1" ht="12" customHeight="1">
      <c r="B116" s="38"/>
      <c r="C116" s="32" t="s">
        <v>106</v>
      </c>
      <c r="D116" s="39"/>
      <c r="E116" s="39"/>
      <c r="F116" s="39"/>
      <c r="G116" s="39"/>
      <c r="H116" s="39"/>
      <c r="I116" s="139"/>
      <c r="J116" s="39"/>
      <c r="K116" s="39"/>
      <c r="L116" s="43"/>
    </row>
    <row r="117" spans="2:12" s="1" customFormat="1" ht="16.5" customHeight="1">
      <c r="B117" s="38"/>
      <c r="C117" s="39"/>
      <c r="D117" s="39"/>
      <c r="E117" s="71" t="str">
        <f>E9</f>
        <v>03 - SO 03 - Oprava oboustranných zdí v ř.km 0,562-0,690</v>
      </c>
      <c r="F117" s="39"/>
      <c r="G117" s="39"/>
      <c r="H117" s="39"/>
      <c r="I117" s="139"/>
      <c r="J117" s="39"/>
      <c r="K117" s="39"/>
      <c r="L117" s="43"/>
    </row>
    <row r="118" spans="2:12" s="1" customFormat="1" ht="6.95" customHeight="1">
      <c r="B118" s="38"/>
      <c r="C118" s="39"/>
      <c r="D118" s="39"/>
      <c r="E118" s="39"/>
      <c r="F118" s="39"/>
      <c r="G118" s="39"/>
      <c r="H118" s="39"/>
      <c r="I118" s="139"/>
      <c r="J118" s="39"/>
      <c r="K118" s="39"/>
      <c r="L118" s="43"/>
    </row>
    <row r="119" spans="2:12" s="1" customFormat="1" ht="12" customHeight="1">
      <c r="B119" s="38"/>
      <c r="C119" s="32" t="s">
        <v>20</v>
      </c>
      <c r="D119" s="39"/>
      <c r="E119" s="39"/>
      <c r="F119" s="27" t="str">
        <f>F12</f>
        <v>Chrastava</v>
      </c>
      <c r="G119" s="39"/>
      <c r="H119" s="39"/>
      <c r="I119" s="142" t="s">
        <v>22</v>
      </c>
      <c r="J119" s="74" t="str">
        <f>IF(J12="","",J12)</f>
        <v>20. 12. 2017</v>
      </c>
      <c r="K119" s="39"/>
      <c r="L119" s="43"/>
    </row>
    <row r="120" spans="2:12" s="1" customFormat="1" ht="6.95" customHeight="1">
      <c r="B120" s="38"/>
      <c r="C120" s="39"/>
      <c r="D120" s="39"/>
      <c r="E120" s="39"/>
      <c r="F120" s="39"/>
      <c r="G120" s="39"/>
      <c r="H120" s="39"/>
      <c r="I120" s="139"/>
      <c r="J120" s="39"/>
      <c r="K120" s="39"/>
      <c r="L120" s="43"/>
    </row>
    <row r="121" spans="2:12" s="1" customFormat="1" ht="27.9" customHeight="1">
      <c r="B121" s="38"/>
      <c r="C121" s="32" t="s">
        <v>24</v>
      </c>
      <c r="D121" s="39"/>
      <c r="E121" s="39"/>
      <c r="F121" s="27" t="str">
        <f>E15</f>
        <v>Povodí Labe, s.p.</v>
      </c>
      <c r="G121" s="39"/>
      <c r="H121" s="39"/>
      <c r="I121" s="142" t="s">
        <v>32</v>
      </c>
      <c r="J121" s="36" t="str">
        <f>E21</f>
        <v>SNOWPLAN, spol. s r.o.</v>
      </c>
      <c r="K121" s="39"/>
      <c r="L121" s="43"/>
    </row>
    <row r="122" spans="2:12" s="1" customFormat="1" ht="27.9" customHeight="1">
      <c r="B122" s="38"/>
      <c r="C122" s="32" t="s">
        <v>30</v>
      </c>
      <c r="D122" s="39"/>
      <c r="E122" s="39"/>
      <c r="F122" s="27" t="str">
        <f>IF(E18="","",E18)</f>
        <v>Vyplň údaj</v>
      </c>
      <c r="G122" s="39"/>
      <c r="H122" s="39"/>
      <c r="I122" s="142" t="s">
        <v>37</v>
      </c>
      <c r="J122" s="36" t="str">
        <f>E24</f>
        <v>SNOWPLAN, spol. s r.o.</v>
      </c>
      <c r="K122" s="39"/>
      <c r="L122" s="43"/>
    </row>
    <row r="123" spans="2:12" s="1" customFormat="1" ht="10.3" customHeight="1">
      <c r="B123" s="38"/>
      <c r="C123" s="39"/>
      <c r="D123" s="39"/>
      <c r="E123" s="39"/>
      <c r="F123" s="39"/>
      <c r="G123" s="39"/>
      <c r="H123" s="39"/>
      <c r="I123" s="139"/>
      <c r="J123" s="39"/>
      <c r="K123" s="39"/>
      <c r="L123" s="43"/>
    </row>
    <row r="124" spans="2:20" s="10" customFormat="1" ht="29.25" customHeight="1">
      <c r="B124" s="197"/>
      <c r="C124" s="198" t="s">
        <v>121</v>
      </c>
      <c r="D124" s="199" t="s">
        <v>64</v>
      </c>
      <c r="E124" s="199" t="s">
        <v>60</v>
      </c>
      <c r="F124" s="199" t="s">
        <v>61</v>
      </c>
      <c r="G124" s="199" t="s">
        <v>122</v>
      </c>
      <c r="H124" s="199" t="s">
        <v>123</v>
      </c>
      <c r="I124" s="200" t="s">
        <v>124</v>
      </c>
      <c r="J124" s="199" t="s">
        <v>110</v>
      </c>
      <c r="K124" s="201" t="s">
        <v>125</v>
      </c>
      <c r="L124" s="202"/>
      <c r="M124" s="95" t="s">
        <v>1</v>
      </c>
      <c r="N124" s="96" t="s">
        <v>43</v>
      </c>
      <c r="O124" s="96" t="s">
        <v>126</v>
      </c>
      <c r="P124" s="96" t="s">
        <v>127</v>
      </c>
      <c r="Q124" s="96" t="s">
        <v>128</v>
      </c>
      <c r="R124" s="96" t="s">
        <v>129</v>
      </c>
      <c r="S124" s="96" t="s">
        <v>130</v>
      </c>
      <c r="T124" s="97" t="s">
        <v>131</v>
      </c>
    </row>
    <row r="125" spans="2:63" s="1" customFormat="1" ht="22.8" customHeight="1">
      <c r="B125" s="38"/>
      <c r="C125" s="102" t="s">
        <v>132</v>
      </c>
      <c r="D125" s="39"/>
      <c r="E125" s="39"/>
      <c r="F125" s="39"/>
      <c r="G125" s="39"/>
      <c r="H125" s="39"/>
      <c r="I125" s="139"/>
      <c r="J125" s="203">
        <f>BK125</f>
        <v>0</v>
      </c>
      <c r="K125" s="39"/>
      <c r="L125" s="43"/>
      <c r="M125" s="98"/>
      <c r="N125" s="99"/>
      <c r="O125" s="99"/>
      <c r="P125" s="204">
        <f>P126</f>
        <v>0</v>
      </c>
      <c r="Q125" s="99"/>
      <c r="R125" s="204">
        <f>R126</f>
        <v>38.06762004</v>
      </c>
      <c r="S125" s="99"/>
      <c r="T125" s="205">
        <f>T126</f>
        <v>23.562041999999998</v>
      </c>
      <c r="AT125" s="17" t="s">
        <v>78</v>
      </c>
      <c r="AU125" s="17" t="s">
        <v>112</v>
      </c>
      <c r="BK125" s="206">
        <f>BK126</f>
        <v>0</v>
      </c>
    </row>
    <row r="126" spans="2:63" s="11" customFormat="1" ht="25.9" customHeight="1">
      <c r="B126" s="207"/>
      <c r="C126" s="208"/>
      <c r="D126" s="209" t="s">
        <v>78</v>
      </c>
      <c r="E126" s="210" t="s">
        <v>133</v>
      </c>
      <c r="F126" s="210" t="s">
        <v>134</v>
      </c>
      <c r="G126" s="208"/>
      <c r="H126" s="208"/>
      <c r="I126" s="211"/>
      <c r="J126" s="212">
        <f>BK126</f>
        <v>0</v>
      </c>
      <c r="K126" s="208"/>
      <c r="L126" s="213"/>
      <c r="M126" s="214"/>
      <c r="N126" s="215"/>
      <c r="O126" s="215"/>
      <c r="P126" s="216">
        <f>P127+P168+P190+P205+P209+P216+P243+P282</f>
        <v>0</v>
      </c>
      <c r="Q126" s="215"/>
      <c r="R126" s="216">
        <f>R127+R168+R190+R205+R209+R216+R243+R282</f>
        <v>38.06762004</v>
      </c>
      <c r="S126" s="215"/>
      <c r="T126" s="217">
        <f>T127+T168+T190+T205+T209+T216+T243+T282</f>
        <v>23.562041999999998</v>
      </c>
      <c r="AR126" s="218" t="s">
        <v>87</v>
      </c>
      <c r="AT126" s="219" t="s">
        <v>78</v>
      </c>
      <c r="AU126" s="219" t="s">
        <v>79</v>
      </c>
      <c r="AY126" s="218" t="s">
        <v>135</v>
      </c>
      <c r="BK126" s="220">
        <f>BK127+BK168+BK190+BK205+BK209+BK216+BK243+BK282</f>
        <v>0</v>
      </c>
    </row>
    <row r="127" spans="2:63" s="11" customFormat="1" ht="22.8" customHeight="1">
      <c r="B127" s="207"/>
      <c r="C127" s="208"/>
      <c r="D127" s="209" t="s">
        <v>78</v>
      </c>
      <c r="E127" s="221" t="s">
        <v>87</v>
      </c>
      <c r="F127" s="221" t="s">
        <v>136</v>
      </c>
      <c r="G127" s="208"/>
      <c r="H127" s="208"/>
      <c r="I127" s="211"/>
      <c r="J127" s="222">
        <f>BK127</f>
        <v>0</v>
      </c>
      <c r="K127" s="208"/>
      <c r="L127" s="213"/>
      <c r="M127" s="214"/>
      <c r="N127" s="215"/>
      <c r="O127" s="215"/>
      <c r="P127" s="216">
        <f>SUM(P128:P167)</f>
        <v>0</v>
      </c>
      <c r="Q127" s="215"/>
      <c r="R127" s="216">
        <f>SUM(R128:R167)</f>
        <v>0.7795</v>
      </c>
      <c r="S127" s="215"/>
      <c r="T127" s="217">
        <f>SUM(T128:T167)</f>
        <v>7.5525</v>
      </c>
      <c r="AR127" s="218" t="s">
        <v>87</v>
      </c>
      <c r="AT127" s="219" t="s">
        <v>78</v>
      </c>
      <c r="AU127" s="219" t="s">
        <v>87</v>
      </c>
      <c r="AY127" s="218" t="s">
        <v>135</v>
      </c>
      <c r="BK127" s="220">
        <f>SUM(BK128:BK167)</f>
        <v>0</v>
      </c>
    </row>
    <row r="128" spans="2:65" s="1" customFormat="1" ht="16.5" customHeight="1">
      <c r="B128" s="38"/>
      <c r="C128" s="223" t="s">
        <v>87</v>
      </c>
      <c r="D128" s="223" t="s">
        <v>137</v>
      </c>
      <c r="E128" s="224" t="s">
        <v>385</v>
      </c>
      <c r="F128" s="225" t="s">
        <v>702</v>
      </c>
      <c r="G128" s="226" t="s">
        <v>167</v>
      </c>
      <c r="H128" s="227">
        <v>50</v>
      </c>
      <c r="I128" s="228"/>
      <c r="J128" s="229">
        <f>ROUND(I128*H128,2)</f>
        <v>0</v>
      </c>
      <c r="K128" s="225" t="s">
        <v>141</v>
      </c>
      <c r="L128" s="43"/>
      <c r="M128" s="230" t="s">
        <v>1</v>
      </c>
      <c r="N128" s="231" t="s">
        <v>44</v>
      </c>
      <c r="O128" s="86"/>
      <c r="P128" s="232">
        <f>O128*H128</f>
        <v>0</v>
      </c>
      <c r="Q128" s="232">
        <v>0.01559</v>
      </c>
      <c r="R128" s="232">
        <f>Q128*H128</f>
        <v>0.7795</v>
      </c>
      <c r="S128" s="232">
        <v>0</v>
      </c>
      <c r="T128" s="233">
        <f>S128*H128</f>
        <v>0</v>
      </c>
      <c r="AR128" s="234" t="s">
        <v>142</v>
      </c>
      <c r="AT128" s="234" t="s">
        <v>137</v>
      </c>
      <c r="AU128" s="234" t="s">
        <v>89</v>
      </c>
      <c r="AY128" s="17" t="s">
        <v>135</v>
      </c>
      <c r="BE128" s="235">
        <f>IF(N128="základní",J128,0)</f>
        <v>0</v>
      </c>
      <c r="BF128" s="235">
        <f>IF(N128="snížená",J128,0)</f>
        <v>0</v>
      </c>
      <c r="BG128" s="235">
        <f>IF(N128="zákl. přenesená",J128,0)</f>
        <v>0</v>
      </c>
      <c r="BH128" s="235">
        <f>IF(N128="sníž. přenesená",J128,0)</f>
        <v>0</v>
      </c>
      <c r="BI128" s="235">
        <f>IF(N128="nulová",J128,0)</f>
        <v>0</v>
      </c>
      <c r="BJ128" s="17" t="s">
        <v>87</v>
      </c>
      <c r="BK128" s="235">
        <f>ROUND(I128*H128,2)</f>
        <v>0</v>
      </c>
      <c r="BL128" s="17" t="s">
        <v>142</v>
      </c>
      <c r="BM128" s="234" t="s">
        <v>703</v>
      </c>
    </row>
    <row r="129" spans="2:47" s="1" customFormat="1" ht="12">
      <c r="B129" s="38"/>
      <c r="C129" s="39"/>
      <c r="D129" s="236" t="s">
        <v>144</v>
      </c>
      <c r="E129" s="39"/>
      <c r="F129" s="237" t="s">
        <v>704</v>
      </c>
      <c r="G129" s="39"/>
      <c r="H129" s="39"/>
      <c r="I129" s="139"/>
      <c r="J129" s="39"/>
      <c r="K129" s="39"/>
      <c r="L129" s="43"/>
      <c r="M129" s="238"/>
      <c r="N129" s="86"/>
      <c r="O129" s="86"/>
      <c r="P129" s="86"/>
      <c r="Q129" s="86"/>
      <c r="R129" s="86"/>
      <c r="S129" s="86"/>
      <c r="T129" s="87"/>
      <c r="AT129" s="17" t="s">
        <v>144</v>
      </c>
      <c r="AU129" s="17" t="s">
        <v>89</v>
      </c>
    </row>
    <row r="130" spans="2:47" s="1" customFormat="1" ht="12">
      <c r="B130" s="38"/>
      <c r="C130" s="39"/>
      <c r="D130" s="236" t="s">
        <v>146</v>
      </c>
      <c r="E130" s="39"/>
      <c r="F130" s="239" t="s">
        <v>170</v>
      </c>
      <c r="G130" s="39"/>
      <c r="H130" s="39"/>
      <c r="I130" s="139"/>
      <c r="J130" s="39"/>
      <c r="K130" s="39"/>
      <c r="L130" s="43"/>
      <c r="M130" s="238"/>
      <c r="N130" s="86"/>
      <c r="O130" s="86"/>
      <c r="P130" s="86"/>
      <c r="Q130" s="86"/>
      <c r="R130" s="86"/>
      <c r="S130" s="86"/>
      <c r="T130" s="87"/>
      <c r="AT130" s="17" t="s">
        <v>146</v>
      </c>
      <c r="AU130" s="17" t="s">
        <v>89</v>
      </c>
    </row>
    <row r="131" spans="2:47" s="1" customFormat="1" ht="12">
      <c r="B131" s="38"/>
      <c r="C131" s="39"/>
      <c r="D131" s="236" t="s">
        <v>222</v>
      </c>
      <c r="E131" s="39"/>
      <c r="F131" s="239" t="s">
        <v>705</v>
      </c>
      <c r="G131" s="39"/>
      <c r="H131" s="39"/>
      <c r="I131" s="139"/>
      <c r="J131" s="39"/>
      <c r="K131" s="39"/>
      <c r="L131" s="43"/>
      <c r="M131" s="238"/>
      <c r="N131" s="86"/>
      <c r="O131" s="86"/>
      <c r="P131" s="86"/>
      <c r="Q131" s="86"/>
      <c r="R131" s="86"/>
      <c r="S131" s="86"/>
      <c r="T131" s="87"/>
      <c r="AT131" s="17" t="s">
        <v>222</v>
      </c>
      <c r="AU131" s="17" t="s">
        <v>89</v>
      </c>
    </row>
    <row r="132" spans="2:65" s="1" customFormat="1" ht="16.5" customHeight="1">
      <c r="B132" s="38"/>
      <c r="C132" s="223" t="s">
        <v>89</v>
      </c>
      <c r="D132" s="223" t="s">
        <v>137</v>
      </c>
      <c r="E132" s="224" t="s">
        <v>706</v>
      </c>
      <c r="F132" s="225" t="s">
        <v>707</v>
      </c>
      <c r="G132" s="226" t="s">
        <v>174</v>
      </c>
      <c r="H132" s="227">
        <v>14.6</v>
      </c>
      <c r="I132" s="228"/>
      <c r="J132" s="229">
        <f>ROUND(I132*H132,2)</f>
        <v>0</v>
      </c>
      <c r="K132" s="225" t="s">
        <v>141</v>
      </c>
      <c r="L132" s="43"/>
      <c r="M132" s="230" t="s">
        <v>1</v>
      </c>
      <c r="N132" s="231" t="s">
        <v>44</v>
      </c>
      <c r="O132" s="86"/>
      <c r="P132" s="232">
        <f>O132*H132</f>
        <v>0</v>
      </c>
      <c r="Q132" s="232">
        <v>0</v>
      </c>
      <c r="R132" s="232">
        <f>Q132*H132</f>
        <v>0</v>
      </c>
      <c r="S132" s="232">
        <v>0</v>
      </c>
      <c r="T132" s="233">
        <f>S132*H132</f>
        <v>0</v>
      </c>
      <c r="AR132" s="234" t="s">
        <v>142</v>
      </c>
      <c r="AT132" s="234" t="s">
        <v>137</v>
      </c>
      <c r="AU132" s="234" t="s">
        <v>89</v>
      </c>
      <c r="AY132" s="17" t="s">
        <v>135</v>
      </c>
      <c r="BE132" s="235">
        <f>IF(N132="základní",J132,0)</f>
        <v>0</v>
      </c>
      <c r="BF132" s="235">
        <f>IF(N132="snížená",J132,0)</f>
        <v>0</v>
      </c>
      <c r="BG132" s="235">
        <f>IF(N132="zákl. přenesená",J132,0)</f>
        <v>0</v>
      </c>
      <c r="BH132" s="235">
        <f>IF(N132="sníž. přenesená",J132,0)</f>
        <v>0</v>
      </c>
      <c r="BI132" s="235">
        <f>IF(N132="nulová",J132,0)</f>
        <v>0</v>
      </c>
      <c r="BJ132" s="17" t="s">
        <v>87</v>
      </c>
      <c r="BK132" s="235">
        <f>ROUND(I132*H132,2)</f>
        <v>0</v>
      </c>
      <c r="BL132" s="17" t="s">
        <v>142</v>
      </c>
      <c r="BM132" s="234" t="s">
        <v>708</v>
      </c>
    </row>
    <row r="133" spans="2:47" s="1" customFormat="1" ht="12">
      <c r="B133" s="38"/>
      <c r="C133" s="39"/>
      <c r="D133" s="236" t="s">
        <v>144</v>
      </c>
      <c r="E133" s="39"/>
      <c r="F133" s="237" t="s">
        <v>709</v>
      </c>
      <c r="G133" s="39"/>
      <c r="H133" s="39"/>
      <c r="I133" s="139"/>
      <c r="J133" s="39"/>
      <c r="K133" s="39"/>
      <c r="L133" s="43"/>
      <c r="M133" s="238"/>
      <c r="N133" s="86"/>
      <c r="O133" s="86"/>
      <c r="P133" s="86"/>
      <c r="Q133" s="86"/>
      <c r="R133" s="86"/>
      <c r="S133" s="86"/>
      <c r="T133" s="87"/>
      <c r="AT133" s="17" t="s">
        <v>144</v>
      </c>
      <c r="AU133" s="17" t="s">
        <v>89</v>
      </c>
    </row>
    <row r="134" spans="2:47" s="1" customFormat="1" ht="12">
      <c r="B134" s="38"/>
      <c r="C134" s="39"/>
      <c r="D134" s="236" t="s">
        <v>146</v>
      </c>
      <c r="E134" s="39"/>
      <c r="F134" s="239" t="s">
        <v>393</v>
      </c>
      <c r="G134" s="39"/>
      <c r="H134" s="39"/>
      <c r="I134" s="139"/>
      <c r="J134" s="39"/>
      <c r="K134" s="39"/>
      <c r="L134" s="43"/>
      <c r="M134" s="238"/>
      <c r="N134" s="86"/>
      <c r="O134" s="86"/>
      <c r="P134" s="86"/>
      <c r="Q134" s="86"/>
      <c r="R134" s="86"/>
      <c r="S134" s="86"/>
      <c r="T134" s="87"/>
      <c r="AT134" s="17" t="s">
        <v>146</v>
      </c>
      <c r="AU134" s="17" t="s">
        <v>89</v>
      </c>
    </row>
    <row r="135" spans="2:51" s="12" customFormat="1" ht="12">
      <c r="B135" s="240"/>
      <c r="C135" s="241"/>
      <c r="D135" s="236" t="s">
        <v>148</v>
      </c>
      <c r="E135" s="242" t="s">
        <v>1</v>
      </c>
      <c r="F135" s="243" t="s">
        <v>710</v>
      </c>
      <c r="G135" s="241"/>
      <c r="H135" s="242" t="s">
        <v>1</v>
      </c>
      <c r="I135" s="244"/>
      <c r="J135" s="241"/>
      <c r="K135" s="241"/>
      <c r="L135" s="245"/>
      <c r="M135" s="246"/>
      <c r="N135" s="247"/>
      <c r="O135" s="247"/>
      <c r="P135" s="247"/>
      <c r="Q135" s="247"/>
      <c r="R135" s="247"/>
      <c r="S135" s="247"/>
      <c r="T135" s="248"/>
      <c r="AT135" s="249" t="s">
        <v>148</v>
      </c>
      <c r="AU135" s="249" t="s">
        <v>89</v>
      </c>
      <c r="AV135" s="12" t="s">
        <v>87</v>
      </c>
      <c r="AW135" s="12" t="s">
        <v>36</v>
      </c>
      <c r="AX135" s="12" t="s">
        <v>79</v>
      </c>
      <c r="AY135" s="249" t="s">
        <v>135</v>
      </c>
    </row>
    <row r="136" spans="2:51" s="12" customFormat="1" ht="12">
      <c r="B136" s="240"/>
      <c r="C136" s="241"/>
      <c r="D136" s="236" t="s">
        <v>148</v>
      </c>
      <c r="E136" s="242" t="s">
        <v>1</v>
      </c>
      <c r="F136" s="243" t="s">
        <v>361</v>
      </c>
      <c r="G136" s="241"/>
      <c r="H136" s="242" t="s">
        <v>1</v>
      </c>
      <c r="I136" s="244"/>
      <c r="J136" s="241"/>
      <c r="K136" s="241"/>
      <c r="L136" s="245"/>
      <c r="M136" s="246"/>
      <c r="N136" s="247"/>
      <c r="O136" s="247"/>
      <c r="P136" s="247"/>
      <c r="Q136" s="247"/>
      <c r="R136" s="247"/>
      <c r="S136" s="247"/>
      <c r="T136" s="248"/>
      <c r="AT136" s="249" t="s">
        <v>148</v>
      </c>
      <c r="AU136" s="249" t="s">
        <v>89</v>
      </c>
      <c r="AV136" s="12" t="s">
        <v>87</v>
      </c>
      <c r="AW136" s="12" t="s">
        <v>36</v>
      </c>
      <c r="AX136" s="12" t="s">
        <v>79</v>
      </c>
      <c r="AY136" s="249" t="s">
        <v>135</v>
      </c>
    </row>
    <row r="137" spans="2:51" s="13" customFormat="1" ht="12">
      <c r="B137" s="250"/>
      <c r="C137" s="251"/>
      <c r="D137" s="236" t="s">
        <v>148</v>
      </c>
      <c r="E137" s="252" t="s">
        <v>1</v>
      </c>
      <c r="F137" s="253" t="s">
        <v>711</v>
      </c>
      <c r="G137" s="251"/>
      <c r="H137" s="254">
        <v>13.14</v>
      </c>
      <c r="I137" s="255"/>
      <c r="J137" s="251"/>
      <c r="K137" s="251"/>
      <c r="L137" s="256"/>
      <c r="M137" s="257"/>
      <c r="N137" s="258"/>
      <c r="O137" s="258"/>
      <c r="P137" s="258"/>
      <c r="Q137" s="258"/>
      <c r="R137" s="258"/>
      <c r="S137" s="258"/>
      <c r="T137" s="259"/>
      <c r="AT137" s="260" t="s">
        <v>148</v>
      </c>
      <c r="AU137" s="260" t="s">
        <v>89</v>
      </c>
      <c r="AV137" s="13" t="s">
        <v>89</v>
      </c>
      <c r="AW137" s="13" t="s">
        <v>36</v>
      </c>
      <c r="AX137" s="13" t="s">
        <v>79</v>
      </c>
      <c r="AY137" s="260" t="s">
        <v>135</v>
      </c>
    </row>
    <row r="138" spans="2:51" s="13" customFormat="1" ht="12">
      <c r="B138" s="250"/>
      <c r="C138" s="251"/>
      <c r="D138" s="236" t="s">
        <v>148</v>
      </c>
      <c r="E138" s="252" t="s">
        <v>1</v>
      </c>
      <c r="F138" s="253" t="s">
        <v>712</v>
      </c>
      <c r="G138" s="251"/>
      <c r="H138" s="254">
        <v>1.46</v>
      </c>
      <c r="I138" s="255"/>
      <c r="J138" s="251"/>
      <c r="K138" s="251"/>
      <c r="L138" s="256"/>
      <c r="M138" s="257"/>
      <c r="N138" s="258"/>
      <c r="O138" s="258"/>
      <c r="P138" s="258"/>
      <c r="Q138" s="258"/>
      <c r="R138" s="258"/>
      <c r="S138" s="258"/>
      <c r="T138" s="259"/>
      <c r="AT138" s="260" t="s">
        <v>148</v>
      </c>
      <c r="AU138" s="260" t="s">
        <v>89</v>
      </c>
      <c r="AV138" s="13" t="s">
        <v>89</v>
      </c>
      <c r="AW138" s="13" t="s">
        <v>36</v>
      </c>
      <c r="AX138" s="13" t="s">
        <v>79</v>
      </c>
      <c r="AY138" s="260" t="s">
        <v>135</v>
      </c>
    </row>
    <row r="139" spans="2:51" s="14" customFormat="1" ht="12">
      <c r="B139" s="261"/>
      <c r="C139" s="262"/>
      <c r="D139" s="236" t="s">
        <v>148</v>
      </c>
      <c r="E139" s="263" t="s">
        <v>1</v>
      </c>
      <c r="F139" s="264" t="s">
        <v>180</v>
      </c>
      <c r="G139" s="262"/>
      <c r="H139" s="265">
        <v>14.6</v>
      </c>
      <c r="I139" s="266"/>
      <c r="J139" s="262"/>
      <c r="K139" s="262"/>
      <c r="L139" s="267"/>
      <c r="M139" s="268"/>
      <c r="N139" s="269"/>
      <c r="O139" s="269"/>
      <c r="P139" s="269"/>
      <c r="Q139" s="269"/>
      <c r="R139" s="269"/>
      <c r="S139" s="269"/>
      <c r="T139" s="270"/>
      <c r="AT139" s="271" t="s">
        <v>148</v>
      </c>
      <c r="AU139" s="271" t="s">
        <v>89</v>
      </c>
      <c r="AV139" s="14" t="s">
        <v>142</v>
      </c>
      <c r="AW139" s="14" t="s">
        <v>36</v>
      </c>
      <c r="AX139" s="14" t="s">
        <v>87</v>
      </c>
      <c r="AY139" s="271" t="s">
        <v>135</v>
      </c>
    </row>
    <row r="140" spans="2:65" s="1" customFormat="1" ht="16.5" customHeight="1">
      <c r="B140" s="38"/>
      <c r="C140" s="223" t="s">
        <v>158</v>
      </c>
      <c r="D140" s="223" t="s">
        <v>137</v>
      </c>
      <c r="E140" s="224" t="s">
        <v>713</v>
      </c>
      <c r="F140" s="225" t="s">
        <v>714</v>
      </c>
      <c r="G140" s="226" t="s">
        <v>174</v>
      </c>
      <c r="H140" s="227">
        <v>14.6</v>
      </c>
      <c r="I140" s="228"/>
      <c r="J140" s="229">
        <f>ROUND(I140*H140,2)</f>
        <v>0</v>
      </c>
      <c r="K140" s="225" t="s">
        <v>141</v>
      </c>
      <c r="L140" s="43"/>
      <c r="M140" s="230" t="s">
        <v>1</v>
      </c>
      <c r="N140" s="231" t="s">
        <v>44</v>
      </c>
      <c r="O140" s="86"/>
      <c r="P140" s="232">
        <f>O140*H140</f>
        <v>0</v>
      </c>
      <c r="Q140" s="232">
        <v>0</v>
      </c>
      <c r="R140" s="232">
        <f>Q140*H140</f>
        <v>0</v>
      </c>
      <c r="S140" s="232">
        <v>0</v>
      </c>
      <c r="T140" s="233">
        <f>S140*H140</f>
        <v>0</v>
      </c>
      <c r="AR140" s="234" t="s">
        <v>142</v>
      </c>
      <c r="AT140" s="234" t="s">
        <v>137</v>
      </c>
      <c r="AU140" s="234" t="s">
        <v>89</v>
      </c>
      <c r="AY140" s="17" t="s">
        <v>135</v>
      </c>
      <c r="BE140" s="235">
        <f>IF(N140="základní",J140,0)</f>
        <v>0</v>
      </c>
      <c r="BF140" s="235">
        <f>IF(N140="snížená",J140,0)</f>
        <v>0</v>
      </c>
      <c r="BG140" s="235">
        <f>IF(N140="zákl. přenesená",J140,0)</f>
        <v>0</v>
      </c>
      <c r="BH140" s="235">
        <f>IF(N140="sníž. přenesená",J140,0)</f>
        <v>0</v>
      </c>
      <c r="BI140" s="235">
        <f>IF(N140="nulová",J140,0)</f>
        <v>0</v>
      </c>
      <c r="BJ140" s="17" t="s">
        <v>87</v>
      </c>
      <c r="BK140" s="235">
        <f>ROUND(I140*H140,2)</f>
        <v>0</v>
      </c>
      <c r="BL140" s="17" t="s">
        <v>142</v>
      </c>
      <c r="BM140" s="234" t="s">
        <v>715</v>
      </c>
    </row>
    <row r="141" spans="2:47" s="1" customFormat="1" ht="12">
      <c r="B141" s="38"/>
      <c r="C141" s="39"/>
      <c r="D141" s="236" t="s">
        <v>144</v>
      </c>
      <c r="E141" s="39"/>
      <c r="F141" s="237" t="s">
        <v>716</v>
      </c>
      <c r="G141" s="39"/>
      <c r="H141" s="39"/>
      <c r="I141" s="139"/>
      <c r="J141" s="39"/>
      <c r="K141" s="39"/>
      <c r="L141" s="43"/>
      <c r="M141" s="238"/>
      <c r="N141" s="86"/>
      <c r="O141" s="86"/>
      <c r="P141" s="86"/>
      <c r="Q141" s="86"/>
      <c r="R141" s="86"/>
      <c r="S141" s="86"/>
      <c r="T141" s="87"/>
      <c r="AT141" s="17" t="s">
        <v>144</v>
      </c>
      <c r="AU141" s="17" t="s">
        <v>89</v>
      </c>
    </row>
    <row r="142" spans="2:47" s="1" customFormat="1" ht="12">
      <c r="B142" s="38"/>
      <c r="C142" s="39"/>
      <c r="D142" s="236" t="s">
        <v>146</v>
      </c>
      <c r="E142" s="39"/>
      <c r="F142" s="239" t="s">
        <v>393</v>
      </c>
      <c r="G142" s="39"/>
      <c r="H142" s="39"/>
      <c r="I142" s="139"/>
      <c r="J142" s="39"/>
      <c r="K142" s="39"/>
      <c r="L142" s="43"/>
      <c r="M142" s="238"/>
      <c r="N142" s="86"/>
      <c r="O142" s="86"/>
      <c r="P142" s="86"/>
      <c r="Q142" s="86"/>
      <c r="R142" s="86"/>
      <c r="S142" s="86"/>
      <c r="T142" s="87"/>
      <c r="AT142" s="17" t="s">
        <v>146</v>
      </c>
      <c r="AU142" s="17" t="s">
        <v>89</v>
      </c>
    </row>
    <row r="143" spans="2:65" s="1" customFormat="1" ht="16.5" customHeight="1">
      <c r="B143" s="38"/>
      <c r="C143" s="223" t="s">
        <v>142</v>
      </c>
      <c r="D143" s="223" t="s">
        <v>137</v>
      </c>
      <c r="E143" s="224" t="s">
        <v>717</v>
      </c>
      <c r="F143" s="225" t="s">
        <v>718</v>
      </c>
      <c r="G143" s="226" t="s">
        <v>174</v>
      </c>
      <c r="H143" s="227">
        <v>2.85</v>
      </c>
      <c r="I143" s="228"/>
      <c r="J143" s="229">
        <f>ROUND(I143*H143,2)</f>
        <v>0</v>
      </c>
      <c r="K143" s="225" t="s">
        <v>141</v>
      </c>
      <c r="L143" s="43"/>
      <c r="M143" s="230" t="s">
        <v>1</v>
      </c>
      <c r="N143" s="231" t="s">
        <v>44</v>
      </c>
      <c r="O143" s="86"/>
      <c r="P143" s="232">
        <f>O143*H143</f>
        <v>0</v>
      </c>
      <c r="Q143" s="232">
        <v>0</v>
      </c>
      <c r="R143" s="232">
        <f>Q143*H143</f>
        <v>0</v>
      </c>
      <c r="S143" s="232">
        <v>2.65</v>
      </c>
      <c r="T143" s="233">
        <f>S143*H143</f>
        <v>7.5525</v>
      </c>
      <c r="AR143" s="234" t="s">
        <v>142</v>
      </c>
      <c r="AT143" s="234" t="s">
        <v>137</v>
      </c>
      <c r="AU143" s="234" t="s">
        <v>89</v>
      </c>
      <c r="AY143" s="17" t="s">
        <v>135</v>
      </c>
      <c r="BE143" s="235">
        <f>IF(N143="základní",J143,0)</f>
        <v>0</v>
      </c>
      <c r="BF143" s="235">
        <f>IF(N143="snížená",J143,0)</f>
        <v>0</v>
      </c>
      <c r="BG143" s="235">
        <f>IF(N143="zákl. přenesená",J143,0)</f>
        <v>0</v>
      </c>
      <c r="BH143" s="235">
        <f>IF(N143="sníž. přenesená",J143,0)</f>
        <v>0</v>
      </c>
      <c r="BI143" s="235">
        <f>IF(N143="nulová",J143,0)</f>
        <v>0</v>
      </c>
      <c r="BJ143" s="17" t="s">
        <v>87</v>
      </c>
      <c r="BK143" s="235">
        <f>ROUND(I143*H143,2)</f>
        <v>0</v>
      </c>
      <c r="BL143" s="17" t="s">
        <v>142</v>
      </c>
      <c r="BM143" s="234" t="s">
        <v>719</v>
      </c>
    </row>
    <row r="144" spans="2:47" s="1" customFormat="1" ht="12">
      <c r="B144" s="38"/>
      <c r="C144" s="39"/>
      <c r="D144" s="236" t="s">
        <v>144</v>
      </c>
      <c r="E144" s="39"/>
      <c r="F144" s="237" t="s">
        <v>720</v>
      </c>
      <c r="G144" s="39"/>
      <c r="H144" s="39"/>
      <c r="I144" s="139"/>
      <c r="J144" s="39"/>
      <c r="K144" s="39"/>
      <c r="L144" s="43"/>
      <c r="M144" s="238"/>
      <c r="N144" s="86"/>
      <c r="O144" s="86"/>
      <c r="P144" s="86"/>
      <c r="Q144" s="86"/>
      <c r="R144" s="86"/>
      <c r="S144" s="86"/>
      <c r="T144" s="87"/>
      <c r="AT144" s="17" t="s">
        <v>144</v>
      </c>
      <c r="AU144" s="17" t="s">
        <v>89</v>
      </c>
    </row>
    <row r="145" spans="2:47" s="1" customFormat="1" ht="12">
      <c r="B145" s="38"/>
      <c r="C145" s="39"/>
      <c r="D145" s="236" t="s">
        <v>146</v>
      </c>
      <c r="E145" s="39"/>
      <c r="F145" s="239" t="s">
        <v>721</v>
      </c>
      <c r="G145" s="39"/>
      <c r="H145" s="39"/>
      <c r="I145" s="139"/>
      <c r="J145" s="39"/>
      <c r="K145" s="39"/>
      <c r="L145" s="43"/>
      <c r="M145" s="238"/>
      <c r="N145" s="86"/>
      <c r="O145" s="86"/>
      <c r="P145" s="86"/>
      <c r="Q145" s="86"/>
      <c r="R145" s="86"/>
      <c r="S145" s="86"/>
      <c r="T145" s="87"/>
      <c r="AT145" s="17" t="s">
        <v>146</v>
      </c>
      <c r="AU145" s="17" t="s">
        <v>89</v>
      </c>
    </row>
    <row r="146" spans="2:51" s="13" customFormat="1" ht="12">
      <c r="B146" s="250"/>
      <c r="C146" s="251"/>
      <c r="D146" s="236" t="s">
        <v>148</v>
      </c>
      <c r="E146" s="252" t="s">
        <v>1</v>
      </c>
      <c r="F146" s="253" t="s">
        <v>722</v>
      </c>
      <c r="G146" s="251"/>
      <c r="H146" s="254">
        <v>1</v>
      </c>
      <c r="I146" s="255"/>
      <c r="J146" s="251"/>
      <c r="K146" s="251"/>
      <c r="L146" s="256"/>
      <c r="M146" s="257"/>
      <c r="N146" s="258"/>
      <c r="O146" s="258"/>
      <c r="P146" s="258"/>
      <c r="Q146" s="258"/>
      <c r="R146" s="258"/>
      <c r="S146" s="258"/>
      <c r="T146" s="259"/>
      <c r="AT146" s="260" t="s">
        <v>148</v>
      </c>
      <c r="AU146" s="260" t="s">
        <v>89</v>
      </c>
      <c r="AV146" s="13" t="s">
        <v>89</v>
      </c>
      <c r="AW146" s="13" t="s">
        <v>36</v>
      </c>
      <c r="AX146" s="13" t="s">
        <v>79</v>
      </c>
      <c r="AY146" s="260" t="s">
        <v>135</v>
      </c>
    </row>
    <row r="147" spans="2:51" s="13" customFormat="1" ht="12">
      <c r="B147" s="250"/>
      <c r="C147" s="251"/>
      <c r="D147" s="236" t="s">
        <v>148</v>
      </c>
      <c r="E147" s="252" t="s">
        <v>1</v>
      </c>
      <c r="F147" s="253" t="s">
        <v>723</v>
      </c>
      <c r="G147" s="251"/>
      <c r="H147" s="254">
        <v>1.85</v>
      </c>
      <c r="I147" s="255"/>
      <c r="J147" s="251"/>
      <c r="K147" s="251"/>
      <c r="L147" s="256"/>
      <c r="M147" s="257"/>
      <c r="N147" s="258"/>
      <c r="O147" s="258"/>
      <c r="P147" s="258"/>
      <c r="Q147" s="258"/>
      <c r="R147" s="258"/>
      <c r="S147" s="258"/>
      <c r="T147" s="259"/>
      <c r="AT147" s="260" t="s">
        <v>148</v>
      </c>
      <c r="AU147" s="260" t="s">
        <v>89</v>
      </c>
      <c r="AV147" s="13" t="s">
        <v>89</v>
      </c>
      <c r="AW147" s="13" t="s">
        <v>36</v>
      </c>
      <c r="AX147" s="13" t="s">
        <v>79</v>
      </c>
      <c r="AY147" s="260" t="s">
        <v>135</v>
      </c>
    </row>
    <row r="148" spans="2:51" s="15" customFormat="1" ht="12">
      <c r="B148" s="272"/>
      <c r="C148" s="273"/>
      <c r="D148" s="236" t="s">
        <v>148</v>
      </c>
      <c r="E148" s="274" t="s">
        <v>1</v>
      </c>
      <c r="F148" s="275" t="s">
        <v>232</v>
      </c>
      <c r="G148" s="273"/>
      <c r="H148" s="276">
        <v>2.85</v>
      </c>
      <c r="I148" s="277"/>
      <c r="J148" s="273"/>
      <c r="K148" s="273"/>
      <c r="L148" s="278"/>
      <c r="M148" s="279"/>
      <c r="N148" s="280"/>
      <c r="O148" s="280"/>
      <c r="P148" s="280"/>
      <c r="Q148" s="280"/>
      <c r="R148" s="280"/>
      <c r="S148" s="280"/>
      <c r="T148" s="281"/>
      <c r="AT148" s="282" t="s">
        <v>148</v>
      </c>
      <c r="AU148" s="282" t="s">
        <v>89</v>
      </c>
      <c r="AV148" s="15" t="s">
        <v>158</v>
      </c>
      <c r="AW148" s="15" t="s">
        <v>36</v>
      </c>
      <c r="AX148" s="15" t="s">
        <v>87</v>
      </c>
      <c r="AY148" s="282" t="s">
        <v>135</v>
      </c>
    </row>
    <row r="149" spans="2:65" s="1" customFormat="1" ht="16.5" customHeight="1">
      <c r="B149" s="38"/>
      <c r="C149" s="223" t="s">
        <v>171</v>
      </c>
      <c r="D149" s="223" t="s">
        <v>137</v>
      </c>
      <c r="E149" s="224" t="s">
        <v>724</v>
      </c>
      <c r="F149" s="225" t="s">
        <v>725</v>
      </c>
      <c r="G149" s="226" t="s">
        <v>174</v>
      </c>
      <c r="H149" s="227">
        <v>14.6</v>
      </c>
      <c r="I149" s="228"/>
      <c r="J149" s="229">
        <f>ROUND(I149*H149,2)</f>
        <v>0</v>
      </c>
      <c r="K149" s="225" t="s">
        <v>141</v>
      </c>
      <c r="L149" s="43"/>
      <c r="M149" s="230" t="s">
        <v>1</v>
      </c>
      <c r="N149" s="231" t="s">
        <v>44</v>
      </c>
      <c r="O149" s="86"/>
      <c r="P149" s="232">
        <f>O149*H149</f>
        <v>0</v>
      </c>
      <c r="Q149" s="232">
        <v>0</v>
      </c>
      <c r="R149" s="232">
        <f>Q149*H149</f>
        <v>0</v>
      </c>
      <c r="S149" s="232">
        <v>0</v>
      </c>
      <c r="T149" s="233">
        <f>S149*H149</f>
        <v>0</v>
      </c>
      <c r="AR149" s="234" t="s">
        <v>142</v>
      </c>
      <c r="AT149" s="234" t="s">
        <v>137</v>
      </c>
      <c r="AU149" s="234" t="s">
        <v>89</v>
      </c>
      <c r="AY149" s="17" t="s">
        <v>135</v>
      </c>
      <c r="BE149" s="235">
        <f>IF(N149="základní",J149,0)</f>
        <v>0</v>
      </c>
      <c r="BF149" s="235">
        <f>IF(N149="snížená",J149,0)</f>
        <v>0</v>
      </c>
      <c r="BG149" s="235">
        <f>IF(N149="zákl. přenesená",J149,0)</f>
        <v>0</v>
      </c>
      <c r="BH149" s="235">
        <f>IF(N149="sníž. přenesená",J149,0)</f>
        <v>0</v>
      </c>
      <c r="BI149" s="235">
        <f>IF(N149="nulová",J149,0)</f>
        <v>0</v>
      </c>
      <c r="BJ149" s="17" t="s">
        <v>87</v>
      </c>
      <c r="BK149" s="235">
        <f>ROUND(I149*H149,2)</f>
        <v>0</v>
      </c>
      <c r="BL149" s="17" t="s">
        <v>142</v>
      </c>
      <c r="BM149" s="234" t="s">
        <v>726</v>
      </c>
    </row>
    <row r="150" spans="2:47" s="1" customFormat="1" ht="12">
      <c r="B150" s="38"/>
      <c r="C150" s="39"/>
      <c r="D150" s="236" t="s">
        <v>144</v>
      </c>
      <c r="E150" s="39"/>
      <c r="F150" s="237" t="s">
        <v>727</v>
      </c>
      <c r="G150" s="39"/>
      <c r="H150" s="39"/>
      <c r="I150" s="139"/>
      <c r="J150" s="39"/>
      <c r="K150" s="39"/>
      <c r="L150" s="43"/>
      <c r="M150" s="238"/>
      <c r="N150" s="86"/>
      <c r="O150" s="86"/>
      <c r="P150" s="86"/>
      <c r="Q150" s="86"/>
      <c r="R150" s="86"/>
      <c r="S150" s="86"/>
      <c r="T150" s="87"/>
      <c r="AT150" s="17" t="s">
        <v>144</v>
      </c>
      <c r="AU150" s="17" t="s">
        <v>89</v>
      </c>
    </row>
    <row r="151" spans="2:51" s="13" customFormat="1" ht="12">
      <c r="B151" s="250"/>
      <c r="C151" s="251"/>
      <c r="D151" s="236" t="s">
        <v>148</v>
      </c>
      <c r="E151" s="252" t="s">
        <v>1</v>
      </c>
      <c r="F151" s="253" t="s">
        <v>728</v>
      </c>
      <c r="G151" s="251"/>
      <c r="H151" s="254">
        <v>14.6</v>
      </c>
      <c r="I151" s="255"/>
      <c r="J151" s="251"/>
      <c r="K151" s="251"/>
      <c r="L151" s="256"/>
      <c r="M151" s="257"/>
      <c r="N151" s="258"/>
      <c r="O151" s="258"/>
      <c r="P151" s="258"/>
      <c r="Q151" s="258"/>
      <c r="R151" s="258"/>
      <c r="S151" s="258"/>
      <c r="T151" s="259"/>
      <c r="AT151" s="260" t="s">
        <v>148</v>
      </c>
      <c r="AU151" s="260" t="s">
        <v>89</v>
      </c>
      <c r="AV151" s="13" t="s">
        <v>89</v>
      </c>
      <c r="AW151" s="13" t="s">
        <v>36</v>
      </c>
      <c r="AX151" s="13" t="s">
        <v>79</v>
      </c>
      <c r="AY151" s="260" t="s">
        <v>135</v>
      </c>
    </row>
    <row r="152" spans="2:51" s="15" customFormat="1" ht="12">
      <c r="B152" s="272"/>
      <c r="C152" s="273"/>
      <c r="D152" s="236" t="s">
        <v>148</v>
      </c>
      <c r="E152" s="274" t="s">
        <v>1</v>
      </c>
      <c r="F152" s="275" t="s">
        <v>232</v>
      </c>
      <c r="G152" s="273"/>
      <c r="H152" s="276">
        <v>14.6</v>
      </c>
      <c r="I152" s="277"/>
      <c r="J152" s="273"/>
      <c r="K152" s="273"/>
      <c r="L152" s="278"/>
      <c r="M152" s="279"/>
      <c r="N152" s="280"/>
      <c r="O152" s="280"/>
      <c r="P152" s="280"/>
      <c r="Q152" s="280"/>
      <c r="R152" s="280"/>
      <c r="S152" s="280"/>
      <c r="T152" s="281"/>
      <c r="AT152" s="282" t="s">
        <v>148</v>
      </c>
      <c r="AU152" s="282" t="s">
        <v>89</v>
      </c>
      <c r="AV152" s="15" t="s">
        <v>158</v>
      </c>
      <c r="AW152" s="15" t="s">
        <v>36</v>
      </c>
      <c r="AX152" s="15" t="s">
        <v>87</v>
      </c>
      <c r="AY152" s="282" t="s">
        <v>135</v>
      </c>
    </row>
    <row r="153" spans="2:65" s="1" customFormat="1" ht="16.5" customHeight="1">
      <c r="B153" s="38"/>
      <c r="C153" s="223" t="s">
        <v>181</v>
      </c>
      <c r="D153" s="223" t="s">
        <v>137</v>
      </c>
      <c r="E153" s="224" t="s">
        <v>225</v>
      </c>
      <c r="F153" s="225" t="s">
        <v>226</v>
      </c>
      <c r="G153" s="226" t="s">
        <v>174</v>
      </c>
      <c r="H153" s="227">
        <v>14.6</v>
      </c>
      <c r="I153" s="228"/>
      <c r="J153" s="229">
        <f>ROUND(I153*H153,2)</f>
        <v>0</v>
      </c>
      <c r="K153" s="225" t="s">
        <v>141</v>
      </c>
      <c r="L153" s="43"/>
      <c r="M153" s="230" t="s">
        <v>1</v>
      </c>
      <c r="N153" s="231" t="s">
        <v>44</v>
      </c>
      <c r="O153" s="86"/>
      <c r="P153" s="232">
        <f>O153*H153</f>
        <v>0</v>
      </c>
      <c r="Q153" s="232">
        <v>0</v>
      </c>
      <c r="R153" s="232">
        <f>Q153*H153</f>
        <v>0</v>
      </c>
      <c r="S153" s="232">
        <v>0</v>
      </c>
      <c r="T153" s="233">
        <f>S153*H153</f>
        <v>0</v>
      </c>
      <c r="AR153" s="234" t="s">
        <v>142</v>
      </c>
      <c r="AT153" s="234" t="s">
        <v>137</v>
      </c>
      <c r="AU153" s="234" t="s">
        <v>89</v>
      </c>
      <c r="AY153" s="17" t="s">
        <v>135</v>
      </c>
      <c r="BE153" s="235">
        <f>IF(N153="základní",J153,0)</f>
        <v>0</v>
      </c>
      <c r="BF153" s="235">
        <f>IF(N153="snížená",J153,0)</f>
        <v>0</v>
      </c>
      <c r="BG153" s="235">
        <f>IF(N153="zákl. přenesená",J153,0)</f>
        <v>0</v>
      </c>
      <c r="BH153" s="235">
        <f>IF(N153="sníž. přenesená",J153,0)</f>
        <v>0</v>
      </c>
      <c r="BI153" s="235">
        <f>IF(N153="nulová",J153,0)</f>
        <v>0</v>
      </c>
      <c r="BJ153" s="17" t="s">
        <v>87</v>
      </c>
      <c r="BK153" s="235">
        <f>ROUND(I153*H153,2)</f>
        <v>0</v>
      </c>
      <c r="BL153" s="17" t="s">
        <v>142</v>
      </c>
      <c r="BM153" s="234" t="s">
        <v>729</v>
      </c>
    </row>
    <row r="154" spans="2:47" s="1" customFormat="1" ht="12">
      <c r="B154" s="38"/>
      <c r="C154" s="39"/>
      <c r="D154" s="236" t="s">
        <v>144</v>
      </c>
      <c r="E154" s="39"/>
      <c r="F154" s="237" t="s">
        <v>228</v>
      </c>
      <c r="G154" s="39"/>
      <c r="H154" s="39"/>
      <c r="I154" s="139"/>
      <c r="J154" s="39"/>
      <c r="K154" s="39"/>
      <c r="L154" s="43"/>
      <c r="M154" s="238"/>
      <c r="N154" s="86"/>
      <c r="O154" s="86"/>
      <c r="P154" s="86"/>
      <c r="Q154" s="86"/>
      <c r="R154" s="86"/>
      <c r="S154" s="86"/>
      <c r="T154" s="87"/>
      <c r="AT154" s="17" t="s">
        <v>144</v>
      </c>
      <c r="AU154" s="17" t="s">
        <v>89</v>
      </c>
    </row>
    <row r="155" spans="2:47" s="1" customFormat="1" ht="12">
      <c r="B155" s="38"/>
      <c r="C155" s="39"/>
      <c r="D155" s="236" t="s">
        <v>146</v>
      </c>
      <c r="E155" s="39"/>
      <c r="F155" s="239" t="s">
        <v>203</v>
      </c>
      <c r="G155" s="39"/>
      <c r="H155" s="39"/>
      <c r="I155" s="139"/>
      <c r="J155" s="39"/>
      <c r="K155" s="39"/>
      <c r="L155" s="43"/>
      <c r="M155" s="238"/>
      <c r="N155" s="86"/>
      <c r="O155" s="86"/>
      <c r="P155" s="86"/>
      <c r="Q155" s="86"/>
      <c r="R155" s="86"/>
      <c r="S155" s="86"/>
      <c r="T155" s="87"/>
      <c r="AT155" s="17" t="s">
        <v>146</v>
      </c>
      <c r="AU155" s="17" t="s">
        <v>89</v>
      </c>
    </row>
    <row r="156" spans="2:51" s="12" customFormat="1" ht="12">
      <c r="B156" s="240"/>
      <c r="C156" s="241"/>
      <c r="D156" s="236" t="s">
        <v>148</v>
      </c>
      <c r="E156" s="242" t="s">
        <v>1</v>
      </c>
      <c r="F156" s="243" t="s">
        <v>229</v>
      </c>
      <c r="G156" s="241"/>
      <c r="H156" s="242" t="s">
        <v>1</v>
      </c>
      <c r="I156" s="244"/>
      <c r="J156" s="241"/>
      <c r="K156" s="241"/>
      <c r="L156" s="245"/>
      <c r="M156" s="246"/>
      <c r="N156" s="247"/>
      <c r="O156" s="247"/>
      <c r="P156" s="247"/>
      <c r="Q156" s="247"/>
      <c r="R156" s="247"/>
      <c r="S156" s="247"/>
      <c r="T156" s="248"/>
      <c r="AT156" s="249" t="s">
        <v>148</v>
      </c>
      <c r="AU156" s="249" t="s">
        <v>89</v>
      </c>
      <c r="AV156" s="12" t="s">
        <v>87</v>
      </c>
      <c r="AW156" s="12" t="s">
        <v>36</v>
      </c>
      <c r="AX156" s="12" t="s">
        <v>79</v>
      </c>
      <c r="AY156" s="249" t="s">
        <v>135</v>
      </c>
    </row>
    <row r="157" spans="2:51" s="13" customFormat="1" ht="12">
      <c r="B157" s="250"/>
      <c r="C157" s="251"/>
      <c r="D157" s="236" t="s">
        <v>148</v>
      </c>
      <c r="E157" s="252" t="s">
        <v>1</v>
      </c>
      <c r="F157" s="253" t="s">
        <v>728</v>
      </c>
      <c r="G157" s="251"/>
      <c r="H157" s="254">
        <v>14.6</v>
      </c>
      <c r="I157" s="255"/>
      <c r="J157" s="251"/>
      <c r="K157" s="251"/>
      <c r="L157" s="256"/>
      <c r="M157" s="257"/>
      <c r="N157" s="258"/>
      <c r="O157" s="258"/>
      <c r="P157" s="258"/>
      <c r="Q157" s="258"/>
      <c r="R157" s="258"/>
      <c r="S157" s="258"/>
      <c r="T157" s="259"/>
      <c r="AT157" s="260" t="s">
        <v>148</v>
      </c>
      <c r="AU157" s="260" t="s">
        <v>89</v>
      </c>
      <c r="AV157" s="13" t="s">
        <v>89</v>
      </c>
      <c r="AW157" s="13" t="s">
        <v>36</v>
      </c>
      <c r="AX157" s="13" t="s">
        <v>79</v>
      </c>
      <c r="AY157" s="260" t="s">
        <v>135</v>
      </c>
    </row>
    <row r="158" spans="2:51" s="15" customFormat="1" ht="12">
      <c r="B158" s="272"/>
      <c r="C158" s="273"/>
      <c r="D158" s="236" t="s">
        <v>148</v>
      </c>
      <c r="E158" s="274" t="s">
        <v>1</v>
      </c>
      <c r="F158" s="275" t="s">
        <v>232</v>
      </c>
      <c r="G158" s="273"/>
      <c r="H158" s="276">
        <v>14.6</v>
      </c>
      <c r="I158" s="277"/>
      <c r="J158" s="273"/>
      <c r="K158" s="273"/>
      <c r="L158" s="278"/>
      <c r="M158" s="279"/>
      <c r="N158" s="280"/>
      <c r="O158" s="280"/>
      <c r="P158" s="280"/>
      <c r="Q158" s="280"/>
      <c r="R158" s="280"/>
      <c r="S158" s="280"/>
      <c r="T158" s="281"/>
      <c r="AT158" s="282" t="s">
        <v>148</v>
      </c>
      <c r="AU158" s="282" t="s">
        <v>89</v>
      </c>
      <c r="AV158" s="15" t="s">
        <v>158</v>
      </c>
      <c r="AW158" s="15" t="s">
        <v>36</v>
      </c>
      <c r="AX158" s="15" t="s">
        <v>87</v>
      </c>
      <c r="AY158" s="282" t="s">
        <v>135</v>
      </c>
    </row>
    <row r="159" spans="2:65" s="1" customFormat="1" ht="16.5" customHeight="1">
      <c r="B159" s="38"/>
      <c r="C159" s="223" t="s">
        <v>186</v>
      </c>
      <c r="D159" s="223" t="s">
        <v>137</v>
      </c>
      <c r="E159" s="224" t="s">
        <v>234</v>
      </c>
      <c r="F159" s="225" t="s">
        <v>235</v>
      </c>
      <c r="G159" s="226" t="s">
        <v>174</v>
      </c>
      <c r="H159" s="227">
        <v>14.6</v>
      </c>
      <c r="I159" s="228"/>
      <c r="J159" s="229">
        <f>ROUND(I159*H159,2)</f>
        <v>0</v>
      </c>
      <c r="K159" s="225" t="s">
        <v>141</v>
      </c>
      <c r="L159" s="43"/>
      <c r="M159" s="230" t="s">
        <v>1</v>
      </c>
      <c r="N159" s="231" t="s">
        <v>44</v>
      </c>
      <c r="O159" s="86"/>
      <c r="P159" s="232">
        <f>O159*H159</f>
        <v>0</v>
      </c>
      <c r="Q159" s="232">
        <v>0</v>
      </c>
      <c r="R159" s="232">
        <f>Q159*H159</f>
        <v>0</v>
      </c>
      <c r="S159" s="232">
        <v>0</v>
      </c>
      <c r="T159" s="233">
        <f>S159*H159</f>
        <v>0</v>
      </c>
      <c r="AR159" s="234" t="s">
        <v>142</v>
      </c>
      <c r="AT159" s="234" t="s">
        <v>137</v>
      </c>
      <c r="AU159" s="234" t="s">
        <v>89</v>
      </c>
      <c r="AY159" s="17" t="s">
        <v>135</v>
      </c>
      <c r="BE159" s="235">
        <f>IF(N159="základní",J159,0)</f>
        <v>0</v>
      </c>
      <c r="BF159" s="235">
        <f>IF(N159="snížená",J159,0)</f>
        <v>0</v>
      </c>
      <c r="BG159" s="235">
        <f>IF(N159="zákl. přenesená",J159,0)</f>
        <v>0</v>
      </c>
      <c r="BH159" s="235">
        <f>IF(N159="sníž. přenesená",J159,0)</f>
        <v>0</v>
      </c>
      <c r="BI159" s="235">
        <f>IF(N159="nulová",J159,0)</f>
        <v>0</v>
      </c>
      <c r="BJ159" s="17" t="s">
        <v>87</v>
      </c>
      <c r="BK159" s="235">
        <f>ROUND(I159*H159,2)</f>
        <v>0</v>
      </c>
      <c r="BL159" s="17" t="s">
        <v>142</v>
      </c>
      <c r="BM159" s="234" t="s">
        <v>730</v>
      </c>
    </row>
    <row r="160" spans="2:47" s="1" customFormat="1" ht="12">
      <c r="B160" s="38"/>
      <c r="C160" s="39"/>
      <c r="D160" s="236" t="s">
        <v>144</v>
      </c>
      <c r="E160" s="39"/>
      <c r="F160" s="237" t="s">
        <v>235</v>
      </c>
      <c r="G160" s="39"/>
      <c r="H160" s="39"/>
      <c r="I160" s="139"/>
      <c r="J160" s="39"/>
      <c r="K160" s="39"/>
      <c r="L160" s="43"/>
      <c r="M160" s="238"/>
      <c r="N160" s="86"/>
      <c r="O160" s="86"/>
      <c r="P160" s="86"/>
      <c r="Q160" s="86"/>
      <c r="R160" s="86"/>
      <c r="S160" s="86"/>
      <c r="T160" s="87"/>
      <c r="AT160" s="17" t="s">
        <v>144</v>
      </c>
      <c r="AU160" s="17" t="s">
        <v>89</v>
      </c>
    </row>
    <row r="161" spans="2:47" s="1" customFormat="1" ht="12">
      <c r="B161" s="38"/>
      <c r="C161" s="39"/>
      <c r="D161" s="236" t="s">
        <v>146</v>
      </c>
      <c r="E161" s="39"/>
      <c r="F161" s="239" t="s">
        <v>237</v>
      </c>
      <c r="G161" s="39"/>
      <c r="H161" s="39"/>
      <c r="I161" s="139"/>
      <c r="J161" s="39"/>
      <c r="K161" s="39"/>
      <c r="L161" s="43"/>
      <c r="M161" s="238"/>
      <c r="N161" s="86"/>
      <c r="O161" s="86"/>
      <c r="P161" s="86"/>
      <c r="Q161" s="86"/>
      <c r="R161" s="86"/>
      <c r="S161" s="86"/>
      <c r="T161" s="87"/>
      <c r="AT161" s="17" t="s">
        <v>146</v>
      </c>
      <c r="AU161" s="17" t="s">
        <v>89</v>
      </c>
    </row>
    <row r="162" spans="2:65" s="1" customFormat="1" ht="16.5" customHeight="1">
      <c r="B162" s="38"/>
      <c r="C162" s="223" t="s">
        <v>192</v>
      </c>
      <c r="D162" s="223" t="s">
        <v>137</v>
      </c>
      <c r="E162" s="224" t="s">
        <v>238</v>
      </c>
      <c r="F162" s="225" t="s">
        <v>239</v>
      </c>
      <c r="G162" s="226" t="s">
        <v>240</v>
      </c>
      <c r="H162" s="227">
        <v>21.024</v>
      </c>
      <c r="I162" s="228"/>
      <c r="J162" s="229">
        <f>ROUND(I162*H162,2)</f>
        <v>0</v>
      </c>
      <c r="K162" s="225" t="s">
        <v>141</v>
      </c>
      <c r="L162" s="43"/>
      <c r="M162" s="230" t="s">
        <v>1</v>
      </c>
      <c r="N162" s="231" t="s">
        <v>44</v>
      </c>
      <c r="O162" s="86"/>
      <c r="P162" s="232">
        <f>O162*H162</f>
        <v>0</v>
      </c>
      <c r="Q162" s="232">
        <v>0</v>
      </c>
      <c r="R162" s="232">
        <f>Q162*H162</f>
        <v>0</v>
      </c>
      <c r="S162" s="232">
        <v>0</v>
      </c>
      <c r="T162" s="233">
        <f>S162*H162</f>
        <v>0</v>
      </c>
      <c r="AR162" s="234" t="s">
        <v>142</v>
      </c>
      <c r="AT162" s="234" t="s">
        <v>137</v>
      </c>
      <c r="AU162" s="234" t="s">
        <v>89</v>
      </c>
      <c r="AY162" s="17" t="s">
        <v>135</v>
      </c>
      <c r="BE162" s="235">
        <f>IF(N162="základní",J162,0)</f>
        <v>0</v>
      </c>
      <c r="BF162" s="235">
        <f>IF(N162="snížená",J162,0)</f>
        <v>0</v>
      </c>
      <c r="BG162" s="235">
        <f>IF(N162="zákl. přenesená",J162,0)</f>
        <v>0</v>
      </c>
      <c r="BH162" s="235">
        <f>IF(N162="sníž. přenesená",J162,0)</f>
        <v>0</v>
      </c>
      <c r="BI162" s="235">
        <f>IF(N162="nulová",J162,0)</f>
        <v>0</v>
      </c>
      <c r="BJ162" s="17" t="s">
        <v>87</v>
      </c>
      <c r="BK162" s="235">
        <f>ROUND(I162*H162,2)</f>
        <v>0</v>
      </c>
      <c r="BL162" s="17" t="s">
        <v>142</v>
      </c>
      <c r="BM162" s="234" t="s">
        <v>731</v>
      </c>
    </row>
    <row r="163" spans="2:47" s="1" customFormat="1" ht="12">
      <c r="B163" s="38"/>
      <c r="C163" s="39"/>
      <c r="D163" s="236" t="s">
        <v>144</v>
      </c>
      <c r="E163" s="39"/>
      <c r="F163" s="237" t="s">
        <v>242</v>
      </c>
      <c r="G163" s="39"/>
      <c r="H163" s="39"/>
      <c r="I163" s="139"/>
      <c r="J163" s="39"/>
      <c r="K163" s="39"/>
      <c r="L163" s="43"/>
      <c r="M163" s="238"/>
      <c r="N163" s="86"/>
      <c r="O163" s="86"/>
      <c r="P163" s="86"/>
      <c r="Q163" s="86"/>
      <c r="R163" s="86"/>
      <c r="S163" s="86"/>
      <c r="T163" s="87"/>
      <c r="AT163" s="17" t="s">
        <v>144</v>
      </c>
      <c r="AU163" s="17" t="s">
        <v>89</v>
      </c>
    </row>
    <row r="164" spans="2:47" s="1" customFormat="1" ht="12">
      <c r="B164" s="38"/>
      <c r="C164" s="39"/>
      <c r="D164" s="236" t="s">
        <v>146</v>
      </c>
      <c r="E164" s="39"/>
      <c r="F164" s="239" t="s">
        <v>237</v>
      </c>
      <c r="G164" s="39"/>
      <c r="H164" s="39"/>
      <c r="I164" s="139"/>
      <c r="J164" s="39"/>
      <c r="K164" s="39"/>
      <c r="L164" s="43"/>
      <c r="M164" s="238"/>
      <c r="N164" s="86"/>
      <c r="O164" s="86"/>
      <c r="P164" s="86"/>
      <c r="Q164" s="86"/>
      <c r="R164" s="86"/>
      <c r="S164" s="86"/>
      <c r="T164" s="87"/>
      <c r="AT164" s="17" t="s">
        <v>146</v>
      </c>
      <c r="AU164" s="17" t="s">
        <v>89</v>
      </c>
    </row>
    <row r="165" spans="2:51" s="12" customFormat="1" ht="12">
      <c r="B165" s="240"/>
      <c r="C165" s="241"/>
      <c r="D165" s="236" t="s">
        <v>148</v>
      </c>
      <c r="E165" s="242" t="s">
        <v>1</v>
      </c>
      <c r="F165" s="243" t="s">
        <v>149</v>
      </c>
      <c r="G165" s="241"/>
      <c r="H165" s="242" t="s">
        <v>1</v>
      </c>
      <c r="I165" s="244"/>
      <c r="J165" s="241"/>
      <c r="K165" s="241"/>
      <c r="L165" s="245"/>
      <c r="M165" s="246"/>
      <c r="N165" s="247"/>
      <c r="O165" s="247"/>
      <c r="P165" s="247"/>
      <c r="Q165" s="247"/>
      <c r="R165" s="247"/>
      <c r="S165" s="247"/>
      <c r="T165" s="248"/>
      <c r="AT165" s="249" t="s">
        <v>148</v>
      </c>
      <c r="AU165" s="249" t="s">
        <v>89</v>
      </c>
      <c r="AV165" s="12" t="s">
        <v>87</v>
      </c>
      <c r="AW165" s="12" t="s">
        <v>36</v>
      </c>
      <c r="AX165" s="12" t="s">
        <v>79</v>
      </c>
      <c r="AY165" s="249" t="s">
        <v>135</v>
      </c>
    </row>
    <row r="166" spans="2:51" s="13" customFormat="1" ht="12">
      <c r="B166" s="250"/>
      <c r="C166" s="251"/>
      <c r="D166" s="236" t="s">
        <v>148</v>
      </c>
      <c r="E166" s="252" t="s">
        <v>1</v>
      </c>
      <c r="F166" s="253" t="s">
        <v>732</v>
      </c>
      <c r="G166" s="251"/>
      <c r="H166" s="254">
        <v>21.024</v>
      </c>
      <c r="I166" s="255"/>
      <c r="J166" s="251"/>
      <c r="K166" s="251"/>
      <c r="L166" s="256"/>
      <c r="M166" s="257"/>
      <c r="N166" s="258"/>
      <c r="O166" s="258"/>
      <c r="P166" s="258"/>
      <c r="Q166" s="258"/>
      <c r="R166" s="258"/>
      <c r="S166" s="258"/>
      <c r="T166" s="259"/>
      <c r="AT166" s="260" t="s">
        <v>148</v>
      </c>
      <c r="AU166" s="260" t="s">
        <v>89</v>
      </c>
      <c r="AV166" s="13" t="s">
        <v>89</v>
      </c>
      <c r="AW166" s="13" t="s">
        <v>36</v>
      </c>
      <c r="AX166" s="13" t="s">
        <v>79</v>
      </c>
      <c r="AY166" s="260" t="s">
        <v>135</v>
      </c>
    </row>
    <row r="167" spans="2:51" s="15" customFormat="1" ht="12">
      <c r="B167" s="272"/>
      <c r="C167" s="273"/>
      <c r="D167" s="236" t="s">
        <v>148</v>
      </c>
      <c r="E167" s="274" t="s">
        <v>1</v>
      </c>
      <c r="F167" s="275" t="s">
        <v>232</v>
      </c>
      <c r="G167" s="273"/>
      <c r="H167" s="276">
        <v>21.024</v>
      </c>
      <c r="I167" s="277"/>
      <c r="J167" s="273"/>
      <c r="K167" s="273"/>
      <c r="L167" s="278"/>
      <c r="M167" s="279"/>
      <c r="N167" s="280"/>
      <c r="O167" s="280"/>
      <c r="P167" s="280"/>
      <c r="Q167" s="280"/>
      <c r="R167" s="280"/>
      <c r="S167" s="280"/>
      <c r="T167" s="281"/>
      <c r="AT167" s="282" t="s">
        <v>148</v>
      </c>
      <c r="AU167" s="282" t="s">
        <v>89</v>
      </c>
      <c r="AV167" s="15" t="s">
        <v>158</v>
      </c>
      <c r="AW167" s="15" t="s">
        <v>36</v>
      </c>
      <c r="AX167" s="15" t="s">
        <v>87</v>
      </c>
      <c r="AY167" s="282" t="s">
        <v>135</v>
      </c>
    </row>
    <row r="168" spans="2:63" s="11" customFormat="1" ht="22.8" customHeight="1">
      <c r="B168" s="207"/>
      <c r="C168" s="208"/>
      <c r="D168" s="209" t="s">
        <v>78</v>
      </c>
      <c r="E168" s="221" t="s">
        <v>158</v>
      </c>
      <c r="F168" s="221" t="s">
        <v>433</v>
      </c>
      <c r="G168" s="208"/>
      <c r="H168" s="208"/>
      <c r="I168" s="211"/>
      <c r="J168" s="222">
        <f>BK168</f>
        <v>0</v>
      </c>
      <c r="K168" s="208"/>
      <c r="L168" s="213"/>
      <c r="M168" s="214"/>
      <c r="N168" s="215"/>
      <c r="O168" s="215"/>
      <c r="P168" s="216">
        <f>SUM(P169:P189)</f>
        <v>0</v>
      </c>
      <c r="Q168" s="215"/>
      <c r="R168" s="216">
        <f>SUM(R169:R189)</f>
        <v>24.13953572</v>
      </c>
      <c r="S168" s="215"/>
      <c r="T168" s="217">
        <f>SUM(T169:T189)</f>
        <v>0</v>
      </c>
      <c r="AR168" s="218" t="s">
        <v>87</v>
      </c>
      <c r="AT168" s="219" t="s">
        <v>78</v>
      </c>
      <c r="AU168" s="219" t="s">
        <v>87</v>
      </c>
      <c r="AY168" s="218" t="s">
        <v>135</v>
      </c>
      <c r="BK168" s="220">
        <f>SUM(BK169:BK189)</f>
        <v>0</v>
      </c>
    </row>
    <row r="169" spans="2:65" s="1" customFormat="1" ht="16.5" customHeight="1">
      <c r="B169" s="38"/>
      <c r="C169" s="223" t="s">
        <v>198</v>
      </c>
      <c r="D169" s="223" t="s">
        <v>137</v>
      </c>
      <c r="E169" s="224" t="s">
        <v>733</v>
      </c>
      <c r="F169" s="225" t="s">
        <v>734</v>
      </c>
      <c r="G169" s="226" t="s">
        <v>174</v>
      </c>
      <c r="H169" s="227">
        <v>6.62</v>
      </c>
      <c r="I169" s="228"/>
      <c r="J169" s="229">
        <f>ROUND(I169*H169,2)</f>
        <v>0</v>
      </c>
      <c r="K169" s="225" t="s">
        <v>141</v>
      </c>
      <c r="L169" s="43"/>
      <c r="M169" s="230" t="s">
        <v>1</v>
      </c>
      <c r="N169" s="231" t="s">
        <v>44</v>
      </c>
      <c r="O169" s="86"/>
      <c r="P169" s="232">
        <f>O169*H169</f>
        <v>0</v>
      </c>
      <c r="Q169" s="232">
        <v>2.88016</v>
      </c>
      <c r="R169" s="232">
        <f>Q169*H169</f>
        <v>19.0666592</v>
      </c>
      <c r="S169" s="232">
        <v>0</v>
      </c>
      <c r="T169" s="233">
        <f>S169*H169</f>
        <v>0</v>
      </c>
      <c r="AR169" s="234" t="s">
        <v>142</v>
      </c>
      <c r="AT169" s="234" t="s">
        <v>137</v>
      </c>
      <c r="AU169" s="234" t="s">
        <v>89</v>
      </c>
      <c r="AY169" s="17" t="s">
        <v>135</v>
      </c>
      <c r="BE169" s="235">
        <f>IF(N169="základní",J169,0)</f>
        <v>0</v>
      </c>
      <c r="BF169" s="235">
        <f>IF(N169="snížená",J169,0)</f>
        <v>0</v>
      </c>
      <c r="BG169" s="235">
        <f>IF(N169="zákl. přenesená",J169,0)</f>
        <v>0</v>
      </c>
      <c r="BH169" s="235">
        <f>IF(N169="sníž. přenesená",J169,0)</f>
        <v>0</v>
      </c>
      <c r="BI169" s="235">
        <f>IF(N169="nulová",J169,0)</f>
        <v>0</v>
      </c>
      <c r="BJ169" s="17" t="s">
        <v>87</v>
      </c>
      <c r="BK169" s="235">
        <f>ROUND(I169*H169,2)</f>
        <v>0</v>
      </c>
      <c r="BL169" s="17" t="s">
        <v>142</v>
      </c>
      <c r="BM169" s="234" t="s">
        <v>735</v>
      </c>
    </row>
    <row r="170" spans="2:47" s="1" customFormat="1" ht="12">
      <c r="B170" s="38"/>
      <c r="C170" s="39"/>
      <c r="D170" s="236" t="s">
        <v>144</v>
      </c>
      <c r="E170" s="39"/>
      <c r="F170" s="237" t="s">
        <v>736</v>
      </c>
      <c r="G170" s="39"/>
      <c r="H170" s="39"/>
      <c r="I170" s="139"/>
      <c r="J170" s="39"/>
      <c r="K170" s="39"/>
      <c r="L170" s="43"/>
      <c r="M170" s="238"/>
      <c r="N170" s="86"/>
      <c r="O170" s="86"/>
      <c r="P170" s="86"/>
      <c r="Q170" s="86"/>
      <c r="R170" s="86"/>
      <c r="S170" s="86"/>
      <c r="T170" s="87"/>
      <c r="AT170" s="17" t="s">
        <v>144</v>
      </c>
      <c r="AU170" s="17" t="s">
        <v>89</v>
      </c>
    </row>
    <row r="171" spans="2:51" s="13" customFormat="1" ht="12">
      <c r="B171" s="250"/>
      <c r="C171" s="251"/>
      <c r="D171" s="236" t="s">
        <v>148</v>
      </c>
      <c r="E171" s="252" t="s">
        <v>1</v>
      </c>
      <c r="F171" s="253" t="s">
        <v>737</v>
      </c>
      <c r="G171" s="251"/>
      <c r="H171" s="254">
        <v>0.845</v>
      </c>
      <c r="I171" s="255"/>
      <c r="J171" s="251"/>
      <c r="K171" s="251"/>
      <c r="L171" s="256"/>
      <c r="M171" s="257"/>
      <c r="N171" s="258"/>
      <c r="O171" s="258"/>
      <c r="P171" s="258"/>
      <c r="Q171" s="258"/>
      <c r="R171" s="258"/>
      <c r="S171" s="258"/>
      <c r="T171" s="259"/>
      <c r="AT171" s="260" t="s">
        <v>148</v>
      </c>
      <c r="AU171" s="260" t="s">
        <v>89</v>
      </c>
      <c r="AV171" s="13" t="s">
        <v>89</v>
      </c>
      <c r="AW171" s="13" t="s">
        <v>36</v>
      </c>
      <c r="AX171" s="13" t="s">
        <v>79</v>
      </c>
      <c r="AY171" s="260" t="s">
        <v>135</v>
      </c>
    </row>
    <row r="172" spans="2:51" s="13" customFormat="1" ht="12">
      <c r="B172" s="250"/>
      <c r="C172" s="251"/>
      <c r="D172" s="236" t="s">
        <v>148</v>
      </c>
      <c r="E172" s="252" t="s">
        <v>1</v>
      </c>
      <c r="F172" s="253" t="s">
        <v>738</v>
      </c>
      <c r="G172" s="251"/>
      <c r="H172" s="254">
        <v>0.925</v>
      </c>
      <c r="I172" s="255"/>
      <c r="J172" s="251"/>
      <c r="K172" s="251"/>
      <c r="L172" s="256"/>
      <c r="M172" s="257"/>
      <c r="N172" s="258"/>
      <c r="O172" s="258"/>
      <c r="P172" s="258"/>
      <c r="Q172" s="258"/>
      <c r="R172" s="258"/>
      <c r="S172" s="258"/>
      <c r="T172" s="259"/>
      <c r="AT172" s="260" t="s">
        <v>148</v>
      </c>
      <c r="AU172" s="260" t="s">
        <v>89</v>
      </c>
      <c r="AV172" s="13" t="s">
        <v>89</v>
      </c>
      <c r="AW172" s="13" t="s">
        <v>36</v>
      </c>
      <c r="AX172" s="13" t="s">
        <v>79</v>
      </c>
      <c r="AY172" s="260" t="s">
        <v>135</v>
      </c>
    </row>
    <row r="173" spans="2:51" s="13" customFormat="1" ht="12">
      <c r="B173" s="250"/>
      <c r="C173" s="251"/>
      <c r="D173" s="236" t="s">
        <v>148</v>
      </c>
      <c r="E173" s="252" t="s">
        <v>1</v>
      </c>
      <c r="F173" s="253" t="s">
        <v>739</v>
      </c>
      <c r="G173" s="251"/>
      <c r="H173" s="254">
        <v>2.35</v>
      </c>
      <c r="I173" s="255"/>
      <c r="J173" s="251"/>
      <c r="K173" s="251"/>
      <c r="L173" s="256"/>
      <c r="M173" s="257"/>
      <c r="N173" s="258"/>
      <c r="O173" s="258"/>
      <c r="P173" s="258"/>
      <c r="Q173" s="258"/>
      <c r="R173" s="258"/>
      <c r="S173" s="258"/>
      <c r="T173" s="259"/>
      <c r="AT173" s="260" t="s">
        <v>148</v>
      </c>
      <c r="AU173" s="260" t="s">
        <v>89</v>
      </c>
      <c r="AV173" s="13" t="s">
        <v>89</v>
      </c>
      <c r="AW173" s="13" t="s">
        <v>36</v>
      </c>
      <c r="AX173" s="13" t="s">
        <v>79</v>
      </c>
      <c r="AY173" s="260" t="s">
        <v>135</v>
      </c>
    </row>
    <row r="174" spans="2:51" s="13" customFormat="1" ht="12">
      <c r="B174" s="250"/>
      <c r="C174" s="251"/>
      <c r="D174" s="236" t="s">
        <v>148</v>
      </c>
      <c r="E174" s="252" t="s">
        <v>1</v>
      </c>
      <c r="F174" s="253" t="s">
        <v>740</v>
      </c>
      <c r="G174" s="251"/>
      <c r="H174" s="254">
        <v>1.5</v>
      </c>
      <c r="I174" s="255"/>
      <c r="J174" s="251"/>
      <c r="K174" s="251"/>
      <c r="L174" s="256"/>
      <c r="M174" s="257"/>
      <c r="N174" s="258"/>
      <c r="O174" s="258"/>
      <c r="P174" s="258"/>
      <c r="Q174" s="258"/>
      <c r="R174" s="258"/>
      <c r="S174" s="258"/>
      <c r="T174" s="259"/>
      <c r="AT174" s="260" t="s">
        <v>148</v>
      </c>
      <c r="AU174" s="260" t="s">
        <v>89</v>
      </c>
      <c r="AV174" s="13" t="s">
        <v>89</v>
      </c>
      <c r="AW174" s="13" t="s">
        <v>36</v>
      </c>
      <c r="AX174" s="13" t="s">
        <v>79</v>
      </c>
      <c r="AY174" s="260" t="s">
        <v>135</v>
      </c>
    </row>
    <row r="175" spans="2:51" s="13" customFormat="1" ht="12">
      <c r="B175" s="250"/>
      <c r="C175" s="251"/>
      <c r="D175" s="236" t="s">
        <v>148</v>
      </c>
      <c r="E175" s="252" t="s">
        <v>1</v>
      </c>
      <c r="F175" s="253" t="s">
        <v>741</v>
      </c>
      <c r="G175" s="251"/>
      <c r="H175" s="254">
        <v>1</v>
      </c>
      <c r="I175" s="255"/>
      <c r="J175" s="251"/>
      <c r="K175" s="251"/>
      <c r="L175" s="256"/>
      <c r="M175" s="257"/>
      <c r="N175" s="258"/>
      <c r="O175" s="258"/>
      <c r="P175" s="258"/>
      <c r="Q175" s="258"/>
      <c r="R175" s="258"/>
      <c r="S175" s="258"/>
      <c r="T175" s="259"/>
      <c r="AT175" s="260" t="s">
        <v>148</v>
      </c>
      <c r="AU175" s="260" t="s">
        <v>89</v>
      </c>
      <c r="AV175" s="13" t="s">
        <v>89</v>
      </c>
      <c r="AW175" s="13" t="s">
        <v>36</v>
      </c>
      <c r="AX175" s="13" t="s">
        <v>79</v>
      </c>
      <c r="AY175" s="260" t="s">
        <v>135</v>
      </c>
    </row>
    <row r="176" spans="2:51" s="15" customFormat="1" ht="12">
      <c r="B176" s="272"/>
      <c r="C176" s="273"/>
      <c r="D176" s="236" t="s">
        <v>148</v>
      </c>
      <c r="E176" s="274" t="s">
        <v>1</v>
      </c>
      <c r="F176" s="275" t="s">
        <v>232</v>
      </c>
      <c r="G176" s="273"/>
      <c r="H176" s="276">
        <v>6.62</v>
      </c>
      <c r="I176" s="277"/>
      <c r="J176" s="273"/>
      <c r="K176" s="273"/>
      <c r="L176" s="278"/>
      <c r="M176" s="279"/>
      <c r="N176" s="280"/>
      <c r="O176" s="280"/>
      <c r="P176" s="280"/>
      <c r="Q176" s="280"/>
      <c r="R176" s="280"/>
      <c r="S176" s="280"/>
      <c r="T176" s="281"/>
      <c r="AT176" s="282" t="s">
        <v>148</v>
      </c>
      <c r="AU176" s="282" t="s">
        <v>89</v>
      </c>
      <c r="AV176" s="15" t="s">
        <v>158</v>
      </c>
      <c r="AW176" s="15" t="s">
        <v>36</v>
      </c>
      <c r="AX176" s="15" t="s">
        <v>87</v>
      </c>
      <c r="AY176" s="282" t="s">
        <v>135</v>
      </c>
    </row>
    <row r="177" spans="2:65" s="1" customFormat="1" ht="16.5" customHeight="1">
      <c r="B177" s="38"/>
      <c r="C177" s="223" t="s">
        <v>206</v>
      </c>
      <c r="D177" s="223" t="s">
        <v>137</v>
      </c>
      <c r="E177" s="224" t="s">
        <v>448</v>
      </c>
      <c r="F177" s="225" t="s">
        <v>449</v>
      </c>
      <c r="G177" s="226" t="s">
        <v>174</v>
      </c>
      <c r="H177" s="227">
        <v>1.589</v>
      </c>
      <c r="I177" s="228"/>
      <c r="J177" s="229">
        <f>ROUND(I177*H177,2)</f>
        <v>0</v>
      </c>
      <c r="K177" s="225" t="s">
        <v>141</v>
      </c>
      <c r="L177" s="43"/>
      <c r="M177" s="230" t="s">
        <v>1</v>
      </c>
      <c r="N177" s="231" t="s">
        <v>44</v>
      </c>
      <c r="O177" s="86"/>
      <c r="P177" s="232">
        <f>O177*H177</f>
        <v>0</v>
      </c>
      <c r="Q177" s="232">
        <v>3.11388</v>
      </c>
      <c r="R177" s="232">
        <f>Q177*H177</f>
        <v>4.94795532</v>
      </c>
      <c r="S177" s="232">
        <v>0</v>
      </c>
      <c r="T177" s="233">
        <f>S177*H177</f>
        <v>0</v>
      </c>
      <c r="AR177" s="234" t="s">
        <v>142</v>
      </c>
      <c r="AT177" s="234" t="s">
        <v>137</v>
      </c>
      <c r="AU177" s="234" t="s">
        <v>89</v>
      </c>
      <c r="AY177" s="17" t="s">
        <v>135</v>
      </c>
      <c r="BE177" s="235">
        <f>IF(N177="základní",J177,0)</f>
        <v>0</v>
      </c>
      <c r="BF177" s="235">
        <f>IF(N177="snížená",J177,0)</f>
        <v>0</v>
      </c>
      <c r="BG177" s="235">
        <f>IF(N177="zákl. přenesená",J177,0)</f>
        <v>0</v>
      </c>
      <c r="BH177" s="235">
        <f>IF(N177="sníž. přenesená",J177,0)</f>
        <v>0</v>
      </c>
      <c r="BI177" s="235">
        <f>IF(N177="nulová",J177,0)</f>
        <v>0</v>
      </c>
      <c r="BJ177" s="17" t="s">
        <v>87</v>
      </c>
      <c r="BK177" s="235">
        <f>ROUND(I177*H177,2)</f>
        <v>0</v>
      </c>
      <c r="BL177" s="17" t="s">
        <v>142</v>
      </c>
      <c r="BM177" s="234" t="s">
        <v>742</v>
      </c>
    </row>
    <row r="178" spans="2:47" s="1" customFormat="1" ht="12">
      <c r="B178" s="38"/>
      <c r="C178" s="39"/>
      <c r="D178" s="236" t="s">
        <v>144</v>
      </c>
      <c r="E178" s="39"/>
      <c r="F178" s="237" t="s">
        <v>451</v>
      </c>
      <c r="G178" s="39"/>
      <c r="H178" s="39"/>
      <c r="I178" s="139"/>
      <c r="J178" s="39"/>
      <c r="K178" s="39"/>
      <c r="L178" s="43"/>
      <c r="M178" s="238"/>
      <c r="N178" s="86"/>
      <c r="O178" s="86"/>
      <c r="P178" s="86"/>
      <c r="Q178" s="86"/>
      <c r="R178" s="86"/>
      <c r="S178" s="86"/>
      <c r="T178" s="87"/>
      <c r="AT178" s="17" t="s">
        <v>144</v>
      </c>
      <c r="AU178" s="17" t="s">
        <v>89</v>
      </c>
    </row>
    <row r="179" spans="2:51" s="13" customFormat="1" ht="12">
      <c r="B179" s="250"/>
      <c r="C179" s="251"/>
      <c r="D179" s="236" t="s">
        <v>148</v>
      </c>
      <c r="E179" s="252" t="s">
        <v>1</v>
      </c>
      <c r="F179" s="253" t="s">
        <v>743</v>
      </c>
      <c r="G179" s="251"/>
      <c r="H179" s="254">
        <v>1.589</v>
      </c>
      <c r="I179" s="255"/>
      <c r="J179" s="251"/>
      <c r="K179" s="251"/>
      <c r="L179" s="256"/>
      <c r="M179" s="257"/>
      <c r="N179" s="258"/>
      <c r="O179" s="258"/>
      <c r="P179" s="258"/>
      <c r="Q179" s="258"/>
      <c r="R179" s="258"/>
      <c r="S179" s="258"/>
      <c r="T179" s="259"/>
      <c r="AT179" s="260" t="s">
        <v>148</v>
      </c>
      <c r="AU179" s="260" t="s">
        <v>89</v>
      </c>
      <c r="AV179" s="13" t="s">
        <v>89</v>
      </c>
      <c r="AW179" s="13" t="s">
        <v>36</v>
      </c>
      <c r="AX179" s="13" t="s">
        <v>87</v>
      </c>
      <c r="AY179" s="260" t="s">
        <v>135</v>
      </c>
    </row>
    <row r="180" spans="2:65" s="1" customFormat="1" ht="16.5" customHeight="1">
      <c r="B180" s="38"/>
      <c r="C180" s="223" t="s">
        <v>212</v>
      </c>
      <c r="D180" s="223" t="s">
        <v>137</v>
      </c>
      <c r="E180" s="224" t="s">
        <v>456</v>
      </c>
      <c r="F180" s="225" t="s">
        <v>457</v>
      </c>
      <c r="G180" s="226" t="s">
        <v>174</v>
      </c>
      <c r="H180" s="227">
        <v>2.85</v>
      </c>
      <c r="I180" s="228"/>
      <c r="J180" s="229">
        <f>ROUND(I180*H180,2)</f>
        <v>0</v>
      </c>
      <c r="K180" s="225" t="s">
        <v>141</v>
      </c>
      <c r="L180" s="43"/>
      <c r="M180" s="230" t="s">
        <v>1</v>
      </c>
      <c r="N180" s="231" t="s">
        <v>44</v>
      </c>
      <c r="O180" s="86"/>
      <c r="P180" s="232">
        <f>O180*H180</f>
        <v>0</v>
      </c>
      <c r="Q180" s="232">
        <v>0</v>
      </c>
      <c r="R180" s="232">
        <f>Q180*H180</f>
        <v>0</v>
      </c>
      <c r="S180" s="232">
        <v>0</v>
      </c>
      <c r="T180" s="233">
        <f>S180*H180</f>
        <v>0</v>
      </c>
      <c r="AR180" s="234" t="s">
        <v>142</v>
      </c>
      <c r="AT180" s="234" t="s">
        <v>137</v>
      </c>
      <c r="AU180" s="234" t="s">
        <v>89</v>
      </c>
      <c r="AY180" s="17" t="s">
        <v>135</v>
      </c>
      <c r="BE180" s="235">
        <f>IF(N180="základní",J180,0)</f>
        <v>0</v>
      </c>
      <c r="BF180" s="235">
        <f>IF(N180="snížená",J180,0)</f>
        <v>0</v>
      </c>
      <c r="BG180" s="235">
        <f>IF(N180="zákl. přenesená",J180,0)</f>
        <v>0</v>
      </c>
      <c r="BH180" s="235">
        <f>IF(N180="sníž. přenesená",J180,0)</f>
        <v>0</v>
      </c>
      <c r="BI180" s="235">
        <f>IF(N180="nulová",J180,0)</f>
        <v>0</v>
      </c>
      <c r="BJ180" s="17" t="s">
        <v>87</v>
      </c>
      <c r="BK180" s="235">
        <f>ROUND(I180*H180,2)</f>
        <v>0</v>
      </c>
      <c r="BL180" s="17" t="s">
        <v>142</v>
      </c>
      <c r="BM180" s="234" t="s">
        <v>744</v>
      </c>
    </row>
    <row r="181" spans="2:47" s="1" customFormat="1" ht="12">
      <c r="B181" s="38"/>
      <c r="C181" s="39"/>
      <c r="D181" s="236" t="s">
        <v>144</v>
      </c>
      <c r="E181" s="39"/>
      <c r="F181" s="237" t="s">
        <v>459</v>
      </c>
      <c r="G181" s="39"/>
      <c r="H181" s="39"/>
      <c r="I181" s="139"/>
      <c r="J181" s="39"/>
      <c r="K181" s="39"/>
      <c r="L181" s="43"/>
      <c r="M181" s="238"/>
      <c r="N181" s="86"/>
      <c r="O181" s="86"/>
      <c r="P181" s="86"/>
      <c r="Q181" s="86"/>
      <c r="R181" s="86"/>
      <c r="S181" s="86"/>
      <c r="T181" s="87"/>
      <c r="AT181" s="17" t="s">
        <v>144</v>
      </c>
      <c r="AU181" s="17" t="s">
        <v>89</v>
      </c>
    </row>
    <row r="182" spans="2:47" s="1" customFormat="1" ht="12">
      <c r="B182" s="38"/>
      <c r="C182" s="39"/>
      <c r="D182" s="236" t="s">
        <v>146</v>
      </c>
      <c r="E182" s="39"/>
      <c r="F182" s="239" t="s">
        <v>460</v>
      </c>
      <c r="G182" s="39"/>
      <c r="H182" s="39"/>
      <c r="I182" s="139"/>
      <c r="J182" s="39"/>
      <c r="K182" s="39"/>
      <c r="L182" s="43"/>
      <c r="M182" s="238"/>
      <c r="N182" s="86"/>
      <c r="O182" s="86"/>
      <c r="P182" s="86"/>
      <c r="Q182" s="86"/>
      <c r="R182" s="86"/>
      <c r="S182" s="86"/>
      <c r="T182" s="87"/>
      <c r="AT182" s="17" t="s">
        <v>146</v>
      </c>
      <c r="AU182" s="17" t="s">
        <v>89</v>
      </c>
    </row>
    <row r="183" spans="2:51" s="13" customFormat="1" ht="12">
      <c r="B183" s="250"/>
      <c r="C183" s="251"/>
      <c r="D183" s="236" t="s">
        <v>148</v>
      </c>
      <c r="E183" s="252" t="s">
        <v>1</v>
      </c>
      <c r="F183" s="253" t="s">
        <v>722</v>
      </c>
      <c r="G183" s="251"/>
      <c r="H183" s="254">
        <v>1</v>
      </c>
      <c r="I183" s="255"/>
      <c r="J183" s="251"/>
      <c r="K183" s="251"/>
      <c r="L183" s="256"/>
      <c r="M183" s="257"/>
      <c r="N183" s="258"/>
      <c r="O183" s="258"/>
      <c r="P183" s="258"/>
      <c r="Q183" s="258"/>
      <c r="R183" s="258"/>
      <c r="S183" s="258"/>
      <c r="T183" s="259"/>
      <c r="AT183" s="260" t="s">
        <v>148</v>
      </c>
      <c r="AU183" s="260" t="s">
        <v>89</v>
      </c>
      <c r="AV183" s="13" t="s">
        <v>89</v>
      </c>
      <c r="AW183" s="13" t="s">
        <v>36</v>
      </c>
      <c r="AX183" s="13" t="s">
        <v>79</v>
      </c>
      <c r="AY183" s="260" t="s">
        <v>135</v>
      </c>
    </row>
    <row r="184" spans="2:51" s="13" customFormat="1" ht="12">
      <c r="B184" s="250"/>
      <c r="C184" s="251"/>
      <c r="D184" s="236" t="s">
        <v>148</v>
      </c>
      <c r="E184" s="252" t="s">
        <v>1</v>
      </c>
      <c r="F184" s="253" t="s">
        <v>723</v>
      </c>
      <c r="G184" s="251"/>
      <c r="H184" s="254">
        <v>1.85</v>
      </c>
      <c r="I184" s="255"/>
      <c r="J184" s="251"/>
      <c r="K184" s="251"/>
      <c r="L184" s="256"/>
      <c r="M184" s="257"/>
      <c r="N184" s="258"/>
      <c r="O184" s="258"/>
      <c r="P184" s="258"/>
      <c r="Q184" s="258"/>
      <c r="R184" s="258"/>
      <c r="S184" s="258"/>
      <c r="T184" s="259"/>
      <c r="AT184" s="260" t="s">
        <v>148</v>
      </c>
      <c r="AU184" s="260" t="s">
        <v>89</v>
      </c>
      <c r="AV184" s="13" t="s">
        <v>89</v>
      </c>
      <c r="AW184" s="13" t="s">
        <v>36</v>
      </c>
      <c r="AX184" s="13" t="s">
        <v>79</v>
      </c>
      <c r="AY184" s="260" t="s">
        <v>135</v>
      </c>
    </row>
    <row r="185" spans="2:51" s="15" customFormat="1" ht="12">
      <c r="B185" s="272"/>
      <c r="C185" s="273"/>
      <c r="D185" s="236" t="s">
        <v>148</v>
      </c>
      <c r="E185" s="274" t="s">
        <v>1</v>
      </c>
      <c r="F185" s="275" t="s">
        <v>232</v>
      </c>
      <c r="G185" s="273"/>
      <c r="H185" s="276">
        <v>2.85</v>
      </c>
      <c r="I185" s="277"/>
      <c r="J185" s="273"/>
      <c r="K185" s="273"/>
      <c r="L185" s="278"/>
      <c r="M185" s="279"/>
      <c r="N185" s="280"/>
      <c r="O185" s="280"/>
      <c r="P185" s="280"/>
      <c r="Q185" s="280"/>
      <c r="R185" s="280"/>
      <c r="S185" s="280"/>
      <c r="T185" s="281"/>
      <c r="AT185" s="282" t="s">
        <v>148</v>
      </c>
      <c r="AU185" s="282" t="s">
        <v>89</v>
      </c>
      <c r="AV185" s="15" t="s">
        <v>158</v>
      </c>
      <c r="AW185" s="15" t="s">
        <v>36</v>
      </c>
      <c r="AX185" s="15" t="s">
        <v>87</v>
      </c>
      <c r="AY185" s="282" t="s">
        <v>135</v>
      </c>
    </row>
    <row r="186" spans="2:65" s="1" customFormat="1" ht="16.5" customHeight="1">
      <c r="B186" s="38"/>
      <c r="C186" s="223" t="s">
        <v>217</v>
      </c>
      <c r="D186" s="223" t="s">
        <v>137</v>
      </c>
      <c r="E186" s="224" t="s">
        <v>484</v>
      </c>
      <c r="F186" s="225" t="s">
        <v>485</v>
      </c>
      <c r="G186" s="226" t="s">
        <v>240</v>
      </c>
      <c r="H186" s="227">
        <v>0.114</v>
      </c>
      <c r="I186" s="228"/>
      <c r="J186" s="229">
        <f>ROUND(I186*H186,2)</f>
        <v>0</v>
      </c>
      <c r="K186" s="225" t="s">
        <v>141</v>
      </c>
      <c r="L186" s="43"/>
      <c r="M186" s="230" t="s">
        <v>1</v>
      </c>
      <c r="N186" s="231" t="s">
        <v>44</v>
      </c>
      <c r="O186" s="86"/>
      <c r="P186" s="232">
        <f>O186*H186</f>
        <v>0</v>
      </c>
      <c r="Q186" s="232">
        <v>1.0958</v>
      </c>
      <c r="R186" s="232">
        <f>Q186*H186</f>
        <v>0.12492120000000001</v>
      </c>
      <c r="S186" s="232">
        <v>0</v>
      </c>
      <c r="T186" s="233">
        <f>S186*H186</f>
        <v>0</v>
      </c>
      <c r="AR186" s="234" t="s">
        <v>142</v>
      </c>
      <c r="AT186" s="234" t="s">
        <v>137</v>
      </c>
      <c r="AU186" s="234" t="s">
        <v>89</v>
      </c>
      <c r="AY186" s="17" t="s">
        <v>135</v>
      </c>
      <c r="BE186" s="235">
        <f>IF(N186="základní",J186,0)</f>
        <v>0</v>
      </c>
      <c r="BF186" s="235">
        <f>IF(N186="snížená",J186,0)</f>
        <v>0</v>
      </c>
      <c r="BG186" s="235">
        <f>IF(N186="zákl. přenesená",J186,0)</f>
        <v>0</v>
      </c>
      <c r="BH186" s="235">
        <f>IF(N186="sníž. přenesená",J186,0)</f>
        <v>0</v>
      </c>
      <c r="BI186" s="235">
        <f>IF(N186="nulová",J186,0)</f>
        <v>0</v>
      </c>
      <c r="BJ186" s="17" t="s">
        <v>87</v>
      </c>
      <c r="BK186" s="235">
        <f>ROUND(I186*H186,2)</f>
        <v>0</v>
      </c>
      <c r="BL186" s="17" t="s">
        <v>142</v>
      </c>
      <c r="BM186" s="234" t="s">
        <v>745</v>
      </c>
    </row>
    <row r="187" spans="2:47" s="1" customFormat="1" ht="12">
      <c r="B187" s="38"/>
      <c r="C187" s="39"/>
      <c r="D187" s="236" t="s">
        <v>144</v>
      </c>
      <c r="E187" s="39"/>
      <c r="F187" s="237" t="s">
        <v>487</v>
      </c>
      <c r="G187" s="39"/>
      <c r="H187" s="39"/>
      <c r="I187" s="139"/>
      <c r="J187" s="39"/>
      <c r="K187" s="39"/>
      <c r="L187" s="43"/>
      <c r="M187" s="238"/>
      <c r="N187" s="86"/>
      <c r="O187" s="86"/>
      <c r="P187" s="86"/>
      <c r="Q187" s="86"/>
      <c r="R187" s="86"/>
      <c r="S187" s="86"/>
      <c r="T187" s="87"/>
      <c r="AT187" s="17" t="s">
        <v>144</v>
      </c>
      <c r="AU187" s="17" t="s">
        <v>89</v>
      </c>
    </row>
    <row r="188" spans="2:47" s="1" customFormat="1" ht="12">
      <c r="B188" s="38"/>
      <c r="C188" s="39"/>
      <c r="D188" s="236" t="s">
        <v>146</v>
      </c>
      <c r="E188" s="39"/>
      <c r="F188" s="239" t="s">
        <v>488</v>
      </c>
      <c r="G188" s="39"/>
      <c r="H188" s="39"/>
      <c r="I188" s="139"/>
      <c r="J188" s="39"/>
      <c r="K188" s="39"/>
      <c r="L188" s="43"/>
      <c r="M188" s="238"/>
      <c r="N188" s="86"/>
      <c r="O188" s="86"/>
      <c r="P188" s="86"/>
      <c r="Q188" s="86"/>
      <c r="R188" s="86"/>
      <c r="S188" s="86"/>
      <c r="T188" s="87"/>
      <c r="AT188" s="17" t="s">
        <v>146</v>
      </c>
      <c r="AU188" s="17" t="s">
        <v>89</v>
      </c>
    </row>
    <row r="189" spans="2:51" s="13" customFormat="1" ht="12">
      <c r="B189" s="250"/>
      <c r="C189" s="251"/>
      <c r="D189" s="236" t="s">
        <v>148</v>
      </c>
      <c r="E189" s="252" t="s">
        <v>1</v>
      </c>
      <c r="F189" s="253" t="s">
        <v>746</v>
      </c>
      <c r="G189" s="251"/>
      <c r="H189" s="254">
        <v>0.114</v>
      </c>
      <c r="I189" s="255"/>
      <c r="J189" s="251"/>
      <c r="K189" s="251"/>
      <c r="L189" s="256"/>
      <c r="M189" s="257"/>
      <c r="N189" s="258"/>
      <c r="O189" s="258"/>
      <c r="P189" s="258"/>
      <c r="Q189" s="258"/>
      <c r="R189" s="258"/>
      <c r="S189" s="258"/>
      <c r="T189" s="259"/>
      <c r="AT189" s="260" t="s">
        <v>148</v>
      </c>
      <c r="AU189" s="260" t="s">
        <v>89</v>
      </c>
      <c r="AV189" s="13" t="s">
        <v>89</v>
      </c>
      <c r="AW189" s="13" t="s">
        <v>36</v>
      </c>
      <c r="AX189" s="13" t="s">
        <v>87</v>
      </c>
      <c r="AY189" s="260" t="s">
        <v>135</v>
      </c>
    </row>
    <row r="190" spans="2:63" s="11" customFormat="1" ht="22.8" customHeight="1">
      <c r="B190" s="207"/>
      <c r="C190" s="208"/>
      <c r="D190" s="209" t="s">
        <v>78</v>
      </c>
      <c r="E190" s="221" t="s">
        <v>142</v>
      </c>
      <c r="F190" s="221" t="s">
        <v>288</v>
      </c>
      <c r="G190" s="208"/>
      <c r="H190" s="208"/>
      <c r="I190" s="211"/>
      <c r="J190" s="222">
        <f>BK190</f>
        <v>0</v>
      </c>
      <c r="K190" s="208"/>
      <c r="L190" s="213"/>
      <c r="M190" s="214"/>
      <c r="N190" s="215"/>
      <c r="O190" s="215"/>
      <c r="P190" s="216">
        <f>SUM(P191:P204)</f>
        <v>0</v>
      </c>
      <c r="Q190" s="215"/>
      <c r="R190" s="216">
        <f>SUM(R191:R204)</f>
        <v>2.3251068000000004</v>
      </c>
      <c r="S190" s="215"/>
      <c r="T190" s="217">
        <f>SUM(T191:T204)</f>
        <v>0</v>
      </c>
      <c r="AR190" s="218" t="s">
        <v>87</v>
      </c>
      <c r="AT190" s="219" t="s">
        <v>78</v>
      </c>
      <c r="AU190" s="219" t="s">
        <v>87</v>
      </c>
      <c r="AY190" s="218" t="s">
        <v>135</v>
      </c>
      <c r="BK190" s="220">
        <f>SUM(BK191:BK204)</f>
        <v>0</v>
      </c>
    </row>
    <row r="191" spans="2:65" s="1" customFormat="1" ht="16.5" customHeight="1">
      <c r="B191" s="38"/>
      <c r="C191" s="223" t="s">
        <v>224</v>
      </c>
      <c r="D191" s="223" t="s">
        <v>137</v>
      </c>
      <c r="E191" s="224" t="s">
        <v>747</v>
      </c>
      <c r="F191" s="225" t="s">
        <v>748</v>
      </c>
      <c r="G191" s="226" t="s">
        <v>140</v>
      </c>
      <c r="H191" s="227">
        <v>1.08</v>
      </c>
      <c r="I191" s="228"/>
      <c r="J191" s="229">
        <f>ROUND(I191*H191,2)</f>
        <v>0</v>
      </c>
      <c r="K191" s="225" t="s">
        <v>141</v>
      </c>
      <c r="L191" s="43"/>
      <c r="M191" s="230" t="s">
        <v>1</v>
      </c>
      <c r="N191" s="231" t="s">
        <v>44</v>
      </c>
      <c r="O191" s="86"/>
      <c r="P191" s="232">
        <f>O191*H191</f>
        <v>0</v>
      </c>
      <c r="Q191" s="232">
        <v>0</v>
      </c>
      <c r="R191" s="232">
        <f>Q191*H191</f>
        <v>0</v>
      </c>
      <c r="S191" s="232">
        <v>0</v>
      </c>
      <c r="T191" s="233">
        <f>S191*H191</f>
        <v>0</v>
      </c>
      <c r="AR191" s="234" t="s">
        <v>142</v>
      </c>
      <c r="AT191" s="234" t="s">
        <v>137</v>
      </c>
      <c r="AU191" s="234" t="s">
        <v>89</v>
      </c>
      <c r="AY191" s="17" t="s">
        <v>135</v>
      </c>
      <c r="BE191" s="235">
        <f>IF(N191="základní",J191,0)</f>
        <v>0</v>
      </c>
      <c r="BF191" s="235">
        <f>IF(N191="snížená",J191,0)</f>
        <v>0</v>
      </c>
      <c r="BG191" s="235">
        <f>IF(N191="zákl. přenesená",J191,0)</f>
        <v>0</v>
      </c>
      <c r="BH191" s="235">
        <f>IF(N191="sníž. přenesená",J191,0)</f>
        <v>0</v>
      </c>
      <c r="BI191" s="235">
        <f>IF(N191="nulová",J191,0)</f>
        <v>0</v>
      </c>
      <c r="BJ191" s="17" t="s">
        <v>87</v>
      </c>
      <c r="BK191" s="235">
        <f>ROUND(I191*H191,2)</f>
        <v>0</v>
      </c>
      <c r="BL191" s="17" t="s">
        <v>142</v>
      </c>
      <c r="BM191" s="234" t="s">
        <v>749</v>
      </c>
    </row>
    <row r="192" spans="2:47" s="1" customFormat="1" ht="12">
      <c r="B192" s="38"/>
      <c r="C192" s="39"/>
      <c r="D192" s="236" t="s">
        <v>144</v>
      </c>
      <c r="E192" s="39"/>
      <c r="F192" s="237" t="s">
        <v>750</v>
      </c>
      <c r="G192" s="39"/>
      <c r="H192" s="39"/>
      <c r="I192" s="139"/>
      <c r="J192" s="39"/>
      <c r="K192" s="39"/>
      <c r="L192" s="43"/>
      <c r="M192" s="238"/>
      <c r="N192" s="86"/>
      <c r="O192" s="86"/>
      <c r="P192" s="86"/>
      <c r="Q192" s="86"/>
      <c r="R192" s="86"/>
      <c r="S192" s="86"/>
      <c r="T192" s="87"/>
      <c r="AT192" s="17" t="s">
        <v>144</v>
      </c>
      <c r="AU192" s="17" t="s">
        <v>89</v>
      </c>
    </row>
    <row r="193" spans="2:47" s="1" customFormat="1" ht="12">
      <c r="B193" s="38"/>
      <c r="C193" s="39"/>
      <c r="D193" s="236" t="s">
        <v>146</v>
      </c>
      <c r="E193" s="39"/>
      <c r="F193" s="239" t="s">
        <v>751</v>
      </c>
      <c r="G193" s="39"/>
      <c r="H193" s="39"/>
      <c r="I193" s="139"/>
      <c r="J193" s="39"/>
      <c r="K193" s="39"/>
      <c r="L193" s="43"/>
      <c r="M193" s="238"/>
      <c r="N193" s="86"/>
      <c r="O193" s="86"/>
      <c r="P193" s="86"/>
      <c r="Q193" s="86"/>
      <c r="R193" s="86"/>
      <c r="S193" s="86"/>
      <c r="T193" s="87"/>
      <c r="AT193" s="17" t="s">
        <v>146</v>
      </c>
      <c r="AU193" s="17" t="s">
        <v>89</v>
      </c>
    </row>
    <row r="194" spans="2:51" s="13" customFormat="1" ht="12">
      <c r="B194" s="250"/>
      <c r="C194" s="251"/>
      <c r="D194" s="236" t="s">
        <v>148</v>
      </c>
      <c r="E194" s="252" t="s">
        <v>1</v>
      </c>
      <c r="F194" s="253" t="s">
        <v>752</v>
      </c>
      <c r="G194" s="251"/>
      <c r="H194" s="254">
        <v>1.08</v>
      </c>
      <c r="I194" s="255"/>
      <c r="J194" s="251"/>
      <c r="K194" s="251"/>
      <c r="L194" s="256"/>
      <c r="M194" s="257"/>
      <c r="N194" s="258"/>
      <c r="O194" s="258"/>
      <c r="P194" s="258"/>
      <c r="Q194" s="258"/>
      <c r="R194" s="258"/>
      <c r="S194" s="258"/>
      <c r="T194" s="259"/>
      <c r="AT194" s="260" t="s">
        <v>148</v>
      </c>
      <c r="AU194" s="260" t="s">
        <v>89</v>
      </c>
      <c r="AV194" s="13" t="s">
        <v>89</v>
      </c>
      <c r="AW194" s="13" t="s">
        <v>36</v>
      </c>
      <c r="AX194" s="13" t="s">
        <v>87</v>
      </c>
      <c r="AY194" s="260" t="s">
        <v>135</v>
      </c>
    </row>
    <row r="195" spans="2:65" s="1" customFormat="1" ht="16.5" customHeight="1">
      <c r="B195" s="38"/>
      <c r="C195" s="223" t="s">
        <v>233</v>
      </c>
      <c r="D195" s="223" t="s">
        <v>137</v>
      </c>
      <c r="E195" s="224" t="s">
        <v>753</v>
      </c>
      <c r="F195" s="225" t="s">
        <v>754</v>
      </c>
      <c r="G195" s="226" t="s">
        <v>140</v>
      </c>
      <c r="H195" s="227">
        <v>1.08</v>
      </c>
      <c r="I195" s="228"/>
      <c r="J195" s="229">
        <f>ROUND(I195*H195,2)</f>
        <v>0</v>
      </c>
      <c r="K195" s="225" t="s">
        <v>1</v>
      </c>
      <c r="L195" s="43"/>
      <c r="M195" s="230" t="s">
        <v>1</v>
      </c>
      <c r="N195" s="231" t="s">
        <v>44</v>
      </c>
      <c r="O195" s="86"/>
      <c r="P195" s="232">
        <f>O195*H195</f>
        <v>0</v>
      </c>
      <c r="Q195" s="232">
        <v>0.78741</v>
      </c>
      <c r="R195" s="232">
        <f>Q195*H195</f>
        <v>0.8504028000000001</v>
      </c>
      <c r="S195" s="232">
        <v>0</v>
      </c>
      <c r="T195" s="233">
        <f>S195*H195</f>
        <v>0</v>
      </c>
      <c r="AR195" s="234" t="s">
        <v>142</v>
      </c>
      <c r="AT195" s="234" t="s">
        <v>137</v>
      </c>
      <c r="AU195" s="234" t="s">
        <v>89</v>
      </c>
      <c r="AY195" s="17" t="s">
        <v>135</v>
      </c>
      <c r="BE195" s="235">
        <f>IF(N195="základní",J195,0)</f>
        <v>0</v>
      </c>
      <c r="BF195" s="235">
        <f>IF(N195="snížená",J195,0)</f>
        <v>0</v>
      </c>
      <c r="BG195" s="235">
        <f>IF(N195="zákl. přenesená",J195,0)</f>
        <v>0</v>
      </c>
      <c r="BH195" s="235">
        <f>IF(N195="sníž. přenesená",J195,0)</f>
        <v>0</v>
      </c>
      <c r="BI195" s="235">
        <f>IF(N195="nulová",J195,0)</f>
        <v>0</v>
      </c>
      <c r="BJ195" s="17" t="s">
        <v>87</v>
      </c>
      <c r="BK195" s="235">
        <f>ROUND(I195*H195,2)</f>
        <v>0</v>
      </c>
      <c r="BL195" s="17" t="s">
        <v>142</v>
      </c>
      <c r="BM195" s="234" t="s">
        <v>755</v>
      </c>
    </row>
    <row r="196" spans="2:47" s="1" customFormat="1" ht="12">
      <c r="B196" s="38"/>
      <c r="C196" s="39"/>
      <c r="D196" s="236" t="s">
        <v>144</v>
      </c>
      <c r="E196" s="39"/>
      <c r="F196" s="237" t="s">
        <v>756</v>
      </c>
      <c r="G196" s="39"/>
      <c r="H196" s="39"/>
      <c r="I196" s="139"/>
      <c r="J196" s="39"/>
      <c r="K196" s="39"/>
      <c r="L196" s="43"/>
      <c r="M196" s="238"/>
      <c r="N196" s="86"/>
      <c r="O196" s="86"/>
      <c r="P196" s="86"/>
      <c r="Q196" s="86"/>
      <c r="R196" s="86"/>
      <c r="S196" s="86"/>
      <c r="T196" s="87"/>
      <c r="AT196" s="17" t="s">
        <v>144</v>
      </c>
      <c r="AU196" s="17" t="s">
        <v>89</v>
      </c>
    </row>
    <row r="197" spans="2:47" s="1" customFormat="1" ht="12">
      <c r="B197" s="38"/>
      <c r="C197" s="39"/>
      <c r="D197" s="236" t="s">
        <v>146</v>
      </c>
      <c r="E197" s="39"/>
      <c r="F197" s="239" t="s">
        <v>757</v>
      </c>
      <c r="G197" s="39"/>
      <c r="H197" s="39"/>
      <c r="I197" s="139"/>
      <c r="J197" s="39"/>
      <c r="K197" s="39"/>
      <c r="L197" s="43"/>
      <c r="M197" s="238"/>
      <c r="N197" s="86"/>
      <c r="O197" s="86"/>
      <c r="P197" s="86"/>
      <c r="Q197" s="86"/>
      <c r="R197" s="86"/>
      <c r="S197" s="86"/>
      <c r="T197" s="87"/>
      <c r="AT197" s="17" t="s">
        <v>146</v>
      </c>
      <c r="AU197" s="17" t="s">
        <v>89</v>
      </c>
    </row>
    <row r="198" spans="2:51" s="13" customFormat="1" ht="12">
      <c r="B198" s="250"/>
      <c r="C198" s="251"/>
      <c r="D198" s="236" t="s">
        <v>148</v>
      </c>
      <c r="E198" s="252" t="s">
        <v>1</v>
      </c>
      <c r="F198" s="253" t="s">
        <v>758</v>
      </c>
      <c r="G198" s="251"/>
      <c r="H198" s="254">
        <v>1.08</v>
      </c>
      <c r="I198" s="255"/>
      <c r="J198" s="251"/>
      <c r="K198" s="251"/>
      <c r="L198" s="256"/>
      <c r="M198" s="257"/>
      <c r="N198" s="258"/>
      <c r="O198" s="258"/>
      <c r="P198" s="258"/>
      <c r="Q198" s="258"/>
      <c r="R198" s="258"/>
      <c r="S198" s="258"/>
      <c r="T198" s="259"/>
      <c r="AT198" s="260" t="s">
        <v>148</v>
      </c>
      <c r="AU198" s="260" t="s">
        <v>89</v>
      </c>
      <c r="AV198" s="13" t="s">
        <v>89</v>
      </c>
      <c r="AW198" s="13" t="s">
        <v>36</v>
      </c>
      <c r="AX198" s="13" t="s">
        <v>87</v>
      </c>
      <c r="AY198" s="260" t="s">
        <v>135</v>
      </c>
    </row>
    <row r="199" spans="2:65" s="1" customFormat="1" ht="16.5" customHeight="1">
      <c r="B199" s="38"/>
      <c r="C199" s="223" t="s">
        <v>8</v>
      </c>
      <c r="D199" s="223" t="s">
        <v>137</v>
      </c>
      <c r="E199" s="224" t="s">
        <v>759</v>
      </c>
      <c r="F199" s="225" t="s">
        <v>760</v>
      </c>
      <c r="G199" s="226" t="s">
        <v>140</v>
      </c>
      <c r="H199" s="227">
        <v>2.85</v>
      </c>
      <c r="I199" s="228"/>
      <c r="J199" s="229">
        <f>ROUND(I199*H199,2)</f>
        <v>0</v>
      </c>
      <c r="K199" s="225" t="s">
        <v>141</v>
      </c>
      <c r="L199" s="43"/>
      <c r="M199" s="230" t="s">
        <v>1</v>
      </c>
      <c r="N199" s="231" t="s">
        <v>44</v>
      </c>
      <c r="O199" s="86"/>
      <c r="P199" s="232">
        <f>O199*H199</f>
        <v>0</v>
      </c>
      <c r="Q199" s="232">
        <v>0.51744</v>
      </c>
      <c r="R199" s="232">
        <f>Q199*H199</f>
        <v>1.474704</v>
      </c>
      <c r="S199" s="232">
        <v>0</v>
      </c>
      <c r="T199" s="233">
        <f>S199*H199</f>
        <v>0</v>
      </c>
      <c r="AR199" s="234" t="s">
        <v>142</v>
      </c>
      <c r="AT199" s="234" t="s">
        <v>137</v>
      </c>
      <c r="AU199" s="234" t="s">
        <v>89</v>
      </c>
      <c r="AY199" s="17" t="s">
        <v>135</v>
      </c>
      <c r="BE199" s="235">
        <f>IF(N199="základní",J199,0)</f>
        <v>0</v>
      </c>
      <c r="BF199" s="235">
        <f>IF(N199="snížená",J199,0)</f>
        <v>0</v>
      </c>
      <c r="BG199" s="235">
        <f>IF(N199="zákl. přenesená",J199,0)</f>
        <v>0</v>
      </c>
      <c r="BH199" s="235">
        <f>IF(N199="sníž. přenesená",J199,0)</f>
        <v>0</v>
      </c>
      <c r="BI199" s="235">
        <f>IF(N199="nulová",J199,0)</f>
        <v>0</v>
      </c>
      <c r="BJ199" s="17" t="s">
        <v>87</v>
      </c>
      <c r="BK199" s="235">
        <f>ROUND(I199*H199,2)</f>
        <v>0</v>
      </c>
      <c r="BL199" s="17" t="s">
        <v>142</v>
      </c>
      <c r="BM199" s="234" t="s">
        <v>761</v>
      </c>
    </row>
    <row r="200" spans="2:47" s="1" customFormat="1" ht="12">
      <c r="B200" s="38"/>
      <c r="C200" s="39"/>
      <c r="D200" s="236" t="s">
        <v>144</v>
      </c>
      <c r="E200" s="39"/>
      <c r="F200" s="237" t="s">
        <v>762</v>
      </c>
      <c r="G200" s="39"/>
      <c r="H200" s="39"/>
      <c r="I200" s="139"/>
      <c r="J200" s="39"/>
      <c r="K200" s="39"/>
      <c r="L200" s="43"/>
      <c r="M200" s="238"/>
      <c r="N200" s="86"/>
      <c r="O200" s="86"/>
      <c r="P200" s="86"/>
      <c r="Q200" s="86"/>
      <c r="R200" s="86"/>
      <c r="S200" s="86"/>
      <c r="T200" s="87"/>
      <c r="AT200" s="17" t="s">
        <v>144</v>
      </c>
      <c r="AU200" s="17" t="s">
        <v>89</v>
      </c>
    </row>
    <row r="201" spans="2:47" s="1" customFormat="1" ht="12">
      <c r="B201" s="38"/>
      <c r="C201" s="39"/>
      <c r="D201" s="236" t="s">
        <v>146</v>
      </c>
      <c r="E201" s="39"/>
      <c r="F201" s="239" t="s">
        <v>300</v>
      </c>
      <c r="G201" s="39"/>
      <c r="H201" s="39"/>
      <c r="I201" s="139"/>
      <c r="J201" s="39"/>
      <c r="K201" s="39"/>
      <c r="L201" s="43"/>
      <c r="M201" s="238"/>
      <c r="N201" s="86"/>
      <c r="O201" s="86"/>
      <c r="P201" s="86"/>
      <c r="Q201" s="86"/>
      <c r="R201" s="86"/>
      <c r="S201" s="86"/>
      <c r="T201" s="87"/>
      <c r="AT201" s="17" t="s">
        <v>146</v>
      </c>
      <c r="AU201" s="17" t="s">
        <v>89</v>
      </c>
    </row>
    <row r="202" spans="2:51" s="13" customFormat="1" ht="12">
      <c r="B202" s="250"/>
      <c r="C202" s="251"/>
      <c r="D202" s="236" t="s">
        <v>148</v>
      </c>
      <c r="E202" s="252" t="s">
        <v>1</v>
      </c>
      <c r="F202" s="253" t="s">
        <v>763</v>
      </c>
      <c r="G202" s="251"/>
      <c r="H202" s="254">
        <v>1</v>
      </c>
      <c r="I202" s="255"/>
      <c r="J202" s="251"/>
      <c r="K202" s="251"/>
      <c r="L202" s="256"/>
      <c r="M202" s="257"/>
      <c r="N202" s="258"/>
      <c r="O202" s="258"/>
      <c r="P202" s="258"/>
      <c r="Q202" s="258"/>
      <c r="R202" s="258"/>
      <c r="S202" s="258"/>
      <c r="T202" s="259"/>
      <c r="AT202" s="260" t="s">
        <v>148</v>
      </c>
      <c r="AU202" s="260" t="s">
        <v>89</v>
      </c>
      <c r="AV202" s="13" t="s">
        <v>89</v>
      </c>
      <c r="AW202" s="13" t="s">
        <v>36</v>
      </c>
      <c r="AX202" s="13" t="s">
        <v>79</v>
      </c>
      <c r="AY202" s="260" t="s">
        <v>135</v>
      </c>
    </row>
    <row r="203" spans="2:51" s="13" customFormat="1" ht="12">
      <c r="B203" s="250"/>
      <c r="C203" s="251"/>
      <c r="D203" s="236" t="s">
        <v>148</v>
      </c>
      <c r="E203" s="252" t="s">
        <v>1</v>
      </c>
      <c r="F203" s="253" t="s">
        <v>764</v>
      </c>
      <c r="G203" s="251"/>
      <c r="H203" s="254">
        <v>1.85</v>
      </c>
      <c r="I203" s="255"/>
      <c r="J203" s="251"/>
      <c r="K203" s="251"/>
      <c r="L203" s="256"/>
      <c r="M203" s="257"/>
      <c r="N203" s="258"/>
      <c r="O203" s="258"/>
      <c r="P203" s="258"/>
      <c r="Q203" s="258"/>
      <c r="R203" s="258"/>
      <c r="S203" s="258"/>
      <c r="T203" s="259"/>
      <c r="AT203" s="260" t="s">
        <v>148</v>
      </c>
      <c r="AU203" s="260" t="s">
        <v>89</v>
      </c>
      <c r="AV203" s="13" t="s">
        <v>89</v>
      </c>
      <c r="AW203" s="13" t="s">
        <v>36</v>
      </c>
      <c r="AX203" s="13" t="s">
        <v>79</v>
      </c>
      <c r="AY203" s="260" t="s">
        <v>135</v>
      </c>
    </row>
    <row r="204" spans="2:51" s="15" customFormat="1" ht="12">
      <c r="B204" s="272"/>
      <c r="C204" s="273"/>
      <c r="D204" s="236" t="s">
        <v>148</v>
      </c>
      <c r="E204" s="274" t="s">
        <v>1</v>
      </c>
      <c r="F204" s="275" t="s">
        <v>232</v>
      </c>
      <c r="G204" s="273"/>
      <c r="H204" s="276">
        <v>2.85</v>
      </c>
      <c r="I204" s="277"/>
      <c r="J204" s="273"/>
      <c r="K204" s="273"/>
      <c r="L204" s="278"/>
      <c r="M204" s="279"/>
      <c r="N204" s="280"/>
      <c r="O204" s="280"/>
      <c r="P204" s="280"/>
      <c r="Q204" s="280"/>
      <c r="R204" s="280"/>
      <c r="S204" s="280"/>
      <c r="T204" s="281"/>
      <c r="AT204" s="282" t="s">
        <v>148</v>
      </c>
      <c r="AU204" s="282" t="s">
        <v>89</v>
      </c>
      <c r="AV204" s="15" t="s">
        <v>158</v>
      </c>
      <c r="AW204" s="15" t="s">
        <v>36</v>
      </c>
      <c r="AX204" s="15" t="s">
        <v>87</v>
      </c>
      <c r="AY204" s="282" t="s">
        <v>135</v>
      </c>
    </row>
    <row r="205" spans="2:63" s="11" customFormat="1" ht="22.8" customHeight="1">
      <c r="B205" s="207"/>
      <c r="C205" s="208"/>
      <c r="D205" s="209" t="s">
        <v>78</v>
      </c>
      <c r="E205" s="221" t="s">
        <v>171</v>
      </c>
      <c r="F205" s="221" t="s">
        <v>490</v>
      </c>
      <c r="G205" s="208"/>
      <c r="H205" s="208"/>
      <c r="I205" s="211"/>
      <c r="J205" s="222">
        <f>BK205</f>
        <v>0</v>
      </c>
      <c r="K205" s="208"/>
      <c r="L205" s="213"/>
      <c r="M205" s="214"/>
      <c r="N205" s="215"/>
      <c r="O205" s="215"/>
      <c r="P205" s="216">
        <f>SUM(P206:P208)</f>
        <v>0</v>
      </c>
      <c r="Q205" s="215"/>
      <c r="R205" s="216">
        <f>SUM(R206:R208)</f>
        <v>0</v>
      </c>
      <c r="S205" s="215"/>
      <c r="T205" s="217">
        <f>SUM(T206:T208)</f>
        <v>0</v>
      </c>
      <c r="AR205" s="218" t="s">
        <v>87</v>
      </c>
      <c r="AT205" s="219" t="s">
        <v>78</v>
      </c>
      <c r="AU205" s="219" t="s">
        <v>87</v>
      </c>
      <c r="AY205" s="218" t="s">
        <v>135</v>
      </c>
      <c r="BK205" s="220">
        <f>SUM(BK206:BK208)</f>
        <v>0</v>
      </c>
    </row>
    <row r="206" spans="2:65" s="1" customFormat="1" ht="16.5" customHeight="1">
      <c r="B206" s="38"/>
      <c r="C206" s="223" t="s">
        <v>244</v>
      </c>
      <c r="D206" s="223" t="s">
        <v>137</v>
      </c>
      <c r="E206" s="224" t="s">
        <v>765</v>
      </c>
      <c r="F206" s="225" t="s">
        <v>766</v>
      </c>
      <c r="G206" s="226" t="s">
        <v>140</v>
      </c>
      <c r="H206" s="227">
        <v>3</v>
      </c>
      <c r="I206" s="228"/>
      <c r="J206" s="229">
        <f>ROUND(I206*H206,2)</f>
        <v>0</v>
      </c>
      <c r="K206" s="225" t="s">
        <v>141</v>
      </c>
      <c r="L206" s="43"/>
      <c r="M206" s="230" t="s">
        <v>1</v>
      </c>
      <c r="N206" s="231" t="s">
        <v>44</v>
      </c>
      <c r="O206" s="86"/>
      <c r="P206" s="232">
        <f>O206*H206</f>
        <v>0</v>
      </c>
      <c r="Q206" s="232">
        <v>0</v>
      </c>
      <c r="R206" s="232">
        <f>Q206*H206</f>
        <v>0</v>
      </c>
      <c r="S206" s="232">
        <v>0</v>
      </c>
      <c r="T206" s="233">
        <f>S206*H206</f>
        <v>0</v>
      </c>
      <c r="AR206" s="234" t="s">
        <v>142</v>
      </c>
      <c r="AT206" s="234" t="s">
        <v>137</v>
      </c>
      <c r="AU206" s="234" t="s">
        <v>89</v>
      </c>
      <c r="AY206" s="17" t="s">
        <v>135</v>
      </c>
      <c r="BE206" s="235">
        <f>IF(N206="základní",J206,0)</f>
        <v>0</v>
      </c>
      <c r="BF206" s="235">
        <f>IF(N206="snížená",J206,0)</f>
        <v>0</v>
      </c>
      <c r="BG206" s="235">
        <f>IF(N206="zákl. přenesená",J206,0)</f>
        <v>0</v>
      </c>
      <c r="BH206" s="235">
        <f>IF(N206="sníž. přenesená",J206,0)</f>
        <v>0</v>
      </c>
      <c r="BI206" s="235">
        <f>IF(N206="nulová",J206,0)</f>
        <v>0</v>
      </c>
      <c r="BJ206" s="17" t="s">
        <v>87</v>
      </c>
      <c r="BK206" s="235">
        <f>ROUND(I206*H206,2)</f>
        <v>0</v>
      </c>
      <c r="BL206" s="17" t="s">
        <v>142</v>
      </c>
      <c r="BM206" s="234" t="s">
        <v>767</v>
      </c>
    </row>
    <row r="207" spans="2:47" s="1" customFormat="1" ht="12">
      <c r="B207" s="38"/>
      <c r="C207" s="39"/>
      <c r="D207" s="236" t="s">
        <v>144</v>
      </c>
      <c r="E207" s="39"/>
      <c r="F207" s="237" t="s">
        <v>768</v>
      </c>
      <c r="G207" s="39"/>
      <c r="H207" s="39"/>
      <c r="I207" s="139"/>
      <c r="J207" s="39"/>
      <c r="K207" s="39"/>
      <c r="L207" s="43"/>
      <c r="M207" s="238"/>
      <c r="N207" s="86"/>
      <c r="O207" s="86"/>
      <c r="P207" s="86"/>
      <c r="Q207" s="86"/>
      <c r="R207" s="86"/>
      <c r="S207" s="86"/>
      <c r="T207" s="87"/>
      <c r="AT207" s="17" t="s">
        <v>144</v>
      </c>
      <c r="AU207" s="17" t="s">
        <v>89</v>
      </c>
    </row>
    <row r="208" spans="2:51" s="13" customFormat="1" ht="12">
      <c r="B208" s="250"/>
      <c r="C208" s="251"/>
      <c r="D208" s="236" t="s">
        <v>148</v>
      </c>
      <c r="E208" s="252" t="s">
        <v>1</v>
      </c>
      <c r="F208" s="253" t="s">
        <v>769</v>
      </c>
      <c r="G208" s="251"/>
      <c r="H208" s="254">
        <v>3</v>
      </c>
      <c r="I208" s="255"/>
      <c r="J208" s="251"/>
      <c r="K208" s="251"/>
      <c r="L208" s="256"/>
      <c r="M208" s="257"/>
      <c r="N208" s="258"/>
      <c r="O208" s="258"/>
      <c r="P208" s="258"/>
      <c r="Q208" s="258"/>
      <c r="R208" s="258"/>
      <c r="S208" s="258"/>
      <c r="T208" s="259"/>
      <c r="AT208" s="260" t="s">
        <v>148</v>
      </c>
      <c r="AU208" s="260" t="s">
        <v>89</v>
      </c>
      <c r="AV208" s="13" t="s">
        <v>89</v>
      </c>
      <c r="AW208" s="13" t="s">
        <v>36</v>
      </c>
      <c r="AX208" s="13" t="s">
        <v>87</v>
      </c>
      <c r="AY208" s="260" t="s">
        <v>135</v>
      </c>
    </row>
    <row r="209" spans="2:63" s="11" customFormat="1" ht="22.8" customHeight="1">
      <c r="B209" s="207"/>
      <c r="C209" s="208"/>
      <c r="D209" s="209" t="s">
        <v>78</v>
      </c>
      <c r="E209" s="221" t="s">
        <v>181</v>
      </c>
      <c r="F209" s="221" t="s">
        <v>770</v>
      </c>
      <c r="G209" s="208"/>
      <c r="H209" s="208"/>
      <c r="I209" s="211"/>
      <c r="J209" s="222">
        <f>BK209</f>
        <v>0</v>
      </c>
      <c r="K209" s="208"/>
      <c r="L209" s="213"/>
      <c r="M209" s="214"/>
      <c r="N209" s="215"/>
      <c r="O209" s="215"/>
      <c r="P209" s="216">
        <f>SUM(P210:P215)</f>
        <v>0</v>
      </c>
      <c r="Q209" s="215"/>
      <c r="R209" s="216">
        <f>SUM(R210:R215)</f>
        <v>9.40032</v>
      </c>
      <c r="S209" s="215"/>
      <c r="T209" s="217">
        <f>SUM(T210:T215)</f>
        <v>4.97664</v>
      </c>
      <c r="AR209" s="218" t="s">
        <v>87</v>
      </c>
      <c r="AT209" s="219" t="s">
        <v>78</v>
      </c>
      <c r="AU209" s="219" t="s">
        <v>87</v>
      </c>
      <c r="AY209" s="218" t="s">
        <v>135</v>
      </c>
      <c r="BK209" s="220">
        <f>SUM(BK210:BK215)</f>
        <v>0</v>
      </c>
    </row>
    <row r="210" spans="2:65" s="1" customFormat="1" ht="16.5" customHeight="1">
      <c r="B210" s="38"/>
      <c r="C210" s="223" t="s">
        <v>249</v>
      </c>
      <c r="D210" s="223" t="s">
        <v>137</v>
      </c>
      <c r="E210" s="224" t="s">
        <v>771</v>
      </c>
      <c r="F210" s="225" t="s">
        <v>772</v>
      </c>
      <c r="G210" s="226" t="s">
        <v>140</v>
      </c>
      <c r="H210" s="227">
        <v>276.48</v>
      </c>
      <c r="I210" s="228"/>
      <c r="J210" s="229">
        <f>ROUND(I210*H210,2)</f>
        <v>0</v>
      </c>
      <c r="K210" s="225" t="s">
        <v>141</v>
      </c>
      <c r="L210" s="43"/>
      <c r="M210" s="230" t="s">
        <v>1</v>
      </c>
      <c r="N210" s="231" t="s">
        <v>44</v>
      </c>
      <c r="O210" s="86"/>
      <c r="P210" s="232">
        <f>O210*H210</f>
        <v>0</v>
      </c>
      <c r="Q210" s="232">
        <v>0.034</v>
      </c>
      <c r="R210" s="232">
        <f>Q210*H210</f>
        <v>9.40032</v>
      </c>
      <c r="S210" s="232">
        <v>0.018</v>
      </c>
      <c r="T210" s="233">
        <f>S210*H210</f>
        <v>4.97664</v>
      </c>
      <c r="AR210" s="234" t="s">
        <v>142</v>
      </c>
      <c r="AT210" s="234" t="s">
        <v>137</v>
      </c>
      <c r="AU210" s="234" t="s">
        <v>89</v>
      </c>
      <c r="AY210" s="17" t="s">
        <v>135</v>
      </c>
      <c r="BE210" s="235">
        <f>IF(N210="základní",J210,0)</f>
        <v>0</v>
      </c>
      <c r="BF210" s="235">
        <f>IF(N210="snížená",J210,0)</f>
        <v>0</v>
      </c>
      <c r="BG210" s="235">
        <f>IF(N210="zákl. přenesená",J210,0)</f>
        <v>0</v>
      </c>
      <c r="BH210" s="235">
        <f>IF(N210="sníž. přenesená",J210,0)</f>
        <v>0</v>
      </c>
      <c r="BI210" s="235">
        <f>IF(N210="nulová",J210,0)</f>
        <v>0</v>
      </c>
      <c r="BJ210" s="17" t="s">
        <v>87</v>
      </c>
      <c r="BK210" s="235">
        <f>ROUND(I210*H210,2)</f>
        <v>0</v>
      </c>
      <c r="BL210" s="17" t="s">
        <v>142</v>
      </c>
      <c r="BM210" s="234" t="s">
        <v>773</v>
      </c>
    </row>
    <row r="211" spans="2:47" s="1" customFormat="1" ht="12">
      <c r="B211" s="38"/>
      <c r="C211" s="39"/>
      <c r="D211" s="236" t="s">
        <v>144</v>
      </c>
      <c r="E211" s="39"/>
      <c r="F211" s="237" t="s">
        <v>774</v>
      </c>
      <c r="G211" s="39"/>
      <c r="H211" s="39"/>
      <c r="I211" s="139"/>
      <c r="J211" s="39"/>
      <c r="K211" s="39"/>
      <c r="L211" s="43"/>
      <c r="M211" s="238"/>
      <c r="N211" s="86"/>
      <c r="O211" s="86"/>
      <c r="P211" s="86"/>
      <c r="Q211" s="86"/>
      <c r="R211" s="86"/>
      <c r="S211" s="86"/>
      <c r="T211" s="87"/>
      <c r="AT211" s="17" t="s">
        <v>144</v>
      </c>
      <c r="AU211" s="17" t="s">
        <v>89</v>
      </c>
    </row>
    <row r="212" spans="2:47" s="1" customFormat="1" ht="12">
      <c r="B212" s="38"/>
      <c r="C212" s="39"/>
      <c r="D212" s="236" t="s">
        <v>146</v>
      </c>
      <c r="E212" s="39"/>
      <c r="F212" s="239" t="s">
        <v>775</v>
      </c>
      <c r="G212" s="39"/>
      <c r="H212" s="39"/>
      <c r="I212" s="139"/>
      <c r="J212" s="39"/>
      <c r="K212" s="39"/>
      <c r="L212" s="43"/>
      <c r="M212" s="238"/>
      <c r="N212" s="86"/>
      <c r="O212" s="86"/>
      <c r="P212" s="86"/>
      <c r="Q212" s="86"/>
      <c r="R212" s="86"/>
      <c r="S212" s="86"/>
      <c r="T212" s="87"/>
      <c r="AT212" s="17" t="s">
        <v>146</v>
      </c>
      <c r="AU212" s="17" t="s">
        <v>89</v>
      </c>
    </row>
    <row r="213" spans="2:51" s="13" customFormat="1" ht="12">
      <c r="B213" s="250"/>
      <c r="C213" s="251"/>
      <c r="D213" s="236" t="s">
        <v>148</v>
      </c>
      <c r="E213" s="252" t="s">
        <v>1</v>
      </c>
      <c r="F213" s="253" t="s">
        <v>776</v>
      </c>
      <c r="G213" s="251"/>
      <c r="H213" s="254">
        <v>103.68</v>
      </c>
      <c r="I213" s="255"/>
      <c r="J213" s="251"/>
      <c r="K213" s="251"/>
      <c r="L213" s="256"/>
      <c r="M213" s="257"/>
      <c r="N213" s="258"/>
      <c r="O213" s="258"/>
      <c r="P213" s="258"/>
      <c r="Q213" s="258"/>
      <c r="R213" s="258"/>
      <c r="S213" s="258"/>
      <c r="T213" s="259"/>
      <c r="AT213" s="260" t="s">
        <v>148</v>
      </c>
      <c r="AU213" s="260" t="s">
        <v>89</v>
      </c>
      <c r="AV213" s="13" t="s">
        <v>89</v>
      </c>
      <c r="AW213" s="13" t="s">
        <v>36</v>
      </c>
      <c r="AX213" s="13" t="s">
        <v>79</v>
      </c>
      <c r="AY213" s="260" t="s">
        <v>135</v>
      </c>
    </row>
    <row r="214" spans="2:51" s="13" customFormat="1" ht="12">
      <c r="B214" s="250"/>
      <c r="C214" s="251"/>
      <c r="D214" s="236" t="s">
        <v>148</v>
      </c>
      <c r="E214" s="252" t="s">
        <v>1</v>
      </c>
      <c r="F214" s="253" t="s">
        <v>777</v>
      </c>
      <c r="G214" s="251"/>
      <c r="H214" s="254">
        <v>172.8</v>
      </c>
      <c r="I214" s="255"/>
      <c r="J214" s="251"/>
      <c r="K214" s="251"/>
      <c r="L214" s="256"/>
      <c r="M214" s="257"/>
      <c r="N214" s="258"/>
      <c r="O214" s="258"/>
      <c r="P214" s="258"/>
      <c r="Q214" s="258"/>
      <c r="R214" s="258"/>
      <c r="S214" s="258"/>
      <c r="T214" s="259"/>
      <c r="AT214" s="260" t="s">
        <v>148</v>
      </c>
      <c r="AU214" s="260" t="s">
        <v>89</v>
      </c>
      <c r="AV214" s="13" t="s">
        <v>89</v>
      </c>
      <c r="AW214" s="13" t="s">
        <v>36</v>
      </c>
      <c r="AX214" s="13" t="s">
        <v>79</v>
      </c>
      <c r="AY214" s="260" t="s">
        <v>135</v>
      </c>
    </row>
    <row r="215" spans="2:51" s="14" customFormat="1" ht="12">
      <c r="B215" s="261"/>
      <c r="C215" s="262"/>
      <c r="D215" s="236" t="s">
        <v>148</v>
      </c>
      <c r="E215" s="263" t="s">
        <v>1</v>
      </c>
      <c r="F215" s="264" t="s">
        <v>180</v>
      </c>
      <c r="G215" s="262"/>
      <c r="H215" s="265">
        <v>276.48</v>
      </c>
      <c r="I215" s="266"/>
      <c r="J215" s="262"/>
      <c r="K215" s="262"/>
      <c r="L215" s="267"/>
      <c r="M215" s="268"/>
      <c r="N215" s="269"/>
      <c r="O215" s="269"/>
      <c r="P215" s="269"/>
      <c r="Q215" s="269"/>
      <c r="R215" s="269"/>
      <c r="S215" s="269"/>
      <c r="T215" s="270"/>
      <c r="AT215" s="271" t="s">
        <v>148</v>
      </c>
      <c r="AU215" s="271" t="s">
        <v>89</v>
      </c>
      <c r="AV215" s="14" t="s">
        <v>142</v>
      </c>
      <c r="AW215" s="14" t="s">
        <v>36</v>
      </c>
      <c r="AX215" s="14" t="s">
        <v>87</v>
      </c>
      <c r="AY215" s="271" t="s">
        <v>135</v>
      </c>
    </row>
    <row r="216" spans="2:63" s="11" customFormat="1" ht="22.8" customHeight="1">
      <c r="B216" s="207"/>
      <c r="C216" s="208"/>
      <c r="D216" s="209" t="s">
        <v>78</v>
      </c>
      <c r="E216" s="221" t="s">
        <v>198</v>
      </c>
      <c r="F216" s="221" t="s">
        <v>301</v>
      </c>
      <c r="G216" s="208"/>
      <c r="H216" s="208"/>
      <c r="I216" s="211"/>
      <c r="J216" s="222">
        <f>BK216</f>
        <v>0</v>
      </c>
      <c r="K216" s="208"/>
      <c r="L216" s="213"/>
      <c r="M216" s="214"/>
      <c r="N216" s="215"/>
      <c r="O216" s="215"/>
      <c r="P216" s="216">
        <f>SUM(P217:P242)</f>
        <v>0</v>
      </c>
      <c r="Q216" s="215"/>
      <c r="R216" s="216">
        <f>SUM(R217:R242)</f>
        <v>1.42315752</v>
      </c>
      <c r="S216" s="215"/>
      <c r="T216" s="217">
        <f>SUM(T217:T242)</f>
        <v>11.032901999999998</v>
      </c>
      <c r="AR216" s="218" t="s">
        <v>87</v>
      </c>
      <c r="AT216" s="219" t="s">
        <v>78</v>
      </c>
      <c r="AU216" s="219" t="s">
        <v>87</v>
      </c>
      <c r="AY216" s="218" t="s">
        <v>135</v>
      </c>
      <c r="BK216" s="220">
        <f>SUM(BK217:BK242)</f>
        <v>0</v>
      </c>
    </row>
    <row r="217" spans="2:65" s="1" customFormat="1" ht="16.5" customHeight="1">
      <c r="B217" s="38"/>
      <c r="C217" s="223" t="s">
        <v>253</v>
      </c>
      <c r="D217" s="223" t="s">
        <v>137</v>
      </c>
      <c r="E217" s="224" t="s">
        <v>778</v>
      </c>
      <c r="F217" s="225" t="s">
        <v>779</v>
      </c>
      <c r="G217" s="226" t="s">
        <v>167</v>
      </c>
      <c r="H217" s="227">
        <v>35.5</v>
      </c>
      <c r="I217" s="228"/>
      <c r="J217" s="229">
        <f>ROUND(I217*H217,2)</f>
        <v>0</v>
      </c>
      <c r="K217" s="225" t="s">
        <v>141</v>
      </c>
      <c r="L217" s="43"/>
      <c r="M217" s="230" t="s">
        <v>1</v>
      </c>
      <c r="N217" s="231" t="s">
        <v>44</v>
      </c>
      <c r="O217" s="86"/>
      <c r="P217" s="232">
        <f>O217*H217</f>
        <v>0</v>
      </c>
      <c r="Q217" s="232">
        <v>0.04008</v>
      </c>
      <c r="R217" s="232">
        <f>Q217*H217</f>
        <v>1.4228399999999999</v>
      </c>
      <c r="S217" s="232">
        <v>0</v>
      </c>
      <c r="T217" s="233">
        <f>S217*H217</f>
        <v>0</v>
      </c>
      <c r="AR217" s="234" t="s">
        <v>142</v>
      </c>
      <c r="AT217" s="234" t="s">
        <v>137</v>
      </c>
      <c r="AU217" s="234" t="s">
        <v>89</v>
      </c>
      <c r="AY217" s="17" t="s">
        <v>135</v>
      </c>
      <c r="BE217" s="235">
        <f>IF(N217="základní",J217,0)</f>
        <v>0</v>
      </c>
      <c r="BF217" s="235">
        <f>IF(N217="snížená",J217,0)</f>
        <v>0</v>
      </c>
      <c r="BG217" s="235">
        <f>IF(N217="zákl. přenesená",J217,0)</f>
        <v>0</v>
      </c>
      <c r="BH217" s="235">
        <f>IF(N217="sníž. přenesená",J217,0)</f>
        <v>0</v>
      </c>
      <c r="BI217" s="235">
        <f>IF(N217="nulová",J217,0)</f>
        <v>0</v>
      </c>
      <c r="BJ217" s="17" t="s">
        <v>87</v>
      </c>
      <c r="BK217" s="235">
        <f>ROUND(I217*H217,2)</f>
        <v>0</v>
      </c>
      <c r="BL217" s="17" t="s">
        <v>142</v>
      </c>
      <c r="BM217" s="234" t="s">
        <v>780</v>
      </c>
    </row>
    <row r="218" spans="2:47" s="1" customFormat="1" ht="12">
      <c r="B218" s="38"/>
      <c r="C218" s="39"/>
      <c r="D218" s="236" t="s">
        <v>144</v>
      </c>
      <c r="E218" s="39"/>
      <c r="F218" s="237" t="s">
        <v>779</v>
      </c>
      <c r="G218" s="39"/>
      <c r="H218" s="39"/>
      <c r="I218" s="139"/>
      <c r="J218" s="39"/>
      <c r="K218" s="39"/>
      <c r="L218" s="43"/>
      <c r="M218" s="238"/>
      <c r="N218" s="86"/>
      <c r="O218" s="86"/>
      <c r="P218" s="86"/>
      <c r="Q218" s="86"/>
      <c r="R218" s="86"/>
      <c r="S218" s="86"/>
      <c r="T218" s="87"/>
      <c r="AT218" s="17" t="s">
        <v>144</v>
      </c>
      <c r="AU218" s="17" t="s">
        <v>89</v>
      </c>
    </row>
    <row r="219" spans="2:47" s="1" customFormat="1" ht="12">
      <c r="B219" s="38"/>
      <c r="C219" s="39"/>
      <c r="D219" s="236" t="s">
        <v>146</v>
      </c>
      <c r="E219" s="39"/>
      <c r="F219" s="239" t="s">
        <v>781</v>
      </c>
      <c r="G219" s="39"/>
      <c r="H219" s="39"/>
      <c r="I219" s="139"/>
      <c r="J219" s="39"/>
      <c r="K219" s="39"/>
      <c r="L219" s="43"/>
      <c r="M219" s="238"/>
      <c r="N219" s="86"/>
      <c r="O219" s="86"/>
      <c r="P219" s="86"/>
      <c r="Q219" s="86"/>
      <c r="R219" s="86"/>
      <c r="S219" s="86"/>
      <c r="T219" s="87"/>
      <c r="AT219" s="17" t="s">
        <v>146</v>
      </c>
      <c r="AU219" s="17" t="s">
        <v>89</v>
      </c>
    </row>
    <row r="220" spans="2:65" s="1" customFormat="1" ht="16.5" customHeight="1">
      <c r="B220" s="38"/>
      <c r="C220" s="283" t="s">
        <v>259</v>
      </c>
      <c r="D220" s="283" t="s">
        <v>260</v>
      </c>
      <c r="E220" s="284" t="s">
        <v>782</v>
      </c>
      <c r="F220" s="285" t="s">
        <v>783</v>
      </c>
      <c r="G220" s="286" t="s">
        <v>167</v>
      </c>
      <c r="H220" s="287">
        <v>32.5</v>
      </c>
      <c r="I220" s="288"/>
      <c r="J220" s="289">
        <f>ROUND(I220*H220,2)</f>
        <v>0</v>
      </c>
      <c r="K220" s="285" t="s">
        <v>1</v>
      </c>
      <c r="L220" s="290"/>
      <c r="M220" s="291" t="s">
        <v>1</v>
      </c>
      <c r="N220" s="292" t="s">
        <v>44</v>
      </c>
      <c r="O220" s="86"/>
      <c r="P220" s="232">
        <f>O220*H220</f>
        <v>0</v>
      </c>
      <c r="Q220" s="232">
        <v>0</v>
      </c>
      <c r="R220" s="232">
        <f>Q220*H220</f>
        <v>0</v>
      </c>
      <c r="S220" s="232">
        <v>0</v>
      </c>
      <c r="T220" s="233">
        <f>S220*H220</f>
        <v>0</v>
      </c>
      <c r="AR220" s="234" t="s">
        <v>192</v>
      </c>
      <c r="AT220" s="234" t="s">
        <v>260</v>
      </c>
      <c r="AU220" s="234" t="s">
        <v>89</v>
      </c>
      <c r="AY220" s="17" t="s">
        <v>135</v>
      </c>
      <c r="BE220" s="235">
        <f>IF(N220="základní",J220,0)</f>
        <v>0</v>
      </c>
      <c r="BF220" s="235">
        <f>IF(N220="snížená",J220,0)</f>
        <v>0</v>
      </c>
      <c r="BG220" s="235">
        <f>IF(N220="zákl. přenesená",J220,0)</f>
        <v>0</v>
      </c>
      <c r="BH220" s="235">
        <f>IF(N220="sníž. přenesená",J220,0)</f>
        <v>0</v>
      </c>
      <c r="BI220" s="235">
        <f>IF(N220="nulová",J220,0)</f>
        <v>0</v>
      </c>
      <c r="BJ220" s="17" t="s">
        <v>87</v>
      </c>
      <c r="BK220" s="235">
        <f>ROUND(I220*H220,2)</f>
        <v>0</v>
      </c>
      <c r="BL220" s="17" t="s">
        <v>142</v>
      </c>
      <c r="BM220" s="234" t="s">
        <v>784</v>
      </c>
    </row>
    <row r="221" spans="2:47" s="1" customFormat="1" ht="12">
      <c r="B221" s="38"/>
      <c r="C221" s="39"/>
      <c r="D221" s="236" t="s">
        <v>144</v>
      </c>
      <c r="E221" s="39"/>
      <c r="F221" s="237" t="s">
        <v>785</v>
      </c>
      <c r="G221" s="39"/>
      <c r="H221" s="39"/>
      <c r="I221" s="139"/>
      <c r="J221" s="39"/>
      <c r="K221" s="39"/>
      <c r="L221" s="43"/>
      <c r="M221" s="238"/>
      <c r="N221" s="86"/>
      <c r="O221" s="86"/>
      <c r="P221" s="86"/>
      <c r="Q221" s="86"/>
      <c r="R221" s="86"/>
      <c r="S221" s="86"/>
      <c r="T221" s="87"/>
      <c r="AT221" s="17" t="s">
        <v>144</v>
      </c>
      <c r="AU221" s="17" t="s">
        <v>89</v>
      </c>
    </row>
    <row r="222" spans="2:65" s="1" customFormat="1" ht="16.5" customHeight="1">
      <c r="B222" s="38"/>
      <c r="C222" s="283" t="s">
        <v>265</v>
      </c>
      <c r="D222" s="283" t="s">
        <v>260</v>
      </c>
      <c r="E222" s="284" t="s">
        <v>786</v>
      </c>
      <c r="F222" s="285" t="s">
        <v>787</v>
      </c>
      <c r="G222" s="286" t="s">
        <v>167</v>
      </c>
      <c r="H222" s="287">
        <v>3</v>
      </c>
      <c r="I222" s="288"/>
      <c r="J222" s="289">
        <f>ROUND(I222*H222,2)</f>
        <v>0</v>
      </c>
      <c r="K222" s="285" t="s">
        <v>1</v>
      </c>
      <c r="L222" s="290"/>
      <c r="M222" s="291" t="s">
        <v>1</v>
      </c>
      <c r="N222" s="292" t="s">
        <v>44</v>
      </c>
      <c r="O222" s="86"/>
      <c r="P222" s="232">
        <f>O222*H222</f>
        <v>0</v>
      </c>
      <c r="Q222" s="232">
        <v>0</v>
      </c>
      <c r="R222" s="232">
        <f>Q222*H222</f>
        <v>0</v>
      </c>
      <c r="S222" s="232">
        <v>0</v>
      </c>
      <c r="T222" s="233">
        <f>S222*H222</f>
        <v>0</v>
      </c>
      <c r="AR222" s="234" t="s">
        <v>192</v>
      </c>
      <c r="AT222" s="234" t="s">
        <v>260</v>
      </c>
      <c r="AU222" s="234" t="s">
        <v>89</v>
      </c>
      <c r="AY222" s="17" t="s">
        <v>135</v>
      </c>
      <c r="BE222" s="235">
        <f>IF(N222="základní",J222,0)</f>
        <v>0</v>
      </c>
      <c r="BF222" s="235">
        <f>IF(N222="snížená",J222,0)</f>
        <v>0</v>
      </c>
      <c r="BG222" s="235">
        <f>IF(N222="zákl. přenesená",J222,0)</f>
        <v>0</v>
      </c>
      <c r="BH222" s="235">
        <f>IF(N222="sníž. přenesená",J222,0)</f>
        <v>0</v>
      </c>
      <c r="BI222" s="235">
        <f>IF(N222="nulová",J222,0)</f>
        <v>0</v>
      </c>
      <c r="BJ222" s="17" t="s">
        <v>87</v>
      </c>
      <c r="BK222" s="235">
        <f>ROUND(I222*H222,2)</f>
        <v>0</v>
      </c>
      <c r="BL222" s="17" t="s">
        <v>142</v>
      </c>
      <c r="BM222" s="234" t="s">
        <v>788</v>
      </c>
    </row>
    <row r="223" spans="2:47" s="1" customFormat="1" ht="12">
      <c r="B223" s="38"/>
      <c r="C223" s="39"/>
      <c r="D223" s="236" t="s">
        <v>144</v>
      </c>
      <c r="E223" s="39"/>
      <c r="F223" s="237" t="s">
        <v>789</v>
      </c>
      <c r="G223" s="39"/>
      <c r="H223" s="39"/>
      <c r="I223" s="139"/>
      <c r="J223" s="39"/>
      <c r="K223" s="39"/>
      <c r="L223" s="43"/>
      <c r="M223" s="238"/>
      <c r="N223" s="86"/>
      <c r="O223" s="86"/>
      <c r="P223" s="86"/>
      <c r="Q223" s="86"/>
      <c r="R223" s="86"/>
      <c r="S223" s="86"/>
      <c r="T223" s="87"/>
      <c r="AT223" s="17" t="s">
        <v>144</v>
      </c>
      <c r="AU223" s="17" t="s">
        <v>89</v>
      </c>
    </row>
    <row r="224" spans="2:65" s="1" customFormat="1" ht="16.5" customHeight="1">
      <c r="B224" s="38"/>
      <c r="C224" s="223" t="s">
        <v>7</v>
      </c>
      <c r="D224" s="223" t="s">
        <v>137</v>
      </c>
      <c r="E224" s="224" t="s">
        <v>567</v>
      </c>
      <c r="F224" s="225" t="s">
        <v>568</v>
      </c>
      <c r="G224" s="226" t="s">
        <v>174</v>
      </c>
      <c r="H224" s="227">
        <v>0.216</v>
      </c>
      <c r="I224" s="228"/>
      <c r="J224" s="229">
        <f>ROUND(I224*H224,2)</f>
        <v>0</v>
      </c>
      <c r="K224" s="225" t="s">
        <v>1</v>
      </c>
      <c r="L224" s="43"/>
      <c r="M224" s="230" t="s">
        <v>1</v>
      </c>
      <c r="N224" s="231" t="s">
        <v>44</v>
      </c>
      <c r="O224" s="86"/>
      <c r="P224" s="232">
        <f>O224*H224</f>
        <v>0</v>
      </c>
      <c r="Q224" s="232">
        <v>0.00147</v>
      </c>
      <c r="R224" s="232">
        <f>Q224*H224</f>
        <v>0.00031752</v>
      </c>
      <c r="S224" s="232">
        <v>2.447</v>
      </c>
      <c r="T224" s="233">
        <f>S224*H224</f>
        <v>0.528552</v>
      </c>
      <c r="AR224" s="234" t="s">
        <v>142</v>
      </c>
      <c r="AT224" s="234" t="s">
        <v>137</v>
      </c>
      <c r="AU224" s="234" t="s">
        <v>89</v>
      </c>
      <c r="AY224" s="17" t="s">
        <v>135</v>
      </c>
      <c r="BE224" s="235">
        <f>IF(N224="základní",J224,0)</f>
        <v>0</v>
      </c>
      <c r="BF224" s="235">
        <f>IF(N224="snížená",J224,0)</f>
        <v>0</v>
      </c>
      <c r="BG224" s="235">
        <f>IF(N224="zákl. přenesená",J224,0)</f>
        <v>0</v>
      </c>
      <c r="BH224" s="235">
        <f>IF(N224="sníž. přenesená",J224,0)</f>
        <v>0</v>
      </c>
      <c r="BI224" s="235">
        <f>IF(N224="nulová",J224,0)</f>
        <v>0</v>
      </c>
      <c r="BJ224" s="17" t="s">
        <v>87</v>
      </c>
      <c r="BK224" s="235">
        <f>ROUND(I224*H224,2)</f>
        <v>0</v>
      </c>
      <c r="BL224" s="17" t="s">
        <v>142</v>
      </c>
      <c r="BM224" s="234" t="s">
        <v>790</v>
      </c>
    </row>
    <row r="225" spans="2:47" s="1" customFormat="1" ht="12">
      <c r="B225" s="38"/>
      <c r="C225" s="39"/>
      <c r="D225" s="236" t="s">
        <v>144</v>
      </c>
      <c r="E225" s="39"/>
      <c r="F225" s="237" t="s">
        <v>570</v>
      </c>
      <c r="G225" s="39"/>
      <c r="H225" s="39"/>
      <c r="I225" s="139"/>
      <c r="J225" s="39"/>
      <c r="K225" s="39"/>
      <c r="L225" s="43"/>
      <c r="M225" s="238"/>
      <c r="N225" s="86"/>
      <c r="O225" s="86"/>
      <c r="P225" s="86"/>
      <c r="Q225" s="86"/>
      <c r="R225" s="86"/>
      <c r="S225" s="86"/>
      <c r="T225" s="87"/>
      <c r="AT225" s="17" t="s">
        <v>144</v>
      </c>
      <c r="AU225" s="17" t="s">
        <v>89</v>
      </c>
    </row>
    <row r="226" spans="2:51" s="13" customFormat="1" ht="12">
      <c r="B226" s="250"/>
      <c r="C226" s="251"/>
      <c r="D226" s="236" t="s">
        <v>148</v>
      </c>
      <c r="E226" s="252" t="s">
        <v>1</v>
      </c>
      <c r="F226" s="253" t="s">
        <v>791</v>
      </c>
      <c r="G226" s="251"/>
      <c r="H226" s="254">
        <v>0.216</v>
      </c>
      <c r="I226" s="255"/>
      <c r="J226" s="251"/>
      <c r="K226" s="251"/>
      <c r="L226" s="256"/>
      <c r="M226" s="257"/>
      <c r="N226" s="258"/>
      <c r="O226" s="258"/>
      <c r="P226" s="258"/>
      <c r="Q226" s="258"/>
      <c r="R226" s="258"/>
      <c r="S226" s="258"/>
      <c r="T226" s="259"/>
      <c r="AT226" s="260" t="s">
        <v>148</v>
      </c>
      <c r="AU226" s="260" t="s">
        <v>89</v>
      </c>
      <c r="AV226" s="13" t="s">
        <v>89</v>
      </c>
      <c r="AW226" s="13" t="s">
        <v>36</v>
      </c>
      <c r="AX226" s="13" t="s">
        <v>87</v>
      </c>
      <c r="AY226" s="260" t="s">
        <v>135</v>
      </c>
    </row>
    <row r="227" spans="2:65" s="1" customFormat="1" ht="16.5" customHeight="1">
      <c r="B227" s="38"/>
      <c r="C227" s="223" t="s">
        <v>277</v>
      </c>
      <c r="D227" s="223" t="s">
        <v>137</v>
      </c>
      <c r="E227" s="224" t="s">
        <v>303</v>
      </c>
      <c r="F227" s="225" t="s">
        <v>304</v>
      </c>
      <c r="G227" s="226" t="s">
        <v>174</v>
      </c>
      <c r="H227" s="227">
        <v>3.629</v>
      </c>
      <c r="I227" s="228"/>
      <c r="J227" s="229">
        <f>ROUND(I227*H227,2)</f>
        <v>0</v>
      </c>
      <c r="K227" s="225" t="s">
        <v>1</v>
      </c>
      <c r="L227" s="43"/>
      <c r="M227" s="230" t="s">
        <v>1</v>
      </c>
      <c r="N227" s="231" t="s">
        <v>44</v>
      </c>
      <c r="O227" s="86"/>
      <c r="P227" s="232">
        <f>O227*H227</f>
        <v>0</v>
      </c>
      <c r="Q227" s="232">
        <v>0</v>
      </c>
      <c r="R227" s="232">
        <f>Q227*H227</f>
        <v>0</v>
      </c>
      <c r="S227" s="232">
        <v>2.65</v>
      </c>
      <c r="T227" s="233">
        <f>S227*H227</f>
        <v>9.61685</v>
      </c>
      <c r="AR227" s="234" t="s">
        <v>142</v>
      </c>
      <c r="AT227" s="234" t="s">
        <v>137</v>
      </c>
      <c r="AU227" s="234" t="s">
        <v>89</v>
      </c>
      <c r="AY227" s="17" t="s">
        <v>135</v>
      </c>
      <c r="BE227" s="235">
        <f>IF(N227="základní",J227,0)</f>
        <v>0</v>
      </c>
      <c r="BF227" s="235">
        <f>IF(N227="snížená",J227,0)</f>
        <v>0</v>
      </c>
      <c r="BG227" s="235">
        <f>IF(N227="zákl. přenesená",J227,0)</f>
        <v>0</v>
      </c>
      <c r="BH227" s="235">
        <f>IF(N227="sníž. přenesená",J227,0)</f>
        <v>0</v>
      </c>
      <c r="BI227" s="235">
        <f>IF(N227="nulová",J227,0)</f>
        <v>0</v>
      </c>
      <c r="BJ227" s="17" t="s">
        <v>87</v>
      </c>
      <c r="BK227" s="235">
        <f>ROUND(I227*H227,2)</f>
        <v>0</v>
      </c>
      <c r="BL227" s="17" t="s">
        <v>142</v>
      </c>
      <c r="BM227" s="234" t="s">
        <v>792</v>
      </c>
    </row>
    <row r="228" spans="2:47" s="1" customFormat="1" ht="12">
      <c r="B228" s="38"/>
      <c r="C228" s="39"/>
      <c r="D228" s="236" t="s">
        <v>144</v>
      </c>
      <c r="E228" s="39"/>
      <c r="F228" s="237" t="s">
        <v>306</v>
      </c>
      <c r="G228" s="39"/>
      <c r="H228" s="39"/>
      <c r="I228" s="139"/>
      <c r="J228" s="39"/>
      <c r="K228" s="39"/>
      <c r="L228" s="43"/>
      <c r="M228" s="238"/>
      <c r="N228" s="86"/>
      <c r="O228" s="86"/>
      <c r="P228" s="86"/>
      <c r="Q228" s="86"/>
      <c r="R228" s="86"/>
      <c r="S228" s="86"/>
      <c r="T228" s="87"/>
      <c r="AT228" s="17" t="s">
        <v>144</v>
      </c>
      <c r="AU228" s="17" t="s">
        <v>89</v>
      </c>
    </row>
    <row r="229" spans="2:47" s="1" customFormat="1" ht="12">
      <c r="B229" s="38"/>
      <c r="C229" s="39"/>
      <c r="D229" s="236" t="s">
        <v>146</v>
      </c>
      <c r="E229" s="39"/>
      <c r="F229" s="239" t="s">
        <v>307</v>
      </c>
      <c r="G229" s="39"/>
      <c r="H229" s="39"/>
      <c r="I229" s="139"/>
      <c r="J229" s="39"/>
      <c r="K229" s="39"/>
      <c r="L229" s="43"/>
      <c r="M229" s="238"/>
      <c r="N229" s="86"/>
      <c r="O229" s="86"/>
      <c r="P229" s="86"/>
      <c r="Q229" s="86"/>
      <c r="R229" s="86"/>
      <c r="S229" s="86"/>
      <c r="T229" s="87"/>
      <c r="AT229" s="17" t="s">
        <v>146</v>
      </c>
      <c r="AU229" s="17" t="s">
        <v>89</v>
      </c>
    </row>
    <row r="230" spans="2:51" s="13" customFormat="1" ht="12">
      <c r="B230" s="250"/>
      <c r="C230" s="251"/>
      <c r="D230" s="236" t="s">
        <v>148</v>
      </c>
      <c r="E230" s="252" t="s">
        <v>1</v>
      </c>
      <c r="F230" s="253" t="s">
        <v>737</v>
      </c>
      <c r="G230" s="251"/>
      <c r="H230" s="254">
        <v>0.845</v>
      </c>
      <c r="I230" s="255"/>
      <c r="J230" s="251"/>
      <c r="K230" s="251"/>
      <c r="L230" s="256"/>
      <c r="M230" s="257"/>
      <c r="N230" s="258"/>
      <c r="O230" s="258"/>
      <c r="P230" s="258"/>
      <c r="Q230" s="258"/>
      <c r="R230" s="258"/>
      <c r="S230" s="258"/>
      <c r="T230" s="259"/>
      <c r="AT230" s="260" t="s">
        <v>148</v>
      </c>
      <c r="AU230" s="260" t="s">
        <v>89</v>
      </c>
      <c r="AV230" s="13" t="s">
        <v>89</v>
      </c>
      <c r="AW230" s="13" t="s">
        <v>36</v>
      </c>
      <c r="AX230" s="13" t="s">
        <v>79</v>
      </c>
      <c r="AY230" s="260" t="s">
        <v>135</v>
      </c>
    </row>
    <row r="231" spans="2:51" s="13" customFormat="1" ht="12">
      <c r="B231" s="250"/>
      <c r="C231" s="251"/>
      <c r="D231" s="236" t="s">
        <v>148</v>
      </c>
      <c r="E231" s="252" t="s">
        <v>1</v>
      </c>
      <c r="F231" s="253" t="s">
        <v>738</v>
      </c>
      <c r="G231" s="251"/>
      <c r="H231" s="254">
        <v>0.925</v>
      </c>
      <c r="I231" s="255"/>
      <c r="J231" s="251"/>
      <c r="K231" s="251"/>
      <c r="L231" s="256"/>
      <c r="M231" s="257"/>
      <c r="N231" s="258"/>
      <c r="O231" s="258"/>
      <c r="P231" s="258"/>
      <c r="Q231" s="258"/>
      <c r="R231" s="258"/>
      <c r="S231" s="258"/>
      <c r="T231" s="259"/>
      <c r="AT231" s="260" t="s">
        <v>148</v>
      </c>
      <c r="AU231" s="260" t="s">
        <v>89</v>
      </c>
      <c r="AV231" s="13" t="s">
        <v>89</v>
      </c>
      <c r="AW231" s="13" t="s">
        <v>36</v>
      </c>
      <c r="AX231" s="13" t="s">
        <v>79</v>
      </c>
      <c r="AY231" s="260" t="s">
        <v>135</v>
      </c>
    </row>
    <row r="232" spans="2:51" s="13" customFormat="1" ht="12">
      <c r="B232" s="250"/>
      <c r="C232" s="251"/>
      <c r="D232" s="236" t="s">
        <v>148</v>
      </c>
      <c r="E232" s="252" t="s">
        <v>1</v>
      </c>
      <c r="F232" s="253" t="s">
        <v>793</v>
      </c>
      <c r="G232" s="251"/>
      <c r="H232" s="254">
        <v>0.27</v>
      </c>
      <c r="I232" s="255"/>
      <c r="J232" s="251"/>
      <c r="K232" s="251"/>
      <c r="L232" s="256"/>
      <c r="M232" s="257"/>
      <c r="N232" s="258"/>
      <c r="O232" s="258"/>
      <c r="P232" s="258"/>
      <c r="Q232" s="258"/>
      <c r="R232" s="258"/>
      <c r="S232" s="258"/>
      <c r="T232" s="259"/>
      <c r="AT232" s="260" t="s">
        <v>148</v>
      </c>
      <c r="AU232" s="260" t="s">
        <v>89</v>
      </c>
      <c r="AV232" s="13" t="s">
        <v>89</v>
      </c>
      <c r="AW232" s="13" t="s">
        <v>36</v>
      </c>
      <c r="AX232" s="13" t="s">
        <v>79</v>
      </c>
      <c r="AY232" s="260" t="s">
        <v>135</v>
      </c>
    </row>
    <row r="233" spans="2:51" s="13" customFormat="1" ht="12">
      <c r="B233" s="250"/>
      <c r="C233" s="251"/>
      <c r="D233" s="236" t="s">
        <v>148</v>
      </c>
      <c r="E233" s="252" t="s">
        <v>1</v>
      </c>
      <c r="F233" s="253" t="s">
        <v>794</v>
      </c>
      <c r="G233" s="251"/>
      <c r="H233" s="254">
        <v>1.589</v>
      </c>
      <c r="I233" s="255"/>
      <c r="J233" s="251"/>
      <c r="K233" s="251"/>
      <c r="L233" s="256"/>
      <c r="M233" s="257"/>
      <c r="N233" s="258"/>
      <c r="O233" s="258"/>
      <c r="P233" s="258"/>
      <c r="Q233" s="258"/>
      <c r="R233" s="258"/>
      <c r="S233" s="258"/>
      <c r="T233" s="259"/>
      <c r="AT233" s="260" t="s">
        <v>148</v>
      </c>
      <c r="AU233" s="260" t="s">
        <v>89</v>
      </c>
      <c r="AV233" s="13" t="s">
        <v>89</v>
      </c>
      <c r="AW233" s="13" t="s">
        <v>36</v>
      </c>
      <c r="AX233" s="13" t="s">
        <v>79</v>
      </c>
      <c r="AY233" s="260" t="s">
        <v>135</v>
      </c>
    </row>
    <row r="234" spans="2:51" s="15" customFormat="1" ht="12">
      <c r="B234" s="272"/>
      <c r="C234" s="273"/>
      <c r="D234" s="236" t="s">
        <v>148</v>
      </c>
      <c r="E234" s="274" t="s">
        <v>1</v>
      </c>
      <c r="F234" s="275" t="s">
        <v>232</v>
      </c>
      <c r="G234" s="273"/>
      <c r="H234" s="276">
        <v>3.629</v>
      </c>
      <c r="I234" s="277"/>
      <c r="J234" s="273"/>
      <c r="K234" s="273"/>
      <c r="L234" s="278"/>
      <c r="M234" s="279"/>
      <c r="N234" s="280"/>
      <c r="O234" s="280"/>
      <c r="P234" s="280"/>
      <c r="Q234" s="280"/>
      <c r="R234" s="280"/>
      <c r="S234" s="280"/>
      <c r="T234" s="281"/>
      <c r="AT234" s="282" t="s">
        <v>148</v>
      </c>
      <c r="AU234" s="282" t="s">
        <v>89</v>
      </c>
      <c r="AV234" s="15" t="s">
        <v>158</v>
      </c>
      <c r="AW234" s="15" t="s">
        <v>36</v>
      </c>
      <c r="AX234" s="15" t="s">
        <v>87</v>
      </c>
      <c r="AY234" s="282" t="s">
        <v>135</v>
      </c>
    </row>
    <row r="235" spans="2:65" s="1" customFormat="1" ht="16.5" customHeight="1">
      <c r="B235" s="38"/>
      <c r="C235" s="223" t="s">
        <v>282</v>
      </c>
      <c r="D235" s="223" t="s">
        <v>137</v>
      </c>
      <c r="E235" s="224" t="s">
        <v>795</v>
      </c>
      <c r="F235" s="225" t="s">
        <v>796</v>
      </c>
      <c r="G235" s="226" t="s">
        <v>167</v>
      </c>
      <c r="H235" s="227">
        <v>35.5</v>
      </c>
      <c r="I235" s="228"/>
      <c r="J235" s="229">
        <f>ROUND(I235*H235,2)</f>
        <v>0</v>
      </c>
      <c r="K235" s="225" t="s">
        <v>141</v>
      </c>
      <c r="L235" s="43"/>
      <c r="M235" s="230" t="s">
        <v>1</v>
      </c>
      <c r="N235" s="231" t="s">
        <v>44</v>
      </c>
      <c r="O235" s="86"/>
      <c r="P235" s="232">
        <f>O235*H235</f>
        <v>0</v>
      </c>
      <c r="Q235" s="232">
        <v>0</v>
      </c>
      <c r="R235" s="232">
        <f>Q235*H235</f>
        <v>0</v>
      </c>
      <c r="S235" s="232">
        <v>0.025</v>
      </c>
      <c r="T235" s="233">
        <f>S235*H235</f>
        <v>0.8875000000000001</v>
      </c>
      <c r="AR235" s="234" t="s">
        <v>142</v>
      </c>
      <c r="AT235" s="234" t="s">
        <v>137</v>
      </c>
      <c r="AU235" s="234" t="s">
        <v>89</v>
      </c>
      <c r="AY235" s="17" t="s">
        <v>135</v>
      </c>
      <c r="BE235" s="235">
        <f>IF(N235="základní",J235,0)</f>
        <v>0</v>
      </c>
      <c r="BF235" s="235">
        <f>IF(N235="snížená",J235,0)</f>
        <v>0</v>
      </c>
      <c r="BG235" s="235">
        <f>IF(N235="zákl. přenesená",J235,0)</f>
        <v>0</v>
      </c>
      <c r="BH235" s="235">
        <f>IF(N235="sníž. přenesená",J235,0)</f>
        <v>0</v>
      </c>
      <c r="BI235" s="235">
        <f>IF(N235="nulová",J235,0)</f>
        <v>0</v>
      </c>
      <c r="BJ235" s="17" t="s">
        <v>87</v>
      </c>
      <c r="BK235" s="235">
        <f>ROUND(I235*H235,2)</f>
        <v>0</v>
      </c>
      <c r="BL235" s="17" t="s">
        <v>142</v>
      </c>
      <c r="BM235" s="234" t="s">
        <v>797</v>
      </c>
    </row>
    <row r="236" spans="2:47" s="1" customFormat="1" ht="12">
      <c r="B236" s="38"/>
      <c r="C236" s="39"/>
      <c r="D236" s="236" t="s">
        <v>144</v>
      </c>
      <c r="E236" s="39"/>
      <c r="F236" s="237" t="s">
        <v>798</v>
      </c>
      <c r="G236" s="39"/>
      <c r="H236" s="39"/>
      <c r="I236" s="139"/>
      <c r="J236" s="39"/>
      <c r="K236" s="39"/>
      <c r="L236" s="43"/>
      <c r="M236" s="238"/>
      <c r="N236" s="86"/>
      <c r="O236" s="86"/>
      <c r="P236" s="86"/>
      <c r="Q236" s="86"/>
      <c r="R236" s="86"/>
      <c r="S236" s="86"/>
      <c r="T236" s="87"/>
      <c r="AT236" s="17" t="s">
        <v>144</v>
      </c>
      <c r="AU236" s="17" t="s">
        <v>89</v>
      </c>
    </row>
    <row r="237" spans="2:47" s="1" customFormat="1" ht="12">
      <c r="B237" s="38"/>
      <c r="C237" s="39"/>
      <c r="D237" s="236" t="s">
        <v>146</v>
      </c>
      <c r="E237" s="39"/>
      <c r="F237" s="239" t="s">
        <v>799</v>
      </c>
      <c r="G237" s="39"/>
      <c r="H237" s="39"/>
      <c r="I237" s="139"/>
      <c r="J237" s="39"/>
      <c r="K237" s="39"/>
      <c r="L237" s="43"/>
      <c r="M237" s="238"/>
      <c r="N237" s="86"/>
      <c r="O237" s="86"/>
      <c r="P237" s="86"/>
      <c r="Q237" s="86"/>
      <c r="R237" s="86"/>
      <c r="S237" s="86"/>
      <c r="T237" s="87"/>
      <c r="AT237" s="17" t="s">
        <v>146</v>
      </c>
      <c r="AU237" s="17" t="s">
        <v>89</v>
      </c>
    </row>
    <row r="238" spans="2:65" s="1" customFormat="1" ht="16.5" customHeight="1">
      <c r="B238" s="38"/>
      <c r="C238" s="223" t="s">
        <v>289</v>
      </c>
      <c r="D238" s="223" t="s">
        <v>137</v>
      </c>
      <c r="E238" s="224" t="s">
        <v>602</v>
      </c>
      <c r="F238" s="225" t="s">
        <v>603</v>
      </c>
      <c r="G238" s="226" t="s">
        <v>140</v>
      </c>
      <c r="H238" s="227">
        <v>345.6</v>
      </c>
      <c r="I238" s="228"/>
      <c r="J238" s="229">
        <f>ROUND(I238*H238,2)</f>
        <v>0</v>
      </c>
      <c r="K238" s="225" t="s">
        <v>141</v>
      </c>
      <c r="L238" s="43"/>
      <c r="M238" s="230" t="s">
        <v>1</v>
      </c>
      <c r="N238" s="231" t="s">
        <v>44</v>
      </c>
      <c r="O238" s="86"/>
      <c r="P238" s="232">
        <f>O238*H238</f>
        <v>0</v>
      </c>
      <c r="Q238" s="232">
        <v>0</v>
      </c>
      <c r="R238" s="232">
        <f>Q238*H238</f>
        <v>0</v>
      </c>
      <c r="S238" s="232">
        <v>0</v>
      </c>
      <c r="T238" s="233">
        <f>S238*H238</f>
        <v>0</v>
      </c>
      <c r="AR238" s="234" t="s">
        <v>142</v>
      </c>
      <c r="AT238" s="234" t="s">
        <v>137</v>
      </c>
      <c r="AU238" s="234" t="s">
        <v>89</v>
      </c>
      <c r="AY238" s="17" t="s">
        <v>135</v>
      </c>
      <c r="BE238" s="235">
        <f>IF(N238="základní",J238,0)</f>
        <v>0</v>
      </c>
      <c r="BF238" s="235">
        <f>IF(N238="snížená",J238,0)</f>
        <v>0</v>
      </c>
      <c r="BG238" s="235">
        <f>IF(N238="zákl. přenesená",J238,0)</f>
        <v>0</v>
      </c>
      <c r="BH238" s="235">
        <f>IF(N238="sníž. přenesená",J238,0)</f>
        <v>0</v>
      </c>
      <c r="BI238" s="235">
        <f>IF(N238="nulová",J238,0)</f>
        <v>0</v>
      </c>
      <c r="BJ238" s="17" t="s">
        <v>87</v>
      </c>
      <c r="BK238" s="235">
        <f>ROUND(I238*H238,2)</f>
        <v>0</v>
      </c>
      <c r="BL238" s="17" t="s">
        <v>142</v>
      </c>
      <c r="BM238" s="234" t="s">
        <v>800</v>
      </c>
    </row>
    <row r="239" spans="2:47" s="1" customFormat="1" ht="12">
      <c r="B239" s="38"/>
      <c r="C239" s="39"/>
      <c r="D239" s="236" t="s">
        <v>144</v>
      </c>
      <c r="E239" s="39"/>
      <c r="F239" s="237" t="s">
        <v>603</v>
      </c>
      <c r="G239" s="39"/>
      <c r="H239" s="39"/>
      <c r="I239" s="139"/>
      <c r="J239" s="39"/>
      <c r="K239" s="39"/>
      <c r="L239" s="43"/>
      <c r="M239" s="238"/>
      <c r="N239" s="86"/>
      <c r="O239" s="86"/>
      <c r="P239" s="86"/>
      <c r="Q239" s="86"/>
      <c r="R239" s="86"/>
      <c r="S239" s="86"/>
      <c r="T239" s="87"/>
      <c r="AT239" s="17" t="s">
        <v>144</v>
      </c>
      <c r="AU239" s="17" t="s">
        <v>89</v>
      </c>
    </row>
    <row r="240" spans="2:51" s="13" customFormat="1" ht="12">
      <c r="B240" s="250"/>
      <c r="C240" s="251"/>
      <c r="D240" s="236" t="s">
        <v>148</v>
      </c>
      <c r="E240" s="252" t="s">
        <v>1</v>
      </c>
      <c r="F240" s="253" t="s">
        <v>801</v>
      </c>
      <c r="G240" s="251"/>
      <c r="H240" s="254">
        <v>172.8</v>
      </c>
      <c r="I240" s="255"/>
      <c r="J240" s="251"/>
      <c r="K240" s="251"/>
      <c r="L240" s="256"/>
      <c r="M240" s="257"/>
      <c r="N240" s="258"/>
      <c r="O240" s="258"/>
      <c r="P240" s="258"/>
      <c r="Q240" s="258"/>
      <c r="R240" s="258"/>
      <c r="S240" s="258"/>
      <c r="T240" s="259"/>
      <c r="AT240" s="260" t="s">
        <v>148</v>
      </c>
      <c r="AU240" s="260" t="s">
        <v>89</v>
      </c>
      <c r="AV240" s="13" t="s">
        <v>89</v>
      </c>
      <c r="AW240" s="13" t="s">
        <v>36</v>
      </c>
      <c r="AX240" s="13" t="s">
        <v>79</v>
      </c>
      <c r="AY240" s="260" t="s">
        <v>135</v>
      </c>
    </row>
    <row r="241" spans="2:51" s="13" customFormat="1" ht="12">
      <c r="B241" s="250"/>
      <c r="C241" s="251"/>
      <c r="D241" s="236" t="s">
        <v>148</v>
      </c>
      <c r="E241" s="252" t="s">
        <v>1</v>
      </c>
      <c r="F241" s="253" t="s">
        <v>777</v>
      </c>
      <c r="G241" s="251"/>
      <c r="H241" s="254">
        <v>172.8</v>
      </c>
      <c r="I241" s="255"/>
      <c r="J241" s="251"/>
      <c r="K241" s="251"/>
      <c r="L241" s="256"/>
      <c r="M241" s="257"/>
      <c r="N241" s="258"/>
      <c r="O241" s="258"/>
      <c r="P241" s="258"/>
      <c r="Q241" s="258"/>
      <c r="R241" s="258"/>
      <c r="S241" s="258"/>
      <c r="T241" s="259"/>
      <c r="AT241" s="260" t="s">
        <v>148</v>
      </c>
      <c r="AU241" s="260" t="s">
        <v>89</v>
      </c>
      <c r="AV241" s="13" t="s">
        <v>89</v>
      </c>
      <c r="AW241" s="13" t="s">
        <v>36</v>
      </c>
      <c r="AX241" s="13" t="s">
        <v>79</v>
      </c>
      <c r="AY241" s="260" t="s">
        <v>135</v>
      </c>
    </row>
    <row r="242" spans="2:51" s="14" customFormat="1" ht="12">
      <c r="B242" s="261"/>
      <c r="C242" s="262"/>
      <c r="D242" s="236" t="s">
        <v>148</v>
      </c>
      <c r="E242" s="263" t="s">
        <v>1</v>
      </c>
      <c r="F242" s="264" t="s">
        <v>180</v>
      </c>
      <c r="G242" s="262"/>
      <c r="H242" s="265">
        <v>345.6</v>
      </c>
      <c r="I242" s="266"/>
      <c r="J242" s="262"/>
      <c r="K242" s="262"/>
      <c r="L242" s="267"/>
      <c r="M242" s="268"/>
      <c r="N242" s="269"/>
      <c r="O242" s="269"/>
      <c r="P242" s="269"/>
      <c r="Q242" s="269"/>
      <c r="R242" s="269"/>
      <c r="S242" s="269"/>
      <c r="T242" s="270"/>
      <c r="AT242" s="271" t="s">
        <v>148</v>
      </c>
      <c r="AU242" s="271" t="s">
        <v>89</v>
      </c>
      <c r="AV242" s="14" t="s">
        <v>142</v>
      </c>
      <c r="AW242" s="14" t="s">
        <v>36</v>
      </c>
      <c r="AX242" s="14" t="s">
        <v>87</v>
      </c>
      <c r="AY242" s="271" t="s">
        <v>135</v>
      </c>
    </row>
    <row r="243" spans="2:63" s="11" customFormat="1" ht="22.8" customHeight="1">
      <c r="B243" s="207"/>
      <c r="C243" s="208"/>
      <c r="D243" s="209" t="s">
        <v>78</v>
      </c>
      <c r="E243" s="221" t="s">
        <v>309</v>
      </c>
      <c r="F243" s="221" t="s">
        <v>310</v>
      </c>
      <c r="G243" s="208"/>
      <c r="H243" s="208"/>
      <c r="I243" s="211"/>
      <c r="J243" s="222">
        <f>BK243</f>
        <v>0</v>
      </c>
      <c r="K243" s="208"/>
      <c r="L243" s="213"/>
      <c r="M243" s="214"/>
      <c r="N243" s="215"/>
      <c r="O243" s="215"/>
      <c r="P243" s="216">
        <f>SUM(P244:P281)</f>
        <v>0</v>
      </c>
      <c r="Q243" s="215"/>
      <c r="R243" s="216">
        <f>SUM(R244:R281)</f>
        <v>0</v>
      </c>
      <c r="S243" s="215"/>
      <c r="T243" s="217">
        <f>SUM(T244:T281)</f>
        <v>0</v>
      </c>
      <c r="AR243" s="218" t="s">
        <v>87</v>
      </c>
      <c r="AT243" s="219" t="s">
        <v>78</v>
      </c>
      <c r="AU243" s="219" t="s">
        <v>87</v>
      </c>
      <c r="AY243" s="218" t="s">
        <v>135</v>
      </c>
      <c r="BK243" s="220">
        <f>SUM(BK244:BK281)</f>
        <v>0</v>
      </c>
    </row>
    <row r="244" spans="2:65" s="1" customFormat="1" ht="16.5" customHeight="1">
      <c r="B244" s="38"/>
      <c r="C244" s="223" t="s">
        <v>295</v>
      </c>
      <c r="D244" s="223" t="s">
        <v>137</v>
      </c>
      <c r="E244" s="224" t="s">
        <v>802</v>
      </c>
      <c r="F244" s="225" t="s">
        <v>803</v>
      </c>
      <c r="G244" s="226" t="s">
        <v>240</v>
      </c>
      <c r="H244" s="227">
        <v>0.888</v>
      </c>
      <c r="I244" s="228"/>
      <c r="J244" s="229">
        <f>ROUND(I244*H244,2)</f>
        <v>0</v>
      </c>
      <c r="K244" s="225" t="s">
        <v>141</v>
      </c>
      <c r="L244" s="43"/>
      <c r="M244" s="230" t="s">
        <v>1</v>
      </c>
      <c r="N244" s="231" t="s">
        <v>44</v>
      </c>
      <c r="O244" s="86"/>
      <c r="P244" s="232">
        <f>O244*H244</f>
        <v>0</v>
      </c>
      <c r="Q244" s="232">
        <v>0</v>
      </c>
      <c r="R244" s="232">
        <f>Q244*H244</f>
        <v>0</v>
      </c>
      <c r="S244" s="232">
        <v>0</v>
      </c>
      <c r="T244" s="233">
        <f>S244*H244</f>
        <v>0</v>
      </c>
      <c r="AR244" s="234" t="s">
        <v>142</v>
      </c>
      <c r="AT244" s="234" t="s">
        <v>137</v>
      </c>
      <c r="AU244" s="234" t="s">
        <v>89</v>
      </c>
      <c r="AY244" s="17" t="s">
        <v>135</v>
      </c>
      <c r="BE244" s="235">
        <f>IF(N244="základní",J244,0)</f>
        <v>0</v>
      </c>
      <c r="BF244" s="235">
        <f>IF(N244="snížená",J244,0)</f>
        <v>0</v>
      </c>
      <c r="BG244" s="235">
        <f>IF(N244="zákl. přenesená",J244,0)</f>
        <v>0</v>
      </c>
      <c r="BH244" s="235">
        <f>IF(N244="sníž. přenesená",J244,0)</f>
        <v>0</v>
      </c>
      <c r="BI244" s="235">
        <f>IF(N244="nulová",J244,0)</f>
        <v>0</v>
      </c>
      <c r="BJ244" s="17" t="s">
        <v>87</v>
      </c>
      <c r="BK244" s="235">
        <f>ROUND(I244*H244,2)</f>
        <v>0</v>
      </c>
      <c r="BL244" s="17" t="s">
        <v>142</v>
      </c>
      <c r="BM244" s="234" t="s">
        <v>804</v>
      </c>
    </row>
    <row r="245" spans="2:47" s="1" customFormat="1" ht="12">
      <c r="B245" s="38"/>
      <c r="C245" s="39"/>
      <c r="D245" s="236" t="s">
        <v>144</v>
      </c>
      <c r="E245" s="39"/>
      <c r="F245" s="237" t="s">
        <v>805</v>
      </c>
      <c r="G245" s="39"/>
      <c r="H245" s="39"/>
      <c r="I245" s="139"/>
      <c r="J245" s="39"/>
      <c r="K245" s="39"/>
      <c r="L245" s="43"/>
      <c r="M245" s="238"/>
      <c r="N245" s="86"/>
      <c r="O245" s="86"/>
      <c r="P245" s="86"/>
      <c r="Q245" s="86"/>
      <c r="R245" s="86"/>
      <c r="S245" s="86"/>
      <c r="T245" s="87"/>
      <c r="AT245" s="17" t="s">
        <v>144</v>
      </c>
      <c r="AU245" s="17" t="s">
        <v>89</v>
      </c>
    </row>
    <row r="246" spans="2:47" s="1" customFormat="1" ht="12">
      <c r="B246" s="38"/>
      <c r="C246" s="39"/>
      <c r="D246" s="236" t="s">
        <v>146</v>
      </c>
      <c r="E246" s="39"/>
      <c r="F246" s="239" t="s">
        <v>806</v>
      </c>
      <c r="G246" s="39"/>
      <c r="H246" s="39"/>
      <c r="I246" s="139"/>
      <c r="J246" s="39"/>
      <c r="K246" s="39"/>
      <c r="L246" s="43"/>
      <c r="M246" s="238"/>
      <c r="N246" s="86"/>
      <c r="O246" s="86"/>
      <c r="P246" s="86"/>
      <c r="Q246" s="86"/>
      <c r="R246" s="86"/>
      <c r="S246" s="86"/>
      <c r="T246" s="87"/>
      <c r="AT246" s="17" t="s">
        <v>146</v>
      </c>
      <c r="AU246" s="17" t="s">
        <v>89</v>
      </c>
    </row>
    <row r="247" spans="2:51" s="13" customFormat="1" ht="12">
      <c r="B247" s="250"/>
      <c r="C247" s="251"/>
      <c r="D247" s="236" t="s">
        <v>148</v>
      </c>
      <c r="E247" s="252" t="s">
        <v>1</v>
      </c>
      <c r="F247" s="253" t="s">
        <v>807</v>
      </c>
      <c r="G247" s="251"/>
      <c r="H247" s="254">
        <v>0.888</v>
      </c>
      <c r="I247" s="255"/>
      <c r="J247" s="251"/>
      <c r="K247" s="251"/>
      <c r="L247" s="256"/>
      <c r="M247" s="257"/>
      <c r="N247" s="258"/>
      <c r="O247" s="258"/>
      <c r="P247" s="258"/>
      <c r="Q247" s="258"/>
      <c r="R247" s="258"/>
      <c r="S247" s="258"/>
      <c r="T247" s="259"/>
      <c r="AT247" s="260" t="s">
        <v>148</v>
      </c>
      <c r="AU247" s="260" t="s">
        <v>89</v>
      </c>
      <c r="AV247" s="13" t="s">
        <v>89</v>
      </c>
      <c r="AW247" s="13" t="s">
        <v>36</v>
      </c>
      <c r="AX247" s="13" t="s">
        <v>87</v>
      </c>
      <c r="AY247" s="260" t="s">
        <v>135</v>
      </c>
    </row>
    <row r="248" spans="2:65" s="1" customFormat="1" ht="16.5" customHeight="1">
      <c r="B248" s="38"/>
      <c r="C248" s="223" t="s">
        <v>302</v>
      </c>
      <c r="D248" s="223" t="s">
        <v>137</v>
      </c>
      <c r="E248" s="224" t="s">
        <v>808</v>
      </c>
      <c r="F248" s="225" t="s">
        <v>809</v>
      </c>
      <c r="G248" s="226" t="s">
        <v>240</v>
      </c>
      <c r="H248" s="227">
        <v>0.888</v>
      </c>
      <c r="I248" s="228"/>
      <c r="J248" s="229">
        <f>ROUND(I248*H248,2)</f>
        <v>0</v>
      </c>
      <c r="K248" s="225" t="s">
        <v>141</v>
      </c>
      <c r="L248" s="43"/>
      <c r="M248" s="230" t="s">
        <v>1</v>
      </c>
      <c r="N248" s="231" t="s">
        <v>44</v>
      </c>
      <c r="O248" s="86"/>
      <c r="P248" s="232">
        <f>O248*H248</f>
        <v>0</v>
      </c>
      <c r="Q248" s="232">
        <v>0</v>
      </c>
      <c r="R248" s="232">
        <f>Q248*H248</f>
        <v>0</v>
      </c>
      <c r="S248" s="232">
        <v>0</v>
      </c>
      <c r="T248" s="233">
        <f>S248*H248</f>
        <v>0</v>
      </c>
      <c r="AR248" s="234" t="s">
        <v>142</v>
      </c>
      <c r="AT248" s="234" t="s">
        <v>137</v>
      </c>
      <c r="AU248" s="234" t="s">
        <v>89</v>
      </c>
      <c r="AY248" s="17" t="s">
        <v>135</v>
      </c>
      <c r="BE248" s="235">
        <f>IF(N248="základní",J248,0)</f>
        <v>0</v>
      </c>
      <c r="BF248" s="235">
        <f>IF(N248="snížená",J248,0)</f>
        <v>0</v>
      </c>
      <c r="BG248" s="235">
        <f>IF(N248="zákl. přenesená",J248,0)</f>
        <v>0</v>
      </c>
      <c r="BH248" s="235">
        <f>IF(N248="sníž. přenesená",J248,0)</f>
        <v>0</v>
      </c>
      <c r="BI248" s="235">
        <f>IF(N248="nulová",J248,0)</f>
        <v>0</v>
      </c>
      <c r="BJ248" s="17" t="s">
        <v>87</v>
      </c>
      <c r="BK248" s="235">
        <f>ROUND(I248*H248,2)</f>
        <v>0</v>
      </c>
      <c r="BL248" s="17" t="s">
        <v>142</v>
      </c>
      <c r="BM248" s="234" t="s">
        <v>810</v>
      </c>
    </row>
    <row r="249" spans="2:47" s="1" customFormat="1" ht="12">
      <c r="B249" s="38"/>
      <c r="C249" s="39"/>
      <c r="D249" s="236" t="s">
        <v>144</v>
      </c>
      <c r="E249" s="39"/>
      <c r="F249" s="237" t="s">
        <v>811</v>
      </c>
      <c r="G249" s="39"/>
      <c r="H249" s="39"/>
      <c r="I249" s="139"/>
      <c r="J249" s="39"/>
      <c r="K249" s="39"/>
      <c r="L249" s="43"/>
      <c r="M249" s="238"/>
      <c r="N249" s="86"/>
      <c r="O249" s="86"/>
      <c r="P249" s="86"/>
      <c r="Q249" s="86"/>
      <c r="R249" s="86"/>
      <c r="S249" s="86"/>
      <c r="T249" s="87"/>
      <c r="AT249" s="17" t="s">
        <v>144</v>
      </c>
      <c r="AU249" s="17" t="s">
        <v>89</v>
      </c>
    </row>
    <row r="250" spans="2:47" s="1" customFormat="1" ht="12">
      <c r="B250" s="38"/>
      <c r="C250" s="39"/>
      <c r="D250" s="236" t="s">
        <v>146</v>
      </c>
      <c r="E250" s="39"/>
      <c r="F250" s="239" t="s">
        <v>812</v>
      </c>
      <c r="G250" s="39"/>
      <c r="H250" s="39"/>
      <c r="I250" s="139"/>
      <c r="J250" s="39"/>
      <c r="K250" s="39"/>
      <c r="L250" s="43"/>
      <c r="M250" s="238"/>
      <c r="N250" s="86"/>
      <c r="O250" s="86"/>
      <c r="P250" s="86"/>
      <c r="Q250" s="86"/>
      <c r="R250" s="86"/>
      <c r="S250" s="86"/>
      <c r="T250" s="87"/>
      <c r="AT250" s="17" t="s">
        <v>146</v>
      </c>
      <c r="AU250" s="17" t="s">
        <v>89</v>
      </c>
    </row>
    <row r="251" spans="2:51" s="13" customFormat="1" ht="12">
      <c r="B251" s="250"/>
      <c r="C251" s="251"/>
      <c r="D251" s="236" t="s">
        <v>148</v>
      </c>
      <c r="E251" s="252" t="s">
        <v>1</v>
      </c>
      <c r="F251" s="253" t="s">
        <v>813</v>
      </c>
      <c r="G251" s="251"/>
      <c r="H251" s="254">
        <v>0.888</v>
      </c>
      <c r="I251" s="255"/>
      <c r="J251" s="251"/>
      <c r="K251" s="251"/>
      <c r="L251" s="256"/>
      <c r="M251" s="257"/>
      <c r="N251" s="258"/>
      <c r="O251" s="258"/>
      <c r="P251" s="258"/>
      <c r="Q251" s="258"/>
      <c r="R251" s="258"/>
      <c r="S251" s="258"/>
      <c r="T251" s="259"/>
      <c r="AT251" s="260" t="s">
        <v>148</v>
      </c>
      <c r="AU251" s="260" t="s">
        <v>89</v>
      </c>
      <c r="AV251" s="13" t="s">
        <v>89</v>
      </c>
      <c r="AW251" s="13" t="s">
        <v>36</v>
      </c>
      <c r="AX251" s="13" t="s">
        <v>87</v>
      </c>
      <c r="AY251" s="260" t="s">
        <v>135</v>
      </c>
    </row>
    <row r="252" spans="2:65" s="1" customFormat="1" ht="16.5" customHeight="1">
      <c r="B252" s="38"/>
      <c r="C252" s="223" t="s">
        <v>311</v>
      </c>
      <c r="D252" s="223" t="s">
        <v>137</v>
      </c>
      <c r="E252" s="224" t="s">
        <v>668</v>
      </c>
      <c r="F252" s="225" t="s">
        <v>669</v>
      </c>
      <c r="G252" s="226" t="s">
        <v>240</v>
      </c>
      <c r="H252" s="227">
        <v>13.059</v>
      </c>
      <c r="I252" s="228"/>
      <c r="J252" s="229">
        <f>ROUND(I252*H252,2)</f>
        <v>0</v>
      </c>
      <c r="K252" s="225" t="s">
        <v>141</v>
      </c>
      <c r="L252" s="43"/>
      <c r="M252" s="230" t="s">
        <v>1</v>
      </c>
      <c r="N252" s="231" t="s">
        <v>44</v>
      </c>
      <c r="O252" s="86"/>
      <c r="P252" s="232">
        <f>O252*H252</f>
        <v>0</v>
      </c>
      <c r="Q252" s="232">
        <v>0</v>
      </c>
      <c r="R252" s="232">
        <f>Q252*H252</f>
        <v>0</v>
      </c>
      <c r="S252" s="232">
        <v>0</v>
      </c>
      <c r="T252" s="233">
        <f>S252*H252</f>
        <v>0</v>
      </c>
      <c r="AR252" s="234" t="s">
        <v>142</v>
      </c>
      <c r="AT252" s="234" t="s">
        <v>137</v>
      </c>
      <c r="AU252" s="234" t="s">
        <v>89</v>
      </c>
      <c r="AY252" s="17" t="s">
        <v>135</v>
      </c>
      <c r="BE252" s="235">
        <f>IF(N252="základní",J252,0)</f>
        <v>0</v>
      </c>
      <c r="BF252" s="235">
        <f>IF(N252="snížená",J252,0)</f>
        <v>0</v>
      </c>
      <c r="BG252" s="235">
        <f>IF(N252="zákl. přenesená",J252,0)</f>
        <v>0</v>
      </c>
      <c r="BH252" s="235">
        <f>IF(N252="sníž. přenesená",J252,0)</f>
        <v>0</v>
      </c>
      <c r="BI252" s="235">
        <f>IF(N252="nulová",J252,0)</f>
        <v>0</v>
      </c>
      <c r="BJ252" s="17" t="s">
        <v>87</v>
      </c>
      <c r="BK252" s="235">
        <f>ROUND(I252*H252,2)</f>
        <v>0</v>
      </c>
      <c r="BL252" s="17" t="s">
        <v>142</v>
      </c>
      <c r="BM252" s="234" t="s">
        <v>814</v>
      </c>
    </row>
    <row r="253" spans="2:47" s="1" customFormat="1" ht="12">
      <c r="B253" s="38"/>
      <c r="C253" s="39"/>
      <c r="D253" s="236" t="s">
        <v>144</v>
      </c>
      <c r="E253" s="39"/>
      <c r="F253" s="237" t="s">
        <v>671</v>
      </c>
      <c r="G253" s="39"/>
      <c r="H253" s="39"/>
      <c r="I253" s="139"/>
      <c r="J253" s="39"/>
      <c r="K253" s="39"/>
      <c r="L253" s="43"/>
      <c r="M253" s="238"/>
      <c r="N253" s="86"/>
      <c r="O253" s="86"/>
      <c r="P253" s="86"/>
      <c r="Q253" s="86"/>
      <c r="R253" s="86"/>
      <c r="S253" s="86"/>
      <c r="T253" s="87"/>
      <c r="AT253" s="17" t="s">
        <v>144</v>
      </c>
      <c r="AU253" s="17" t="s">
        <v>89</v>
      </c>
    </row>
    <row r="254" spans="2:47" s="1" customFormat="1" ht="12">
      <c r="B254" s="38"/>
      <c r="C254" s="39"/>
      <c r="D254" s="236" t="s">
        <v>146</v>
      </c>
      <c r="E254" s="39"/>
      <c r="F254" s="239" t="s">
        <v>672</v>
      </c>
      <c r="G254" s="39"/>
      <c r="H254" s="39"/>
      <c r="I254" s="139"/>
      <c r="J254" s="39"/>
      <c r="K254" s="39"/>
      <c r="L254" s="43"/>
      <c r="M254" s="238"/>
      <c r="N254" s="86"/>
      <c r="O254" s="86"/>
      <c r="P254" s="86"/>
      <c r="Q254" s="86"/>
      <c r="R254" s="86"/>
      <c r="S254" s="86"/>
      <c r="T254" s="87"/>
      <c r="AT254" s="17" t="s">
        <v>146</v>
      </c>
      <c r="AU254" s="17" t="s">
        <v>89</v>
      </c>
    </row>
    <row r="255" spans="2:51" s="13" customFormat="1" ht="12">
      <c r="B255" s="250"/>
      <c r="C255" s="251"/>
      <c r="D255" s="236" t="s">
        <v>148</v>
      </c>
      <c r="E255" s="252" t="s">
        <v>1</v>
      </c>
      <c r="F255" s="253" t="s">
        <v>815</v>
      </c>
      <c r="G255" s="251"/>
      <c r="H255" s="254">
        <v>7.553</v>
      </c>
      <c r="I255" s="255"/>
      <c r="J255" s="251"/>
      <c r="K255" s="251"/>
      <c r="L255" s="256"/>
      <c r="M255" s="257"/>
      <c r="N255" s="258"/>
      <c r="O255" s="258"/>
      <c r="P255" s="258"/>
      <c r="Q255" s="258"/>
      <c r="R255" s="258"/>
      <c r="S255" s="258"/>
      <c r="T255" s="259"/>
      <c r="AT255" s="260" t="s">
        <v>148</v>
      </c>
      <c r="AU255" s="260" t="s">
        <v>89</v>
      </c>
      <c r="AV255" s="13" t="s">
        <v>89</v>
      </c>
      <c r="AW255" s="13" t="s">
        <v>36</v>
      </c>
      <c r="AX255" s="13" t="s">
        <v>79</v>
      </c>
      <c r="AY255" s="260" t="s">
        <v>135</v>
      </c>
    </row>
    <row r="256" spans="2:51" s="13" customFormat="1" ht="12">
      <c r="B256" s="250"/>
      <c r="C256" s="251"/>
      <c r="D256" s="236" t="s">
        <v>148</v>
      </c>
      <c r="E256" s="252" t="s">
        <v>1</v>
      </c>
      <c r="F256" s="253" t="s">
        <v>816</v>
      </c>
      <c r="G256" s="251"/>
      <c r="H256" s="254">
        <v>4.977</v>
      </c>
      <c r="I256" s="255"/>
      <c r="J256" s="251"/>
      <c r="K256" s="251"/>
      <c r="L256" s="256"/>
      <c r="M256" s="257"/>
      <c r="N256" s="258"/>
      <c r="O256" s="258"/>
      <c r="P256" s="258"/>
      <c r="Q256" s="258"/>
      <c r="R256" s="258"/>
      <c r="S256" s="258"/>
      <c r="T256" s="259"/>
      <c r="AT256" s="260" t="s">
        <v>148</v>
      </c>
      <c r="AU256" s="260" t="s">
        <v>89</v>
      </c>
      <c r="AV256" s="13" t="s">
        <v>89</v>
      </c>
      <c r="AW256" s="13" t="s">
        <v>36</v>
      </c>
      <c r="AX256" s="13" t="s">
        <v>79</v>
      </c>
      <c r="AY256" s="260" t="s">
        <v>135</v>
      </c>
    </row>
    <row r="257" spans="2:51" s="13" customFormat="1" ht="12">
      <c r="B257" s="250"/>
      <c r="C257" s="251"/>
      <c r="D257" s="236" t="s">
        <v>148</v>
      </c>
      <c r="E257" s="252" t="s">
        <v>1</v>
      </c>
      <c r="F257" s="253" t="s">
        <v>817</v>
      </c>
      <c r="G257" s="251"/>
      <c r="H257" s="254">
        <v>0.529</v>
      </c>
      <c r="I257" s="255"/>
      <c r="J257" s="251"/>
      <c r="K257" s="251"/>
      <c r="L257" s="256"/>
      <c r="M257" s="257"/>
      <c r="N257" s="258"/>
      <c r="O257" s="258"/>
      <c r="P257" s="258"/>
      <c r="Q257" s="258"/>
      <c r="R257" s="258"/>
      <c r="S257" s="258"/>
      <c r="T257" s="259"/>
      <c r="AT257" s="260" t="s">
        <v>148</v>
      </c>
      <c r="AU257" s="260" t="s">
        <v>89</v>
      </c>
      <c r="AV257" s="13" t="s">
        <v>89</v>
      </c>
      <c r="AW257" s="13" t="s">
        <v>36</v>
      </c>
      <c r="AX257" s="13" t="s">
        <v>79</v>
      </c>
      <c r="AY257" s="260" t="s">
        <v>135</v>
      </c>
    </row>
    <row r="258" spans="2:51" s="14" customFormat="1" ht="12">
      <c r="B258" s="261"/>
      <c r="C258" s="262"/>
      <c r="D258" s="236" t="s">
        <v>148</v>
      </c>
      <c r="E258" s="263" t="s">
        <v>1</v>
      </c>
      <c r="F258" s="264" t="s">
        <v>180</v>
      </c>
      <c r="G258" s="262"/>
      <c r="H258" s="265">
        <v>13.059000000000001</v>
      </c>
      <c r="I258" s="266"/>
      <c r="J258" s="262"/>
      <c r="K258" s="262"/>
      <c r="L258" s="267"/>
      <c r="M258" s="268"/>
      <c r="N258" s="269"/>
      <c r="O258" s="269"/>
      <c r="P258" s="269"/>
      <c r="Q258" s="269"/>
      <c r="R258" s="269"/>
      <c r="S258" s="269"/>
      <c r="T258" s="270"/>
      <c r="AT258" s="271" t="s">
        <v>148</v>
      </c>
      <c r="AU258" s="271" t="s">
        <v>89</v>
      </c>
      <c r="AV258" s="14" t="s">
        <v>142</v>
      </c>
      <c r="AW258" s="14" t="s">
        <v>36</v>
      </c>
      <c r="AX258" s="14" t="s">
        <v>87</v>
      </c>
      <c r="AY258" s="271" t="s">
        <v>135</v>
      </c>
    </row>
    <row r="259" spans="2:65" s="1" customFormat="1" ht="16.5" customHeight="1">
      <c r="B259" s="38"/>
      <c r="C259" s="223" t="s">
        <v>316</v>
      </c>
      <c r="D259" s="223" t="s">
        <v>137</v>
      </c>
      <c r="E259" s="224" t="s">
        <v>312</v>
      </c>
      <c r="F259" s="225" t="s">
        <v>313</v>
      </c>
      <c r="G259" s="226" t="s">
        <v>240</v>
      </c>
      <c r="H259" s="227">
        <v>3.796</v>
      </c>
      <c r="I259" s="228"/>
      <c r="J259" s="229">
        <f>ROUND(I259*H259,2)</f>
        <v>0</v>
      </c>
      <c r="K259" s="225" t="s">
        <v>1</v>
      </c>
      <c r="L259" s="43"/>
      <c r="M259" s="230" t="s">
        <v>1</v>
      </c>
      <c r="N259" s="231" t="s">
        <v>44</v>
      </c>
      <c r="O259" s="86"/>
      <c r="P259" s="232">
        <f>O259*H259</f>
        <v>0</v>
      </c>
      <c r="Q259" s="232">
        <v>0</v>
      </c>
      <c r="R259" s="232">
        <f>Q259*H259</f>
        <v>0</v>
      </c>
      <c r="S259" s="232">
        <v>0</v>
      </c>
      <c r="T259" s="233">
        <f>S259*H259</f>
        <v>0</v>
      </c>
      <c r="AR259" s="234" t="s">
        <v>142</v>
      </c>
      <c r="AT259" s="234" t="s">
        <v>137</v>
      </c>
      <c r="AU259" s="234" t="s">
        <v>89</v>
      </c>
      <c r="AY259" s="17" t="s">
        <v>135</v>
      </c>
      <c r="BE259" s="235">
        <f>IF(N259="základní",J259,0)</f>
        <v>0</v>
      </c>
      <c r="BF259" s="235">
        <f>IF(N259="snížená",J259,0)</f>
        <v>0</v>
      </c>
      <c r="BG259" s="235">
        <f>IF(N259="zákl. přenesená",J259,0)</f>
        <v>0</v>
      </c>
      <c r="BH259" s="235">
        <f>IF(N259="sníž. přenesená",J259,0)</f>
        <v>0</v>
      </c>
      <c r="BI259" s="235">
        <f>IF(N259="nulová",J259,0)</f>
        <v>0</v>
      </c>
      <c r="BJ259" s="17" t="s">
        <v>87</v>
      </c>
      <c r="BK259" s="235">
        <f>ROUND(I259*H259,2)</f>
        <v>0</v>
      </c>
      <c r="BL259" s="17" t="s">
        <v>142</v>
      </c>
      <c r="BM259" s="234" t="s">
        <v>818</v>
      </c>
    </row>
    <row r="260" spans="2:47" s="1" customFormat="1" ht="12">
      <c r="B260" s="38"/>
      <c r="C260" s="39"/>
      <c r="D260" s="236" t="s">
        <v>144</v>
      </c>
      <c r="E260" s="39"/>
      <c r="F260" s="237" t="s">
        <v>313</v>
      </c>
      <c r="G260" s="39"/>
      <c r="H260" s="39"/>
      <c r="I260" s="139"/>
      <c r="J260" s="39"/>
      <c r="K260" s="39"/>
      <c r="L260" s="43"/>
      <c r="M260" s="238"/>
      <c r="N260" s="86"/>
      <c r="O260" s="86"/>
      <c r="P260" s="86"/>
      <c r="Q260" s="86"/>
      <c r="R260" s="86"/>
      <c r="S260" s="86"/>
      <c r="T260" s="87"/>
      <c r="AT260" s="17" t="s">
        <v>144</v>
      </c>
      <c r="AU260" s="17" t="s">
        <v>89</v>
      </c>
    </row>
    <row r="261" spans="2:51" s="13" customFormat="1" ht="12">
      <c r="B261" s="250"/>
      <c r="C261" s="251"/>
      <c r="D261" s="236" t="s">
        <v>148</v>
      </c>
      <c r="E261" s="252" t="s">
        <v>1</v>
      </c>
      <c r="F261" s="253" t="s">
        <v>819</v>
      </c>
      <c r="G261" s="251"/>
      <c r="H261" s="254">
        <v>3.796</v>
      </c>
      <c r="I261" s="255"/>
      <c r="J261" s="251"/>
      <c r="K261" s="251"/>
      <c r="L261" s="256"/>
      <c r="M261" s="257"/>
      <c r="N261" s="258"/>
      <c r="O261" s="258"/>
      <c r="P261" s="258"/>
      <c r="Q261" s="258"/>
      <c r="R261" s="258"/>
      <c r="S261" s="258"/>
      <c r="T261" s="259"/>
      <c r="AT261" s="260" t="s">
        <v>148</v>
      </c>
      <c r="AU261" s="260" t="s">
        <v>89</v>
      </c>
      <c r="AV261" s="13" t="s">
        <v>89</v>
      </c>
      <c r="AW261" s="13" t="s">
        <v>36</v>
      </c>
      <c r="AX261" s="13" t="s">
        <v>87</v>
      </c>
      <c r="AY261" s="260" t="s">
        <v>135</v>
      </c>
    </row>
    <row r="262" spans="2:65" s="1" customFormat="1" ht="16.5" customHeight="1">
      <c r="B262" s="38"/>
      <c r="C262" s="223" t="s">
        <v>322</v>
      </c>
      <c r="D262" s="223" t="s">
        <v>137</v>
      </c>
      <c r="E262" s="224" t="s">
        <v>693</v>
      </c>
      <c r="F262" s="225" t="s">
        <v>694</v>
      </c>
      <c r="G262" s="226" t="s">
        <v>240</v>
      </c>
      <c r="H262" s="227">
        <v>13.059</v>
      </c>
      <c r="I262" s="228"/>
      <c r="J262" s="229">
        <f>ROUND(I262*H262,2)</f>
        <v>0</v>
      </c>
      <c r="K262" s="225" t="s">
        <v>1</v>
      </c>
      <c r="L262" s="43"/>
      <c r="M262" s="230" t="s">
        <v>1</v>
      </c>
      <c r="N262" s="231" t="s">
        <v>44</v>
      </c>
      <c r="O262" s="86"/>
      <c r="P262" s="232">
        <f>O262*H262</f>
        <v>0</v>
      </c>
      <c r="Q262" s="232">
        <v>0</v>
      </c>
      <c r="R262" s="232">
        <f>Q262*H262</f>
        <v>0</v>
      </c>
      <c r="S262" s="232">
        <v>0</v>
      </c>
      <c r="T262" s="233">
        <f>S262*H262</f>
        <v>0</v>
      </c>
      <c r="AR262" s="234" t="s">
        <v>142</v>
      </c>
      <c r="AT262" s="234" t="s">
        <v>137</v>
      </c>
      <c r="AU262" s="234" t="s">
        <v>89</v>
      </c>
      <c r="AY262" s="17" t="s">
        <v>135</v>
      </c>
      <c r="BE262" s="235">
        <f>IF(N262="základní",J262,0)</f>
        <v>0</v>
      </c>
      <c r="BF262" s="235">
        <f>IF(N262="snížená",J262,0)</f>
        <v>0</v>
      </c>
      <c r="BG262" s="235">
        <f>IF(N262="zákl. přenesená",J262,0)</f>
        <v>0</v>
      </c>
      <c r="BH262" s="235">
        <f>IF(N262="sníž. přenesená",J262,0)</f>
        <v>0</v>
      </c>
      <c r="BI262" s="235">
        <f>IF(N262="nulová",J262,0)</f>
        <v>0</v>
      </c>
      <c r="BJ262" s="17" t="s">
        <v>87</v>
      </c>
      <c r="BK262" s="235">
        <f>ROUND(I262*H262,2)</f>
        <v>0</v>
      </c>
      <c r="BL262" s="17" t="s">
        <v>142</v>
      </c>
      <c r="BM262" s="234" t="s">
        <v>820</v>
      </c>
    </row>
    <row r="263" spans="2:47" s="1" customFormat="1" ht="12">
      <c r="B263" s="38"/>
      <c r="C263" s="39"/>
      <c r="D263" s="236" t="s">
        <v>144</v>
      </c>
      <c r="E263" s="39"/>
      <c r="F263" s="237" t="s">
        <v>320</v>
      </c>
      <c r="G263" s="39"/>
      <c r="H263" s="39"/>
      <c r="I263" s="139"/>
      <c r="J263" s="39"/>
      <c r="K263" s="39"/>
      <c r="L263" s="43"/>
      <c r="M263" s="238"/>
      <c r="N263" s="86"/>
      <c r="O263" s="86"/>
      <c r="P263" s="86"/>
      <c r="Q263" s="86"/>
      <c r="R263" s="86"/>
      <c r="S263" s="86"/>
      <c r="T263" s="87"/>
      <c r="AT263" s="17" t="s">
        <v>144</v>
      </c>
      <c r="AU263" s="17" t="s">
        <v>89</v>
      </c>
    </row>
    <row r="264" spans="2:51" s="13" customFormat="1" ht="12">
      <c r="B264" s="250"/>
      <c r="C264" s="251"/>
      <c r="D264" s="236" t="s">
        <v>148</v>
      </c>
      <c r="E264" s="252" t="s">
        <v>1</v>
      </c>
      <c r="F264" s="253" t="s">
        <v>815</v>
      </c>
      <c r="G264" s="251"/>
      <c r="H264" s="254">
        <v>7.553</v>
      </c>
      <c r="I264" s="255"/>
      <c r="J264" s="251"/>
      <c r="K264" s="251"/>
      <c r="L264" s="256"/>
      <c r="M264" s="257"/>
      <c r="N264" s="258"/>
      <c r="O264" s="258"/>
      <c r="P264" s="258"/>
      <c r="Q264" s="258"/>
      <c r="R264" s="258"/>
      <c r="S264" s="258"/>
      <c r="T264" s="259"/>
      <c r="AT264" s="260" t="s">
        <v>148</v>
      </c>
      <c r="AU264" s="260" t="s">
        <v>89</v>
      </c>
      <c r="AV264" s="13" t="s">
        <v>89</v>
      </c>
      <c r="AW264" s="13" t="s">
        <v>36</v>
      </c>
      <c r="AX264" s="13" t="s">
        <v>79</v>
      </c>
      <c r="AY264" s="260" t="s">
        <v>135</v>
      </c>
    </row>
    <row r="265" spans="2:51" s="13" customFormat="1" ht="12">
      <c r="B265" s="250"/>
      <c r="C265" s="251"/>
      <c r="D265" s="236" t="s">
        <v>148</v>
      </c>
      <c r="E265" s="252" t="s">
        <v>1</v>
      </c>
      <c r="F265" s="253" t="s">
        <v>821</v>
      </c>
      <c r="G265" s="251"/>
      <c r="H265" s="254">
        <v>4.977</v>
      </c>
      <c r="I265" s="255"/>
      <c r="J265" s="251"/>
      <c r="K265" s="251"/>
      <c r="L265" s="256"/>
      <c r="M265" s="257"/>
      <c r="N265" s="258"/>
      <c r="O265" s="258"/>
      <c r="P265" s="258"/>
      <c r="Q265" s="258"/>
      <c r="R265" s="258"/>
      <c r="S265" s="258"/>
      <c r="T265" s="259"/>
      <c r="AT265" s="260" t="s">
        <v>148</v>
      </c>
      <c r="AU265" s="260" t="s">
        <v>89</v>
      </c>
      <c r="AV265" s="13" t="s">
        <v>89</v>
      </c>
      <c r="AW265" s="13" t="s">
        <v>36</v>
      </c>
      <c r="AX265" s="13" t="s">
        <v>79</v>
      </c>
      <c r="AY265" s="260" t="s">
        <v>135</v>
      </c>
    </row>
    <row r="266" spans="2:51" s="13" customFormat="1" ht="12">
      <c r="B266" s="250"/>
      <c r="C266" s="251"/>
      <c r="D266" s="236" t="s">
        <v>148</v>
      </c>
      <c r="E266" s="252" t="s">
        <v>1</v>
      </c>
      <c r="F266" s="253" t="s">
        <v>817</v>
      </c>
      <c r="G266" s="251"/>
      <c r="H266" s="254">
        <v>0.529</v>
      </c>
      <c r="I266" s="255"/>
      <c r="J266" s="251"/>
      <c r="K266" s="251"/>
      <c r="L266" s="256"/>
      <c r="M266" s="257"/>
      <c r="N266" s="258"/>
      <c r="O266" s="258"/>
      <c r="P266" s="258"/>
      <c r="Q266" s="258"/>
      <c r="R266" s="258"/>
      <c r="S266" s="258"/>
      <c r="T266" s="259"/>
      <c r="AT266" s="260" t="s">
        <v>148</v>
      </c>
      <c r="AU266" s="260" t="s">
        <v>89</v>
      </c>
      <c r="AV266" s="13" t="s">
        <v>89</v>
      </c>
      <c r="AW266" s="13" t="s">
        <v>36</v>
      </c>
      <c r="AX266" s="13" t="s">
        <v>79</v>
      </c>
      <c r="AY266" s="260" t="s">
        <v>135</v>
      </c>
    </row>
    <row r="267" spans="2:51" s="15" customFormat="1" ht="12">
      <c r="B267" s="272"/>
      <c r="C267" s="273"/>
      <c r="D267" s="236" t="s">
        <v>148</v>
      </c>
      <c r="E267" s="274" t="s">
        <v>1</v>
      </c>
      <c r="F267" s="275" t="s">
        <v>232</v>
      </c>
      <c r="G267" s="273"/>
      <c r="H267" s="276">
        <v>13.059000000000001</v>
      </c>
      <c r="I267" s="277"/>
      <c r="J267" s="273"/>
      <c r="K267" s="273"/>
      <c r="L267" s="278"/>
      <c r="M267" s="279"/>
      <c r="N267" s="280"/>
      <c r="O267" s="280"/>
      <c r="P267" s="280"/>
      <c r="Q267" s="280"/>
      <c r="R267" s="280"/>
      <c r="S267" s="280"/>
      <c r="T267" s="281"/>
      <c r="AT267" s="282" t="s">
        <v>148</v>
      </c>
      <c r="AU267" s="282" t="s">
        <v>89</v>
      </c>
      <c r="AV267" s="15" t="s">
        <v>158</v>
      </c>
      <c r="AW267" s="15" t="s">
        <v>36</v>
      </c>
      <c r="AX267" s="15" t="s">
        <v>87</v>
      </c>
      <c r="AY267" s="282" t="s">
        <v>135</v>
      </c>
    </row>
    <row r="268" spans="2:65" s="1" customFormat="1" ht="16.5" customHeight="1">
      <c r="B268" s="38"/>
      <c r="C268" s="223" t="s">
        <v>329</v>
      </c>
      <c r="D268" s="223" t="s">
        <v>137</v>
      </c>
      <c r="E268" s="224" t="s">
        <v>323</v>
      </c>
      <c r="F268" s="225" t="s">
        <v>324</v>
      </c>
      <c r="G268" s="226" t="s">
        <v>240</v>
      </c>
      <c r="H268" s="227">
        <v>13.059</v>
      </c>
      <c r="I268" s="228"/>
      <c r="J268" s="229">
        <f>ROUND(I268*H268,2)</f>
        <v>0</v>
      </c>
      <c r="K268" s="225" t="s">
        <v>141</v>
      </c>
      <c r="L268" s="43"/>
      <c r="M268" s="230" t="s">
        <v>1</v>
      </c>
      <c r="N268" s="231" t="s">
        <v>44</v>
      </c>
      <c r="O268" s="86"/>
      <c r="P268" s="232">
        <f>O268*H268</f>
        <v>0</v>
      </c>
      <c r="Q268" s="232">
        <v>0</v>
      </c>
      <c r="R268" s="232">
        <f>Q268*H268</f>
        <v>0</v>
      </c>
      <c r="S268" s="232">
        <v>0</v>
      </c>
      <c r="T268" s="233">
        <f>S268*H268</f>
        <v>0</v>
      </c>
      <c r="AR268" s="234" t="s">
        <v>142</v>
      </c>
      <c r="AT268" s="234" t="s">
        <v>137</v>
      </c>
      <c r="AU268" s="234" t="s">
        <v>89</v>
      </c>
      <c r="AY268" s="17" t="s">
        <v>135</v>
      </c>
      <c r="BE268" s="235">
        <f>IF(N268="základní",J268,0)</f>
        <v>0</v>
      </c>
      <c r="BF268" s="235">
        <f>IF(N268="snížená",J268,0)</f>
        <v>0</v>
      </c>
      <c r="BG268" s="235">
        <f>IF(N268="zákl. přenesená",J268,0)</f>
        <v>0</v>
      </c>
      <c r="BH268" s="235">
        <f>IF(N268="sníž. přenesená",J268,0)</f>
        <v>0</v>
      </c>
      <c r="BI268" s="235">
        <f>IF(N268="nulová",J268,0)</f>
        <v>0</v>
      </c>
      <c r="BJ268" s="17" t="s">
        <v>87</v>
      </c>
      <c r="BK268" s="235">
        <f>ROUND(I268*H268,2)</f>
        <v>0</v>
      </c>
      <c r="BL268" s="17" t="s">
        <v>142</v>
      </c>
      <c r="BM268" s="234" t="s">
        <v>822</v>
      </c>
    </row>
    <row r="269" spans="2:47" s="1" customFormat="1" ht="12">
      <c r="B269" s="38"/>
      <c r="C269" s="39"/>
      <c r="D269" s="236" t="s">
        <v>144</v>
      </c>
      <c r="E269" s="39"/>
      <c r="F269" s="237" t="s">
        <v>326</v>
      </c>
      <c r="G269" s="39"/>
      <c r="H269" s="39"/>
      <c r="I269" s="139"/>
      <c r="J269" s="39"/>
      <c r="K269" s="39"/>
      <c r="L269" s="43"/>
      <c r="M269" s="238"/>
      <c r="N269" s="86"/>
      <c r="O269" s="86"/>
      <c r="P269" s="86"/>
      <c r="Q269" s="86"/>
      <c r="R269" s="86"/>
      <c r="S269" s="86"/>
      <c r="T269" s="87"/>
      <c r="AT269" s="17" t="s">
        <v>144</v>
      </c>
      <c r="AU269" s="17" t="s">
        <v>89</v>
      </c>
    </row>
    <row r="270" spans="2:47" s="1" customFormat="1" ht="12">
      <c r="B270" s="38"/>
      <c r="C270" s="39"/>
      <c r="D270" s="236" t="s">
        <v>146</v>
      </c>
      <c r="E270" s="39"/>
      <c r="F270" s="239" t="s">
        <v>327</v>
      </c>
      <c r="G270" s="39"/>
      <c r="H270" s="39"/>
      <c r="I270" s="139"/>
      <c r="J270" s="39"/>
      <c r="K270" s="39"/>
      <c r="L270" s="43"/>
      <c r="M270" s="238"/>
      <c r="N270" s="86"/>
      <c r="O270" s="86"/>
      <c r="P270" s="86"/>
      <c r="Q270" s="86"/>
      <c r="R270" s="86"/>
      <c r="S270" s="86"/>
      <c r="T270" s="87"/>
      <c r="AT270" s="17" t="s">
        <v>146</v>
      </c>
      <c r="AU270" s="17" t="s">
        <v>89</v>
      </c>
    </row>
    <row r="271" spans="2:51" s="12" customFormat="1" ht="12">
      <c r="B271" s="240"/>
      <c r="C271" s="241"/>
      <c r="D271" s="236" t="s">
        <v>148</v>
      </c>
      <c r="E271" s="242" t="s">
        <v>1</v>
      </c>
      <c r="F271" s="243" t="s">
        <v>823</v>
      </c>
      <c r="G271" s="241"/>
      <c r="H271" s="242" t="s">
        <v>1</v>
      </c>
      <c r="I271" s="244"/>
      <c r="J271" s="241"/>
      <c r="K271" s="241"/>
      <c r="L271" s="245"/>
      <c r="M271" s="246"/>
      <c r="N271" s="247"/>
      <c r="O271" s="247"/>
      <c r="P271" s="247"/>
      <c r="Q271" s="247"/>
      <c r="R271" s="247"/>
      <c r="S271" s="247"/>
      <c r="T271" s="248"/>
      <c r="AT271" s="249" t="s">
        <v>148</v>
      </c>
      <c r="AU271" s="249" t="s">
        <v>89</v>
      </c>
      <c r="AV271" s="12" t="s">
        <v>87</v>
      </c>
      <c r="AW271" s="12" t="s">
        <v>36</v>
      </c>
      <c r="AX271" s="12" t="s">
        <v>79</v>
      </c>
      <c r="AY271" s="249" t="s">
        <v>135</v>
      </c>
    </row>
    <row r="272" spans="2:51" s="13" customFormat="1" ht="12">
      <c r="B272" s="250"/>
      <c r="C272" s="251"/>
      <c r="D272" s="236" t="s">
        <v>148</v>
      </c>
      <c r="E272" s="252" t="s">
        <v>1</v>
      </c>
      <c r="F272" s="253" t="s">
        <v>815</v>
      </c>
      <c r="G272" s="251"/>
      <c r="H272" s="254">
        <v>7.553</v>
      </c>
      <c r="I272" s="255"/>
      <c r="J272" s="251"/>
      <c r="K272" s="251"/>
      <c r="L272" s="256"/>
      <c r="M272" s="257"/>
      <c r="N272" s="258"/>
      <c r="O272" s="258"/>
      <c r="P272" s="258"/>
      <c r="Q272" s="258"/>
      <c r="R272" s="258"/>
      <c r="S272" s="258"/>
      <c r="T272" s="259"/>
      <c r="AT272" s="260" t="s">
        <v>148</v>
      </c>
      <c r="AU272" s="260" t="s">
        <v>89</v>
      </c>
      <c r="AV272" s="13" t="s">
        <v>89</v>
      </c>
      <c r="AW272" s="13" t="s">
        <v>36</v>
      </c>
      <c r="AX272" s="13" t="s">
        <v>79</v>
      </c>
      <c r="AY272" s="260" t="s">
        <v>135</v>
      </c>
    </row>
    <row r="273" spans="2:51" s="13" customFormat="1" ht="12">
      <c r="B273" s="250"/>
      <c r="C273" s="251"/>
      <c r="D273" s="236" t="s">
        <v>148</v>
      </c>
      <c r="E273" s="252" t="s">
        <v>1</v>
      </c>
      <c r="F273" s="253" t="s">
        <v>816</v>
      </c>
      <c r="G273" s="251"/>
      <c r="H273" s="254">
        <v>4.977</v>
      </c>
      <c r="I273" s="255"/>
      <c r="J273" s="251"/>
      <c r="K273" s="251"/>
      <c r="L273" s="256"/>
      <c r="M273" s="257"/>
      <c r="N273" s="258"/>
      <c r="O273" s="258"/>
      <c r="P273" s="258"/>
      <c r="Q273" s="258"/>
      <c r="R273" s="258"/>
      <c r="S273" s="258"/>
      <c r="T273" s="259"/>
      <c r="AT273" s="260" t="s">
        <v>148</v>
      </c>
      <c r="AU273" s="260" t="s">
        <v>89</v>
      </c>
      <c r="AV273" s="13" t="s">
        <v>89</v>
      </c>
      <c r="AW273" s="13" t="s">
        <v>36</v>
      </c>
      <c r="AX273" s="13" t="s">
        <v>79</v>
      </c>
      <c r="AY273" s="260" t="s">
        <v>135</v>
      </c>
    </row>
    <row r="274" spans="2:51" s="13" customFormat="1" ht="12">
      <c r="B274" s="250"/>
      <c r="C274" s="251"/>
      <c r="D274" s="236" t="s">
        <v>148</v>
      </c>
      <c r="E274" s="252" t="s">
        <v>1</v>
      </c>
      <c r="F274" s="253" t="s">
        <v>817</v>
      </c>
      <c r="G274" s="251"/>
      <c r="H274" s="254">
        <v>0.529</v>
      </c>
      <c r="I274" s="255"/>
      <c r="J274" s="251"/>
      <c r="K274" s="251"/>
      <c r="L274" s="256"/>
      <c r="M274" s="257"/>
      <c r="N274" s="258"/>
      <c r="O274" s="258"/>
      <c r="P274" s="258"/>
      <c r="Q274" s="258"/>
      <c r="R274" s="258"/>
      <c r="S274" s="258"/>
      <c r="T274" s="259"/>
      <c r="AT274" s="260" t="s">
        <v>148</v>
      </c>
      <c r="AU274" s="260" t="s">
        <v>89</v>
      </c>
      <c r="AV274" s="13" t="s">
        <v>89</v>
      </c>
      <c r="AW274" s="13" t="s">
        <v>36</v>
      </c>
      <c r="AX274" s="13" t="s">
        <v>79</v>
      </c>
      <c r="AY274" s="260" t="s">
        <v>135</v>
      </c>
    </row>
    <row r="275" spans="2:51" s="14" customFormat="1" ht="12">
      <c r="B275" s="261"/>
      <c r="C275" s="262"/>
      <c r="D275" s="236" t="s">
        <v>148</v>
      </c>
      <c r="E275" s="263" t="s">
        <v>1</v>
      </c>
      <c r="F275" s="264" t="s">
        <v>180</v>
      </c>
      <c r="G275" s="262"/>
      <c r="H275" s="265">
        <v>13.059000000000001</v>
      </c>
      <c r="I275" s="266"/>
      <c r="J275" s="262"/>
      <c r="K275" s="262"/>
      <c r="L275" s="267"/>
      <c r="M275" s="268"/>
      <c r="N275" s="269"/>
      <c r="O275" s="269"/>
      <c r="P275" s="269"/>
      <c r="Q275" s="269"/>
      <c r="R275" s="269"/>
      <c r="S275" s="269"/>
      <c r="T275" s="270"/>
      <c r="AT275" s="271" t="s">
        <v>148</v>
      </c>
      <c r="AU275" s="271" t="s">
        <v>89</v>
      </c>
      <c r="AV275" s="14" t="s">
        <v>142</v>
      </c>
      <c r="AW275" s="14" t="s">
        <v>36</v>
      </c>
      <c r="AX275" s="14" t="s">
        <v>87</v>
      </c>
      <c r="AY275" s="271" t="s">
        <v>135</v>
      </c>
    </row>
    <row r="276" spans="2:65" s="1" customFormat="1" ht="16.5" customHeight="1">
      <c r="B276" s="38"/>
      <c r="C276" s="223" t="s">
        <v>337</v>
      </c>
      <c r="D276" s="223" t="s">
        <v>137</v>
      </c>
      <c r="E276" s="224" t="s">
        <v>330</v>
      </c>
      <c r="F276" s="225" t="s">
        <v>331</v>
      </c>
      <c r="G276" s="226" t="s">
        <v>240</v>
      </c>
      <c r="H276" s="227">
        <v>91.413</v>
      </c>
      <c r="I276" s="228"/>
      <c r="J276" s="229">
        <f>ROUND(I276*H276,2)</f>
        <v>0</v>
      </c>
      <c r="K276" s="225" t="s">
        <v>141</v>
      </c>
      <c r="L276" s="43"/>
      <c r="M276" s="230" t="s">
        <v>1</v>
      </c>
      <c r="N276" s="231" t="s">
        <v>44</v>
      </c>
      <c r="O276" s="86"/>
      <c r="P276" s="232">
        <f>O276*H276</f>
        <v>0</v>
      </c>
      <c r="Q276" s="232">
        <v>0</v>
      </c>
      <c r="R276" s="232">
        <f>Q276*H276</f>
        <v>0</v>
      </c>
      <c r="S276" s="232">
        <v>0</v>
      </c>
      <c r="T276" s="233">
        <f>S276*H276</f>
        <v>0</v>
      </c>
      <c r="AR276" s="234" t="s">
        <v>142</v>
      </c>
      <c r="AT276" s="234" t="s">
        <v>137</v>
      </c>
      <c r="AU276" s="234" t="s">
        <v>89</v>
      </c>
      <c r="AY276" s="17" t="s">
        <v>135</v>
      </c>
      <c r="BE276" s="235">
        <f>IF(N276="základní",J276,0)</f>
        <v>0</v>
      </c>
      <c r="BF276" s="235">
        <f>IF(N276="snížená",J276,0)</f>
        <v>0</v>
      </c>
      <c r="BG276" s="235">
        <f>IF(N276="zákl. přenesená",J276,0)</f>
        <v>0</v>
      </c>
      <c r="BH276" s="235">
        <f>IF(N276="sníž. přenesená",J276,0)</f>
        <v>0</v>
      </c>
      <c r="BI276" s="235">
        <f>IF(N276="nulová",J276,0)</f>
        <v>0</v>
      </c>
      <c r="BJ276" s="17" t="s">
        <v>87</v>
      </c>
      <c r="BK276" s="235">
        <f>ROUND(I276*H276,2)</f>
        <v>0</v>
      </c>
      <c r="BL276" s="17" t="s">
        <v>142</v>
      </c>
      <c r="BM276" s="234" t="s">
        <v>824</v>
      </c>
    </row>
    <row r="277" spans="2:47" s="1" customFormat="1" ht="12">
      <c r="B277" s="38"/>
      <c r="C277" s="39"/>
      <c r="D277" s="236" t="s">
        <v>144</v>
      </c>
      <c r="E277" s="39"/>
      <c r="F277" s="237" t="s">
        <v>333</v>
      </c>
      <c r="G277" s="39"/>
      <c r="H277" s="39"/>
      <c r="I277" s="139"/>
      <c r="J277" s="39"/>
      <c r="K277" s="39"/>
      <c r="L277" s="43"/>
      <c r="M277" s="238"/>
      <c r="N277" s="86"/>
      <c r="O277" s="86"/>
      <c r="P277" s="86"/>
      <c r="Q277" s="86"/>
      <c r="R277" s="86"/>
      <c r="S277" s="86"/>
      <c r="T277" s="87"/>
      <c r="AT277" s="17" t="s">
        <v>144</v>
      </c>
      <c r="AU277" s="17" t="s">
        <v>89</v>
      </c>
    </row>
    <row r="278" spans="2:47" s="1" customFormat="1" ht="12">
      <c r="B278" s="38"/>
      <c r="C278" s="39"/>
      <c r="D278" s="236" t="s">
        <v>146</v>
      </c>
      <c r="E278" s="39"/>
      <c r="F278" s="239" t="s">
        <v>327</v>
      </c>
      <c r="G278" s="39"/>
      <c r="H278" s="39"/>
      <c r="I278" s="139"/>
      <c r="J278" s="39"/>
      <c r="K278" s="39"/>
      <c r="L278" s="43"/>
      <c r="M278" s="238"/>
      <c r="N278" s="86"/>
      <c r="O278" s="86"/>
      <c r="P278" s="86"/>
      <c r="Q278" s="86"/>
      <c r="R278" s="86"/>
      <c r="S278" s="86"/>
      <c r="T278" s="87"/>
      <c r="AT278" s="17" t="s">
        <v>146</v>
      </c>
      <c r="AU278" s="17" t="s">
        <v>89</v>
      </c>
    </row>
    <row r="279" spans="2:51" s="13" customFormat="1" ht="12">
      <c r="B279" s="250"/>
      <c r="C279" s="251"/>
      <c r="D279" s="236" t="s">
        <v>148</v>
      </c>
      <c r="E279" s="252" t="s">
        <v>1</v>
      </c>
      <c r="F279" s="253" t="s">
        <v>825</v>
      </c>
      <c r="G279" s="251"/>
      <c r="H279" s="254">
        <v>91.413</v>
      </c>
      <c r="I279" s="255"/>
      <c r="J279" s="251"/>
      <c r="K279" s="251"/>
      <c r="L279" s="256"/>
      <c r="M279" s="257"/>
      <c r="N279" s="258"/>
      <c r="O279" s="258"/>
      <c r="P279" s="258"/>
      <c r="Q279" s="258"/>
      <c r="R279" s="258"/>
      <c r="S279" s="258"/>
      <c r="T279" s="259"/>
      <c r="AT279" s="260" t="s">
        <v>148</v>
      </c>
      <c r="AU279" s="260" t="s">
        <v>89</v>
      </c>
      <c r="AV279" s="13" t="s">
        <v>89</v>
      </c>
      <c r="AW279" s="13" t="s">
        <v>36</v>
      </c>
      <c r="AX279" s="13" t="s">
        <v>87</v>
      </c>
      <c r="AY279" s="260" t="s">
        <v>135</v>
      </c>
    </row>
    <row r="280" spans="2:65" s="1" customFormat="1" ht="16.5" customHeight="1">
      <c r="B280" s="38"/>
      <c r="C280" s="223" t="s">
        <v>513</v>
      </c>
      <c r="D280" s="223" t="s">
        <v>137</v>
      </c>
      <c r="E280" s="224" t="s">
        <v>826</v>
      </c>
      <c r="F280" s="225" t="s">
        <v>827</v>
      </c>
      <c r="G280" s="226" t="s">
        <v>240</v>
      </c>
      <c r="H280" s="227">
        <v>0.888</v>
      </c>
      <c r="I280" s="228"/>
      <c r="J280" s="229">
        <f>ROUND(I280*H280,2)</f>
        <v>0</v>
      </c>
      <c r="K280" s="225" t="s">
        <v>1</v>
      </c>
      <c r="L280" s="43"/>
      <c r="M280" s="230" t="s">
        <v>1</v>
      </c>
      <c r="N280" s="231" t="s">
        <v>44</v>
      </c>
      <c r="O280" s="86"/>
      <c r="P280" s="232">
        <f>O280*H280</f>
        <v>0</v>
      </c>
      <c r="Q280" s="232">
        <v>0</v>
      </c>
      <c r="R280" s="232">
        <f>Q280*H280</f>
        <v>0</v>
      </c>
      <c r="S280" s="232">
        <v>0</v>
      </c>
      <c r="T280" s="233">
        <f>S280*H280</f>
        <v>0</v>
      </c>
      <c r="AR280" s="234" t="s">
        <v>142</v>
      </c>
      <c r="AT280" s="234" t="s">
        <v>137</v>
      </c>
      <c r="AU280" s="234" t="s">
        <v>89</v>
      </c>
      <c r="AY280" s="17" t="s">
        <v>135</v>
      </c>
      <c r="BE280" s="235">
        <f>IF(N280="základní",J280,0)</f>
        <v>0</v>
      </c>
      <c r="BF280" s="235">
        <f>IF(N280="snížená",J280,0)</f>
        <v>0</v>
      </c>
      <c r="BG280" s="235">
        <f>IF(N280="zákl. přenesená",J280,0)</f>
        <v>0</v>
      </c>
      <c r="BH280" s="235">
        <f>IF(N280="sníž. přenesená",J280,0)</f>
        <v>0</v>
      </c>
      <c r="BI280" s="235">
        <f>IF(N280="nulová",J280,0)</f>
        <v>0</v>
      </c>
      <c r="BJ280" s="17" t="s">
        <v>87</v>
      </c>
      <c r="BK280" s="235">
        <f>ROUND(I280*H280,2)</f>
        <v>0</v>
      </c>
      <c r="BL280" s="17" t="s">
        <v>142</v>
      </c>
      <c r="BM280" s="234" t="s">
        <v>828</v>
      </c>
    </row>
    <row r="281" spans="2:47" s="1" customFormat="1" ht="12">
      <c r="B281" s="38"/>
      <c r="C281" s="39"/>
      <c r="D281" s="236" t="s">
        <v>144</v>
      </c>
      <c r="E281" s="39"/>
      <c r="F281" s="237" t="s">
        <v>829</v>
      </c>
      <c r="G281" s="39"/>
      <c r="H281" s="39"/>
      <c r="I281" s="139"/>
      <c r="J281" s="39"/>
      <c r="K281" s="39"/>
      <c r="L281" s="43"/>
      <c r="M281" s="238"/>
      <c r="N281" s="86"/>
      <c r="O281" s="86"/>
      <c r="P281" s="86"/>
      <c r="Q281" s="86"/>
      <c r="R281" s="86"/>
      <c r="S281" s="86"/>
      <c r="T281" s="87"/>
      <c r="AT281" s="17" t="s">
        <v>144</v>
      </c>
      <c r="AU281" s="17" t="s">
        <v>89</v>
      </c>
    </row>
    <row r="282" spans="2:63" s="11" customFormat="1" ht="22.8" customHeight="1">
      <c r="B282" s="207"/>
      <c r="C282" s="208"/>
      <c r="D282" s="209" t="s">
        <v>78</v>
      </c>
      <c r="E282" s="221" t="s">
        <v>335</v>
      </c>
      <c r="F282" s="221" t="s">
        <v>336</v>
      </c>
      <c r="G282" s="208"/>
      <c r="H282" s="208"/>
      <c r="I282" s="211"/>
      <c r="J282" s="222">
        <f>BK282</f>
        <v>0</v>
      </c>
      <c r="K282" s="208"/>
      <c r="L282" s="213"/>
      <c r="M282" s="214"/>
      <c r="N282" s="215"/>
      <c r="O282" s="215"/>
      <c r="P282" s="216">
        <f>SUM(P283:P285)</f>
        <v>0</v>
      </c>
      <c r="Q282" s="215"/>
      <c r="R282" s="216">
        <f>SUM(R283:R285)</f>
        <v>0</v>
      </c>
      <c r="S282" s="215"/>
      <c r="T282" s="217">
        <f>SUM(T283:T285)</f>
        <v>0</v>
      </c>
      <c r="AR282" s="218" t="s">
        <v>87</v>
      </c>
      <c r="AT282" s="219" t="s">
        <v>78</v>
      </c>
      <c r="AU282" s="219" t="s">
        <v>87</v>
      </c>
      <c r="AY282" s="218" t="s">
        <v>135</v>
      </c>
      <c r="BK282" s="220">
        <f>SUM(BK283:BK285)</f>
        <v>0</v>
      </c>
    </row>
    <row r="283" spans="2:65" s="1" customFormat="1" ht="16.5" customHeight="1">
      <c r="B283" s="38"/>
      <c r="C283" s="223" t="s">
        <v>519</v>
      </c>
      <c r="D283" s="223" t="s">
        <v>137</v>
      </c>
      <c r="E283" s="224" t="s">
        <v>338</v>
      </c>
      <c r="F283" s="225" t="s">
        <v>339</v>
      </c>
      <c r="G283" s="226" t="s">
        <v>240</v>
      </c>
      <c r="H283" s="227">
        <v>38.068</v>
      </c>
      <c r="I283" s="228"/>
      <c r="J283" s="229">
        <f>ROUND(I283*H283,2)</f>
        <v>0</v>
      </c>
      <c r="K283" s="225" t="s">
        <v>141</v>
      </c>
      <c r="L283" s="43"/>
      <c r="M283" s="230" t="s">
        <v>1</v>
      </c>
      <c r="N283" s="231" t="s">
        <v>44</v>
      </c>
      <c r="O283" s="86"/>
      <c r="P283" s="232">
        <f>O283*H283</f>
        <v>0</v>
      </c>
      <c r="Q283" s="232">
        <v>0</v>
      </c>
      <c r="R283" s="232">
        <f>Q283*H283</f>
        <v>0</v>
      </c>
      <c r="S283" s="232">
        <v>0</v>
      </c>
      <c r="T283" s="233">
        <f>S283*H283</f>
        <v>0</v>
      </c>
      <c r="AR283" s="234" t="s">
        <v>142</v>
      </c>
      <c r="AT283" s="234" t="s">
        <v>137</v>
      </c>
      <c r="AU283" s="234" t="s">
        <v>89</v>
      </c>
      <c r="AY283" s="17" t="s">
        <v>135</v>
      </c>
      <c r="BE283" s="235">
        <f>IF(N283="základní",J283,0)</f>
        <v>0</v>
      </c>
      <c r="BF283" s="235">
        <f>IF(N283="snížená",J283,0)</f>
        <v>0</v>
      </c>
      <c r="BG283" s="235">
        <f>IF(N283="zákl. přenesená",J283,0)</f>
        <v>0</v>
      </c>
      <c r="BH283" s="235">
        <f>IF(N283="sníž. přenesená",J283,0)</f>
        <v>0</v>
      </c>
      <c r="BI283" s="235">
        <f>IF(N283="nulová",J283,0)</f>
        <v>0</v>
      </c>
      <c r="BJ283" s="17" t="s">
        <v>87</v>
      </c>
      <c r="BK283" s="235">
        <f>ROUND(I283*H283,2)</f>
        <v>0</v>
      </c>
      <c r="BL283" s="17" t="s">
        <v>142</v>
      </c>
      <c r="BM283" s="234" t="s">
        <v>830</v>
      </c>
    </row>
    <row r="284" spans="2:47" s="1" customFormat="1" ht="12">
      <c r="B284" s="38"/>
      <c r="C284" s="39"/>
      <c r="D284" s="236" t="s">
        <v>144</v>
      </c>
      <c r="E284" s="39"/>
      <c r="F284" s="237" t="s">
        <v>341</v>
      </c>
      <c r="G284" s="39"/>
      <c r="H284" s="39"/>
      <c r="I284" s="139"/>
      <c r="J284" s="39"/>
      <c r="K284" s="39"/>
      <c r="L284" s="43"/>
      <c r="M284" s="238"/>
      <c r="N284" s="86"/>
      <c r="O284" s="86"/>
      <c r="P284" s="86"/>
      <c r="Q284" s="86"/>
      <c r="R284" s="86"/>
      <c r="S284" s="86"/>
      <c r="T284" s="87"/>
      <c r="AT284" s="17" t="s">
        <v>144</v>
      </c>
      <c r="AU284" s="17" t="s">
        <v>89</v>
      </c>
    </row>
    <row r="285" spans="2:47" s="1" customFormat="1" ht="12">
      <c r="B285" s="38"/>
      <c r="C285" s="39"/>
      <c r="D285" s="236" t="s">
        <v>146</v>
      </c>
      <c r="E285" s="39"/>
      <c r="F285" s="239" t="s">
        <v>342</v>
      </c>
      <c r="G285" s="39"/>
      <c r="H285" s="39"/>
      <c r="I285" s="139"/>
      <c r="J285" s="39"/>
      <c r="K285" s="39"/>
      <c r="L285" s="43"/>
      <c r="M285" s="293"/>
      <c r="N285" s="294"/>
      <c r="O285" s="294"/>
      <c r="P285" s="294"/>
      <c r="Q285" s="294"/>
      <c r="R285" s="294"/>
      <c r="S285" s="294"/>
      <c r="T285" s="295"/>
      <c r="AT285" s="17" t="s">
        <v>146</v>
      </c>
      <c r="AU285" s="17" t="s">
        <v>89</v>
      </c>
    </row>
    <row r="286" spans="2:12" s="1" customFormat="1" ht="6.95" customHeight="1">
      <c r="B286" s="61"/>
      <c r="C286" s="62"/>
      <c r="D286" s="62"/>
      <c r="E286" s="62"/>
      <c r="F286" s="62"/>
      <c r="G286" s="62"/>
      <c r="H286" s="62"/>
      <c r="I286" s="173"/>
      <c r="J286" s="62"/>
      <c r="K286" s="62"/>
      <c r="L286" s="43"/>
    </row>
  </sheetData>
  <sheetProtection password="CC35" sheet="1" objects="1" scenarios="1" formatColumns="0" formatRows="0" autoFilter="0"/>
  <autoFilter ref="C124:K285"/>
  <mergeCells count="9">
    <mergeCell ref="E7:H7"/>
    <mergeCell ref="E9:H9"/>
    <mergeCell ref="E18:H18"/>
    <mergeCell ref="E27:H27"/>
    <mergeCell ref="E85:H85"/>
    <mergeCell ref="E87:H87"/>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98</v>
      </c>
    </row>
    <row r="3" spans="2:46" ht="6.95" customHeight="1">
      <c r="B3" s="132"/>
      <c r="C3" s="133"/>
      <c r="D3" s="133"/>
      <c r="E3" s="133"/>
      <c r="F3" s="133"/>
      <c r="G3" s="133"/>
      <c r="H3" s="133"/>
      <c r="I3" s="134"/>
      <c r="J3" s="133"/>
      <c r="K3" s="133"/>
      <c r="L3" s="20"/>
      <c r="AT3" s="17" t="s">
        <v>89</v>
      </c>
    </row>
    <row r="4" spans="2:46" ht="24.95" customHeight="1">
      <c r="B4" s="20"/>
      <c r="D4" s="135" t="s">
        <v>105</v>
      </c>
      <c r="L4" s="20"/>
      <c r="M4" s="136" t="s">
        <v>10</v>
      </c>
      <c r="AT4" s="17" t="s">
        <v>4</v>
      </c>
    </row>
    <row r="5" spans="2:12" ht="6.95" customHeight="1">
      <c r="B5" s="20"/>
      <c r="L5" s="20"/>
    </row>
    <row r="6" spans="2:12" ht="12" customHeight="1">
      <c r="B6" s="20"/>
      <c r="D6" s="137" t="s">
        <v>16</v>
      </c>
      <c r="L6" s="20"/>
    </row>
    <row r="7" spans="2:12" ht="16.5" customHeight="1">
      <c r="B7" s="20"/>
      <c r="E7" s="138" t="str">
        <f>'Rekapitulace stavby'!K6</f>
        <v>Jílový potok, Chrastava, oprava koryta, ř.km 0,000 - 1,157</v>
      </c>
      <c r="F7" s="137"/>
      <c r="G7" s="137"/>
      <c r="H7" s="137"/>
      <c r="L7" s="20"/>
    </row>
    <row r="8" spans="2:12" s="1" customFormat="1" ht="12" customHeight="1">
      <c r="B8" s="43"/>
      <c r="D8" s="137" t="s">
        <v>106</v>
      </c>
      <c r="I8" s="139"/>
      <c r="L8" s="43"/>
    </row>
    <row r="9" spans="2:12" s="1" customFormat="1" ht="36.95" customHeight="1">
      <c r="B9" s="43"/>
      <c r="E9" s="140" t="s">
        <v>831</v>
      </c>
      <c r="F9" s="1"/>
      <c r="G9" s="1"/>
      <c r="H9" s="1"/>
      <c r="I9" s="139"/>
      <c r="L9" s="43"/>
    </row>
    <row r="10" spans="2:12" s="1" customFormat="1" ht="12">
      <c r="B10" s="43"/>
      <c r="I10" s="139"/>
      <c r="L10" s="43"/>
    </row>
    <row r="11" spans="2:12" s="1" customFormat="1" ht="12" customHeight="1">
      <c r="B11" s="43"/>
      <c r="D11" s="137" t="s">
        <v>18</v>
      </c>
      <c r="F11" s="141" t="s">
        <v>1</v>
      </c>
      <c r="I11" s="142" t="s">
        <v>19</v>
      </c>
      <c r="J11" s="141" t="s">
        <v>1</v>
      </c>
      <c r="L11" s="43"/>
    </row>
    <row r="12" spans="2:12" s="1" customFormat="1" ht="12" customHeight="1">
      <c r="B12" s="43"/>
      <c r="D12" s="137" t="s">
        <v>20</v>
      </c>
      <c r="F12" s="141" t="s">
        <v>21</v>
      </c>
      <c r="I12" s="142" t="s">
        <v>22</v>
      </c>
      <c r="J12" s="143" t="str">
        <f>'Rekapitulace stavby'!AN8</f>
        <v>20. 12. 2017</v>
      </c>
      <c r="L12" s="43"/>
    </row>
    <row r="13" spans="2:12" s="1" customFormat="1" ht="10.8" customHeight="1">
      <c r="B13" s="43"/>
      <c r="I13" s="139"/>
      <c r="L13" s="43"/>
    </row>
    <row r="14" spans="2:12" s="1" customFormat="1" ht="12" customHeight="1">
      <c r="B14" s="43"/>
      <c r="D14" s="137" t="s">
        <v>24</v>
      </c>
      <c r="I14" s="142" t="s">
        <v>25</v>
      </c>
      <c r="J14" s="141" t="s">
        <v>26</v>
      </c>
      <c r="L14" s="43"/>
    </row>
    <row r="15" spans="2:12" s="1" customFormat="1" ht="18" customHeight="1">
      <c r="B15" s="43"/>
      <c r="E15" s="141" t="s">
        <v>27</v>
      </c>
      <c r="I15" s="142" t="s">
        <v>28</v>
      </c>
      <c r="J15" s="141" t="s">
        <v>29</v>
      </c>
      <c r="L15" s="43"/>
    </row>
    <row r="16" spans="2:12" s="1" customFormat="1" ht="6.95" customHeight="1">
      <c r="B16" s="43"/>
      <c r="I16" s="139"/>
      <c r="L16" s="43"/>
    </row>
    <row r="17" spans="2:12" s="1" customFormat="1" ht="12" customHeight="1">
      <c r="B17" s="43"/>
      <c r="D17" s="137" t="s">
        <v>30</v>
      </c>
      <c r="I17" s="142" t="s">
        <v>25</v>
      </c>
      <c r="J17" s="33" t="str">
        <f>'Rekapitulace stavby'!AN13</f>
        <v>Vyplň údaj</v>
      </c>
      <c r="L17" s="43"/>
    </row>
    <row r="18" spans="2:12" s="1" customFormat="1" ht="18" customHeight="1">
      <c r="B18" s="43"/>
      <c r="E18" s="33" t="str">
        <f>'Rekapitulace stavby'!E14</f>
        <v>Vyplň údaj</v>
      </c>
      <c r="F18" s="141"/>
      <c r="G18" s="141"/>
      <c r="H18" s="141"/>
      <c r="I18" s="142" t="s">
        <v>28</v>
      </c>
      <c r="J18" s="33" t="str">
        <f>'Rekapitulace stavby'!AN14</f>
        <v>Vyplň údaj</v>
      </c>
      <c r="L18" s="43"/>
    </row>
    <row r="19" spans="2:12" s="1" customFormat="1" ht="6.95" customHeight="1">
      <c r="B19" s="43"/>
      <c r="I19" s="139"/>
      <c r="L19" s="43"/>
    </row>
    <row r="20" spans="2:12" s="1" customFormat="1" ht="12" customHeight="1">
      <c r="B20" s="43"/>
      <c r="D20" s="137" t="s">
        <v>32</v>
      </c>
      <c r="I20" s="142" t="s">
        <v>25</v>
      </c>
      <c r="J20" s="141" t="s">
        <v>33</v>
      </c>
      <c r="L20" s="43"/>
    </row>
    <row r="21" spans="2:12" s="1" customFormat="1" ht="18" customHeight="1">
      <c r="B21" s="43"/>
      <c r="E21" s="141" t="s">
        <v>34</v>
      </c>
      <c r="I21" s="142" t="s">
        <v>28</v>
      </c>
      <c r="J21" s="141" t="s">
        <v>35</v>
      </c>
      <c r="L21" s="43"/>
    </row>
    <row r="22" spans="2:12" s="1" customFormat="1" ht="6.95" customHeight="1">
      <c r="B22" s="43"/>
      <c r="I22" s="139"/>
      <c r="L22" s="43"/>
    </row>
    <row r="23" spans="2:12" s="1" customFormat="1" ht="12" customHeight="1">
      <c r="B23" s="43"/>
      <c r="D23" s="137" t="s">
        <v>37</v>
      </c>
      <c r="I23" s="142" t="s">
        <v>25</v>
      </c>
      <c r="J23" s="141" t="s">
        <v>33</v>
      </c>
      <c r="L23" s="43"/>
    </row>
    <row r="24" spans="2:12" s="1" customFormat="1" ht="18" customHeight="1">
      <c r="B24" s="43"/>
      <c r="E24" s="141" t="s">
        <v>34</v>
      </c>
      <c r="I24" s="142" t="s">
        <v>28</v>
      </c>
      <c r="J24" s="141" t="s">
        <v>35</v>
      </c>
      <c r="L24" s="43"/>
    </row>
    <row r="25" spans="2:12" s="1" customFormat="1" ht="6.95" customHeight="1">
      <c r="B25" s="43"/>
      <c r="I25" s="139"/>
      <c r="L25" s="43"/>
    </row>
    <row r="26" spans="2:12" s="1" customFormat="1" ht="12" customHeight="1">
      <c r="B26" s="43"/>
      <c r="D26" s="137" t="s">
        <v>38</v>
      </c>
      <c r="I26" s="139"/>
      <c r="L26" s="43"/>
    </row>
    <row r="27" spans="2:12" s="7" customFormat="1" ht="16.5" customHeight="1">
      <c r="B27" s="144"/>
      <c r="E27" s="145" t="s">
        <v>1</v>
      </c>
      <c r="F27" s="145"/>
      <c r="G27" s="145"/>
      <c r="H27" s="145"/>
      <c r="I27" s="146"/>
      <c r="L27" s="144"/>
    </row>
    <row r="28" spans="2:12" s="1" customFormat="1" ht="6.95" customHeight="1">
      <c r="B28" s="43"/>
      <c r="I28" s="139"/>
      <c r="L28" s="43"/>
    </row>
    <row r="29" spans="2:12" s="1" customFormat="1" ht="6.95" customHeight="1">
      <c r="B29" s="43"/>
      <c r="D29" s="78"/>
      <c r="E29" s="78"/>
      <c r="F29" s="78"/>
      <c r="G29" s="78"/>
      <c r="H29" s="78"/>
      <c r="I29" s="147"/>
      <c r="J29" s="78"/>
      <c r="K29" s="78"/>
      <c r="L29" s="43"/>
    </row>
    <row r="30" spans="2:12" s="1" customFormat="1" ht="25.4" customHeight="1">
      <c r="B30" s="43"/>
      <c r="D30" s="148" t="s">
        <v>39</v>
      </c>
      <c r="I30" s="139"/>
      <c r="J30" s="149">
        <f>ROUND(J123,2)</f>
        <v>0</v>
      </c>
      <c r="L30" s="43"/>
    </row>
    <row r="31" spans="2:12" s="1" customFormat="1" ht="6.95" customHeight="1">
      <c r="B31" s="43"/>
      <c r="D31" s="78"/>
      <c r="E31" s="78"/>
      <c r="F31" s="78"/>
      <c r="G31" s="78"/>
      <c r="H31" s="78"/>
      <c r="I31" s="147"/>
      <c r="J31" s="78"/>
      <c r="K31" s="78"/>
      <c r="L31" s="43"/>
    </row>
    <row r="32" spans="2:12" s="1" customFormat="1" ht="14.4" customHeight="1">
      <c r="B32" s="43"/>
      <c r="F32" s="150" t="s">
        <v>41</v>
      </c>
      <c r="I32" s="151" t="s">
        <v>40</v>
      </c>
      <c r="J32" s="150" t="s">
        <v>42</v>
      </c>
      <c r="L32" s="43"/>
    </row>
    <row r="33" spans="2:12" s="1" customFormat="1" ht="14.4" customHeight="1">
      <c r="B33" s="43"/>
      <c r="D33" s="152" t="s">
        <v>43</v>
      </c>
      <c r="E33" s="137" t="s">
        <v>44</v>
      </c>
      <c r="F33" s="153">
        <f>ROUND((SUM(BE123:BE194)),2)</f>
        <v>0</v>
      </c>
      <c r="I33" s="154">
        <v>0.21</v>
      </c>
      <c r="J33" s="153">
        <f>ROUND(((SUM(BE123:BE194))*I33),2)</f>
        <v>0</v>
      </c>
      <c r="L33" s="43"/>
    </row>
    <row r="34" spans="2:12" s="1" customFormat="1" ht="14.4" customHeight="1">
      <c r="B34" s="43"/>
      <c r="E34" s="137" t="s">
        <v>45</v>
      </c>
      <c r="F34" s="153">
        <f>ROUND((SUM(BF123:BF194)),2)</f>
        <v>0</v>
      </c>
      <c r="I34" s="154">
        <v>0.15</v>
      </c>
      <c r="J34" s="153">
        <f>ROUND(((SUM(BF123:BF194))*I34),2)</f>
        <v>0</v>
      </c>
      <c r="L34" s="43"/>
    </row>
    <row r="35" spans="2:12" s="1" customFormat="1" ht="14.4" customHeight="1" hidden="1">
      <c r="B35" s="43"/>
      <c r="E35" s="137" t="s">
        <v>46</v>
      </c>
      <c r="F35" s="153">
        <f>ROUND((SUM(BG123:BG194)),2)</f>
        <v>0</v>
      </c>
      <c r="I35" s="154">
        <v>0.21</v>
      </c>
      <c r="J35" s="153">
        <f>0</f>
        <v>0</v>
      </c>
      <c r="L35" s="43"/>
    </row>
    <row r="36" spans="2:12" s="1" customFormat="1" ht="14.4" customHeight="1" hidden="1">
      <c r="B36" s="43"/>
      <c r="E36" s="137" t="s">
        <v>47</v>
      </c>
      <c r="F36" s="153">
        <f>ROUND((SUM(BH123:BH194)),2)</f>
        <v>0</v>
      </c>
      <c r="I36" s="154">
        <v>0.15</v>
      </c>
      <c r="J36" s="153">
        <f>0</f>
        <v>0</v>
      </c>
      <c r="L36" s="43"/>
    </row>
    <row r="37" spans="2:12" s="1" customFormat="1" ht="14.4" customHeight="1" hidden="1">
      <c r="B37" s="43"/>
      <c r="E37" s="137" t="s">
        <v>48</v>
      </c>
      <c r="F37" s="153">
        <f>ROUND((SUM(BI123:BI194)),2)</f>
        <v>0</v>
      </c>
      <c r="I37" s="154">
        <v>0</v>
      </c>
      <c r="J37" s="153">
        <f>0</f>
        <v>0</v>
      </c>
      <c r="L37" s="43"/>
    </row>
    <row r="38" spans="2:12" s="1" customFormat="1" ht="6.95" customHeight="1">
      <c r="B38" s="43"/>
      <c r="I38" s="139"/>
      <c r="L38" s="43"/>
    </row>
    <row r="39" spans="2:12" s="1" customFormat="1" ht="25.4" customHeight="1">
      <c r="B39" s="43"/>
      <c r="C39" s="155"/>
      <c r="D39" s="156" t="s">
        <v>49</v>
      </c>
      <c r="E39" s="157"/>
      <c r="F39" s="157"/>
      <c r="G39" s="158" t="s">
        <v>50</v>
      </c>
      <c r="H39" s="159" t="s">
        <v>51</v>
      </c>
      <c r="I39" s="160"/>
      <c r="J39" s="161">
        <f>SUM(J30:J37)</f>
        <v>0</v>
      </c>
      <c r="K39" s="162"/>
      <c r="L39" s="43"/>
    </row>
    <row r="40" spans="2:12" s="1" customFormat="1" ht="14.4" customHeight="1">
      <c r="B40" s="43"/>
      <c r="I40" s="139"/>
      <c r="L40" s="43"/>
    </row>
    <row r="41" spans="2:12" ht="14.4" customHeight="1">
      <c r="B41" s="20"/>
      <c r="L41" s="20"/>
    </row>
    <row r="42" spans="2:12" ht="14.4" customHeight="1">
      <c r="B42" s="20"/>
      <c r="L42" s="20"/>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43"/>
      <c r="D50" s="163" t="s">
        <v>52</v>
      </c>
      <c r="E50" s="164"/>
      <c r="F50" s="164"/>
      <c r="G50" s="163" t="s">
        <v>53</v>
      </c>
      <c r="H50" s="164"/>
      <c r="I50" s="165"/>
      <c r="J50" s="164"/>
      <c r="K50" s="164"/>
      <c r="L50" s="4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
      <c r="B61" s="43"/>
      <c r="D61" s="166" t="s">
        <v>54</v>
      </c>
      <c r="E61" s="167"/>
      <c r="F61" s="168" t="s">
        <v>55</v>
      </c>
      <c r="G61" s="166" t="s">
        <v>54</v>
      </c>
      <c r="H61" s="167"/>
      <c r="I61" s="169"/>
      <c r="J61" s="170" t="s">
        <v>55</v>
      </c>
      <c r="K61" s="167"/>
      <c r="L61" s="43"/>
    </row>
    <row r="62" spans="2:12" ht="12">
      <c r="B62" s="20"/>
      <c r="L62" s="20"/>
    </row>
    <row r="63" spans="2:12" ht="12">
      <c r="B63" s="20"/>
      <c r="L63" s="20"/>
    </row>
    <row r="64" spans="2:12" ht="12">
      <c r="B64" s="20"/>
      <c r="L64" s="20"/>
    </row>
    <row r="65" spans="2:12" s="1" customFormat="1" ht="12">
      <c r="B65" s="43"/>
      <c r="D65" s="163" t="s">
        <v>56</v>
      </c>
      <c r="E65" s="164"/>
      <c r="F65" s="164"/>
      <c r="G65" s="163" t="s">
        <v>57</v>
      </c>
      <c r="H65" s="164"/>
      <c r="I65" s="165"/>
      <c r="J65" s="164"/>
      <c r="K65" s="164"/>
      <c r="L65" s="43"/>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
      <c r="B76" s="43"/>
      <c r="D76" s="166" t="s">
        <v>54</v>
      </c>
      <c r="E76" s="167"/>
      <c r="F76" s="168" t="s">
        <v>55</v>
      </c>
      <c r="G76" s="166" t="s">
        <v>54</v>
      </c>
      <c r="H76" s="167"/>
      <c r="I76" s="169"/>
      <c r="J76" s="170" t="s">
        <v>55</v>
      </c>
      <c r="K76" s="167"/>
      <c r="L76" s="43"/>
    </row>
    <row r="77" spans="2:12" s="1" customFormat="1" ht="14.4" customHeight="1">
      <c r="B77" s="171"/>
      <c r="C77" s="172"/>
      <c r="D77" s="172"/>
      <c r="E77" s="172"/>
      <c r="F77" s="172"/>
      <c r="G77" s="172"/>
      <c r="H77" s="172"/>
      <c r="I77" s="173"/>
      <c r="J77" s="172"/>
      <c r="K77" s="172"/>
      <c r="L77" s="43"/>
    </row>
    <row r="81" spans="2:12" s="1" customFormat="1" ht="6.95" customHeight="1">
      <c r="B81" s="174"/>
      <c r="C81" s="175"/>
      <c r="D81" s="175"/>
      <c r="E81" s="175"/>
      <c r="F81" s="175"/>
      <c r="G81" s="175"/>
      <c r="H81" s="175"/>
      <c r="I81" s="176"/>
      <c r="J81" s="175"/>
      <c r="K81" s="175"/>
      <c r="L81" s="43"/>
    </row>
    <row r="82" spans="2:12" s="1" customFormat="1" ht="24.95" customHeight="1">
      <c r="B82" s="38"/>
      <c r="C82" s="23" t="s">
        <v>108</v>
      </c>
      <c r="D82" s="39"/>
      <c r="E82" s="39"/>
      <c r="F82" s="39"/>
      <c r="G82" s="39"/>
      <c r="H82" s="39"/>
      <c r="I82" s="139"/>
      <c r="J82" s="39"/>
      <c r="K82" s="39"/>
      <c r="L82" s="43"/>
    </row>
    <row r="83" spans="2:12" s="1" customFormat="1" ht="6.95" customHeight="1">
      <c r="B83" s="38"/>
      <c r="C83" s="39"/>
      <c r="D83" s="39"/>
      <c r="E83" s="39"/>
      <c r="F83" s="39"/>
      <c r="G83" s="39"/>
      <c r="H83" s="39"/>
      <c r="I83" s="139"/>
      <c r="J83" s="39"/>
      <c r="K83" s="39"/>
      <c r="L83" s="43"/>
    </row>
    <row r="84" spans="2:12" s="1" customFormat="1" ht="12" customHeight="1">
      <c r="B84" s="38"/>
      <c r="C84" s="32" t="s">
        <v>16</v>
      </c>
      <c r="D84" s="39"/>
      <c r="E84" s="39"/>
      <c r="F84" s="39"/>
      <c r="G84" s="39"/>
      <c r="H84" s="39"/>
      <c r="I84" s="139"/>
      <c r="J84" s="39"/>
      <c r="K84" s="39"/>
      <c r="L84" s="43"/>
    </row>
    <row r="85" spans="2:12" s="1" customFormat="1" ht="16.5" customHeight="1">
      <c r="B85" s="38"/>
      <c r="C85" s="39"/>
      <c r="D85" s="39"/>
      <c r="E85" s="177" t="str">
        <f>E7</f>
        <v>Jílový potok, Chrastava, oprava koryta, ř.km 0,000 - 1,157</v>
      </c>
      <c r="F85" s="32"/>
      <c r="G85" s="32"/>
      <c r="H85" s="32"/>
      <c r="I85" s="139"/>
      <c r="J85" s="39"/>
      <c r="K85" s="39"/>
      <c r="L85" s="43"/>
    </row>
    <row r="86" spans="2:12" s="1" customFormat="1" ht="12" customHeight="1">
      <c r="B86" s="38"/>
      <c r="C86" s="32" t="s">
        <v>106</v>
      </c>
      <c r="D86" s="39"/>
      <c r="E86" s="39"/>
      <c r="F86" s="39"/>
      <c r="G86" s="39"/>
      <c r="H86" s="39"/>
      <c r="I86" s="139"/>
      <c r="J86" s="39"/>
      <c r="K86" s="39"/>
      <c r="L86" s="43"/>
    </row>
    <row r="87" spans="2:12" s="1" customFormat="1" ht="16.5" customHeight="1">
      <c r="B87" s="38"/>
      <c r="C87" s="39"/>
      <c r="D87" s="39"/>
      <c r="E87" s="71" t="str">
        <f>E9</f>
        <v>04 - SO 04 - Oprava zakrytí koryta v ř.km 0,690-0,722</v>
      </c>
      <c r="F87" s="39"/>
      <c r="G87" s="39"/>
      <c r="H87" s="39"/>
      <c r="I87" s="139"/>
      <c r="J87" s="39"/>
      <c r="K87" s="39"/>
      <c r="L87" s="43"/>
    </row>
    <row r="88" spans="2:12" s="1" customFormat="1" ht="6.95" customHeight="1">
      <c r="B88" s="38"/>
      <c r="C88" s="39"/>
      <c r="D88" s="39"/>
      <c r="E88" s="39"/>
      <c r="F88" s="39"/>
      <c r="G88" s="39"/>
      <c r="H88" s="39"/>
      <c r="I88" s="139"/>
      <c r="J88" s="39"/>
      <c r="K88" s="39"/>
      <c r="L88" s="43"/>
    </row>
    <row r="89" spans="2:12" s="1" customFormat="1" ht="12" customHeight="1">
      <c r="B89" s="38"/>
      <c r="C89" s="32" t="s">
        <v>20</v>
      </c>
      <c r="D89" s="39"/>
      <c r="E89" s="39"/>
      <c r="F89" s="27" t="str">
        <f>F12</f>
        <v>Chrastava</v>
      </c>
      <c r="G89" s="39"/>
      <c r="H89" s="39"/>
      <c r="I89" s="142" t="s">
        <v>22</v>
      </c>
      <c r="J89" s="74" t="str">
        <f>IF(J12="","",J12)</f>
        <v>20. 12. 2017</v>
      </c>
      <c r="K89" s="39"/>
      <c r="L89" s="43"/>
    </row>
    <row r="90" spans="2:12" s="1" customFormat="1" ht="6.95" customHeight="1">
      <c r="B90" s="38"/>
      <c r="C90" s="39"/>
      <c r="D90" s="39"/>
      <c r="E90" s="39"/>
      <c r="F90" s="39"/>
      <c r="G90" s="39"/>
      <c r="H90" s="39"/>
      <c r="I90" s="139"/>
      <c r="J90" s="39"/>
      <c r="K90" s="39"/>
      <c r="L90" s="43"/>
    </row>
    <row r="91" spans="2:12" s="1" customFormat="1" ht="27.9" customHeight="1">
      <c r="B91" s="38"/>
      <c r="C91" s="32" t="s">
        <v>24</v>
      </c>
      <c r="D91" s="39"/>
      <c r="E91" s="39"/>
      <c r="F91" s="27" t="str">
        <f>E15</f>
        <v>Povodí Labe, s.p.</v>
      </c>
      <c r="G91" s="39"/>
      <c r="H91" s="39"/>
      <c r="I91" s="142" t="s">
        <v>32</v>
      </c>
      <c r="J91" s="36" t="str">
        <f>E21</f>
        <v>SNOWPLAN, spol. s r.o.</v>
      </c>
      <c r="K91" s="39"/>
      <c r="L91" s="43"/>
    </row>
    <row r="92" spans="2:12" s="1" customFormat="1" ht="27.9" customHeight="1">
      <c r="B92" s="38"/>
      <c r="C92" s="32" t="s">
        <v>30</v>
      </c>
      <c r="D92" s="39"/>
      <c r="E92" s="39"/>
      <c r="F92" s="27" t="str">
        <f>IF(E18="","",E18)</f>
        <v>Vyplň údaj</v>
      </c>
      <c r="G92" s="39"/>
      <c r="H92" s="39"/>
      <c r="I92" s="142" t="s">
        <v>37</v>
      </c>
      <c r="J92" s="36" t="str">
        <f>E24</f>
        <v>SNOWPLAN, spol. s r.o.</v>
      </c>
      <c r="K92" s="39"/>
      <c r="L92" s="43"/>
    </row>
    <row r="93" spans="2:12" s="1" customFormat="1" ht="10.3" customHeight="1">
      <c r="B93" s="38"/>
      <c r="C93" s="39"/>
      <c r="D93" s="39"/>
      <c r="E93" s="39"/>
      <c r="F93" s="39"/>
      <c r="G93" s="39"/>
      <c r="H93" s="39"/>
      <c r="I93" s="139"/>
      <c r="J93" s="39"/>
      <c r="K93" s="39"/>
      <c r="L93" s="43"/>
    </row>
    <row r="94" spans="2:12" s="1" customFormat="1" ht="29.25" customHeight="1">
      <c r="B94" s="38"/>
      <c r="C94" s="178" t="s">
        <v>109</v>
      </c>
      <c r="D94" s="179"/>
      <c r="E94" s="179"/>
      <c r="F94" s="179"/>
      <c r="G94" s="179"/>
      <c r="H94" s="179"/>
      <c r="I94" s="180"/>
      <c r="J94" s="181" t="s">
        <v>110</v>
      </c>
      <c r="K94" s="179"/>
      <c r="L94" s="43"/>
    </row>
    <row r="95" spans="2:12" s="1" customFormat="1" ht="10.3" customHeight="1">
      <c r="B95" s="38"/>
      <c r="C95" s="39"/>
      <c r="D95" s="39"/>
      <c r="E95" s="39"/>
      <c r="F95" s="39"/>
      <c r="G95" s="39"/>
      <c r="H95" s="39"/>
      <c r="I95" s="139"/>
      <c r="J95" s="39"/>
      <c r="K95" s="39"/>
      <c r="L95" s="43"/>
    </row>
    <row r="96" spans="2:47" s="1" customFormat="1" ht="22.8" customHeight="1">
      <c r="B96" s="38"/>
      <c r="C96" s="182" t="s">
        <v>111</v>
      </c>
      <c r="D96" s="39"/>
      <c r="E96" s="39"/>
      <c r="F96" s="39"/>
      <c r="G96" s="39"/>
      <c r="H96" s="39"/>
      <c r="I96" s="139"/>
      <c r="J96" s="105">
        <f>J123</f>
        <v>0</v>
      </c>
      <c r="K96" s="39"/>
      <c r="L96" s="43"/>
      <c r="AU96" s="17" t="s">
        <v>112</v>
      </c>
    </row>
    <row r="97" spans="2:12" s="8" customFormat="1" ht="24.95" customHeight="1">
      <c r="B97" s="183"/>
      <c r="C97" s="184"/>
      <c r="D97" s="185" t="s">
        <v>113</v>
      </c>
      <c r="E97" s="186"/>
      <c r="F97" s="186"/>
      <c r="G97" s="186"/>
      <c r="H97" s="186"/>
      <c r="I97" s="187"/>
      <c r="J97" s="188">
        <f>J124</f>
        <v>0</v>
      </c>
      <c r="K97" s="184"/>
      <c r="L97" s="189"/>
    </row>
    <row r="98" spans="2:12" s="9" customFormat="1" ht="19.9" customHeight="1">
      <c r="B98" s="190"/>
      <c r="C98" s="191"/>
      <c r="D98" s="192" t="s">
        <v>114</v>
      </c>
      <c r="E98" s="193"/>
      <c r="F98" s="193"/>
      <c r="G98" s="193"/>
      <c r="H98" s="193"/>
      <c r="I98" s="194"/>
      <c r="J98" s="195">
        <f>J125</f>
        <v>0</v>
      </c>
      <c r="K98" s="191"/>
      <c r="L98" s="196"/>
    </row>
    <row r="99" spans="2:12" s="9" customFormat="1" ht="19.9" customHeight="1">
      <c r="B99" s="190"/>
      <c r="C99" s="191"/>
      <c r="D99" s="192" t="s">
        <v>344</v>
      </c>
      <c r="E99" s="193"/>
      <c r="F99" s="193"/>
      <c r="G99" s="193"/>
      <c r="H99" s="193"/>
      <c r="I99" s="194"/>
      <c r="J99" s="195">
        <f>J152</f>
        <v>0</v>
      </c>
      <c r="K99" s="191"/>
      <c r="L99" s="196"/>
    </row>
    <row r="100" spans="2:12" s="9" customFormat="1" ht="19.9" customHeight="1">
      <c r="B100" s="190"/>
      <c r="C100" s="191"/>
      <c r="D100" s="192" t="s">
        <v>701</v>
      </c>
      <c r="E100" s="193"/>
      <c r="F100" s="193"/>
      <c r="G100" s="193"/>
      <c r="H100" s="193"/>
      <c r="I100" s="194"/>
      <c r="J100" s="195">
        <f>J156</f>
        <v>0</v>
      </c>
      <c r="K100" s="191"/>
      <c r="L100" s="196"/>
    </row>
    <row r="101" spans="2:12" s="9" customFormat="1" ht="19.9" customHeight="1">
      <c r="B101" s="190"/>
      <c r="C101" s="191"/>
      <c r="D101" s="192" t="s">
        <v>117</v>
      </c>
      <c r="E101" s="193"/>
      <c r="F101" s="193"/>
      <c r="G101" s="193"/>
      <c r="H101" s="193"/>
      <c r="I101" s="194"/>
      <c r="J101" s="195">
        <f>J164</f>
        <v>0</v>
      </c>
      <c r="K101" s="191"/>
      <c r="L101" s="196"/>
    </row>
    <row r="102" spans="2:12" s="9" customFormat="1" ht="19.9" customHeight="1">
      <c r="B102" s="190"/>
      <c r="C102" s="191"/>
      <c r="D102" s="192" t="s">
        <v>118</v>
      </c>
      <c r="E102" s="193"/>
      <c r="F102" s="193"/>
      <c r="G102" s="193"/>
      <c r="H102" s="193"/>
      <c r="I102" s="194"/>
      <c r="J102" s="195">
        <f>J171</f>
        <v>0</v>
      </c>
      <c r="K102" s="191"/>
      <c r="L102" s="196"/>
    </row>
    <row r="103" spans="2:12" s="9" customFormat="1" ht="19.9" customHeight="1">
      <c r="B103" s="190"/>
      <c r="C103" s="191"/>
      <c r="D103" s="192" t="s">
        <v>119</v>
      </c>
      <c r="E103" s="193"/>
      <c r="F103" s="193"/>
      <c r="G103" s="193"/>
      <c r="H103" s="193"/>
      <c r="I103" s="194"/>
      <c r="J103" s="195">
        <f>J191</f>
        <v>0</v>
      </c>
      <c r="K103" s="191"/>
      <c r="L103" s="196"/>
    </row>
    <row r="104" spans="2:12" s="1" customFormat="1" ht="21.8" customHeight="1">
      <c r="B104" s="38"/>
      <c r="C104" s="39"/>
      <c r="D104" s="39"/>
      <c r="E104" s="39"/>
      <c r="F104" s="39"/>
      <c r="G104" s="39"/>
      <c r="H104" s="39"/>
      <c r="I104" s="139"/>
      <c r="J104" s="39"/>
      <c r="K104" s="39"/>
      <c r="L104" s="43"/>
    </row>
    <row r="105" spans="2:12" s="1" customFormat="1" ht="6.95" customHeight="1">
      <c r="B105" s="61"/>
      <c r="C105" s="62"/>
      <c r="D105" s="62"/>
      <c r="E105" s="62"/>
      <c r="F105" s="62"/>
      <c r="G105" s="62"/>
      <c r="H105" s="62"/>
      <c r="I105" s="173"/>
      <c r="J105" s="62"/>
      <c r="K105" s="62"/>
      <c r="L105" s="43"/>
    </row>
    <row r="109" spans="2:12" s="1" customFormat="1" ht="6.95" customHeight="1">
      <c r="B109" s="63"/>
      <c r="C109" s="64"/>
      <c r="D109" s="64"/>
      <c r="E109" s="64"/>
      <c r="F109" s="64"/>
      <c r="G109" s="64"/>
      <c r="H109" s="64"/>
      <c r="I109" s="176"/>
      <c r="J109" s="64"/>
      <c r="K109" s="64"/>
      <c r="L109" s="43"/>
    </row>
    <row r="110" spans="2:12" s="1" customFormat="1" ht="24.95" customHeight="1">
      <c r="B110" s="38"/>
      <c r="C110" s="23" t="s">
        <v>120</v>
      </c>
      <c r="D110" s="39"/>
      <c r="E110" s="39"/>
      <c r="F110" s="39"/>
      <c r="G110" s="39"/>
      <c r="H110" s="39"/>
      <c r="I110" s="139"/>
      <c r="J110" s="39"/>
      <c r="K110" s="39"/>
      <c r="L110" s="43"/>
    </row>
    <row r="111" spans="2:12" s="1" customFormat="1" ht="6.95" customHeight="1">
      <c r="B111" s="38"/>
      <c r="C111" s="39"/>
      <c r="D111" s="39"/>
      <c r="E111" s="39"/>
      <c r="F111" s="39"/>
      <c r="G111" s="39"/>
      <c r="H111" s="39"/>
      <c r="I111" s="139"/>
      <c r="J111" s="39"/>
      <c r="K111" s="39"/>
      <c r="L111" s="43"/>
    </row>
    <row r="112" spans="2:12" s="1" customFormat="1" ht="12" customHeight="1">
      <c r="B112" s="38"/>
      <c r="C112" s="32" t="s">
        <v>16</v>
      </c>
      <c r="D112" s="39"/>
      <c r="E112" s="39"/>
      <c r="F112" s="39"/>
      <c r="G112" s="39"/>
      <c r="H112" s="39"/>
      <c r="I112" s="139"/>
      <c r="J112" s="39"/>
      <c r="K112" s="39"/>
      <c r="L112" s="43"/>
    </row>
    <row r="113" spans="2:12" s="1" customFormat="1" ht="16.5" customHeight="1">
      <c r="B113" s="38"/>
      <c r="C113" s="39"/>
      <c r="D113" s="39"/>
      <c r="E113" s="177" t="str">
        <f>E7</f>
        <v>Jílový potok, Chrastava, oprava koryta, ř.km 0,000 - 1,157</v>
      </c>
      <c r="F113" s="32"/>
      <c r="G113" s="32"/>
      <c r="H113" s="32"/>
      <c r="I113" s="139"/>
      <c r="J113" s="39"/>
      <c r="K113" s="39"/>
      <c r="L113" s="43"/>
    </row>
    <row r="114" spans="2:12" s="1" customFormat="1" ht="12" customHeight="1">
      <c r="B114" s="38"/>
      <c r="C114" s="32" t="s">
        <v>106</v>
      </c>
      <c r="D114" s="39"/>
      <c r="E114" s="39"/>
      <c r="F114" s="39"/>
      <c r="G114" s="39"/>
      <c r="H114" s="39"/>
      <c r="I114" s="139"/>
      <c r="J114" s="39"/>
      <c r="K114" s="39"/>
      <c r="L114" s="43"/>
    </row>
    <row r="115" spans="2:12" s="1" customFormat="1" ht="16.5" customHeight="1">
      <c r="B115" s="38"/>
      <c r="C115" s="39"/>
      <c r="D115" s="39"/>
      <c r="E115" s="71" t="str">
        <f>E9</f>
        <v>04 - SO 04 - Oprava zakrytí koryta v ř.km 0,690-0,722</v>
      </c>
      <c r="F115" s="39"/>
      <c r="G115" s="39"/>
      <c r="H115" s="39"/>
      <c r="I115" s="139"/>
      <c r="J115" s="39"/>
      <c r="K115" s="39"/>
      <c r="L115" s="43"/>
    </row>
    <row r="116" spans="2:12" s="1" customFormat="1" ht="6.95" customHeight="1">
      <c r="B116" s="38"/>
      <c r="C116" s="39"/>
      <c r="D116" s="39"/>
      <c r="E116" s="39"/>
      <c r="F116" s="39"/>
      <c r="G116" s="39"/>
      <c r="H116" s="39"/>
      <c r="I116" s="139"/>
      <c r="J116" s="39"/>
      <c r="K116" s="39"/>
      <c r="L116" s="43"/>
    </row>
    <row r="117" spans="2:12" s="1" customFormat="1" ht="12" customHeight="1">
      <c r="B117" s="38"/>
      <c r="C117" s="32" t="s">
        <v>20</v>
      </c>
      <c r="D117" s="39"/>
      <c r="E117" s="39"/>
      <c r="F117" s="27" t="str">
        <f>F12</f>
        <v>Chrastava</v>
      </c>
      <c r="G117" s="39"/>
      <c r="H117" s="39"/>
      <c r="I117" s="142" t="s">
        <v>22</v>
      </c>
      <c r="J117" s="74" t="str">
        <f>IF(J12="","",J12)</f>
        <v>20. 12. 2017</v>
      </c>
      <c r="K117" s="39"/>
      <c r="L117" s="43"/>
    </row>
    <row r="118" spans="2:12" s="1" customFormat="1" ht="6.95" customHeight="1">
      <c r="B118" s="38"/>
      <c r="C118" s="39"/>
      <c r="D118" s="39"/>
      <c r="E118" s="39"/>
      <c r="F118" s="39"/>
      <c r="G118" s="39"/>
      <c r="H118" s="39"/>
      <c r="I118" s="139"/>
      <c r="J118" s="39"/>
      <c r="K118" s="39"/>
      <c r="L118" s="43"/>
    </row>
    <row r="119" spans="2:12" s="1" customFormat="1" ht="27.9" customHeight="1">
      <c r="B119" s="38"/>
      <c r="C119" s="32" t="s">
        <v>24</v>
      </c>
      <c r="D119" s="39"/>
      <c r="E119" s="39"/>
      <c r="F119" s="27" t="str">
        <f>E15</f>
        <v>Povodí Labe, s.p.</v>
      </c>
      <c r="G119" s="39"/>
      <c r="H119" s="39"/>
      <c r="I119" s="142" t="s">
        <v>32</v>
      </c>
      <c r="J119" s="36" t="str">
        <f>E21</f>
        <v>SNOWPLAN, spol. s r.o.</v>
      </c>
      <c r="K119" s="39"/>
      <c r="L119" s="43"/>
    </row>
    <row r="120" spans="2:12" s="1" customFormat="1" ht="27.9" customHeight="1">
      <c r="B120" s="38"/>
      <c r="C120" s="32" t="s">
        <v>30</v>
      </c>
      <c r="D120" s="39"/>
      <c r="E120" s="39"/>
      <c r="F120" s="27" t="str">
        <f>IF(E18="","",E18)</f>
        <v>Vyplň údaj</v>
      </c>
      <c r="G120" s="39"/>
      <c r="H120" s="39"/>
      <c r="I120" s="142" t="s">
        <v>37</v>
      </c>
      <c r="J120" s="36" t="str">
        <f>E24</f>
        <v>SNOWPLAN, spol. s r.o.</v>
      </c>
      <c r="K120" s="39"/>
      <c r="L120" s="43"/>
    </row>
    <row r="121" spans="2:12" s="1" customFormat="1" ht="10.3" customHeight="1">
      <c r="B121" s="38"/>
      <c r="C121" s="39"/>
      <c r="D121" s="39"/>
      <c r="E121" s="39"/>
      <c r="F121" s="39"/>
      <c r="G121" s="39"/>
      <c r="H121" s="39"/>
      <c r="I121" s="139"/>
      <c r="J121" s="39"/>
      <c r="K121" s="39"/>
      <c r="L121" s="43"/>
    </row>
    <row r="122" spans="2:20" s="10" customFormat="1" ht="29.25" customHeight="1">
      <c r="B122" s="197"/>
      <c r="C122" s="198" t="s">
        <v>121</v>
      </c>
      <c r="D122" s="199" t="s">
        <v>64</v>
      </c>
      <c r="E122" s="199" t="s">
        <v>60</v>
      </c>
      <c r="F122" s="199" t="s">
        <v>61</v>
      </c>
      <c r="G122" s="199" t="s">
        <v>122</v>
      </c>
      <c r="H122" s="199" t="s">
        <v>123</v>
      </c>
      <c r="I122" s="200" t="s">
        <v>124</v>
      </c>
      <c r="J122" s="199" t="s">
        <v>110</v>
      </c>
      <c r="K122" s="201" t="s">
        <v>125</v>
      </c>
      <c r="L122" s="202"/>
      <c r="M122" s="95" t="s">
        <v>1</v>
      </c>
      <c r="N122" s="96" t="s">
        <v>43</v>
      </c>
      <c r="O122" s="96" t="s">
        <v>126</v>
      </c>
      <c r="P122" s="96" t="s">
        <v>127</v>
      </c>
      <c r="Q122" s="96" t="s">
        <v>128</v>
      </c>
      <c r="R122" s="96" t="s">
        <v>129</v>
      </c>
      <c r="S122" s="96" t="s">
        <v>130</v>
      </c>
      <c r="T122" s="97" t="s">
        <v>131</v>
      </c>
    </row>
    <row r="123" spans="2:63" s="1" customFormat="1" ht="22.8" customHeight="1">
      <c r="B123" s="38"/>
      <c r="C123" s="102" t="s">
        <v>132</v>
      </c>
      <c r="D123" s="39"/>
      <c r="E123" s="39"/>
      <c r="F123" s="39"/>
      <c r="G123" s="39"/>
      <c r="H123" s="39"/>
      <c r="I123" s="139"/>
      <c r="J123" s="203">
        <f>BK123</f>
        <v>0</v>
      </c>
      <c r="K123" s="39"/>
      <c r="L123" s="43"/>
      <c r="M123" s="98"/>
      <c r="N123" s="99"/>
      <c r="O123" s="99"/>
      <c r="P123" s="204">
        <f>P124</f>
        <v>0</v>
      </c>
      <c r="Q123" s="99"/>
      <c r="R123" s="204">
        <f>R124</f>
        <v>9.346405</v>
      </c>
      <c r="S123" s="99"/>
      <c r="T123" s="205">
        <f>T124</f>
        <v>1.593</v>
      </c>
      <c r="AT123" s="17" t="s">
        <v>78</v>
      </c>
      <c r="AU123" s="17" t="s">
        <v>112</v>
      </c>
      <c r="BK123" s="206">
        <f>BK124</f>
        <v>0</v>
      </c>
    </row>
    <row r="124" spans="2:63" s="11" customFormat="1" ht="25.9" customHeight="1">
      <c r="B124" s="207"/>
      <c r="C124" s="208"/>
      <c r="D124" s="209" t="s">
        <v>78</v>
      </c>
      <c r="E124" s="210" t="s">
        <v>133</v>
      </c>
      <c r="F124" s="210" t="s">
        <v>134</v>
      </c>
      <c r="G124" s="208"/>
      <c r="H124" s="208"/>
      <c r="I124" s="211"/>
      <c r="J124" s="212">
        <f>BK124</f>
        <v>0</v>
      </c>
      <c r="K124" s="208"/>
      <c r="L124" s="213"/>
      <c r="M124" s="214"/>
      <c r="N124" s="215"/>
      <c r="O124" s="215"/>
      <c r="P124" s="216">
        <f>P125+P152+P156+P164+P171+P191</f>
        <v>0</v>
      </c>
      <c r="Q124" s="215"/>
      <c r="R124" s="216">
        <f>R125+R152+R156+R164+R171+R191</f>
        <v>9.346405</v>
      </c>
      <c r="S124" s="215"/>
      <c r="T124" s="217">
        <f>T125+T152+T156+T164+T171+T191</f>
        <v>1.593</v>
      </c>
      <c r="AR124" s="218" t="s">
        <v>87</v>
      </c>
      <c r="AT124" s="219" t="s">
        <v>78</v>
      </c>
      <c r="AU124" s="219" t="s">
        <v>79</v>
      </c>
      <c r="AY124" s="218" t="s">
        <v>135</v>
      </c>
      <c r="BK124" s="220">
        <f>BK125+BK152+BK156+BK164+BK171+BK191</f>
        <v>0</v>
      </c>
    </row>
    <row r="125" spans="2:63" s="11" customFormat="1" ht="22.8" customHeight="1">
      <c r="B125" s="207"/>
      <c r="C125" s="208"/>
      <c r="D125" s="209" t="s">
        <v>78</v>
      </c>
      <c r="E125" s="221" t="s">
        <v>87</v>
      </c>
      <c r="F125" s="221" t="s">
        <v>136</v>
      </c>
      <c r="G125" s="208"/>
      <c r="H125" s="208"/>
      <c r="I125" s="211"/>
      <c r="J125" s="222">
        <f>BK125</f>
        <v>0</v>
      </c>
      <c r="K125" s="208"/>
      <c r="L125" s="213"/>
      <c r="M125" s="214"/>
      <c r="N125" s="215"/>
      <c r="O125" s="215"/>
      <c r="P125" s="216">
        <f>SUM(P126:P151)</f>
        <v>0</v>
      </c>
      <c r="Q125" s="215"/>
      <c r="R125" s="216">
        <f>SUM(R126:R151)</f>
        <v>0.49888</v>
      </c>
      <c r="S125" s="215"/>
      <c r="T125" s="217">
        <f>SUM(T126:T151)</f>
        <v>0</v>
      </c>
      <c r="AR125" s="218" t="s">
        <v>87</v>
      </c>
      <c r="AT125" s="219" t="s">
        <v>78</v>
      </c>
      <c r="AU125" s="219" t="s">
        <v>87</v>
      </c>
      <c r="AY125" s="218" t="s">
        <v>135</v>
      </c>
      <c r="BK125" s="220">
        <f>SUM(BK126:BK151)</f>
        <v>0</v>
      </c>
    </row>
    <row r="126" spans="2:65" s="1" customFormat="1" ht="16.5" customHeight="1">
      <c r="B126" s="38"/>
      <c r="C126" s="223" t="s">
        <v>87</v>
      </c>
      <c r="D126" s="223" t="s">
        <v>137</v>
      </c>
      <c r="E126" s="224" t="s">
        <v>385</v>
      </c>
      <c r="F126" s="225" t="s">
        <v>702</v>
      </c>
      <c r="G126" s="226" t="s">
        <v>167</v>
      </c>
      <c r="H126" s="227">
        <v>32</v>
      </c>
      <c r="I126" s="228"/>
      <c r="J126" s="229">
        <f>ROUND(I126*H126,2)</f>
        <v>0</v>
      </c>
      <c r="K126" s="225" t="s">
        <v>141</v>
      </c>
      <c r="L126" s="43"/>
      <c r="M126" s="230" t="s">
        <v>1</v>
      </c>
      <c r="N126" s="231" t="s">
        <v>44</v>
      </c>
      <c r="O126" s="86"/>
      <c r="P126" s="232">
        <f>O126*H126</f>
        <v>0</v>
      </c>
      <c r="Q126" s="232">
        <v>0.01559</v>
      </c>
      <c r="R126" s="232">
        <f>Q126*H126</f>
        <v>0.49888</v>
      </c>
      <c r="S126" s="232">
        <v>0</v>
      </c>
      <c r="T126" s="233">
        <f>S126*H126</f>
        <v>0</v>
      </c>
      <c r="AR126" s="234" t="s">
        <v>142</v>
      </c>
      <c r="AT126" s="234" t="s">
        <v>137</v>
      </c>
      <c r="AU126" s="234" t="s">
        <v>89</v>
      </c>
      <c r="AY126" s="17" t="s">
        <v>135</v>
      </c>
      <c r="BE126" s="235">
        <f>IF(N126="základní",J126,0)</f>
        <v>0</v>
      </c>
      <c r="BF126" s="235">
        <f>IF(N126="snížená",J126,0)</f>
        <v>0</v>
      </c>
      <c r="BG126" s="235">
        <f>IF(N126="zákl. přenesená",J126,0)</f>
        <v>0</v>
      </c>
      <c r="BH126" s="235">
        <f>IF(N126="sníž. přenesená",J126,0)</f>
        <v>0</v>
      </c>
      <c r="BI126" s="235">
        <f>IF(N126="nulová",J126,0)</f>
        <v>0</v>
      </c>
      <c r="BJ126" s="17" t="s">
        <v>87</v>
      </c>
      <c r="BK126" s="235">
        <f>ROUND(I126*H126,2)</f>
        <v>0</v>
      </c>
      <c r="BL126" s="17" t="s">
        <v>142</v>
      </c>
      <c r="BM126" s="234" t="s">
        <v>832</v>
      </c>
    </row>
    <row r="127" spans="2:47" s="1" customFormat="1" ht="12">
      <c r="B127" s="38"/>
      <c r="C127" s="39"/>
      <c r="D127" s="236" t="s">
        <v>144</v>
      </c>
      <c r="E127" s="39"/>
      <c r="F127" s="237" t="s">
        <v>704</v>
      </c>
      <c r="G127" s="39"/>
      <c r="H127" s="39"/>
      <c r="I127" s="139"/>
      <c r="J127" s="39"/>
      <c r="K127" s="39"/>
      <c r="L127" s="43"/>
      <c r="M127" s="238"/>
      <c r="N127" s="86"/>
      <c r="O127" s="86"/>
      <c r="P127" s="86"/>
      <c r="Q127" s="86"/>
      <c r="R127" s="86"/>
      <c r="S127" s="86"/>
      <c r="T127" s="87"/>
      <c r="AT127" s="17" t="s">
        <v>144</v>
      </c>
      <c r="AU127" s="17" t="s">
        <v>89</v>
      </c>
    </row>
    <row r="128" spans="2:47" s="1" customFormat="1" ht="12">
      <c r="B128" s="38"/>
      <c r="C128" s="39"/>
      <c r="D128" s="236" t="s">
        <v>146</v>
      </c>
      <c r="E128" s="39"/>
      <c r="F128" s="239" t="s">
        <v>170</v>
      </c>
      <c r="G128" s="39"/>
      <c r="H128" s="39"/>
      <c r="I128" s="139"/>
      <c r="J128" s="39"/>
      <c r="K128" s="39"/>
      <c r="L128" s="43"/>
      <c r="M128" s="238"/>
      <c r="N128" s="86"/>
      <c r="O128" s="86"/>
      <c r="P128" s="86"/>
      <c r="Q128" s="86"/>
      <c r="R128" s="86"/>
      <c r="S128" s="86"/>
      <c r="T128" s="87"/>
      <c r="AT128" s="17" t="s">
        <v>146</v>
      </c>
      <c r="AU128" s="17" t="s">
        <v>89</v>
      </c>
    </row>
    <row r="129" spans="2:65" s="1" customFormat="1" ht="16.5" customHeight="1">
      <c r="B129" s="38"/>
      <c r="C129" s="223" t="s">
        <v>89</v>
      </c>
      <c r="D129" s="223" t="s">
        <v>137</v>
      </c>
      <c r="E129" s="224" t="s">
        <v>389</v>
      </c>
      <c r="F129" s="225" t="s">
        <v>390</v>
      </c>
      <c r="G129" s="226" t="s">
        <v>174</v>
      </c>
      <c r="H129" s="227">
        <v>13.6</v>
      </c>
      <c r="I129" s="228"/>
      <c r="J129" s="229">
        <f>ROUND(I129*H129,2)</f>
        <v>0</v>
      </c>
      <c r="K129" s="225" t="s">
        <v>1</v>
      </c>
      <c r="L129" s="43"/>
      <c r="M129" s="230" t="s">
        <v>1</v>
      </c>
      <c r="N129" s="231" t="s">
        <v>44</v>
      </c>
      <c r="O129" s="86"/>
      <c r="P129" s="232">
        <f>O129*H129</f>
        <v>0</v>
      </c>
      <c r="Q129" s="232">
        <v>0</v>
      </c>
      <c r="R129" s="232">
        <f>Q129*H129</f>
        <v>0</v>
      </c>
      <c r="S129" s="232">
        <v>0</v>
      </c>
      <c r="T129" s="233">
        <f>S129*H129</f>
        <v>0</v>
      </c>
      <c r="AR129" s="234" t="s">
        <v>142</v>
      </c>
      <c r="AT129" s="234" t="s">
        <v>137</v>
      </c>
      <c r="AU129" s="234" t="s">
        <v>89</v>
      </c>
      <c r="AY129" s="17" t="s">
        <v>135</v>
      </c>
      <c r="BE129" s="235">
        <f>IF(N129="základní",J129,0)</f>
        <v>0</v>
      </c>
      <c r="BF129" s="235">
        <f>IF(N129="snížená",J129,0)</f>
        <v>0</v>
      </c>
      <c r="BG129" s="235">
        <f>IF(N129="zákl. přenesená",J129,0)</f>
        <v>0</v>
      </c>
      <c r="BH129" s="235">
        <f>IF(N129="sníž. přenesená",J129,0)</f>
        <v>0</v>
      </c>
      <c r="BI129" s="235">
        <f>IF(N129="nulová",J129,0)</f>
        <v>0</v>
      </c>
      <c r="BJ129" s="17" t="s">
        <v>87</v>
      </c>
      <c r="BK129" s="235">
        <f>ROUND(I129*H129,2)</f>
        <v>0</v>
      </c>
      <c r="BL129" s="17" t="s">
        <v>142</v>
      </c>
      <c r="BM129" s="234" t="s">
        <v>833</v>
      </c>
    </row>
    <row r="130" spans="2:47" s="1" customFormat="1" ht="12">
      <c r="B130" s="38"/>
      <c r="C130" s="39"/>
      <c r="D130" s="236" t="s">
        <v>144</v>
      </c>
      <c r="E130" s="39"/>
      <c r="F130" s="237" t="s">
        <v>392</v>
      </c>
      <c r="G130" s="39"/>
      <c r="H130" s="39"/>
      <c r="I130" s="139"/>
      <c r="J130" s="39"/>
      <c r="K130" s="39"/>
      <c r="L130" s="43"/>
      <c r="M130" s="238"/>
      <c r="N130" s="86"/>
      <c r="O130" s="86"/>
      <c r="P130" s="86"/>
      <c r="Q130" s="86"/>
      <c r="R130" s="86"/>
      <c r="S130" s="86"/>
      <c r="T130" s="87"/>
      <c r="AT130" s="17" t="s">
        <v>144</v>
      </c>
      <c r="AU130" s="17" t="s">
        <v>89</v>
      </c>
    </row>
    <row r="131" spans="2:47" s="1" customFormat="1" ht="12">
      <c r="B131" s="38"/>
      <c r="C131" s="39"/>
      <c r="D131" s="236" t="s">
        <v>146</v>
      </c>
      <c r="E131" s="39"/>
      <c r="F131" s="239" t="s">
        <v>393</v>
      </c>
      <c r="G131" s="39"/>
      <c r="H131" s="39"/>
      <c r="I131" s="139"/>
      <c r="J131" s="39"/>
      <c r="K131" s="39"/>
      <c r="L131" s="43"/>
      <c r="M131" s="238"/>
      <c r="N131" s="86"/>
      <c r="O131" s="86"/>
      <c r="P131" s="86"/>
      <c r="Q131" s="86"/>
      <c r="R131" s="86"/>
      <c r="S131" s="86"/>
      <c r="T131" s="87"/>
      <c r="AT131" s="17" t="s">
        <v>146</v>
      </c>
      <c r="AU131" s="17" t="s">
        <v>89</v>
      </c>
    </row>
    <row r="132" spans="2:51" s="12" customFormat="1" ht="12">
      <c r="B132" s="240"/>
      <c r="C132" s="241"/>
      <c r="D132" s="236" t="s">
        <v>148</v>
      </c>
      <c r="E132" s="242" t="s">
        <v>1</v>
      </c>
      <c r="F132" s="243" t="s">
        <v>149</v>
      </c>
      <c r="G132" s="241"/>
      <c r="H132" s="242" t="s">
        <v>1</v>
      </c>
      <c r="I132" s="244"/>
      <c r="J132" s="241"/>
      <c r="K132" s="241"/>
      <c r="L132" s="245"/>
      <c r="M132" s="246"/>
      <c r="N132" s="247"/>
      <c r="O132" s="247"/>
      <c r="P132" s="247"/>
      <c r="Q132" s="247"/>
      <c r="R132" s="247"/>
      <c r="S132" s="247"/>
      <c r="T132" s="248"/>
      <c r="AT132" s="249" t="s">
        <v>148</v>
      </c>
      <c r="AU132" s="249" t="s">
        <v>89</v>
      </c>
      <c r="AV132" s="12" t="s">
        <v>87</v>
      </c>
      <c r="AW132" s="12" t="s">
        <v>36</v>
      </c>
      <c r="AX132" s="12" t="s">
        <v>79</v>
      </c>
      <c r="AY132" s="249" t="s">
        <v>135</v>
      </c>
    </row>
    <row r="133" spans="2:51" s="13" customFormat="1" ht="12">
      <c r="B133" s="250"/>
      <c r="C133" s="251"/>
      <c r="D133" s="236" t="s">
        <v>148</v>
      </c>
      <c r="E133" s="252" t="s">
        <v>1</v>
      </c>
      <c r="F133" s="253" t="s">
        <v>834</v>
      </c>
      <c r="G133" s="251"/>
      <c r="H133" s="254">
        <v>2.5</v>
      </c>
      <c r="I133" s="255"/>
      <c r="J133" s="251"/>
      <c r="K133" s="251"/>
      <c r="L133" s="256"/>
      <c r="M133" s="257"/>
      <c r="N133" s="258"/>
      <c r="O133" s="258"/>
      <c r="P133" s="258"/>
      <c r="Q133" s="258"/>
      <c r="R133" s="258"/>
      <c r="S133" s="258"/>
      <c r="T133" s="259"/>
      <c r="AT133" s="260" t="s">
        <v>148</v>
      </c>
      <c r="AU133" s="260" t="s">
        <v>89</v>
      </c>
      <c r="AV133" s="13" t="s">
        <v>89</v>
      </c>
      <c r="AW133" s="13" t="s">
        <v>36</v>
      </c>
      <c r="AX133" s="13" t="s">
        <v>79</v>
      </c>
      <c r="AY133" s="260" t="s">
        <v>135</v>
      </c>
    </row>
    <row r="134" spans="2:51" s="13" customFormat="1" ht="12">
      <c r="B134" s="250"/>
      <c r="C134" s="251"/>
      <c r="D134" s="236" t="s">
        <v>148</v>
      </c>
      <c r="E134" s="252" t="s">
        <v>1</v>
      </c>
      <c r="F134" s="253" t="s">
        <v>835</v>
      </c>
      <c r="G134" s="251"/>
      <c r="H134" s="254">
        <v>11.1</v>
      </c>
      <c r="I134" s="255"/>
      <c r="J134" s="251"/>
      <c r="K134" s="251"/>
      <c r="L134" s="256"/>
      <c r="M134" s="257"/>
      <c r="N134" s="258"/>
      <c r="O134" s="258"/>
      <c r="P134" s="258"/>
      <c r="Q134" s="258"/>
      <c r="R134" s="258"/>
      <c r="S134" s="258"/>
      <c r="T134" s="259"/>
      <c r="AT134" s="260" t="s">
        <v>148</v>
      </c>
      <c r="AU134" s="260" t="s">
        <v>89</v>
      </c>
      <c r="AV134" s="13" t="s">
        <v>89</v>
      </c>
      <c r="AW134" s="13" t="s">
        <v>36</v>
      </c>
      <c r="AX134" s="13" t="s">
        <v>79</v>
      </c>
      <c r="AY134" s="260" t="s">
        <v>135</v>
      </c>
    </row>
    <row r="135" spans="2:51" s="14" customFormat="1" ht="12">
      <c r="B135" s="261"/>
      <c r="C135" s="262"/>
      <c r="D135" s="236" t="s">
        <v>148</v>
      </c>
      <c r="E135" s="263" t="s">
        <v>1</v>
      </c>
      <c r="F135" s="264" t="s">
        <v>180</v>
      </c>
      <c r="G135" s="262"/>
      <c r="H135" s="265">
        <v>13.6</v>
      </c>
      <c r="I135" s="266"/>
      <c r="J135" s="262"/>
      <c r="K135" s="262"/>
      <c r="L135" s="267"/>
      <c r="M135" s="268"/>
      <c r="N135" s="269"/>
      <c r="O135" s="269"/>
      <c r="P135" s="269"/>
      <c r="Q135" s="269"/>
      <c r="R135" s="269"/>
      <c r="S135" s="269"/>
      <c r="T135" s="270"/>
      <c r="AT135" s="271" t="s">
        <v>148</v>
      </c>
      <c r="AU135" s="271" t="s">
        <v>89</v>
      </c>
      <c r="AV135" s="14" t="s">
        <v>142</v>
      </c>
      <c r="AW135" s="14" t="s">
        <v>36</v>
      </c>
      <c r="AX135" s="14" t="s">
        <v>87</v>
      </c>
      <c r="AY135" s="271" t="s">
        <v>135</v>
      </c>
    </row>
    <row r="136" spans="2:65" s="1" customFormat="1" ht="16.5" customHeight="1">
      <c r="B136" s="38"/>
      <c r="C136" s="223" t="s">
        <v>158</v>
      </c>
      <c r="D136" s="223" t="s">
        <v>137</v>
      </c>
      <c r="E136" s="224" t="s">
        <v>836</v>
      </c>
      <c r="F136" s="225" t="s">
        <v>837</v>
      </c>
      <c r="G136" s="226" t="s">
        <v>174</v>
      </c>
      <c r="H136" s="227">
        <v>13.6</v>
      </c>
      <c r="I136" s="228"/>
      <c r="J136" s="229">
        <f>ROUND(I136*H136,2)</f>
        <v>0</v>
      </c>
      <c r="K136" s="225" t="s">
        <v>1</v>
      </c>
      <c r="L136" s="43"/>
      <c r="M136" s="230" t="s">
        <v>1</v>
      </c>
      <c r="N136" s="231" t="s">
        <v>44</v>
      </c>
      <c r="O136" s="86"/>
      <c r="P136" s="232">
        <f>O136*H136</f>
        <v>0</v>
      </c>
      <c r="Q136" s="232">
        <v>0</v>
      </c>
      <c r="R136" s="232">
        <f>Q136*H136</f>
        <v>0</v>
      </c>
      <c r="S136" s="232">
        <v>0</v>
      </c>
      <c r="T136" s="233">
        <f>S136*H136</f>
        <v>0</v>
      </c>
      <c r="AR136" s="234" t="s">
        <v>142</v>
      </c>
      <c r="AT136" s="234" t="s">
        <v>137</v>
      </c>
      <c r="AU136" s="234" t="s">
        <v>89</v>
      </c>
      <c r="AY136" s="17" t="s">
        <v>135</v>
      </c>
      <c r="BE136" s="235">
        <f>IF(N136="základní",J136,0)</f>
        <v>0</v>
      </c>
      <c r="BF136" s="235">
        <f>IF(N136="snížená",J136,0)</f>
        <v>0</v>
      </c>
      <c r="BG136" s="235">
        <f>IF(N136="zákl. přenesená",J136,0)</f>
        <v>0</v>
      </c>
      <c r="BH136" s="235">
        <f>IF(N136="sníž. přenesená",J136,0)</f>
        <v>0</v>
      </c>
      <c r="BI136" s="235">
        <f>IF(N136="nulová",J136,0)</f>
        <v>0</v>
      </c>
      <c r="BJ136" s="17" t="s">
        <v>87</v>
      </c>
      <c r="BK136" s="235">
        <f>ROUND(I136*H136,2)</f>
        <v>0</v>
      </c>
      <c r="BL136" s="17" t="s">
        <v>142</v>
      </c>
      <c r="BM136" s="234" t="s">
        <v>838</v>
      </c>
    </row>
    <row r="137" spans="2:47" s="1" customFormat="1" ht="12">
      <c r="B137" s="38"/>
      <c r="C137" s="39"/>
      <c r="D137" s="236" t="s">
        <v>144</v>
      </c>
      <c r="E137" s="39"/>
      <c r="F137" s="237" t="s">
        <v>839</v>
      </c>
      <c r="G137" s="39"/>
      <c r="H137" s="39"/>
      <c r="I137" s="139"/>
      <c r="J137" s="39"/>
      <c r="K137" s="39"/>
      <c r="L137" s="43"/>
      <c r="M137" s="238"/>
      <c r="N137" s="86"/>
      <c r="O137" s="86"/>
      <c r="P137" s="86"/>
      <c r="Q137" s="86"/>
      <c r="R137" s="86"/>
      <c r="S137" s="86"/>
      <c r="T137" s="87"/>
      <c r="AT137" s="17" t="s">
        <v>144</v>
      </c>
      <c r="AU137" s="17" t="s">
        <v>89</v>
      </c>
    </row>
    <row r="138" spans="2:65" s="1" customFormat="1" ht="16.5" customHeight="1">
      <c r="B138" s="38"/>
      <c r="C138" s="223" t="s">
        <v>142</v>
      </c>
      <c r="D138" s="223" t="s">
        <v>137</v>
      </c>
      <c r="E138" s="224" t="s">
        <v>225</v>
      </c>
      <c r="F138" s="225" t="s">
        <v>226</v>
      </c>
      <c r="G138" s="226" t="s">
        <v>174</v>
      </c>
      <c r="H138" s="227">
        <v>13.6</v>
      </c>
      <c r="I138" s="228"/>
      <c r="J138" s="229">
        <f>ROUND(I138*H138,2)</f>
        <v>0</v>
      </c>
      <c r="K138" s="225" t="s">
        <v>141</v>
      </c>
      <c r="L138" s="43"/>
      <c r="M138" s="230" t="s">
        <v>1</v>
      </c>
      <c r="N138" s="231" t="s">
        <v>44</v>
      </c>
      <c r="O138" s="86"/>
      <c r="P138" s="232">
        <f>O138*H138</f>
        <v>0</v>
      </c>
      <c r="Q138" s="232">
        <v>0</v>
      </c>
      <c r="R138" s="232">
        <f>Q138*H138</f>
        <v>0</v>
      </c>
      <c r="S138" s="232">
        <v>0</v>
      </c>
      <c r="T138" s="233">
        <f>S138*H138</f>
        <v>0</v>
      </c>
      <c r="AR138" s="234" t="s">
        <v>142</v>
      </c>
      <c r="AT138" s="234" t="s">
        <v>137</v>
      </c>
      <c r="AU138" s="234" t="s">
        <v>89</v>
      </c>
      <c r="AY138" s="17" t="s">
        <v>135</v>
      </c>
      <c r="BE138" s="235">
        <f>IF(N138="základní",J138,0)</f>
        <v>0</v>
      </c>
      <c r="BF138" s="235">
        <f>IF(N138="snížená",J138,0)</f>
        <v>0</v>
      </c>
      <c r="BG138" s="235">
        <f>IF(N138="zákl. přenesená",J138,0)</f>
        <v>0</v>
      </c>
      <c r="BH138" s="235">
        <f>IF(N138="sníž. přenesená",J138,0)</f>
        <v>0</v>
      </c>
      <c r="BI138" s="235">
        <f>IF(N138="nulová",J138,0)</f>
        <v>0</v>
      </c>
      <c r="BJ138" s="17" t="s">
        <v>87</v>
      </c>
      <c r="BK138" s="235">
        <f>ROUND(I138*H138,2)</f>
        <v>0</v>
      </c>
      <c r="BL138" s="17" t="s">
        <v>142</v>
      </c>
      <c r="BM138" s="234" t="s">
        <v>840</v>
      </c>
    </row>
    <row r="139" spans="2:47" s="1" customFormat="1" ht="12">
      <c r="B139" s="38"/>
      <c r="C139" s="39"/>
      <c r="D139" s="236" t="s">
        <v>144</v>
      </c>
      <c r="E139" s="39"/>
      <c r="F139" s="237" t="s">
        <v>228</v>
      </c>
      <c r="G139" s="39"/>
      <c r="H139" s="39"/>
      <c r="I139" s="139"/>
      <c r="J139" s="39"/>
      <c r="K139" s="39"/>
      <c r="L139" s="43"/>
      <c r="M139" s="238"/>
      <c r="N139" s="86"/>
      <c r="O139" s="86"/>
      <c r="P139" s="86"/>
      <c r="Q139" s="86"/>
      <c r="R139" s="86"/>
      <c r="S139" s="86"/>
      <c r="T139" s="87"/>
      <c r="AT139" s="17" t="s">
        <v>144</v>
      </c>
      <c r="AU139" s="17" t="s">
        <v>89</v>
      </c>
    </row>
    <row r="140" spans="2:47" s="1" customFormat="1" ht="12">
      <c r="B140" s="38"/>
      <c r="C140" s="39"/>
      <c r="D140" s="236" t="s">
        <v>146</v>
      </c>
      <c r="E140" s="39"/>
      <c r="F140" s="239" t="s">
        <v>203</v>
      </c>
      <c r="G140" s="39"/>
      <c r="H140" s="39"/>
      <c r="I140" s="139"/>
      <c r="J140" s="39"/>
      <c r="K140" s="39"/>
      <c r="L140" s="43"/>
      <c r="M140" s="238"/>
      <c r="N140" s="86"/>
      <c r="O140" s="86"/>
      <c r="P140" s="86"/>
      <c r="Q140" s="86"/>
      <c r="R140" s="86"/>
      <c r="S140" s="86"/>
      <c r="T140" s="87"/>
      <c r="AT140" s="17" t="s">
        <v>146</v>
      </c>
      <c r="AU140" s="17" t="s">
        <v>89</v>
      </c>
    </row>
    <row r="141" spans="2:51" s="12" customFormat="1" ht="12">
      <c r="B141" s="240"/>
      <c r="C141" s="241"/>
      <c r="D141" s="236" t="s">
        <v>148</v>
      </c>
      <c r="E141" s="242" t="s">
        <v>1</v>
      </c>
      <c r="F141" s="243" t="s">
        <v>229</v>
      </c>
      <c r="G141" s="241"/>
      <c r="H141" s="242" t="s">
        <v>1</v>
      </c>
      <c r="I141" s="244"/>
      <c r="J141" s="241"/>
      <c r="K141" s="241"/>
      <c r="L141" s="245"/>
      <c r="M141" s="246"/>
      <c r="N141" s="247"/>
      <c r="O141" s="247"/>
      <c r="P141" s="247"/>
      <c r="Q141" s="247"/>
      <c r="R141" s="247"/>
      <c r="S141" s="247"/>
      <c r="T141" s="248"/>
      <c r="AT141" s="249" t="s">
        <v>148</v>
      </c>
      <c r="AU141" s="249" t="s">
        <v>89</v>
      </c>
      <c r="AV141" s="12" t="s">
        <v>87</v>
      </c>
      <c r="AW141" s="12" t="s">
        <v>36</v>
      </c>
      <c r="AX141" s="12" t="s">
        <v>79</v>
      </c>
      <c r="AY141" s="249" t="s">
        <v>135</v>
      </c>
    </row>
    <row r="142" spans="2:51" s="13" customFormat="1" ht="12">
      <c r="B142" s="250"/>
      <c r="C142" s="251"/>
      <c r="D142" s="236" t="s">
        <v>148</v>
      </c>
      <c r="E142" s="252" t="s">
        <v>1</v>
      </c>
      <c r="F142" s="253" t="s">
        <v>841</v>
      </c>
      <c r="G142" s="251"/>
      <c r="H142" s="254">
        <v>13.6</v>
      </c>
      <c r="I142" s="255"/>
      <c r="J142" s="251"/>
      <c r="K142" s="251"/>
      <c r="L142" s="256"/>
      <c r="M142" s="257"/>
      <c r="N142" s="258"/>
      <c r="O142" s="258"/>
      <c r="P142" s="258"/>
      <c r="Q142" s="258"/>
      <c r="R142" s="258"/>
      <c r="S142" s="258"/>
      <c r="T142" s="259"/>
      <c r="AT142" s="260" t="s">
        <v>148</v>
      </c>
      <c r="AU142" s="260" t="s">
        <v>89</v>
      </c>
      <c r="AV142" s="13" t="s">
        <v>89</v>
      </c>
      <c r="AW142" s="13" t="s">
        <v>36</v>
      </c>
      <c r="AX142" s="13" t="s">
        <v>79</v>
      </c>
      <c r="AY142" s="260" t="s">
        <v>135</v>
      </c>
    </row>
    <row r="143" spans="2:51" s="15" customFormat="1" ht="12">
      <c r="B143" s="272"/>
      <c r="C143" s="273"/>
      <c r="D143" s="236" t="s">
        <v>148</v>
      </c>
      <c r="E143" s="274" t="s">
        <v>1</v>
      </c>
      <c r="F143" s="275" t="s">
        <v>232</v>
      </c>
      <c r="G143" s="273"/>
      <c r="H143" s="276">
        <v>13.6</v>
      </c>
      <c r="I143" s="277"/>
      <c r="J143" s="273"/>
      <c r="K143" s="273"/>
      <c r="L143" s="278"/>
      <c r="M143" s="279"/>
      <c r="N143" s="280"/>
      <c r="O143" s="280"/>
      <c r="P143" s="280"/>
      <c r="Q143" s="280"/>
      <c r="R143" s="280"/>
      <c r="S143" s="280"/>
      <c r="T143" s="281"/>
      <c r="AT143" s="282" t="s">
        <v>148</v>
      </c>
      <c r="AU143" s="282" t="s">
        <v>89</v>
      </c>
      <c r="AV143" s="15" t="s">
        <v>158</v>
      </c>
      <c r="AW143" s="15" t="s">
        <v>36</v>
      </c>
      <c r="AX143" s="15" t="s">
        <v>87</v>
      </c>
      <c r="AY143" s="282" t="s">
        <v>135</v>
      </c>
    </row>
    <row r="144" spans="2:65" s="1" customFormat="1" ht="16.5" customHeight="1">
      <c r="B144" s="38"/>
      <c r="C144" s="223" t="s">
        <v>171</v>
      </c>
      <c r="D144" s="223" t="s">
        <v>137</v>
      </c>
      <c r="E144" s="224" t="s">
        <v>234</v>
      </c>
      <c r="F144" s="225" t="s">
        <v>235</v>
      </c>
      <c r="G144" s="226" t="s">
        <v>174</v>
      </c>
      <c r="H144" s="227">
        <v>13.6</v>
      </c>
      <c r="I144" s="228"/>
      <c r="J144" s="229">
        <f>ROUND(I144*H144,2)</f>
        <v>0</v>
      </c>
      <c r="K144" s="225" t="s">
        <v>141</v>
      </c>
      <c r="L144" s="43"/>
      <c r="M144" s="230" t="s">
        <v>1</v>
      </c>
      <c r="N144" s="231" t="s">
        <v>44</v>
      </c>
      <c r="O144" s="86"/>
      <c r="P144" s="232">
        <f>O144*H144</f>
        <v>0</v>
      </c>
      <c r="Q144" s="232">
        <v>0</v>
      </c>
      <c r="R144" s="232">
        <f>Q144*H144</f>
        <v>0</v>
      </c>
      <c r="S144" s="232">
        <v>0</v>
      </c>
      <c r="T144" s="233">
        <f>S144*H144</f>
        <v>0</v>
      </c>
      <c r="AR144" s="234" t="s">
        <v>142</v>
      </c>
      <c r="AT144" s="234" t="s">
        <v>137</v>
      </c>
      <c r="AU144" s="234" t="s">
        <v>89</v>
      </c>
      <c r="AY144" s="17" t="s">
        <v>135</v>
      </c>
      <c r="BE144" s="235">
        <f>IF(N144="základní",J144,0)</f>
        <v>0</v>
      </c>
      <c r="BF144" s="235">
        <f>IF(N144="snížená",J144,0)</f>
        <v>0</v>
      </c>
      <c r="BG144" s="235">
        <f>IF(N144="zákl. přenesená",J144,0)</f>
        <v>0</v>
      </c>
      <c r="BH144" s="235">
        <f>IF(N144="sníž. přenesená",J144,0)</f>
        <v>0</v>
      </c>
      <c r="BI144" s="235">
        <f>IF(N144="nulová",J144,0)</f>
        <v>0</v>
      </c>
      <c r="BJ144" s="17" t="s">
        <v>87</v>
      </c>
      <c r="BK144" s="235">
        <f>ROUND(I144*H144,2)</f>
        <v>0</v>
      </c>
      <c r="BL144" s="17" t="s">
        <v>142</v>
      </c>
      <c r="BM144" s="234" t="s">
        <v>842</v>
      </c>
    </row>
    <row r="145" spans="2:47" s="1" customFormat="1" ht="12">
      <c r="B145" s="38"/>
      <c r="C145" s="39"/>
      <c r="D145" s="236" t="s">
        <v>144</v>
      </c>
      <c r="E145" s="39"/>
      <c r="F145" s="237" t="s">
        <v>235</v>
      </c>
      <c r="G145" s="39"/>
      <c r="H145" s="39"/>
      <c r="I145" s="139"/>
      <c r="J145" s="39"/>
      <c r="K145" s="39"/>
      <c r="L145" s="43"/>
      <c r="M145" s="238"/>
      <c r="N145" s="86"/>
      <c r="O145" s="86"/>
      <c r="P145" s="86"/>
      <c r="Q145" s="86"/>
      <c r="R145" s="86"/>
      <c r="S145" s="86"/>
      <c r="T145" s="87"/>
      <c r="AT145" s="17" t="s">
        <v>144</v>
      </c>
      <c r="AU145" s="17" t="s">
        <v>89</v>
      </c>
    </row>
    <row r="146" spans="2:47" s="1" customFormat="1" ht="12">
      <c r="B146" s="38"/>
      <c r="C146" s="39"/>
      <c r="D146" s="236" t="s">
        <v>146</v>
      </c>
      <c r="E146" s="39"/>
      <c r="F146" s="239" t="s">
        <v>237</v>
      </c>
      <c r="G146" s="39"/>
      <c r="H146" s="39"/>
      <c r="I146" s="139"/>
      <c r="J146" s="39"/>
      <c r="K146" s="39"/>
      <c r="L146" s="43"/>
      <c r="M146" s="238"/>
      <c r="N146" s="86"/>
      <c r="O146" s="86"/>
      <c r="P146" s="86"/>
      <c r="Q146" s="86"/>
      <c r="R146" s="86"/>
      <c r="S146" s="86"/>
      <c r="T146" s="87"/>
      <c r="AT146" s="17" t="s">
        <v>146</v>
      </c>
      <c r="AU146" s="17" t="s">
        <v>89</v>
      </c>
    </row>
    <row r="147" spans="2:65" s="1" customFormat="1" ht="16.5" customHeight="1">
      <c r="B147" s="38"/>
      <c r="C147" s="223" t="s">
        <v>181</v>
      </c>
      <c r="D147" s="223" t="s">
        <v>137</v>
      </c>
      <c r="E147" s="224" t="s">
        <v>238</v>
      </c>
      <c r="F147" s="225" t="s">
        <v>239</v>
      </c>
      <c r="G147" s="226" t="s">
        <v>240</v>
      </c>
      <c r="H147" s="227">
        <v>19.584</v>
      </c>
      <c r="I147" s="228"/>
      <c r="J147" s="229">
        <f>ROUND(I147*H147,2)</f>
        <v>0</v>
      </c>
      <c r="K147" s="225" t="s">
        <v>141</v>
      </c>
      <c r="L147" s="43"/>
      <c r="M147" s="230" t="s">
        <v>1</v>
      </c>
      <c r="N147" s="231" t="s">
        <v>44</v>
      </c>
      <c r="O147" s="86"/>
      <c r="P147" s="232">
        <f>O147*H147</f>
        <v>0</v>
      </c>
      <c r="Q147" s="232">
        <v>0</v>
      </c>
      <c r="R147" s="232">
        <f>Q147*H147</f>
        <v>0</v>
      </c>
      <c r="S147" s="232">
        <v>0</v>
      </c>
      <c r="T147" s="233">
        <f>S147*H147</f>
        <v>0</v>
      </c>
      <c r="AR147" s="234" t="s">
        <v>142</v>
      </c>
      <c r="AT147" s="234" t="s">
        <v>137</v>
      </c>
      <c r="AU147" s="234" t="s">
        <v>89</v>
      </c>
      <c r="AY147" s="17" t="s">
        <v>135</v>
      </c>
      <c r="BE147" s="235">
        <f>IF(N147="základní",J147,0)</f>
        <v>0</v>
      </c>
      <c r="BF147" s="235">
        <f>IF(N147="snížená",J147,0)</f>
        <v>0</v>
      </c>
      <c r="BG147" s="235">
        <f>IF(N147="zákl. přenesená",J147,0)</f>
        <v>0</v>
      </c>
      <c r="BH147" s="235">
        <f>IF(N147="sníž. přenesená",J147,0)</f>
        <v>0</v>
      </c>
      <c r="BI147" s="235">
        <f>IF(N147="nulová",J147,0)</f>
        <v>0</v>
      </c>
      <c r="BJ147" s="17" t="s">
        <v>87</v>
      </c>
      <c r="BK147" s="235">
        <f>ROUND(I147*H147,2)</f>
        <v>0</v>
      </c>
      <c r="BL147" s="17" t="s">
        <v>142</v>
      </c>
      <c r="BM147" s="234" t="s">
        <v>843</v>
      </c>
    </row>
    <row r="148" spans="2:47" s="1" customFormat="1" ht="12">
      <c r="B148" s="38"/>
      <c r="C148" s="39"/>
      <c r="D148" s="236" t="s">
        <v>144</v>
      </c>
      <c r="E148" s="39"/>
      <c r="F148" s="237" t="s">
        <v>242</v>
      </c>
      <c r="G148" s="39"/>
      <c r="H148" s="39"/>
      <c r="I148" s="139"/>
      <c r="J148" s="39"/>
      <c r="K148" s="39"/>
      <c r="L148" s="43"/>
      <c r="M148" s="238"/>
      <c r="N148" s="86"/>
      <c r="O148" s="86"/>
      <c r="P148" s="86"/>
      <c r="Q148" s="86"/>
      <c r="R148" s="86"/>
      <c r="S148" s="86"/>
      <c r="T148" s="87"/>
      <c r="AT148" s="17" t="s">
        <v>144</v>
      </c>
      <c r="AU148" s="17" t="s">
        <v>89</v>
      </c>
    </row>
    <row r="149" spans="2:47" s="1" customFormat="1" ht="12">
      <c r="B149" s="38"/>
      <c r="C149" s="39"/>
      <c r="D149" s="236" t="s">
        <v>146</v>
      </c>
      <c r="E149" s="39"/>
      <c r="F149" s="239" t="s">
        <v>237</v>
      </c>
      <c r="G149" s="39"/>
      <c r="H149" s="39"/>
      <c r="I149" s="139"/>
      <c r="J149" s="39"/>
      <c r="K149" s="39"/>
      <c r="L149" s="43"/>
      <c r="M149" s="238"/>
      <c r="N149" s="86"/>
      <c r="O149" s="86"/>
      <c r="P149" s="86"/>
      <c r="Q149" s="86"/>
      <c r="R149" s="86"/>
      <c r="S149" s="86"/>
      <c r="T149" s="87"/>
      <c r="AT149" s="17" t="s">
        <v>146</v>
      </c>
      <c r="AU149" s="17" t="s">
        <v>89</v>
      </c>
    </row>
    <row r="150" spans="2:51" s="12" customFormat="1" ht="12">
      <c r="B150" s="240"/>
      <c r="C150" s="241"/>
      <c r="D150" s="236" t="s">
        <v>148</v>
      </c>
      <c r="E150" s="242" t="s">
        <v>1</v>
      </c>
      <c r="F150" s="243" t="s">
        <v>149</v>
      </c>
      <c r="G150" s="241"/>
      <c r="H150" s="242" t="s">
        <v>1</v>
      </c>
      <c r="I150" s="244"/>
      <c r="J150" s="241"/>
      <c r="K150" s="241"/>
      <c r="L150" s="245"/>
      <c r="M150" s="246"/>
      <c r="N150" s="247"/>
      <c r="O150" s="247"/>
      <c r="P150" s="247"/>
      <c r="Q150" s="247"/>
      <c r="R150" s="247"/>
      <c r="S150" s="247"/>
      <c r="T150" s="248"/>
      <c r="AT150" s="249" t="s">
        <v>148</v>
      </c>
      <c r="AU150" s="249" t="s">
        <v>89</v>
      </c>
      <c r="AV150" s="12" t="s">
        <v>87</v>
      </c>
      <c r="AW150" s="12" t="s">
        <v>36</v>
      </c>
      <c r="AX150" s="12" t="s">
        <v>79</v>
      </c>
      <c r="AY150" s="249" t="s">
        <v>135</v>
      </c>
    </row>
    <row r="151" spans="2:51" s="13" customFormat="1" ht="12">
      <c r="B151" s="250"/>
      <c r="C151" s="251"/>
      <c r="D151" s="236" t="s">
        <v>148</v>
      </c>
      <c r="E151" s="252" t="s">
        <v>1</v>
      </c>
      <c r="F151" s="253" t="s">
        <v>844</v>
      </c>
      <c r="G151" s="251"/>
      <c r="H151" s="254">
        <v>19.584</v>
      </c>
      <c r="I151" s="255"/>
      <c r="J151" s="251"/>
      <c r="K151" s="251"/>
      <c r="L151" s="256"/>
      <c r="M151" s="257"/>
      <c r="N151" s="258"/>
      <c r="O151" s="258"/>
      <c r="P151" s="258"/>
      <c r="Q151" s="258"/>
      <c r="R151" s="258"/>
      <c r="S151" s="258"/>
      <c r="T151" s="259"/>
      <c r="AT151" s="260" t="s">
        <v>148</v>
      </c>
      <c r="AU151" s="260" t="s">
        <v>89</v>
      </c>
      <c r="AV151" s="13" t="s">
        <v>89</v>
      </c>
      <c r="AW151" s="13" t="s">
        <v>36</v>
      </c>
      <c r="AX151" s="13" t="s">
        <v>87</v>
      </c>
      <c r="AY151" s="260" t="s">
        <v>135</v>
      </c>
    </row>
    <row r="152" spans="2:63" s="11" customFormat="1" ht="22.8" customHeight="1">
      <c r="B152" s="207"/>
      <c r="C152" s="208"/>
      <c r="D152" s="209" t="s">
        <v>78</v>
      </c>
      <c r="E152" s="221" t="s">
        <v>158</v>
      </c>
      <c r="F152" s="221" t="s">
        <v>433</v>
      </c>
      <c r="G152" s="208"/>
      <c r="H152" s="208"/>
      <c r="I152" s="211"/>
      <c r="J152" s="222">
        <f>BK152</f>
        <v>0</v>
      </c>
      <c r="K152" s="208"/>
      <c r="L152" s="213"/>
      <c r="M152" s="214"/>
      <c r="N152" s="215"/>
      <c r="O152" s="215"/>
      <c r="P152" s="216">
        <f>SUM(P153:P155)</f>
        <v>0</v>
      </c>
      <c r="Q152" s="215"/>
      <c r="R152" s="216">
        <f>SUM(R153:R155)</f>
        <v>5.838525</v>
      </c>
      <c r="S152" s="215"/>
      <c r="T152" s="217">
        <f>SUM(T153:T155)</f>
        <v>0</v>
      </c>
      <c r="AR152" s="218" t="s">
        <v>87</v>
      </c>
      <c r="AT152" s="219" t="s">
        <v>78</v>
      </c>
      <c r="AU152" s="219" t="s">
        <v>87</v>
      </c>
      <c r="AY152" s="218" t="s">
        <v>135</v>
      </c>
      <c r="BK152" s="220">
        <f>SUM(BK153:BK155)</f>
        <v>0</v>
      </c>
    </row>
    <row r="153" spans="2:65" s="1" customFormat="1" ht="16.5" customHeight="1">
      <c r="B153" s="38"/>
      <c r="C153" s="223" t="s">
        <v>186</v>
      </c>
      <c r="D153" s="223" t="s">
        <v>137</v>
      </c>
      <c r="E153" s="224" t="s">
        <v>448</v>
      </c>
      <c r="F153" s="225" t="s">
        <v>449</v>
      </c>
      <c r="G153" s="226" t="s">
        <v>174</v>
      </c>
      <c r="H153" s="227">
        <v>1.875</v>
      </c>
      <c r="I153" s="228"/>
      <c r="J153" s="229">
        <f>ROUND(I153*H153,2)</f>
        <v>0</v>
      </c>
      <c r="K153" s="225" t="s">
        <v>141</v>
      </c>
      <c r="L153" s="43"/>
      <c r="M153" s="230" t="s">
        <v>1</v>
      </c>
      <c r="N153" s="231" t="s">
        <v>44</v>
      </c>
      <c r="O153" s="86"/>
      <c r="P153" s="232">
        <f>O153*H153</f>
        <v>0</v>
      </c>
      <c r="Q153" s="232">
        <v>3.11388</v>
      </c>
      <c r="R153" s="232">
        <f>Q153*H153</f>
        <v>5.838525</v>
      </c>
      <c r="S153" s="232">
        <v>0</v>
      </c>
      <c r="T153" s="233">
        <f>S153*H153</f>
        <v>0</v>
      </c>
      <c r="AR153" s="234" t="s">
        <v>142</v>
      </c>
      <c r="AT153" s="234" t="s">
        <v>137</v>
      </c>
      <c r="AU153" s="234" t="s">
        <v>89</v>
      </c>
      <c r="AY153" s="17" t="s">
        <v>135</v>
      </c>
      <c r="BE153" s="235">
        <f>IF(N153="základní",J153,0)</f>
        <v>0</v>
      </c>
      <c r="BF153" s="235">
        <f>IF(N153="snížená",J153,0)</f>
        <v>0</v>
      </c>
      <c r="BG153" s="235">
        <f>IF(N153="zákl. přenesená",J153,0)</f>
        <v>0</v>
      </c>
      <c r="BH153" s="235">
        <f>IF(N153="sníž. přenesená",J153,0)</f>
        <v>0</v>
      </c>
      <c r="BI153" s="235">
        <f>IF(N153="nulová",J153,0)</f>
        <v>0</v>
      </c>
      <c r="BJ153" s="17" t="s">
        <v>87</v>
      </c>
      <c r="BK153" s="235">
        <f>ROUND(I153*H153,2)</f>
        <v>0</v>
      </c>
      <c r="BL153" s="17" t="s">
        <v>142</v>
      </c>
      <c r="BM153" s="234" t="s">
        <v>845</v>
      </c>
    </row>
    <row r="154" spans="2:47" s="1" customFormat="1" ht="12">
      <c r="B154" s="38"/>
      <c r="C154" s="39"/>
      <c r="D154" s="236" t="s">
        <v>144</v>
      </c>
      <c r="E154" s="39"/>
      <c r="F154" s="237" t="s">
        <v>451</v>
      </c>
      <c r="G154" s="39"/>
      <c r="H154" s="39"/>
      <c r="I154" s="139"/>
      <c r="J154" s="39"/>
      <c r="K154" s="39"/>
      <c r="L154" s="43"/>
      <c r="M154" s="238"/>
      <c r="N154" s="86"/>
      <c r="O154" s="86"/>
      <c r="P154" s="86"/>
      <c r="Q154" s="86"/>
      <c r="R154" s="86"/>
      <c r="S154" s="86"/>
      <c r="T154" s="87"/>
      <c r="AT154" s="17" t="s">
        <v>144</v>
      </c>
      <c r="AU154" s="17" t="s">
        <v>89</v>
      </c>
    </row>
    <row r="155" spans="2:51" s="13" customFormat="1" ht="12">
      <c r="B155" s="250"/>
      <c r="C155" s="251"/>
      <c r="D155" s="236" t="s">
        <v>148</v>
      </c>
      <c r="E155" s="252" t="s">
        <v>1</v>
      </c>
      <c r="F155" s="253" t="s">
        <v>846</v>
      </c>
      <c r="G155" s="251"/>
      <c r="H155" s="254">
        <v>1.875</v>
      </c>
      <c r="I155" s="255"/>
      <c r="J155" s="251"/>
      <c r="K155" s="251"/>
      <c r="L155" s="256"/>
      <c r="M155" s="257"/>
      <c r="N155" s="258"/>
      <c r="O155" s="258"/>
      <c r="P155" s="258"/>
      <c r="Q155" s="258"/>
      <c r="R155" s="258"/>
      <c r="S155" s="258"/>
      <c r="T155" s="259"/>
      <c r="AT155" s="260" t="s">
        <v>148</v>
      </c>
      <c r="AU155" s="260" t="s">
        <v>89</v>
      </c>
      <c r="AV155" s="13" t="s">
        <v>89</v>
      </c>
      <c r="AW155" s="13" t="s">
        <v>36</v>
      </c>
      <c r="AX155" s="13" t="s">
        <v>87</v>
      </c>
      <c r="AY155" s="260" t="s">
        <v>135</v>
      </c>
    </row>
    <row r="156" spans="2:63" s="11" customFormat="1" ht="22.8" customHeight="1">
      <c r="B156" s="207"/>
      <c r="C156" s="208"/>
      <c r="D156" s="209" t="s">
        <v>78</v>
      </c>
      <c r="E156" s="221" t="s">
        <v>181</v>
      </c>
      <c r="F156" s="221" t="s">
        <v>770</v>
      </c>
      <c r="G156" s="208"/>
      <c r="H156" s="208"/>
      <c r="I156" s="211"/>
      <c r="J156" s="222">
        <f>BK156</f>
        <v>0</v>
      </c>
      <c r="K156" s="208"/>
      <c r="L156" s="213"/>
      <c r="M156" s="214"/>
      <c r="N156" s="215"/>
      <c r="O156" s="215"/>
      <c r="P156" s="216">
        <f>SUM(P157:P163)</f>
        <v>0</v>
      </c>
      <c r="Q156" s="215"/>
      <c r="R156" s="216">
        <f>SUM(R157:R163)</f>
        <v>3.0090000000000003</v>
      </c>
      <c r="S156" s="215"/>
      <c r="T156" s="217">
        <f>SUM(T157:T163)</f>
        <v>1.593</v>
      </c>
      <c r="AR156" s="218" t="s">
        <v>87</v>
      </c>
      <c r="AT156" s="219" t="s">
        <v>78</v>
      </c>
      <c r="AU156" s="219" t="s">
        <v>87</v>
      </c>
      <c r="AY156" s="218" t="s">
        <v>135</v>
      </c>
      <c r="BK156" s="220">
        <f>SUM(BK157:BK163)</f>
        <v>0</v>
      </c>
    </row>
    <row r="157" spans="2:65" s="1" customFormat="1" ht="16.5" customHeight="1">
      <c r="B157" s="38"/>
      <c r="C157" s="223" t="s">
        <v>192</v>
      </c>
      <c r="D157" s="223" t="s">
        <v>137</v>
      </c>
      <c r="E157" s="224" t="s">
        <v>771</v>
      </c>
      <c r="F157" s="225" t="s">
        <v>772</v>
      </c>
      <c r="G157" s="226" t="s">
        <v>140</v>
      </c>
      <c r="H157" s="227">
        <v>88.5</v>
      </c>
      <c r="I157" s="228"/>
      <c r="J157" s="229">
        <f>ROUND(I157*H157,2)</f>
        <v>0</v>
      </c>
      <c r="K157" s="225" t="s">
        <v>141</v>
      </c>
      <c r="L157" s="43"/>
      <c r="M157" s="230" t="s">
        <v>1</v>
      </c>
      <c r="N157" s="231" t="s">
        <v>44</v>
      </c>
      <c r="O157" s="86"/>
      <c r="P157" s="232">
        <f>O157*H157</f>
        <v>0</v>
      </c>
      <c r="Q157" s="232">
        <v>0.034</v>
      </c>
      <c r="R157" s="232">
        <f>Q157*H157</f>
        <v>3.0090000000000003</v>
      </c>
      <c r="S157" s="232">
        <v>0.018</v>
      </c>
      <c r="T157" s="233">
        <f>S157*H157</f>
        <v>1.593</v>
      </c>
      <c r="AR157" s="234" t="s">
        <v>142</v>
      </c>
      <c r="AT157" s="234" t="s">
        <v>137</v>
      </c>
      <c r="AU157" s="234" t="s">
        <v>89</v>
      </c>
      <c r="AY157" s="17" t="s">
        <v>135</v>
      </c>
      <c r="BE157" s="235">
        <f>IF(N157="základní",J157,0)</f>
        <v>0</v>
      </c>
      <c r="BF157" s="235">
        <f>IF(N157="snížená",J157,0)</f>
        <v>0</v>
      </c>
      <c r="BG157" s="235">
        <f>IF(N157="zákl. přenesená",J157,0)</f>
        <v>0</v>
      </c>
      <c r="BH157" s="235">
        <f>IF(N157="sníž. přenesená",J157,0)</f>
        <v>0</v>
      </c>
      <c r="BI157" s="235">
        <f>IF(N157="nulová",J157,0)</f>
        <v>0</v>
      </c>
      <c r="BJ157" s="17" t="s">
        <v>87</v>
      </c>
      <c r="BK157" s="235">
        <f>ROUND(I157*H157,2)</f>
        <v>0</v>
      </c>
      <c r="BL157" s="17" t="s">
        <v>142</v>
      </c>
      <c r="BM157" s="234" t="s">
        <v>847</v>
      </c>
    </row>
    <row r="158" spans="2:47" s="1" customFormat="1" ht="12">
      <c r="B158" s="38"/>
      <c r="C158" s="39"/>
      <c r="D158" s="236" t="s">
        <v>144</v>
      </c>
      <c r="E158" s="39"/>
      <c r="F158" s="237" t="s">
        <v>774</v>
      </c>
      <c r="G158" s="39"/>
      <c r="H158" s="39"/>
      <c r="I158" s="139"/>
      <c r="J158" s="39"/>
      <c r="K158" s="39"/>
      <c r="L158" s="43"/>
      <c r="M158" s="238"/>
      <c r="N158" s="86"/>
      <c r="O158" s="86"/>
      <c r="P158" s="86"/>
      <c r="Q158" s="86"/>
      <c r="R158" s="86"/>
      <c r="S158" s="86"/>
      <c r="T158" s="87"/>
      <c r="AT158" s="17" t="s">
        <v>144</v>
      </c>
      <c r="AU158" s="17" t="s">
        <v>89</v>
      </c>
    </row>
    <row r="159" spans="2:47" s="1" customFormat="1" ht="12">
      <c r="B159" s="38"/>
      <c r="C159" s="39"/>
      <c r="D159" s="236" t="s">
        <v>146</v>
      </c>
      <c r="E159" s="39"/>
      <c r="F159" s="239" t="s">
        <v>775</v>
      </c>
      <c r="G159" s="39"/>
      <c r="H159" s="39"/>
      <c r="I159" s="139"/>
      <c r="J159" s="39"/>
      <c r="K159" s="39"/>
      <c r="L159" s="43"/>
      <c r="M159" s="238"/>
      <c r="N159" s="86"/>
      <c r="O159" s="86"/>
      <c r="P159" s="86"/>
      <c r="Q159" s="86"/>
      <c r="R159" s="86"/>
      <c r="S159" s="86"/>
      <c r="T159" s="87"/>
      <c r="AT159" s="17" t="s">
        <v>146</v>
      </c>
      <c r="AU159" s="17" t="s">
        <v>89</v>
      </c>
    </row>
    <row r="160" spans="2:51" s="13" customFormat="1" ht="12">
      <c r="B160" s="250"/>
      <c r="C160" s="251"/>
      <c r="D160" s="236" t="s">
        <v>148</v>
      </c>
      <c r="E160" s="252" t="s">
        <v>1</v>
      </c>
      <c r="F160" s="253" t="s">
        <v>848</v>
      </c>
      <c r="G160" s="251"/>
      <c r="H160" s="254">
        <v>48</v>
      </c>
      <c r="I160" s="255"/>
      <c r="J160" s="251"/>
      <c r="K160" s="251"/>
      <c r="L160" s="256"/>
      <c r="M160" s="257"/>
      <c r="N160" s="258"/>
      <c r="O160" s="258"/>
      <c r="P160" s="258"/>
      <c r="Q160" s="258"/>
      <c r="R160" s="258"/>
      <c r="S160" s="258"/>
      <c r="T160" s="259"/>
      <c r="AT160" s="260" t="s">
        <v>148</v>
      </c>
      <c r="AU160" s="260" t="s">
        <v>89</v>
      </c>
      <c r="AV160" s="13" t="s">
        <v>89</v>
      </c>
      <c r="AW160" s="13" t="s">
        <v>36</v>
      </c>
      <c r="AX160" s="13" t="s">
        <v>79</v>
      </c>
      <c r="AY160" s="260" t="s">
        <v>135</v>
      </c>
    </row>
    <row r="161" spans="2:51" s="13" customFormat="1" ht="12">
      <c r="B161" s="250"/>
      <c r="C161" s="251"/>
      <c r="D161" s="236" t="s">
        <v>148</v>
      </c>
      <c r="E161" s="252" t="s">
        <v>1</v>
      </c>
      <c r="F161" s="253" t="s">
        <v>849</v>
      </c>
      <c r="G161" s="251"/>
      <c r="H161" s="254">
        <v>48</v>
      </c>
      <c r="I161" s="255"/>
      <c r="J161" s="251"/>
      <c r="K161" s="251"/>
      <c r="L161" s="256"/>
      <c r="M161" s="257"/>
      <c r="N161" s="258"/>
      <c r="O161" s="258"/>
      <c r="P161" s="258"/>
      <c r="Q161" s="258"/>
      <c r="R161" s="258"/>
      <c r="S161" s="258"/>
      <c r="T161" s="259"/>
      <c r="AT161" s="260" t="s">
        <v>148</v>
      </c>
      <c r="AU161" s="260" t="s">
        <v>89</v>
      </c>
      <c r="AV161" s="13" t="s">
        <v>89</v>
      </c>
      <c r="AW161" s="13" t="s">
        <v>36</v>
      </c>
      <c r="AX161" s="13" t="s">
        <v>79</v>
      </c>
      <c r="AY161" s="260" t="s">
        <v>135</v>
      </c>
    </row>
    <row r="162" spans="2:51" s="13" customFormat="1" ht="12">
      <c r="B162" s="250"/>
      <c r="C162" s="251"/>
      <c r="D162" s="236" t="s">
        <v>148</v>
      </c>
      <c r="E162" s="252" t="s">
        <v>1</v>
      </c>
      <c r="F162" s="253" t="s">
        <v>850</v>
      </c>
      <c r="G162" s="251"/>
      <c r="H162" s="254">
        <v>-7.5</v>
      </c>
      <c r="I162" s="255"/>
      <c r="J162" s="251"/>
      <c r="K162" s="251"/>
      <c r="L162" s="256"/>
      <c r="M162" s="257"/>
      <c r="N162" s="258"/>
      <c r="O162" s="258"/>
      <c r="P162" s="258"/>
      <c r="Q162" s="258"/>
      <c r="R162" s="258"/>
      <c r="S162" s="258"/>
      <c r="T162" s="259"/>
      <c r="AT162" s="260" t="s">
        <v>148</v>
      </c>
      <c r="AU162" s="260" t="s">
        <v>89</v>
      </c>
      <c r="AV162" s="13" t="s">
        <v>89</v>
      </c>
      <c r="AW162" s="13" t="s">
        <v>36</v>
      </c>
      <c r="AX162" s="13" t="s">
        <v>79</v>
      </c>
      <c r="AY162" s="260" t="s">
        <v>135</v>
      </c>
    </row>
    <row r="163" spans="2:51" s="14" customFormat="1" ht="12">
      <c r="B163" s="261"/>
      <c r="C163" s="262"/>
      <c r="D163" s="236" t="s">
        <v>148</v>
      </c>
      <c r="E163" s="263" t="s">
        <v>1</v>
      </c>
      <c r="F163" s="264" t="s">
        <v>180</v>
      </c>
      <c r="G163" s="262"/>
      <c r="H163" s="265">
        <v>88.5</v>
      </c>
      <c r="I163" s="266"/>
      <c r="J163" s="262"/>
      <c r="K163" s="262"/>
      <c r="L163" s="267"/>
      <c r="M163" s="268"/>
      <c r="N163" s="269"/>
      <c r="O163" s="269"/>
      <c r="P163" s="269"/>
      <c r="Q163" s="269"/>
      <c r="R163" s="269"/>
      <c r="S163" s="269"/>
      <c r="T163" s="270"/>
      <c r="AT163" s="271" t="s">
        <v>148</v>
      </c>
      <c r="AU163" s="271" t="s">
        <v>89</v>
      </c>
      <c r="AV163" s="14" t="s">
        <v>142</v>
      </c>
      <c r="AW163" s="14" t="s">
        <v>36</v>
      </c>
      <c r="AX163" s="14" t="s">
        <v>87</v>
      </c>
      <c r="AY163" s="271" t="s">
        <v>135</v>
      </c>
    </row>
    <row r="164" spans="2:63" s="11" customFormat="1" ht="22.8" customHeight="1">
      <c r="B164" s="207"/>
      <c r="C164" s="208"/>
      <c r="D164" s="209" t="s">
        <v>78</v>
      </c>
      <c r="E164" s="221" t="s">
        <v>198</v>
      </c>
      <c r="F164" s="221" t="s">
        <v>301</v>
      </c>
      <c r="G164" s="208"/>
      <c r="H164" s="208"/>
      <c r="I164" s="211"/>
      <c r="J164" s="222">
        <f>BK164</f>
        <v>0</v>
      </c>
      <c r="K164" s="208"/>
      <c r="L164" s="213"/>
      <c r="M164" s="214"/>
      <c r="N164" s="215"/>
      <c r="O164" s="215"/>
      <c r="P164" s="216">
        <f>SUM(P165:P170)</f>
        <v>0</v>
      </c>
      <c r="Q164" s="215"/>
      <c r="R164" s="216">
        <f>SUM(R165:R170)</f>
        <v>0</v>
      </c>
      <c r="S164" s="215"/>
      <c r="T164" s="217">
        <f>SUM(T165:T170)</f>
        <v>0</v>
      </c>
      <c r="AR164" s="218" t="s">
        <v>87</v>
      </c>
      <c r="AT164" s="219" t="s">
        <v>78</v>
      </c>
      <c r="AU164" s="219" t="s">
        <v>87</v>
      </c>
      <c r="AY164" s="218" t="s">
        <v>135</v>
      </c>
      <c r="BK164" s="220">
        <f>SUM(BK165:BK170)</f>
        <v>0</v>
      </c>
    </row>
    <row r="165" spans="2:65" s="1" customFormat="1" ht="16.5" customHeight="1">
      <c r="B165" s="38"/>
      <c r="C165" s="223" t="s">
        <v>198</v>
      </c>
      <c r="D165" s="223" t="s">
        <v>137</v>
      </c>
      <c r="E165" s="224" t="s">
        <v>602</v>
      </c>
      <c r="F165" s="225" t="s">
        <v>603</v>
      </c>
      <c r="G165" s="226" t="s">
        <v>140</v>
      </c>
      <c r="H165" s="227">
        <v>158.5</v>
      </c>
      <c r="I165" s="228"/>
      <c r="J165" s="229">
        <f>ROUND(I165*H165,2)</f>
        <v>0</v>
      </c>
      <c r="K165" s="225" t="s">
        <v>141</v>
      </c>
      <c r="L165" s="43"/>
      <c r="M165" s="230" t="s">
        <v>1</v>
      </c>
      <c r="N165" s="231" t="s">
        <v>44</v>
      </c>
      <c r="O165" s="86"/>
      <c r="P165" s="232">
        <f>O165*H165</f>
        <v>0</v>
      </c>
      <c r="Q165" s="232">
        <v>0</v>
      </c>
      <c r="R165" s="232">
        <f>Q165*H165</f>
        <v>0</v>
      </c>
      <c r="S165" s="232">
        <v>0</v>
      </c>
      <c r="T165" s="233">
        <f>S165*H165</f>
        <v>0</v>
      </c>
      <c r="AR165" s="234" t="s">
        <v>142</v>
      </c>
      <c r="AT165" s="234" t="s">
        <v>137</v>
      </c>
      <c r="AU165" s="234" t="s">
        <v>89</v>
      </c>
      <c r="AY165" s="17" t="s">
        <v>135</v>
      </c>
      <c r="BE165" s="235">
        <f>IF(N165="základní",J165,0)</f>
        <v>0</v>
      </c>
      <c r="BF165" s="235">
        <f>IF(N165="snížená",J165,0)</f>
        <v>0</v>
      </c>
      <c r="BG165" s="235">
        <f>IF(N165="zákl. přenesená",J165,0)</f>
        <v>0</v>
      </c>
      <c r="BH165" s="235">
        <f>IF(N165="sníž. přenesená",J165,0)</f>
        <v>0</v>
      </c>
      <c r="BI165" s="235">
        <f>IF(N165="nulová",J165,0)</f>
        <v>0</v>
      </c>
      <c r="BJ165" s="17" t="s">
        <v>87</v>
      </c>
      <c r="BK165" s="235">
        <f>ROUND(I165*H165,2)</f>
        <v>0</v>
      </c>
      <c r="BL165" s="17" t="s">
        <v>142</v>
      </c>
      <c r="BM165" s="234" t="s">
        <v>851</v>
      </c>
    </row>
    <row r="166" spans="2:47" s="1" customFormat="1" ht="12">
      <c r="B166" s="38"/>
      <c r="C166" s="39"/>
      <c r="D166" s="236" t="s">
        <v>144</v>
      </c>
      <c r="E166" s="39"/>
      <c r="F166" s="237" t="s">
        <v>603</v>
      </c>
      <c r="G166" s="39"/>
      <c r="H166" s="39"/>
      <c r="I166" s="139"/>
      <c r="J166" s="39"/>
      <c r="K166" s="39"/>
      <c r="L166" s="43"/>
      <c r="M166" s="238"/>
      <c r="N166" s="86"/>
      <c r="O166" s="86"/>
      <c r="P166" s="86"/>
      <c r="Q166" s="86"/>
      <c r="R166" s="86"/>
      <c r="S166" s="86"/>
      <c r="T166" s="87"/>
      <c r="AT166" s="17" t="s">
        <v>144</v>
      </c>
      <c r="AU166" s="17" t="s">
        <v>89</v>
      </c>
    </row>
    <row r="167" spans="2:51" s="13" customFormat="1" ht="12">
      <c r="B167" s="250"/>
      <c r="C167" s="251"/>
      <c r="D167" s="236" t="s">
        <v>148</v>
      </c>
      <c r="E167" s="252" t="s">
        <v>1</v>
      </c>
      <c r="F167" s="253" t="s">
        <v>848</v>
      </c>
      <c r="G167" s="251"/>
      <c r="H167" s="254">
        <v>48</v>
      </c>
      <c r="I167" s="255"/>
      <c r="J167" s="251"/>
      <c r="K167" s="251"/>
      <c r="L167" s="256"/>
      <c r="M167" s="257"/>
      <c r="N167" s="258"/>
      <c r="O167" s="258"/>
      <c r="P167" s="258"/>
      <c r="Q167" s="258"/>
      <c r="R167" s="258"/>
      <c r="S167" s="258"/>
      <c r="T167" s="259"/>
      <c r="AT167" s="260" t="s">
        <v>148</v>
      </c>
      <c r="AU167" s="260" t="s">
        <v>89</v>
      </c>
      <c r="AV167" s="13" t="s">
        <v>89</v>
      </c>
      <c r="AW167" s="13" t="s">
        <v>36</v>
      </c>
      <c r="AX167" s="13" t="s">
        <v>79</v>
      </c>
      <c r="AY167" s="260" t="s">
        <v>135</v>
      </c>
    </row>
    <row r="168" spans="2:51" s="13" customFormat="1" ht="12">
      <c r="B168" s="250"/>
      <c r="C168" s="251"/>
      <c r="D168" s="236" t="s">
        <v>148</v>
      </c>
      <c r="E168" s="252" t="s">
        <v>1</v>
      </c>
      <c r="F168" s="253" t="s">
        <v>849</v>
      </c>
      <c r="G168" s="251"/>
      <c r="H168" s="254">
        <v>48</v>
      </c>
      <c r="I168" s="255"/>
      <c r="J168" s="251"/>
      <c r="K168" s="251"/>
      <c r="L168" s="256"/>
      <c r="M168" s="257"/>
      <c r="N168" s="258"/>
      <c r="O168" s="258"/>
      <c r="P168" s="258"/>
      <c r="Q168" s="258"/>
      <c r="R168" s="258"/>
      <c r="S168" s="258"/>
      <c r="T168" s="259"/>
      <c r="AT168" s="260" t="s">
        <v>148</v>
      </c>
      <c r="AU168" s="260" t="s">
        <v>89</v>
      </c>
      <c r="AV168" s="13" t="s">
        <v>89</v>
      </c>
      <c r="AW168" s="13" t="s">
        <v>36</v>
      </c>
      <c r="AX168" s="13" t="s">
        <v>79</v>
      </c>
      <c r="AY168" s="260" t="s">
        <v>135</v>
      </c>
    </row>
    <row r="169" spans="2:51" s="13" customFormat="1" ht="12">
      <c r="B169" s="250"/>
      <c r="C169" s="251"/>
      <c r="D169" s="236" t="s">
        <v>148</v>
      </c>
      <c r="E169" s="252" t="s">
        <v>1</v>
      </c>
      <c r="F169" s="253" t="s">
        <v>852</v>
      </c>
      <c r="G169" s="251"/>
      <c r="H169" s="254">
        <v>62.5</v>
      </c>
      <c r="I169" s="255"/>
      <c r="J169" s="251"/>
      <c r="K169" s="251"/>
      <c r="L169" s="256"/>
      <c r="M169" s="257"/>
      <c r="N169" s="258"/>
      <c r="O169" s="258"/>
      <c r="P169" s="258"/>
      <c r="Q169" s="258"/>
      <c r="R169" s="258"/>
      <c r="S169" s="258"/>
      <c r="T169" s="259"/>
      <c r="AT169" s="260" t="s">
        <v>148</v>
      </c>
      <c r="AU169" s="260" t="s">
        <v>89</v>
      </c>
      <c r="AV169" s="13" t="s">
        <v>89</v>
      </c>
      <c r="AW169" s="13" t="s">
        <v>36</v>
      </c>
      <c r="AX169" s="13" t="s">
        <v>79</v>
      </c>
      <c r="AY169" s="260" t="s">
        <v>135</v>
      </c>
    </row>
    <row r="170" spans="2:51" s="14" customFormat="1" ht="12">
      <c r="B170" s="261"/>
      <c r="C170" s="262"/>
      <c r="D170" s="236" t="s">
        <v>148</v>
      </c>
      <c r="E170" s="263" t="s">
        <v>1</v>
      </c>
      <c r="F170" s="264" t="s">
        <v>180</v>
      </c>
      <c r="G170" s="262"/>
      <c r="H170" s="265">
        <v>158.5</v>
      </c>
      <c r="I170" s="266"/>
      <c r="J170" s="262"/>
      <c r="K170" s="262"/>
      <c r="L170" s="267"/>
      <c r="M170" s="268"/>
      <c r="N170" s="269"/>
      <c r="O170" s="269"/>
      <c r="P170" s="269"/>
      <c r="Q170" s="269"/>
      <c r="R170" s="269"/>
      <c r="S170" s="269"/>
      <c r="T170" s="270"/>
      <c r="AT170" s="271" t="s">
        <v>148</v>
      </c>
      <c r="AU170" s="271" t="s">
        <v>89</v>
      </c>
      <c r="AV170" s="14" t="s">
        <v>142</v>
      </c>
      <c r="AW170" s="14" t="s">
        <v>36</v>
      </c>
      <c r="AX170" s="14" t="s">
        <v>87</v>
      </c>
      <c r="AY170" s="271" t="s">
        <v>135</v>
      </c>
    </row>
    <row r="171" spans="2:63" s="11" customFormat="1" ht="22.8" customHeight="1">
      <c r="B171" s="207"/>
      <c r="C171" s="208"/>
      <c r="D171" s="209" t="s">
        <v>78</v>
      </c>
      <c r="E171" s="221" t="s">
        <v>309</v>
      </c>
      <c r="F171" s="221" t="s">
        <v>310</v>
      </c>
      <c r="G171" s="208"/>
      <c r="H171" s="208"/>
      <c r="I171" s="211"/>
      <c r="J171" s="222">
        <f>BK171</f>
        <v>0</v>
      </c>
      <c r="K171" s="208"/>
      <c r="L171" s="213"/>
      <c r="M171" s="214"/>
      <c r="N171" s="215"/>
      <c r="O171" s="215"/>
      <c r="P171" s="216">
        <f>SUM(P172:P190)</f>
        <v>0</v>
      </c>
      <c r="Q171" s="215"/>
      <c r="R171" s="216">
        <f>SUM(R172:R190)</f>
        <v>0</v>
      </c>
      <c r="S171" s="215"/>
      <c r="T171" s="217">
        <f>SUM(T172:T190)</f>
        <v>0</v>
      </c>
      <c r="AR171" s="218" t="s">
        <v>87</v>
      </c>
      <c r="AT171" s="219" t="s">
        <v>78</v>
      </c>
      <c r="AU171" s="219" t="s">
        <v>87</v>
      </c>
      <c r="AY171" s="218" t="s">
        <v>135</v>
      </c>
      <c r="BK171" s="220">
        <f>SUM(BK172:BK190)</f>
        <v>0</v>
      </c>
    </row>
    <row r="172" spans="2:65" s="1" customFormat="1" ht="16.5" customHeight="1">
      <c r="B172" s="38"/>
      <c r="C172" s="223" t="s">
        <v>206</v>
      </c>
      <c r="D172" s="223" t="s">
        <v>137</v>
      </c>
      <c r="E172" s="224" t="s">
        <v>668</v>
      </c>
      <c r="F172" s="225" t="s">
        <v>669</v>
      </c>
      <c r="G172" s="226" t="s">
        <v>240</v>
      </c>
      <c r="H172" s="227">
        <v>1.593</v>
      </c>
      <c r="I172" s="228"/>
      <c r="J172" s="229">
        <f>ROUND(I172*H172,2)</f>
        <v>0</v>
      </c>
      <c r="K172" s="225" t="s">
        <v>141</v>
      </c>
      <c r="L172" s="43"/>
      <c r="M172" s="230" t="s">
        <v>1</v>
      </c>
      <c r="N172" s="231" t="s">
        <v>44</v>
      </c>
      <c r="O172" s="86"/>
      <c r="P172" s="232">
        <f>O172*H172</f>
        <v>0</v>
      </c>
      <c r="Q172" s="232">
        <v>0</v>
      </c>
      <c r="R172" s="232">
        <f>Q172*H172</f>
        <v>0</v>
      </c>
      <c r="S172" s="232">
        <v>0</v>
      </c>
      <c r="T172" s="233">
        <f>S172*H172</f>
        <v>0</v>
      </c>
      <c r="AR172" s="234" t="s">
        <v>142</v>
      </c>
      <c r="AT172" s="234" t="s">
        <v>137</v>
      </c>
      <c r="AU172" s="234" t="s">
        <v>89</v>
      </c>
      <c r="AY172" s="17" t="s">
        <v>135</v>
      </c>
      <c r="BE172" s="235">
        <f>IF(N172="základní",J172,0)</f>
        <v>0</v>
      </c>
      <c r="BF172" s="235">
        <f>IF(N172="snížená",J172,0)</f>
        <v>0</v>
      </c>
      <c r="BG172" s="235">
        <f>IF(N172="zákl. přenesená",J172,0)</f>
        <v>0</v>
      </c>
      <c r="BH172" s="235">
        <f>IF(N172="sníž. přenesená",J172,0)</f>
        <v>0</v>
      </c>
      <c r="BI172" s="235">
        <f>IF(N172="nulová",J172,0)</f>
        <v>0</v>
      </c>
      <c r="BJ172" s="17" t="s">
        <v>87</v>
      </c>
      <c r="BK172" s="235">
        <f>ROUND(I172*H172,2)</f>
        <v>0</v>
      </c>
      <c r="BL172" s="17" t="s">
        <v>142</v>
      </c>
      <c r="BM172" s="234" t="s">
        <v>853</v>
      </c>
    </row>
    <row r="173" spans="2:47" s="1" customFormat="1" ht="12">
      <c r="B173" s="38"/>
      <c r="C173" s="39"/>
      <c r="D173" s="236" t="s">
        <v>144</v>
      </c>
      <c r="E173" s="39"/>
      <c r="F173" s="237" t="s">
        <v>671</v>
      </c>
      <c r="G173" s="39"/>
      <c r="H173" s="39"/>
      <c r="I173" s="139"/>
      <c r="J173" s="39"/>
      <c r="K173" s="39"/>
      <c r="L173" s="43"/>
      <c r="M173" s="238"/>
      <c r="N173" s="86"/>
      <c r="O173" s="86"/>
      <c r="P173" s="86"/>
      <c r="Q173" s="86"/>
      <c r="R173" s="86"/>
      <c r="S173" s="86"/>
      <c r="T173" s="87"/>
      <c r="AT173" s="17" t="s">
        <v>144</v>
      </c>
      <c r="AU173" s="17" t="s">
        <v>89</v>
      </c>
    </row>
    <row r="174" spans="2:47" s="1" customFormat="1" ht="12">
      <c r="B174" s="38"/>
      <c r="C174" s="39"/>
      <c r="D174" s="236" t="s">
        <v>146</v>
      </c>
      <c r="E174" s="39"/>
      <c r="F174" s="239" t="s">
        <v>672</v>
      </c>
      <c r="G174" s="39"/>
      <c r="H174" s="39"/>
      <c r="I174" s="139"/>
      <c r="J174" s="39"/>
      <c r="K174" s="39"/>
      <c r="L174" s="43"/>
      <c r="M174" s="238"/>
      <c r="N174" s="86"/>
      <c r="O174" s="86"/>
      <c r="P174" s="86"/>
      <c r="Q174" s="86"/>
      <c r="R174" s="86"/>
      <c r="S174" s="86"/>
      <c r="T174" s="87"/>
      <c r="AT174" s="17" t="s">
        <v>146</v>
      </c>
      <c r="AU174" s="17" t="s">
        <v>89</v>
      </c>
    </row>
    <row r="175" spans="2:51" s="13" customFormat="1" ht="12">
      <c r="B175" s="250"/>
      <c r="C175" s="251"/>
      <c r="D175" s="236" t="s">
        <v>148</v>
      </c>
      <c r="E175" s="252" t="s">
        <v>1</v>
      </c>
      <c r="F175" s="253" t="s">
        <v>854</v>
      </c>
      <c r="G175" s="251"/>
      <c r="H175" s="254">
        <v>1.593</v>
      </c>
      <c r="I175" s="255"/>
      <c r="J175" s="251"/>
      <c r="K175" s="251"/>
      <c r="L175" s="256"/>
      <c r="M175" s="257"/>
      <c r="N175" s="258"/>
      <c r="O175" s="258"/>
      <c r="P175" s="258"/>
      <c r="Q175" s="258"/>
      <c r="R175" s="258"/>
      <c r="S175" s="258"/>
      <c r="T175" s="259"/>
      <c r="AT175" s="260" t="s">
        <v>148</v>
      </c>
      <c r="AU175" s="260" t="s">
        <v>89</v>
      </c>
      <c r="AV175" s="13" t="s">
        <v>89</v>
      </c>
      <c r="AW175" s="13" t="s">
        <v>36</v>
      </c>
      <c r="AX175" s="13" t="s">
        <v>87</v>
      </c>
      <c r="AY175" s="260" t="s">
        <v>135</v>
      </c>
    </row>
    <row r="176" spans="2:65" s="1" customFormat="1" ht="16.5" customHeight="1">
      <c r="B176" s="38"/>
      <c r="C176" s="223" t="s">
        <v>212</v>
      </c>
      <c r="D176" s="223" t="s">
        <v>137</v>
      </c>
      <c r="E176" s="224" t="s">
        <v>312</v>
      </c>
      <c r="F176" s="225" t="s">
        <v>313</v>
      </c>
      <c r="G176" s="226" t="s">
        <v>240</v>
      </c>
      <c r="H176" s="227">
        <v>3.536</v>
      </c>
      <c r="I176" s="228"/>
      <c r="J176" s="229">
        <f>ROUND(I176*H176,2)</f>
        <v>0</v>
      </c>
      <c r="K176" s="225" t="s">
        <v>1</v>
      </c>
      <c r="L176" s="43"/>
      <c r="M176" s="230" t="s">
        <v>1</v>
      </c>
      <c r="N176" s="231" t="s">
        <v>44</v>
      </c>
      <c r="O176" s="86"/>
      <c r="P176" s="232">
        <f>O176*H176</f>
        <v>0</v>
      </c>
      <c r="Q176" s="232">
        <v>0</v>
      </c>
      <c r="R176" s="232">
        <f>Q176*H176</f>
        <v>0</v>
      </c>
      <c r="S176" s="232">
        <v>0</v>
      </c>
      <c r="T176" s="233">
        <f>S176*H176</f>
        <v>0</v>
      </c>
      <c r="AR176" s="234" t="s">
        <v>142</v>
      </c>
      <c r="AT176" s="234" t="s">
        <v>137</v>
      </c>
      <c r="AU176" s="234" t="s">
        <v>89</v>
      </c>
      <c r="AY176" s="17" t="s">
        <v>135</v>
      </c>
      <c r="BE176" s="235">
        <f>IF(N176="základní",J176,0)</f>
        <v>0</v>
      </c>
      <c r="BF176" s="235">
        <f>IF(N176="snížená",J176,0)</f>
        <v>0</v>
      </c>
      <c r="BG176" s="235">
        <f>IF(N176="zákl. přenesená",J176,0)</f>
        <v>0</v>
      </c>
      <c r="BH176" s="235">
        <f>IF(N176="sníž. přenesená",J176,0)</f>
        <v>0</v>
      </c>
      <c r="BI176" s="235">
        <f>IF(N176="nulová",J176,0)</f>
        <v>0</v>
      </c>
      <c r="BJ176" s="17" t="s">
        <v>87</v>
      </c>
      <c r="BK176" s="235">
        <f>ROUND(I176*H176,2)</f>
        <v>0</v>
      </c>
      <c r="BL176" s="17" t="s">
        <v>142</v>
      </c>
      <c r="BM176" s="234" t="s">
        <v>855</v>
      </c>
    </row>
    <row r="177" spans="2:47" s="1" customFormat="1" ht="12">
      <c r="B177" s="38"/>
      <c r="C177" s="39"/>
      <c r="D177" s="236" t="s">
        <v>144</v>
      </c>
      <c r="E177" s="39"/>
      <c r="F177" s="237" t="s">
        <v>313</v>
      </c>
      <c r="G177" s="39"/>
      <c r="H177" s="39"/>
      <c r="I177" s="139"/>
      <c r="J177" s="39"/>
      <c r="K177" s="39"/>
      <c r="L177" s="43"/>
      <c r="M177" s="238"/>
      <c r="N177" s="86"/>
      <c r="O177" s="86"/>
      <c r="P177" s="86"/>
      <c r="Q177" s="86"/>
      <c r="R177" s="86"/>
      <c r="S177" s="86"/>
      <c r="T177" s="87"/>
      <c r="AT177" s="17" t="s">
        <v>144</v>
      </c>
      <c r="AU177" s="17" t="s">
        <v>89</v>
      </c>
    </row>
    <row r="178" spans="2:51" s="13" customFormat="1" ht="12">
      <c r="B178" s="250"/>
      <c r="C178" s="251"/>
      <c r="D178" s="236" t="s">
        <v>148</v>
      </c>
      <c r="E178" s="252" t="s">
        <v>1</v>
      </c>
      <c r="F178" s="253" t="s">
        <v>856</v>
      </c>
      <c r="G178" s="251"/>
      <c r="H178" s="254">
        <v>3.536</v>
      </c>
      <c r="I178" s="255"/>
      <c r="J178" s="251"/>
      <c r="K178" s="251"/>
      <c r="L178" s="256"/>
      <c r="M178" s="257"/>
      <c r="N178" s="258"/>
      <c r="O178" s="258"/>
      <c r="P178" s="258"/>
      <c r="Q178" s="258"/>
      <c r="R178" s="258"/>
      <c r="S178" s="258"/>
      <c r="T178" s="259"/>
      <c r="AT178" s="260" t="s">
        <v>148</v>
      </c>
      <c r="AU178" s="260" t="s">
        <v>89</v>
      </c>
      <c r="AV178" s="13" t="s">
        <v>89</v>
      </c>
      <c r="AW178" s="13" t="s">
        <v>36</v>
      </c>
      <c r="AX178" s="13" t="s">
        <v>87</v>
      </c>
      <c r="AY178" s="260" t="s">
        <v>135</v>
      </c>
    </row>
    <row r="179" spans="2:65" s="1" customFormat="1" ht="16.5" customHeight="1">
      <c r="B179" s="38"/>
      <c r="C179" s="223" t="s">
        <v>217</v>
      </c>
      <c r="D179" s="223" t="s">
        <v>137</v>
      </c>
      <c r="E179" s="224" t="s">
        <v>693</v>
      </c>
      <c r="F179" s="225" t="s">
        <v>694</v>
      </c>
      <c r="G179" s="226" t="s">
        <v>240</v>
      </c>
      <c r="H179" s="227">
        <v>1.593</v>
      </c>
      <c r="I179" s="228"/>
      <c r="J179" s="229">
        <f>ROUND(I179*H179,2)</f>
        <v>0</v>
      </c>
      <c r="K179" s="225" t="s">
        <v>1</v>
      </c>
      <c r="L179" s="43"/>
      <c r="M179" s="230" t="s">
        <v>1</v>
      </c>
      <c r="N179" s="231" t="s">
        <v>44</v>
      </c>
      <c r="O179" s="86"/>
      <c r="P179" s="232">
        <f>O179*H179</f>
        <v>0</v>
      </c>
      <c r="Q179" s="232">
        <v>0</v>
      </c>
      <c r="R179" s="232">
        <f>Q179*H179</f>
        <v>0</v>
      </c>
      <c r="S179" s="232">
        <v>0</v>
      </c>
      <c r="T179" s="233">
        <f>S179*H179</f>
        <v>0</v>
      </c>
      <c r="AR179" s="234" t="s">
        <v>142</v>
      </c>
      <c r="AT179" s="234" t="s">
        <v>137</v>
      </c>
      <c r="AU179" s="234" t="s">
        <v>89</v>
      </c>
      <c r="AY179" s="17" t="s">
        <v>135</v>
      </c>
      <c r="BE179" s="235">
        <f>IF(N179="základní",J179,0)</f>
        <v>0</v>
      </c>
      <c r="BF179" s="235">
        <f>IF(N179="snížená",J179,0)</f>
        <v>0</v>
      </c>
      <c r="BG179" s="235">
        <f>IF(N179="zákl. přenesená",J179,0)</f>
        <v>0</v>
      </c>
      <c r="BH179" s="235">
        <f>IF(N179="sníž. přenesená",J179,0)</f>
        <v>0</v>
      </c>
      <c r="BI179" s="235">
        <f>IF(N179="nulová",J179,0)</f>
        <v>0</v>
      </c>
      <c r="BJ179" s="17" t="s">
        <v>87</v>
      </c>
      <c r="BK179" s="235">
        <f>ROUND(I179*H179,2)</f>
        <v>0</v>
      </c>
      <c r="BL179" s="17" t="s">
        <v>142</v>
      </c>
      <c r="BM179" s="234" t="s">
        <v>857</v>
      </c>
    </row>
    <row r="180" spans="2:47" s="1" customFormat="1" ht="12">
      <c r="B180" s="38"/>
      <c r="C180" s="39"/>
      <c r="D180" s="236" t="s">
        <v>144</v>
      </c>
      <c r="E180" s="39"/>
      <c r="F180" s="237" t="s">
        <v>320</v>
      </c>
      <c r="G180" s="39"/>
      <c r="H180" s="39"/>
      <c r="I180" s="139"/>
      <c r="J180" s="39"/>
      <c r="K180" s="39"/>
      <c r="L180" s="43"/>
      <c r="M180" s="238"/>
      <c r="N180" s="86"/>
      <c r="O180" s="86"/>
      <c r="P180" s="86"/>
      <c r="Q180" s="86"/>
      <c r="R180" s="86"/>
      <c r="S180" s="86"/>
      <c r="T180" s="87"/>
      <c r="AT180" s="17" t="s">
        <v>144</v>
      </c>
      <c r="AU180" s="17" t="s">
        <v>89</v>
      </c>
    </row>
    <row r="181" spans="2:51" s="13" customFormat="1" ht="12">
      <c r="B181" s="250"/>
      <c r="C181" s="251"/>
      <c r="D181" s="236" t="s">
        <v>148</v>
      </c>
      <c r="E181" s="252" t="s">
        <v>1</v>
      </c>
      <c r="F181" s="253" t="s">
        <v>854</v>
      </c>
      <c r="G181" s="251"/>
      <c r="H181" s="254">
        <v>1.593</v>
      </c>
      <c r="I181" s="255"/>
      <c r="J181" s="251"/>
      <c r="K181" s="251"/>
      <c r="L181" s="256"/>
      <c r="M181" s="257"/>
      <c r="N181" s="258"/>
      <c r="O181" s="258"/>
      <c r="P181" s="258"/>
      <c r="Q181" s="258"/>
      <c r="R181" s="258"/>
      <c r="S181" s="258"/>
      <c r="T181" s="259"/>
      <c r="AT181" s="260" t="s">
        <v>148</v>
      </c>
      <c r="AU181" s="260" t="s">
        <v>89</v>
      </c>
      <c r="AV181" s="13" t="s">
        <v>89</v>
      </c>
      <c r="AW181" s="13" t="s">
        <v>36</v>
      </c>
      <c r="AX181" s="13" t="s">
        <v>79</v>
      </c>
      <c r="AY181" s="260" t="s">
        <v>135</v>
      </c>
    </row>
    <row r="182" spans="2:51" s="15" customFormat="1" ht="12">
      <c r="B182" s="272"/>
      <c r="C182" s="273"/>
      <c r="D182" s="236" t="s">
        <v>148</v>
      </c>
      <c r="E182" s="274" t="s">
        <v>1</v>
      </c>
      <c r="F182" s="275" t="s">
        <v>232</v>
      </c>
      <c r="G182" s="273"/>
      <c r="H182" s="276">
        <v>1.593</v>
      </c>
      <c r="I182" s="277"/>
      <c r="J182" s="273"/>
      <c r="K182" s="273"/>
      <c r="L182" s="278"/>
      <c r="M182" s="279"/>
      <c r="N182" s="280"/>
      <c r="O182" s="280"/>
      <c r="P182" s="280"/>
      <c r="Q182" s="280"/>
      <c r="R182" s="280"/>
      <c r="S182" s="280"/>
      <c r="T182" s="281"/>
      <c r="AT182" s="282" t="s">
        <v>148</v>
      </c>
      <c r="AU182" s="282" t="s">
        <v>89</v>
      </c>
      <c r="AV182" s="15" t="s">
        <v>158</v>
      </c>
      <c r="AW182" s="15" t="s">
        <v>36</v>
      </c>
      <c r="AX182" s="15" t="s">
        <v>87</v>
      </c>
      <c r="AY182" s="282" t="s">
        <v>135</v>
      </c>
    </row>
    <row r="183" spans="2:65" s="1" customFormat="1" ht="16.5" customHeight="1">
      <c r="B183" s="38"/>
      <c r="C183" s="223" t="s">
        <v>224</v>
      </c>
      <c r="D183" s="223" t="s">
        <v>137</v>
      </c>
      <c r="E183" s="224" t="s">
        <v>323</v>
      </c>
      <c r="F183" s="225" t="s">
        <v>324</v>
      </c>
      <c r="G183" s="226" t="s">
        <v>240</v>
      </c>
      <c r="H183" s="227">
        <v>1.593</v>
      </c>
      <c r="I183" s="228"/>
      <c r="J183" s="229">
        <f>ROUND(I183*H183,2)</f>
        <v>0</v>
      </c>
      <c r="K183" s="225" t="s">
        <v>141</v>
      </c>
      <c r="L183" s="43"/>
      <c r="M183" s="230" t="s">
        <v>1</v>
      </c>
      <c r="N183" s="231" t="s">
        <v>44</v>
      </c>
      <c r="O183" s="86"/>
      <c r="P183" s="232">
        <f>O183*H183</f>
        <v>0</v>
      </c>
      <c r="Q183" s="232">
        <v>0</v>
      </c>
      <c r="R183" s="232">
        <f>Q183*H183</f>
        <v>0</v>
      </c>
      <c r="S183" s="232">
        <v>0</v>
      </c>
      <c r="T183" s="233">
        <f>S183*H183</f>
        <v>0</v>
      </c>
      <c r="AR183" s="234" t="s">
        <v>142</v>
      </c>
      <c r="AT183" s="234" t="s">
        <v>137</v>
      </c>
      <c r="AU183" s="234" t="s">
        <v>89</v>
      </c>
      <c r="AY183" s="17" t="s">
        <v>135</v>
      </c>
      <c r="BE183" s="235">
        <f>IF(N183="základní",J183,0)</f>
        <v>0</v>
      </c>
      <c r="BF183" s="235">
        <f>IF(N183="snížená",J183,0)</f>
        <v>0</v>
      </c>
      <c r="BG183" s="235">
        <f>IF(N183="zákl. přenesená",J183,0)</f>
        <v>0</v>
      </c>
      <c r="BH183" s="235">
        <f>IF(N183="sníž. přenesená",J183,0)</f>
        <v>0</v>
      </c>
      <c r="BI183" s="235">
        <f>IF(N183="nulová",J183,0)</f>
        <v>0</v>
      </c>
      <c r="BJ183" s="17" t="s">
        <v>87</v>
      </c>
      <c r="BK183" s="235">
        <f>ROUND(I183*H183,2)</f>
        <v>0</v>
      </c>
      <c r="BL183" s="17" t="s">
        <v>142</v>
      </c>
      <c r="BM183" s="234" t="s">
        <v>858</v>
      </c>
    </row>
    <row r="184" spans="2:47" s="1" customFormat="1" ht="12">
      <c r="B184" s="38"/>
      <c r="C184" s="39"/>
      <c r="D184" s="236" t="s">
        <v>144</v>
      </c>
      <c r="E184" s="39"/>
      <c r="F184" s="237" t="s">
        <v>326</v>
      </c>
      <c r="G184" s="39"/>
      <c r="H184" s="39"/>
      <c r="I184" s="139"/>
      <c r="J184" s="39"/>
      <c r="K184" s="39"/>
      <c r="L184" s="43"/>
      <c r="M184" s="238"/>
      <c r="N184" s="86"/>
      <c r="O184" s="86"/>
      <c r="P184" s="86"/>
      <c r="Q184" s="86"/>
      <c r="R184" s="86"/>
      <c r="S184" s="86"/>
      <c r="T184" s="87"/>
      <c r="AT184" s="17" t="s">
        <v>144</v>
      </c>
      <c r="AU184" s="17" t="s">
        <v>89</v>
      </c>
    </row>
    <row r="185" spans="2:47" s="1" customFormat="1" ht="12">
      <c r="B185" s="38"/>
      <c r="C185" s="39"/>
      <c r="D185" s="236" t="s">
        <v>146</v>
      </c>
      <c r="E185" s="39"/>
      <c r="F185" s="239" t="s">
        <v>327</v>
      </c>
      <c r="G185" s="39"/>
      <c r="H185" s="39"/>
      <c r="I185" s="139"/>
      <c r="J185" s="39"/>
      <c r="K185" s="39"/>
      <c r="L185" s="43"/>
      <c r="M185" s="238"/>
      <c r="N185" s="86"/>
      <c r="O185" s="86"/>
      <c r="P185" s="86"/>
      <c r="Q185" s="86"/>
      <c r="R185" s="86"/>
      <c r="S185" s="86"/>
      <c r="T185" s="87"/>
      <c r="AT185" s="17" t="s">
        <v>146</v>
      </c>
      <c r="AU185" s="17" t="s">
        <v>89</v>
      </c>
    </row>
    <row r="186" spans="2:51" s="13" customFormat="1" ht="12">
      <c r="B186" s="250"/>
      <c r="C186" s="251"/>
      <c r="D186" s="236" t="s">
        <v>148</v>
      </c>
      <c r="E186" s="252" t="s">
        <v>1</v>
      </c>
      <c r="F186" s="253" t="s">
        <v>859</v>
      </c>
      <c r="G186" s="251"/>
      <c r="H186" s="254">
        <v>1.593</v>
      </c>
      <c r="I186" s="255"/>
      <c r="J186" s="251"/>
      <c r="K186" s="251"/>
      <c r="L186" s="256"/>
      <c r="M186" s="257"/>
      <c r="N186" s="258"/>
      <c r="O186" s="258"/>
      <c r="P186" s="258"/>
      <c r="Q186" s="258"/>
      <c r="R186" s="258"/>
      <c r="S186" s="258"/>
      <c r="T186" s="259"/>
      <c r="AT186" s="260" t="s">
        <v>148</v>
      </c>
      <c r="AU186" s="260" t="s">
        <v>89</v>
      </c>
      <c r="AV186" s="13" t="s">
        <v>89</v>
      </c>
      <c r="AW186" s="13" t="s">
        <v>36</v>
      </c>
      <c r="AX186" s="13" t="s">
        <v>87</v>
      </c>
      <c r="AY186" s="260" t="s">
        <v>135</v>
      </c>
    </row>
    <row r="187" spans="2:65" s="1" customFormat="1" ht="16.5" customHeight="1">
      <c r="B187" s="38"/>
      <c r="C187" s="223" t="s">
        <v>233</v>
      </c>
      <c r="D187" s="223" t="s">
        <v>137</v>
      </c>
      <c r="E187" s="224" t="s">
        <v>330</v>
      </c>
      <c r="F187" s="225" t="s">
        <v>331</v>
      </c>
      <c r="G187" s="226" t="s">
        <v>240</v>
      </c>
      <c r="H187" s="227">
        <v>11.151</v>
      </c>
      <c r="I187" s="228"/>
      <c r="J187" s="229">
        <f>ROUND(I187*H187,2)</f>
        <v>0</v>
      </c>
      <c r="K187" s="225" t="s">
        <v>141</v>
      </c>
      <c r="L187" s="43"/>
      <c r="M187" s="230" t="s">
        <v>1</v>
      </c>
      <c r="N187" s="231" t="s">
        <v>44</v>
      </c>
      <c r="O187" s="86"/>
      <c r="P187" s="232">
        <f>O187*H187</f>
        <v>0</v>
      </c>
      <c r="Q187" s="232">
        <v>0</v>
      </c>
      <c r="R187" s="232">
        <f>Q187*H187</f>
        <v>0</v>
      </c>
      <c r="S187" s="232">
        <v>0</v>
      </c>
      <c r="T187" s="233">
        <f>S187*H187</f>
        <v>0</v>
      </c>
      <c r="AR187" s="234" t="s">
        <v>142</v>
      </c>
      <c r="AT187" s="234" t="s">
        <v>137</v>
      </c>
      <c r="AU187" s="234" t="s">
        <v>89</v>
      </c>
      <c r="AY187" s="17" t="s">
        <v>135</v>
      </c>
      <c r="BE187" s="235">
        <f>IF(N187="základní",J187,0)</f>
        <v>0</v>
      </c>
      <c r="BF187" s="235">
        <f>IF(N187="snížená",J187,0)</f>
        <v>0</v>
      </c>
      <c r="BG187" s="235">
        <f>IF(N187="zákl. přenesená",J187,0)</f>
        <v>0</v>
      </c>
      <c r="BH187" s="235">
        <f>IF(N187="sníž. přenesená",J187,0)</f>
        <v>0</v>
      </c>
      <c r="BI187" s="235">
        <f>IF(N187="nulová",J187,0)</f>
        <v>0</v>
      </c>
      <c r="BJ187" s="17" t="s">
        <v>87</v>
      </c>
      <c r="BK187" s="235">
        <f>ROUND(I187*H187,2)</f>
        <v>0</v>
      </c>
      <c r="BL187" s="17" t="s">
        <v>142</v>
      </c>
      <c r="BM187" s="234" t="s">
        <v>860</v>
      </c>
    </row>
    <row r="188" spans="2:47" s="1" customFormat="1" ht="12">
      <c r="B188" s="38"/>
      <c r="C188" s="39"/>
      <c r="D188" s="236" t="s">
        <v>144</v>
      </c>
      <c r="E188" s="39"/>
      <c r="F188" s="237" t="s">
        <v>333</v>
      </c>
      <c r="G188" s="39"/>
      <c r="H188" s="39"/>
      <c r="I188" s="139"/>
      <c r="J188" s="39"/>
      <c r="K188" s="39"/>
      <c r="L188" s="43"/>
      <c r="M188" s="238"/>
      <c r="N188" s="86"/>
      <c r="O188" s="86"/>
      <c r="P188" s="86"/>
      <c r="Q188" s="86"/>
      <c r="R188" s="86"/>
      <c r="S188" s="86"/>
      <c r="T188" s="87"/>
      <c r="AT188" s="17" t="s">
        <v>144</v>
      </c>
      <c r="AU188" s="17" t="s">
        <v>89</v>
      </c>
    </row>
    <row r="189" spans="2:47" s="1" customFormat="1" ht="12">
      <c r="B189" s="38"/>
      <c r="C189" s="39"/>
      <c r="D189" s="236" t="s">
        <v>146</v>
      </c>
      <c r="E189" s="39"/>
      <c r="F189" s="239" t="s">
        <v>327</v>
      </c>
      <c r="G189" s="39"/>
      <c r="H189" s="39"/>
      <c r="I189" s="139"/>
      <c r="J189" s="39"/>
      <c r="K189" s="39"/>
      <c r="L189" s="43"/>
      <c r="M189" s="238"/>
      <c r="N189" s="86"/>
      <c r="O189" s="86"/>
      <c r="P189" s="86"/>
      <c r="Q189" s="86"/>
      <c r="R189" s="86"/>
      <c r="S189" s="86"/>
      <c r="T189" s="87"/>
      <c r="AT189" s="17" t="s">
        <v>146</v>
      </c>
      <c r="AU189" s="17" t="s">
        <v>89</v>
      </c>
    </row>
    <row r="190" spans="2:51" s="13" customFormat="1" ht="12">
      <c r="B190" s="250"/>
      <c r="C190" s="251"/>
      <c r="D190" s="236" t="s">
        <v>148</v>
      </c>
      <c r="E190" s="252" t="s">
        <v>1</v>
      </c>
      <c r="F190" s="253" t="s">
        <v>861</v>
      </c>
      <c r="G190" s="251"/>
      <c r="H190" s="254">
        <v>11.151</v>
      </c>
      <c r="I190" s="255"/>
      <c r="J190" s="251"/>
      <c r="K190" s="251"/>
      <c r="L190" s="256"/>
      <c r="M190" s="257"/>
      <c r="N190" s="258"/>
      <c r="O190" s="258"/>
      <c r="P190" s="258"/>
      <c r="Q190" s="258"/>
      <c r="R190" s="258"/>
      <c r="S190" s="258"/>
      <c r="T190" s="259"/>
      <c r="AT190" s="260" t="s">
        <v>148</v>
      </c>
      <c r="AU190" s="260" t="s">
        <v>89</v>
      </c>
      <c r="AV190" s="13" t="s">
        <v>89</v>
      </c>
      <c r="AW190" s="13" t="s">
        <v>36</v>
      </c>
      <c r="AX190" s="13" t="s">
        <v>87</v>
      </c>
      <c r="AY190" s="260" t="s">
        <v>135</v>
      </c>
    </row>
    <row r="191" spans="2:63" s="11" customFormat="1" ht="22.8" customHeight="1">
      <c r="B191" s="207"/>
      <c r="C191" s="208"/>
      <c r="D191" s="209" t="s">
        <v>78</v>
      </c>
      <c r="E191" s="221" t="s">
        <v>335</v>
      </c>
      <c r="F191" s="221" t="s">
        <v>336</v>
      </c>
      <c r="G191" s="208"/>
      <c r="H191" s="208"/>
      <c r="I191" s="211"/>
      <c r="J191" s="222">
        <f>BK191</f>
        <v>0</v>
      </c>
      <c r="K191" s="208"/>
      <c r="L191" s="213"/>
      <c r="M191" s="214"/>
      <c r="N191" s="215"/>
      <c r="O191" s="215"/>
      <c r="P191" s="216">
        <f>SUM(P192:P194)</f>
        <v>0</v>
      </c>
      <c r="Q191" s="215"/>
      <c r="R191" s="216">
        <f>SUM(R192:R194)</f>
        <v>0</v>
      </c>
      <c r="S191" s="215"/>
      <c r="T191" s="217">
        <f>SUM(T192:T194)</f>
        <v>0</v>
      </c>
      <c r="AR191" s="218" t="s">
        <v>87</v>
      </c>
      <c r="AT191" s="219" t="s">
        <v>78</v>
      </c>
      <c r="AU191" s="219" t="s">
        <v>87</v>
      </c>
      <c r="AY191" s="218" t="s">
        <v>135</v>
      </c>
      <c r="BK191" s="220">
        <f>SUM(BK192:BK194)</f>
        <v>0</v>
      </c>
    </row>
    <row r="192" spans="2:65" s="1" customFormat="1" ht="16.5" customHeight="1">
      <c r="B192" s="38"/>
      <c r="C192" s="223" t="s">
        <v>8</v>
      </c>
      <c r="D192" s="223" t="s">
        <v>137</v>
      </c>
      <c r="E192" s="224" t="s">
        <v>338</v>
      </c>
      <c r="F192" s="225" t="s">
        <v>339</v>
      </c>
      <c r="G192" s="226" t="s">
        <v>240</v>
      </c>
      <c r="H192" s="227">
        <v>9.346</v>
      </c>
      <c r="I192" s="228"/>
      <c r="J192" s="229">
        <f>ROUND(I192*H192,2)</f>
        <v>0</v>
      </c>
      <c r="K192" s="225" t="s">
        <v>141</v>
      </c>
      <c r="L192" s="43"/>
      <c r="M192" s="230" t="s">
        <v>1</v>
      </c>
      <c r="N192" s="231" t="s">
        <v>44</v>
      </c>
      <c r="O192" s="86"/>
      <c r="P192" s="232">
        <f>O192*H192</f>
        <v>0</v>
      </c>
      <c r="Q192" s="232">
        <v>0</v>
      </c>
      <c r="R192" s="232">
        <f>Q192*H192</f>
        <v>0</v>
      </c>
      <c r="S192" s="232">
        <v>0</v>
      </c>
      <c r="T192" s="233">
        <f>S192*H192</f>
        <v>0</v>
      </c>
      <c r="AR192" s="234" t="s">
        <v>142</v>
      </c>
      <c r="AT192" s="234" t="s">
        <v>137</v>
      </c>
      <c r="AU192" s="234" t="s">
        <v>89</v>
      </c>
      <c r="AY192" s="17" t="s">
        <v>135</v>
      </c>
      <c r="BE192" s="235">
        <f>IF(N192="základní",J192,0)</f>
        <v>0</v>
      </c>
      <c r="BF192" s="235">
        <f>IF(N192="snížená",J192,0)</f>
        <v>0</v>
      </c>
      <c r="BG192" s="235">
        <f>IF(N192="zákl. přenesená",J192,0)</f>
        <v>0</v>
      </c>
      <c r="BH192" s="235">
        <f>IF(N192="sníž. přenesená",J192,0)</f>
        <v>0</v>
      </c>
      <c r="BI192" s="235">
        <f>IF(N192="nulová",J192,0)</f>
        <v>0</v>
      </c>
      <c r="BJ192" s="17" t="s">
        <v>87</v>
      </c>
      <c r="BK192" s="235">
        <f>ROUND(I192*H192,2)</f>
        <v>0</v>
      </c>
      <c r="BL192" s="17" t="s">
        <v>142</v>
      </c>
      <c r="BM192" s="234" t="s">
        <v>862</v>
      </c>
    </row>
    <row r="193" spans="2:47" s="1" customFormat="1" ht="12">
      <c r="B193" s="38"/>
      <c r="C193" s="39"/>
      <c r="D193" s="236" t="s">
        <v>144</v>
      </c>
      <c r="E193" s="39"/>
      <c r="F193" s="237" t="s">
        <v>341</v>
      </c>
      <c r="G193" s="39"/>
      <c r="H193" s="39"/>
      <c r="I193" s="139"/>
      <c r="J193" s="39"/>
      <c r="K193" s="39"/>
      <c r="L193" s="43"/>
      <c r="M193" s="238"/>
      <c r="N193" s="86"/>
      <c r="O193" s="86"/>
      <c r="P193" s="86"/>
      <c r="Q193" s="86"/>
      <c r="R193" s="86"/>
      <c r="S193" s="86"/>
      <c r="T193" s="87"/>
      <c r="AT193" s="17" t="s">
        <v>144</v>
      </c>
      <c r="AU193" s="17" t="s">
        <v>89</v>
      </c>
    </row>
    <row r="194" spans="2:47" s="1" customFormat="1" ht="12">
      <c r="B194" s="38"/>
      <c r="C194" s="39"/>
      <c r="D194" s="236" t="s">
        <v>146</v>
      </c>
      <c r="E194" s="39"/>
      <c r="F194" s="239" t="s">
        <v>342</v>
      </c>
      <c r="G194" s="39"/>
      <c r="H194" s="39"/>
      <c r="I194" s="139"/>
      <c r="J194" s="39"/>
      <c r="K194" s="39"/>
      <c r="L194" s="43"/>
      <c r="M194" s="293"/>
      <c r="N194" s="294"/>
      <c r="O194" s="294"/>
      <c r="P194" s="294"/>
      <c r="Q194" s="294"/>
      <c r="R194" s="294"/>
      <c r="S194" s="294"/>
      <c r="T194" s="295"/>
      <c r="AT194" s="17" t="s">
        <v>146</v>
      </c>
      <c r="AU194" s="17" t="s">
        <v>89</v>
      </c>
    </row>
    <row r="195" spans="2:12" s="1" customFormat="1" ht="6.95" customHeight="1">
      <c r="B195" s="61"/>
      <c r="C195" s="62"/>
      <c r="D195" s="62"/>
      <c r="E195" s="62"/>
      <c r="F195" s="62"/>
      <c r="G195" s="62"/>
      <c r="H195" s="62"/>
      <c r="I195" s="173"/>
      <c r="J195" s="62"/>
      <c r="K195" s="62"/>
      <c r="L195" s="43"/>
    </row>
  </sheetData>
  <sheetProtection password="CC35" sheet="1" objects="1" scenarios="1" formatColumns="0" formatRows="0" autoFilter="0"/>
  <autoFilter ref="C122:K194"/>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34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101</v>
      </c>
    </row>
    <row r="3" spans="2:46" ht="6.95" customHeight="1">
      <c r="B3" s="132"/>
      <c r="C3" s="133"/>
      <c r="D3" s="133"/>
      <c r="E3" s="133"/>
      <c r="F3" s="133"/>
      <c r="G3" s="133"/>
      <c r="H3" s="133"/>
      <c r="I3" s="134"/>
      <c r="J3" s="133"/>
      <c r="K3" s="133"/>
      <c r="L3" s="20"/>
      <c r="AT3" s="17" t="s">
        <v>89</v>
      </c>
    </row>
    <row r="4" spans="2:46" ht="24.95" customHeight="1">
      <c r="B4" s="20"/>
      <c r="D4" s="135" t="s">
        <v>105</v>
      </c>
      <c r="L4" s="20"/>
      <c r="M4" s="136" t="s">
        <v>10</v>
      </c>
      <c r="AT4" s="17" t="s">
        <v>4</v>
      </c>
    </row>
    <row r="5" spans="2:12" ht="6.95" customHeight="1">
      <c r="B5" s="20"/>
      <c r="L5" s="20"/>
    </row>
    <row r="6" spans="2:12" ht="12" customHeight="1">
      <c r="B6" s="20"/>
      <c r="D6" s="137" t="s">
        <v>16</v>
      </c>
      <c r="L6" s="20"/>
    </row>
    <row r="7" spans="2:12" ht="16.5" customHeight="1">
      <c r="B7" s="20"/>
      <c r="E7" s="138" t="str">
        <f>'Rekapitulace stavby'!K6</f>
        <v>Jílový potok, Chrastava, oprava koryta, ř.km 0,000 - 1,157</v>
      </c>
      <c r="F7" s="137"/>
      <c r="G7" s="137"/>
      <c r="H7" s="137"/>
      <c r="L7" s="20"/>
    </row>
    <row r="8" spans="2:12" s="1" customFormat="1" ht="12" customHeight="1">
      <c r="B8" s="43"/>
      <c r="D8" s="137" t="s">
        <v>106</v>
      </c>
      <c r="I8" s="139"/>
      <c r="L8" s="43"/>
    </row>
    <row r="9" spans="2:12" s="1" customFormat="1" ht="36.95" customHeight="1">
      <c r="B9" s="43"/>
      <c r="E9" s="140" t="s">
        <v>863</v>
      </c>
      <c r="F9" s="1"/>
      <c r="G9" s="1"/>
      <c r="H9" s="1"/>
      <c r="I9" s="139"/>
      <c r="L9" s="43"/>
    </row>
    <row r="10" spans="2:12" s="1" customFormat="1" ht="12">
      <c r="B10" s="43"/>
      <c r="I10" s="139"/>
      <c r="L10" s="43"/>
    </row>
    <row r="11" spans="2:12" s="1" customFormat="1" ht="12" customHeight="1">
      <c r="B11" s="43"/>
      <c r="D11" s="137" t="s">
        <v>18</v>
      </c>
      <c r="F11" s="141" t="s">
        <v>1</v>
      </c>
      <c r="I11" s="142" t="s">
        <v>19</v>
      </c>
      <c r="J11" s="141" t="s">
        <v>1</v>
      </c>
      <c r="L11" s="43"/>
    </row>
    <row r="12" spans="2:12" s="1" customFormat="1" ht="12" customHeight="1">
      <c r="B12" s="43"/>
      <c r="D12" s="137" t="s">
        <v>20</v>
      </c>
      <c r="F12" s="141" t="s">
        <v>21</v>
      </c>
      <c r="I12" s="142" t="s">
        <v>22</v>
      </c>
      <c r="J12" s="143" t="str">
        <f>'Rekapitulace stavby'!AN8</f>
        <v>20. 12. 2017</v>
      </c>
      <c r="L12" s="43"/>
    </row>
    <row r="13" spans="2:12" s="1" customFormat="1" ht="10.8" customHeight="1">
      <c r="B13" s="43"/>
      <c r="I13" s="139"/>
      <c r="L13" s="43"/>
    </row>
    <row r="14" spans="2:12" s="1" customFormat="1" ht="12" customHeight="1">
      <c r="B14" s="43"/>
      <c r="D14" s="137" t="s">
        <v>24</v>
      </c>
      <c r="I14" s="142" t="s">
        <v>25</v>
      </c>
      <c r="J14" s="141" t="s">
        <v>26</v>
      </c>
      <c r="L14" s="43"/>
    </row>
    <row r="15" spans="2:12" s="1" customFormat="1" ht="18" customHeight="1">
      <c r="B15" s="43"/>
      <c r="E15" s="141" t="s">
        <v>27</v>
      </c>
      <c r="I15" s="142" t="s">
        <v>28</v>
      </c>
      <c r="J15" s="141" t="s">
        <v>29</v>
      </c>
      <c r="L15" s="43"/>
    </row>
    <row r="16" spans="2:12" s="1" customFormat="1" ht="6.95" customHeight="1">
      <c r="B16" s="43"/>
      <c r="I16" s="139"/>
      <c r="L16" s="43"/>
    </row>
    <row r="17" spans="2:12" s="1" customFormat="1" ht="12" customHeight="1">
      <c r="B17" s="43"/>
      <c r="D17" s="137" t="s">
        <v>30</v>
      </c>
      <c r="I17" s="142" t="s">
        <v>25</v>
      </c>
      <c r="J17" s="33" t="str">
        <f>'Rekapitulace stavby'!AN13</f>
        <v>Vyplň údaj</v>
      </c>
      <c r="L17" s="43"/>
    </row>
    <row r="18" spans="2:12" s="1" customFormat="1" ht="18" customHeight="1">
      <c r="B18" s="43"/>
      <c r="E18" s="33" t="str">
        <f>'Rekapitulace stavby'!E14</f>
        <v>Vyplň údaj</v>
      </c>
      <c r="F18" s="141"/>
      <c r="G18" s="141"/>
      <c r="H18" s="141"/>
      <c r="I18" s="142" t="s">
        <v>28</v>
      </c>
      <c r="J18" s="33" t="str">
        <f>'Rekapitulace stavby'!AN14</f>
        <v>Vyplň údaj</v>
      </c>
      <c r="L18" s="43"/>
    </row>
    <row r="19" spans="2:12" s="1" customFormat="1" ht="6.95" customHeight="1">
      <c r="B19" s="43"/>
      <c r="I19" s="139"/>
      <c r="L19" s="43"/>
    </row>
    <row r="20" spans="2:12" s="1" customFormat="1" ht="12" customHeight="1">
      <c r="B20" s="43"/>
      <c r="D20" s="137" t="s">
        <v>32</v>
      </c>
      <c r="I20" s="142" t="s">
        <v>25</v>
      </c>
      <c r="J20" s="141" t="s">
        <v>33</v>
      </c>
      <c r="L20" s="43"/>
    </row>
    <row r="21" spans="2:12" s="1" customFormat="1" ht="18" customHeight="1">
      <c r="B21" s="43"/>
      <c r="E21" s="141" t="s">
        <v>34</v>
      </c>
      <c r="I21" s="142" t="s">
        <v>28</v>
      </c>
      <c r="J21" s="141" t="s">
        <v>35</v>
      </c>
      <c r="L21" s="43"/>
    </row>
    <row r="22" spans="2:12" s="1" customFormat="1" ht="6.95" customHeight="1">
      <c r="B22" s="43"/>
      <c r="I22" s="139"/>
      <c r="L22" s="43"/>
    </row>
    <row r="23" spans="2:12" s="1" customFormat="1" ht="12" customHeight="1">
      <c r="B23" s="43"/>
      <c r="D23" s="137" t="s">
        <v>37</v>
      </c>
      <c r="I23" s="142" t="s">
        <v>25</v>
      </c>
      <c r="J23" s="141" t="s">
        <v>33</v>
      </c>
      <c r="L23" s="43"/>
    </row>
    <row r="24" spans="2:12" s="1" customFormat="1" ht="18" customHeight="1">
      <c r="B24" s="43"/>
      <c r="E24" s="141" t="s">
        <v>34</v>
      </c>
      <c r="I24" s="142" t="s">
        <v>28</v>
      </c>
      <c r="J24" s="141" t="s">
        <v>35</v>
      </c>
      <c r="L24" s="43"/>
    </row>
    <row r="25" spans="2:12" s="1" customFormat="1" ht="6.95" customHeight="1">
      <c r="B25" s="43"/>
      <c r="I25" s="139"/>
      <c r="L25" s="43"/>
    </row>
    <row r="26" spans="2:12" s="1" customFormat="1" ht="12" customHeight="1">
      <c r="B26" s="43"/>
      <c r="D26" s="137" t="s">
        <v>38</v>
      </c>
      <c r="I26" s="139"/>
      <c r="L26" s="43"/>
    </row>
    <row r="27" spans="2:12" s="7" customFormat="1" ht="16.5" customHeight="1">
      <c r="B27" s="144"/>
      <c r="E27" s="145" t="s">
        <v>1</v>
      </c>
      <c r="F27" s="145"/>
      <c r="G27" s="145"/>
      <c r="H27" s="145"/>
      <c r="I27" s="146"/>
      <c r="L27" s="144"/>
    </row>
    <row r="28" spans="2:12" s="1" customFormat="1" ht="6.95" customHeight="1">
      <c r="B28" s="43"/>
      <c r="I28" s="139"/>
      <c r="L28" s="43"/>
    </row>
    <row r="29" spans="2:12" s="1" customFormat="1" ht="6.95" customHeight="1">
      <c r="B29" s="43"/>
      <c r="D29" s="78"/>
      <c r="E29" s="78"/>
      <c r="F29" s="78"/>
      <c r="G29" s="78"/>
      <c r="H29" s="78"/>
      <c r="I29" s="147"/>
      <c r="J29" s="78"/>
      <c r="K29" s="78"/>
      <c r="L29" s="43"/>
    </row>
    <row r="30" spans="2:12" s="1" customFormat="1" ht="25.4" customHeight="1">
      <c r="B30" s="43"/>
      <c r="D30" s="148" t="s">
        <v>39</v>
      </c>
      <c r="I30" s="139"/>
      <c r="J30" s="149">
        <f>ROUND(J124,2)</f>
        <v>0</v>
      </c>
      <c r="L30" s="43"/>
    </row>
    <row r="31" spans="2:12" s="1" customFormat="1" ht="6.95" customHeight="1">
      <c r="B31" s="43"/>
      <c r="D31" s="78"/>
      <c r="E31" s="78"/>
      <c r="F31" s="78"/>
      <c r="G31" s="78"/>
      <c r="H31" s="78"/>
      <c r="I31" s="147"/>
      <c r="J31" s="78"/>
      <c r="K31" s="78"/>
      <c r="L31" s="43"/>
    </row>
    <row r="32" spans="2:12" s="1" customFormat="1" ht="14.4" customHeight="1">
      <c r="B32" s="43"/>
      <c r="F32" s="150" t="s">
        <v>41</v>
      </c>
      <c r="I32" s="151" t="s">
        <v>40</v>
      </c>
      <c r="J32" s="150" t="s">
        <v>42</v>
      </c>
      <c r="L32" s="43"/>
    </row>
    <row r="33" spans="2:12" s="1" customFormat="1" ht="14.4" customHeight="1">
      <c r="B33" s="43"/>
      <c r="D33" s="152" t="s">
        <v>43</v>
      </c>
      <c r="E33" s="137" t="s">
        <v>44</v>
      </c>
      <c r="F33" s="153">
        <f>ROUND((SUM(BE124:BE342)),2)</f>
        <v>0</v>
      </c>
      <c r="I33" s="154">
        <v>0.21</v>
      </c>
      <c r="J33" s="153">
        <f>ROUND(((SUM(BE124:BE342))*I33),2)</f>
        <v>0</v>
      </c>
      <c r="L33" s="43"/>
    </row>
    <row r="34" spans="2:12" s="1" customFormat="1" ht="14.4" customHeight="1">
      <c r="B34" s="43"/>
      <c r="E34" s="137" t="s">
        <v>45</v>
      </c>
      <c r="F34" s="153">
        <f>ROUND((SUM(BF124:BF342)),2)</f>
        <v>0</v>
      </c>
      <c r="I34" s="154">
        <v>0.15</v>
      </c>
      <c r="J34" s="153">
        <f>ROUND(((SUM(BF124:BF342))*I34),2)</f>
        <v>0</v>
      </c>
      <c r="L34" s="43"/>
    </row>
    <row r="35" spans="2:12" s="1" customFormat="1" ht="14.4" customHeight="1" hidden="1">
      <c r="B35" s="43"/>
      <c r="E35" s="137" t="s">
        <v>46</v>
      </c>
      <c r="F35" s="153">
        <f>ROUND((SUM(BG124:BG342)),2)</f>
        <v>0</v>
      </c>
      <c r="I35" s="154">
        <v>0.21</v>
      </c>
      <c r="J35" s="153">
        <f>0</f>
        <v>0</v>
      </c>
      <c r="L35" s="43"/>
    </row>
    <row r="36" spans="2:12" s="1" customFormat="1" ht="14.4" customHeight="1" hidden="1">
      <c r="B36" s="43"/>
      <c r="E36" s="137" t="s">
        <v>47</v>
      </c>
      <c r="F36" s="153">
        <f>ROUND((SUM(BH124:BH342)),2)</f>
        <v>0</v>
      </c>
      <c r="I36" s="154">
        <v>0.15</v>
      </c>
      <c r="J36" s="153">
        <f>0</f>
        <v>0</v>
      </c>
      <c r="L36" s="43"/>
    </row>
    <row r="37" spans="2:12" s="1" customFormat="1" ht="14.4" customHeight="1" hidden="1">
      <c r="B37" s="43"/>
      <c r="E37" s="137" t="s">
        <v>48</v>
      </c>
      <c r="F37" s="153">
        <f>ROUND((SUM(BI124:BI342)),2)</f>
        <v>0</v>
      </c>
      <c r="I37" s="154">
        <v>0</v>
      </c>
      <c r="J37" s="153">
        <f>0</f>
        <v>0</v>
      </c>
      <c r="L37" s="43"/>
    </row>
    <row r="38" spans="2:12" s="1" customFormat="1" ht="6.95" customHeight="1">
      <c r="B38" s="43"/>
      <c r="I38" s="139"/>
      <c r="L38" s="43"/>
    </row>
    <row r="39" spans="2:12" s="1" customFormat="1" ht="25.4" customHeight="1">
      <c r="B39" s="43"/>
      <c r="C39" s="155"/>
      <c r="D39" s="156" t="s">
        <v>49</v>
      </c>
      <c r="E39" s="157"/>
      <c r="F39" s="157"/>
      <c r="G39" s="158" t="s">
        <v>50</v>
      </c>
      <c r="H39" s="159" t="s">
        <v>51</v>
      </c>
      <c r="I39" s="160"/>
      <c r="J39" s="161">
        <f>SUM(J30:J37)</f>
        <v>0</v>
      </c>
      <c r="K39" s="162"/>
      <c r="L39" s="43"/>
    </row>
    <row r="40" spans="2:12" s="1" customFormat="1" ht="14.4" customHeight="1">
      <c r="B40" s="43"/>
      <c r="I40" s="139"/>
      <c r="L40" s="43"/>
    </row>
    <row r="41" spans="2:12" ht="14.4" customHeight="1">
      <c r="B41" s="20"/>
      <c r="L41" s="20"/>
    </row>
    <row r="42" spans="2:12" ht="14.4" customHeight="1">
      <c r="B42" s="20"/>
      <c r="L42" s="20"/>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43"/>
      <c r="D50" s="163" t="s">
        <v>52</v>
      </c>
      <c r="E50" s="164"/>
      <c r="F50" s="164"/>
      <c r="G50" s="163" t="s">
        <v>53</v>
      </c>
      <c r="H50" s="164"/>
      <c r="I50" s="165"/>
      <c r="J50" s="164"/>
      <c r="K50" s="164"/>
      <c r="L50" s="4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
      <c r="B61" s="43"/>
      <c r="D61" s="166" t="s">
        <v>54</v>
      </c>
      <c r="E61" s="167"/>
      <c r="F61" s="168" t="s">
        <v>55</v>
      </c>
      <c r="G61" s="166" t="s">
        <v>54</v>
      </c>
      <c r="H61" s="167"/>
      <c r="I61" s="169"/>
      <c r="J61" s="170" t="s">
        <v>55</v>
      </c>
      <c r="K61" s="167"/>
      <c r="L61" s="43"/>
    </row>
    <row r="62" spans="2:12" ht="12">
      <c r="B62" s="20"/>
      <c r="L62" s="20"/>
    </row>
    <row r="63" spans="2:12" ht="12">
      <c r="B63" s="20"/>
      <c r="L63" s="20"/>
    </row>
    <row r="64" spans="2:12" ht="12">
      <c r="B64" s="20"/>
      <c r="L64" s="20"/>
    </row>
    <row r="65" spans="2:12" s="1" customFormat="1" ht="12">
      <c r="B65" s="43"/>
      <c r="D65" s="163" t="s">
        <v>56</v>
      </c>
      <c r="E65" s="164"/>
      <c r="F65" s="164"/>
      <c r="G65" s="163" t="s">
        <v>57</v>
      </c>
      <c r="H65" s="164"/>
      <c r="I65" s="165"/>
      <c r="J65" s="164"/>
      <c r="K65" s="164"/>
      <c r="L65" s="43"/>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
      <c r="B76" s="43"/>
      <c r="D76" s="166" t="s">
        <v>54</v>
      </c>
      <c r="E76" s="167"/>
      <c r="F76" s="168" t="s">
        <v>55</v>
      </c>
      <c r="G76" s="166" t="s">
        <v>54</v>
      </c>
      <c r="H76" s="167"/>
      <c r="I76" s="169"/>
      <c r="J76" s="170" t="s">
        <v>55</v>
      </c>
      <c r="K76" s="167"/>
      <c r="L76" s="43"/>
    </row>
    <row r="77" spans="2:12" s="1" customFormat="1" ht="14.4" customHeight="1">
      <c r="B77" s="171"/>
      <c r="C77" s="172"/>
      <c r="D77" s="172"/>
      <c r="E77" s="172"/>
      <c r="F77" s="172"/>
      <c r="G77" s="172"/>
      <c r="H77" s="172"/>
      <c r="I77" s="173"/>
      <c r="J77" s="172"/>
      <c r="K77" s="172"/>
      <c r="L77" s="43"/>
    </row>
    <row r="81" spans="2:12" s="1" customFormat="1" ht="6.95" customHeight="1">
      <c r="B81" s="174"/>
      <c r="C81" s="175"/>
      <c r="D81" s="175"/>
      <c r="E81" s="175"/>
      <c r="F81" s="175"/>
      <c r="G81" s="175"/>
      <c r="H81" s="175"/>
      <c r="I81" s="176"/>
      <c r="J81" s="175"/>
      <c r="K81" s="175"/>
      <c r="L81" s="43"/>
    </row>
    <row r="82" spans="2:12" s="1" customFormat="1" ht="24.95" customHeight="1">
      <c r="B82" s="38"/>
      <c r="C82" s="23" t="s">
        <v>108</v>
      </c>
      <c r="D82" s="39"/>
      <c r="E82" s="39"/>
      <c r="F82" s="39"/>
      <c r="G82" s="39"/>
      <c r="H82" s="39"/>
      <c r="I82" s="139"/>
      <c r="J82" s="39"/>
      <c r="K82" s="39"/>
      <c r="L82" s="43"/>
    </row>
    <row r="83" spans="2:12" s="1" customFormat="1" ht="6.95" customHeight="1">
      <c r="B83" s="38"/>
      <c r="C83" s="39"/>
      <c r="D83" s="39"/>
      <c r="E83" s="39"/>
      <c r="F83" s="39"/>
      <c r="G83" s="39"/>
      <c r="H83" s="39"/>
      <c r="I83" s="139"/>
      <c r="J83" s="39"/>
      <c r="K83" s="39"/>
      <c r="L83" s="43"/>
    </row>
    <row r="84" spans="2:12" s="1" customFormat="1" ht="12" customHeight="1">
      <c r="B84" s="38"/>
      <c r="C84" s="32" t="s">
        <v>16</v>
      </c>
      <c r="D84" s="39"/>
      <c r="E84" s="39"/>
      <c r="F84" s="39"/>
      <c r="G84" s="39"/>
      <c r="H84" s="39"/>
      <c r="I84" s="139"/>
      <c r="J84" s="39"/>
      <c r="K84" s="39"/>
      <c r="L84" s="43"/>
    </row>
    <row r="85" spans="2:12" s="1" customFormat="1" ht="16.5" customHeight="1">
      <c r="B85" s="38"/>
      <c r="C85" s="39"/>
      <c r="D85" s="39"/>
      <c r="E85" s="177" t="str">
        <f>E7</f>
        <v>Jílový potok, Chrastava, oprava koryta, ř.km 0,000 - 1,157</v>
      </c>
      <c r="F85" s="32"/>
      <c r="G85" s="32"/>
      <c r="H85" s="32"/>
      <c r="I85" s="139"/>
      <c r="J85" s="39"/>
      <c r="K85" s="39"/>
      <c r="L85" s="43"/>
    </row>
    <row r="86" spans="2:12" s="1" customFormat="1" ht="12" customHeight="1">
      <c r="B86" s="38"/>
      <c r="C86" s="32" t="s">
        <v>106</v>
      </c>
      <c r="D86" s="39"/>
      <c r="E86" s="39"/>
      <c r="F86" s="39"/>
      <c r="G86" s="39"/>
      <c r="H86" s="39"/>
      <c r="I86" s="139"/>
      <c r="J86" s="39"/>
      <c r="K86" s="39"/>
      <c r="L86" s="43"/>
    </row>
    <row r="87" spans="2:12" s="1" customFormat="1" ht="16.5" customHeight="1">
      <c r="B87" s="38"/>
      <c r="C87" s="39"/>
      <c r="D87" s="39"/>
      <c r="E87" s="71" t="str">
        <f>E9</f>
        <v>05 - SO 05 - Oprava oboustranných zdí v ř.km 0,722-0,788</v>
      </c>
      <c r="F87" s="39"/>
      <c r="G87" s="39"/>
      <c r="H87" s="39"/>
      <c r="I87" s="139"/>
      <c r="J87" s="39"/>
      <c r="K87" s="39"/>
      <c r="L87" s="43"/>
    </row>
    <row r="88" spans="2:12" s="1" customFormat="1" ht="6.95" customHeight="1">
      <c r="B88" s="38"/>
      <c r="C88" s="39"/>
      <c r="D88" s="39"/>
      <c r="E88" s="39"/>
      <c r="F88" s="39"/>
      <c r="G88" s="39"/>
      <c r="H88" s="39"/>
      <c r="I88" s="139"/>
      <c r="J88" s="39"/>
      <c r="K88" s="39"/>
      <c r="L88" s="43"/>
    </row>
    <row r="89" spans="2:12" s="1" customFormat="1" ht="12" customHeight="1">
      <c r="B89" s="38"/>
      <c r="C89" s="32" t="s">
        <v>20</v>
      </c>
      <c r="D89" s="39"/>
      <c r="E89" s="39"/>
      <c r="F89" s="27" t="str">
        <f>F12</f>
        <v>Chrastava</v>
      </c>
      <c r="G89" s="39"/>
      <c r="H89" s="39"/>
      <c r="I89" s="142" t="s">
        <v>22</v>
      </c>
      <c r="J89" s="74" t="str">
        <f>IF(J12="","",J12)</f>
        <v>20. 12. 2017</v>
      </c>
      <c r="K89" s="39"/>
      <c r="L89" s="43"/>
    </row>
    <row r="90" spans="2:12" s="1" customFormat="1" ht="6.95" customHeight="1">
      <c r="B90" s="38"/>
      <c r="C90" s="39"/>
      <c r="D90" s="39"/>
      <c r="E90" s="39"/>
      <c r="F90" s="39"/>
      <c r="G90" s="39"/>
      <c r="H90" s="39"/>
      <c r="I90" s="139"/>
      <c r="J90" s="39"/>
      <c r="K90" s="39"/>
      <c r="L90" s="43"/>
    </row>
    <row r="91" spans="2:12" s="1" customFormat="1" ht="27.9" customHeight="1">
      <c r="B91" s="38"/>
      <c r="C91" s="32" t="s">
        <v>24</v>
      </c>
      <c r="D91" s="39"/>
      <c r="E91" s="39"/>
      <c r="F91" s="27" t="str">
        <f>E15</f>
        <v>Povodí Labe, s.p.</v>
      </c>
      <c r="G91" s="39"/>
      <c r="H91" s="39"/>
      <c r="I91" s="142" t="s">
        <v>32</v>
      </c>
      <c r="J91" s="36" t="str">
        <f>E21</f>
        <v>SNOWPLAN, spol. s r.o.</v>
      </c>
      <c r="K91" s="39"/>
      <c r="L91" s="43"/>
    </row>
    <row r="92" spans="2:12" s="1" customFormat="1" ht="27.9" customHeight="1">
      <c r="B92" s="38"/>
      <c r="C92" s="32" t="s">
        <v>30</v>
      </c>
      <c r="D92" s="39"/>
      <c r="E92" s="39"/>
      <c r="F92" s="27" t="str">
        <f>IF(E18="","",E18)</f>
        <v>Vyplň údaj</v>
      </c>
      <c r="G92" s="39"/>
      <c r="H92" s="39"/>
      <c r="I92" s="142" t="s">
        <v>37</v>
      </c>
      <c r="J92" s="36" t="str">
        <f>E24</f>
        <v>SNOWPLAN, spol. s r.o.</v>
      </c>
      <c r="K92" s="39"/>
      <c r="L92" s="43"/>
    </row>
    <row r="93" spans="2:12" s="1" customFormat="1" ht="10.3" customHeight="1">
      <c r="B93" s="38"/>
      <c r="C93" s="39"/>
      <c r="D93" s="39"/>
      <c r="E93" s="39"/>
      <c r="F93" s="39"/>
      <c r="G93" s="39"/>
      <c r="H93" s="39"/>
      <c r="I93" s="139"/>
      <c r="J93" s="39"/>
      <c r="K93" s="39"/>
      <c r="L93" s="43"/>
    </row>
    <row r="94" spans="2:12" s="1" customFormat="1" ht="29.25" customHeight="1">
      <c r="B94" s="38"/>
      <c r="C94" s="178" t="s">
        <v>109</v>
      </c>
      <c r="D94" s="179"/>
      <c r="E94" s="179"/>
      <c r="F94" s="179"/>
      <c r="G94" s="179"/>
      <c r="H94" s="179"/>
      <c r="I94" s="180"/>
      <c r="J94" s="181" t="s">
        <v>110</v>
      </c>
      <c r="K94" s="179"/>
      <c r="L94" s="43"/>
    </row>
    <row r="95" spans="2:12" s="1" customFormat="1" ht="10.3" customHeight="1">
      <c r="B95" s="38"/>
      <c r="C95" s="39"/>
      <c r="D95" s="39"/>
      <c r="E95" s="39"/>
      <c r="F95" s="39"/>
      <c r="G95" s="39"/>
      <c r="H95" s="39"/>
      <c r="I95" s="139"/>
      <c r="J95" s="39"/>
      <c r="K95" s="39"/>
      <c r="L95" s="43"/>
    </row>
    <row r="96" spans="2:47" s="1" customFormat="1" ht="22.8" customHeight="1">
      <c r="B96" s="38"/>
      <c r="C96" s="182" t="s">
        <v>111</v>
      </c>
      <c r="D96" s="39"/>
      <c r="E96" s="39"/>
      <c r="F96" s="39"/>
      <c r="G96" s="39"/>
      <c r="H96" s="39"/>
      <c r="I96" s="139"/>
      <c r="J96" s="105">
        <f>J124</f>
        <v>0</v>
      </c>
      <c r="K96" s="39"/>
      <c r="L96" s="43"/>
      <c r="AU96" s="17" t="s">
        <v>112</v>
      </c>
    </row>
    <row r="97" spans="2:12" s="8" customFormat="1" ht="24.95" customHeight="1">
      <c r="B97" s="183"/>
      <c r="C97" s="184"/>
      <c r="D97" s="185" t="s">
        <v>113</v>
      </c>
      <c r="E97" s="186"/>
      <c r="F97" s="186"/>
      <c r="G97" s="186"/>
      <c r="H97" s="186"/>
      <c r="I97" s="187"/>
      <c r="J97" s="188">
        <f>J125</f>
        <v>0</v>
      </c>
      <c r="K97" s="184"/>
      <c r="L97" s="189"/>
    </row>
    <row r="98" spans="2:12" s="9" customFormat="1" ht="19.9" customHeight="1">
      <c r="B98" s="190"/>
      <c r="C98" s="191"/>
      <c r="D98" s="192" t="s">
        <v>114</v>
      </c>
      <c r="E98" s="193"/>
      <c r="F98" s="193"/>
      <c r="G98" s="193"/>
      <c r="H98" s="193"/>
      <c r="I98" s="194"/>
      <c r="J98" s="195">
        <f>J126</f>
        <v>0</v>
      </c>
      <c r="K98" s="191"/>
      <c r="L98" s="196"/>
    </row>
    <row r="99" spans="2:12" s="9" customFormat="1" ht="19.9" customHeight="1">
      <c r="B99" s="190"/>
      <c r="C99" s="191"/>
      <c r="D99" s="192" t="s">
        <v>344</v>
      </c>
      <c r="E99" s="193"/>
      <c r="F99" s="193"/>
      <c r="G99" s="193"/>
      <c r="H99" s="193"/>
      <c r="I99" s="194"/>
      <c r="J99" s="195">
        <f>J220</f>
        <v>0</v>
      </c>
      <c r="K99" s="191"/>
      <c r="L99" s="196"/>
    </row>
    <row r="100" spans="2:12" s="9" customFormat="1" ht="19.9" customHeight="1">
      <c r="B100" s="190"/>
      <c r="C100" s="191"/>
      <c r="D100" s="192" t="s">
        <v>116</v>
      </c>
      <c r="E100" s="193"/>
      <c r="F100" s="193"/>
      <c r="G100" s="193"/>
      <c r="H100" s="193"/>
      <c r="I100" s="194"/>
      <c r="J100" s="195">
        <f>J244</f>
        <v>0</v>
      </c>
      <c r="K100" s="191"/>
      <c r="L100" s="196"/>
    </row>
    <row r="101" spans="2:12" s="9" customFormat="1" ht="19.9" customHeight="1">
      <c r="B101" s="190"/>
      <c r="C101" s="191"/>
      <c r="D101" s="192" t="s">
        <v>701</v>
      </c>
      <c r="E101" s="193"/>
      <c r="F101" s="193"/>
      <c r="G101" s="193"/>
      <c r="H101" s="193"/>
      <c r="I101" s="194"/>
      <c r="J101" s="195">
        <f>J259</f>
        <v>0</v>
      </c>
      <c r="K101" s="191"/>
      <c r="L101" s="196"/>
    </row>
    <row r="102" spans="2:12" s="9" customFormat="1" ht="19.9" customHeight="1">
      <c r="B102" s="190"/>
      <c r="C102" s="191"/>
      <c r="D102" s="192" t="s">
        <v>117</v>
      </c>
      <c r="E102" s="193"/>
      <c r="F102" s="193"/>
      <c r="G102" s="193"/>
      <c r="H102" s="193"/>
      <c r="I102" s="194"/>
      <c r="J102" s="195">
        <f>J267</f>
        <v>0</v>
      </c>
      <c r="K102" s="191"/>
      <c r="L102" s="196"/>
    </row>
    <row r="103" spans="2:12" s="9" customFormat="1" ht="19.9" customHeight="1">
      <c r="B103" s="190"/>
      <c r="C103" s="191"/>
      <c r="D103" s="192" t="s">
        <v>118</v>
      </c>
      <c r="E103" s="193"/>
      <c r="F103" s="193"/>
      <c r="G103" s="193"/>
      <c r="H103" s="193"/>
      <c r="I103" s="194"/>
      <c r="J103" s="195">
        <f>J300</f>
        <v>0</v>
      </c>
      <c r="K103" s="191"/>
      <c r="L103" s="196"/>
    </row>
    <row r="104" spans="2:12" s="9" customFormat="1" ht="19.9" customHeight="1">
      <c r="B104" s="190"/>
      <c r="C104" s="191"/>
      <c r="D104" s="192" t="s">
        <v>119</v>
      </c>
      <c r="E104" s="193"/>
      <c r="F104" s="193"/>
      <c r="G104" s="193"/>
      <c r="H104" s="193"/>
      <c r="I104" s="194"/>
      <c r="J104" s="195">
        <f>J339</f>
        <v>0</v>
      </c>
      <c r="K104" s="191"/>
      <c r="L104" s="196"/>
    </row>
    <row r="105" spans="2:12" s="1" customFormat="1" ht="21.8" customHeight="1">
      <c r="B105" s="38"/>
      <c r="C105" s="39"/>
      <c r="D105" s="39"/>
      <c r="E105" s="39"/>
      <c r="F105" s="39"/>
      <c r="G105" s="39"/>
      <c r="H105" s="39"/>
      <c r="I105" s="139"/>
      <c r="J105" s="39"/>
      <c r="K105" s="39"/>
      <c r="L105" s="43"/>
    </row>
    <row r="106" spans="2:12" s="1" customFormat="1" ht="6.95" customHeight="1">
      <c r="B106" s="61"/>
      <c r="C106" s="62"/>
      <c r="D106" s="62"/>
      <c r="E106" s="62"/>
      <c r="F106" s="62"/>
      <c r="G106" s="62"/>
      <c r="H106" s="62"/>
      <c r="I106" s="173"/>
      <c r="J106" s="62"/>
      <c r="K106" s="62"/>
      <c r="L106" s="43"/>
    </row>
    <row r="110" spans="2:12" s="1" customFormat="1" ht="6.95" customHeight="1">
      <c r="B110" s="63"/>
      <c r="C110" s="64"/>
      <c r="D110" s="64"/>
      <c r="E110" s="64"/>
      <c r="F110" s="64"/>
      <c r="G110" s="64"/>
      <c r="H110" s="64"/>
      <c r="I110" s="176"/>
      <c r="J110" s="64"/>
      <c r="K110" s="64"/>
      <c r="L110" s="43"/>
    </row>
    <row r="111" spans="2:12" s="1" customFormat="1" ht="24.95" customHeight="1">
      <c r="B111" s="38"/>
      <c r="C111" s="23" t="s">
        <v>120</v>
      </c>
      <c r="D111" s="39"/>
      <c r="E111" s="39"/>
      <c r="F111" s="39"/>
      <c r="G111" s="39"/>
      <c r="H111" s="39"/>
      <c r="I111" s="139"/>
      <c r="J111" s="39"/>
      <c r="K111" s="39"/>
      <c r="L111" s="43"/>
    </row>
    <row r="112" spans="2:12" s="1" customFormat="1" ht="6.95" customHeight="1">
      <c r="B112" s="38"/>
      <c r="C112" s="39"/>
      <c r="D112" s="39"/>
      <c r="E112" s="39"/>
      <c r="F112" s="39"/>
      <c r="G112" s="39"/>
      <c r="H112" s="39"/>
      <c r="I112" s="139"/>
      <c r="J112" s="39"/>
      <c r="K112" s="39"/>
      <c r="L112" s="43"/>
    </row>
    <row r="113" spans="2:12" s="1" customFormat="1" ht="12" customHeight="1">
      <c r="B113" s="38"/>
      <c r="C113" s="32" t="s">
        <v>16</v>
      </c>
      <c r="D113" s="39"/>
      <c r="E113" s="39"/>
      <c r="F113" s="39"/>
      <c r="G113" s="39"/>
      <c r="H113" s="39"/>
      <c r="I113" s="139"/>
      <c r="J113" s="39"/>
      <c r="K113" s="39"/>
      <c r="L113" s="43"/>
    </row>
    <row r="114" spans="2:12" s="1" customFormat="1" ht="16.5" customHeight="1">
      <c r="B114" s="38"/>
      <c r="C114" s="39"/>
      <c r="D114" s="39"/>
      <c r="E114" s="177" t="str">
        <f>E7</f>
        <v>Jílový potok, Chrastava, oprava koryta, ř.km 0,000 - 1,157</v>
      </c>
      <c r="F114" s="32"/>
      <c r="G114" s="32"/>
      <c r="H114" s="32"/>
      <c r="I114" s="139"/>
      <c r="J114" s="39"/>
      <c r="K114" s="39"/>
      <c r="L114" s="43"/>
    </row>
    <row r="115" spans="2:12" s="1" customFormat="1" ht="12" customHeight="1">
      <c r="B115" s="38"/>
      <c r="C115" s="32" t="s">
        <v>106</v>
      </c>
      <c r="D115" s="39"/>
      <c r="E115" s="39"/>
      <c r="F115" s="39"/>
      <c r="G115" s="39"/>
      <c r="H115" s="39"/>
      <c r="I115" s="139"/>
      <c r="J115" s="39"/>
      <c r="K115" s="39"/>
      <c r="L115" s="43"/>
    </row>
    <row r="116" spans="2:12" s="1" customFormat="1" ht="16.5" customHeight="1">
      <c r="B116" s="38"/>
      <c r="C116" s="39"/>
      <c r="D116" s="39"/>
      <c r="E116" s="71" t="str">
        <f>E9</f>
        <v>05 - SO 05 - Oprava oboustranných zdí v ř.km 0,722-0,788</v>
      </c>
      <c r="F116" s="39"/>
      <c r="G116" s="39"/>
      <c r="H116" s="39"/>
      <c r="I116" s="139"/>
      <c r="J116" s="39"/>
      <c r="K116" s="39"/>
      <c r="L116" s="43"/>
    </row>
    <row r="117" spans="2:12" s="1" customFormat="1" ht="6.95" customHeight="1">
      <c r="B117" s="38"/>
      <c r="C117" s="39"/>
      <c r="D117" s="39"/>
      <c r="E117" s="39"/>
      <c r="F117" s="39"/>
      <c r="G117" s="39"/>
      <c r="H117" s="39"/>
      <c r="I117" s="139"/>
      <c r="J117" s="39"/>
      <c r="K117" s="39"/>
      <c r="L117" s="43"/>
    </row>
    <row r="118" spans="2:12" s="1" customFormat="1" ht="12" customHeight="1">
      <c r="B118" s="38"/>
      <c r="C118" s="32" t="s">
        <v>20</v>
      </c>
      <c r="D118" s="39"/>
      <c r="E118" s="39"/>
      <c r="F118" s="27" t="str">
        <f>F12</f>
        <v>Chrastava</v>
      </c>
      <c r="G118" s="39"/>
      <c r="H118" s="39"/>
      <c r="I118" s="142" t="s">
        <v>22</v>
      </c>
      <c r="J118" s="74" t="str">
        <f>IF(J12="","",J12)</f>
        <v>20. 12. 2017</v>
      </c>
      <c r="K118" s="39"/>
      <c r="L118" s="43"/>
    </row>
    <row r="119" spans="2:12" s="1" customFormat="1" ht="6.95" customHeight="1">
      <c r="B119" s="38"/>
      <c r="C119" s="39"/>
      <c r="D119" s="39"/>
      <c r="E119" s="39"/>
      <c r="F119" s="39"/>
      <c r="G119" s="39"/>
      <c r="H119" s="39"/>
      <c r="I119" s="139"/>
      <c r="J119" s="39"/>
      <c r="K119" s="39"/>
      <c r="L119" s="43"/>
    </row>
    <row r="120" spans="2:12" s="1" customFormat="1" ht="27.9" customHeight="1">
      <c r="B120" s="38"/>
      <c r="C120" s="32" t="s">
        <v>24</v>
      </c>
      <c r="D120" s="39"/>
      <c r="E120" s="39"/>
      <c r="F120" s="27" t="str">
        <f>E15</f>
        <v>Povodí Labe, s.p.</v>
      </c>
      <c r="G120" s="39"/>
      <c r="H120" s="39"/>
      <c r="I120" s="142" t="s">
        <v>32</v>
      </c>
      <c r="J120" s="36" t="str">
        <f>E21</f>
        <v>SNOWPLAN, spol. s r.o.</v>
      </c>
      <c r="K120" s="39"/>
      <c r="L120" s="43"/>
    </row>
    <row r="121" spans="2:12" s="1" customFormat="1" ht="27.9" customHeight="1">
      <c r="B121" s="38"/>
      <c r="C121" s="32" t="s">
        <v>30</v>
      </c>
      <c r="D121" s="39"/>
      <c r="E121" s="39"/>
      <c r="F121" s="27" t="str">
        <f>IF(E18="","",E18)</f>
        <v>Vyplň údaj</v>
      </c>
      <c r="G121" s="39"/>
      <c r="H121" s="39"/>
      <c r="I121" s="142" t="s">
        <v>37</v>
      </c>
      <c r="J121" s="36" t="str">
        <f>E24</f>
        <v>SNOWPLAN, spol. s r.o.</v>
      </c>
      <c r="K121" s="39"/>
      <c r="L121" s="43"/>
    </row>
    <row r="122" spans="2:12" s="1" customFormat="1" ht="10.3" customHeight="1">
      <c r="B122" s="38"/>
      <c r="C122" s="39"/>
      <c r="D122" s="39"/>
      <c r="E122" s="39"/>
      <c r="F122" s="39"/>
      <c r="G122" s="39"/>
      <c r="H122" s="39"/>
      <c r="I122" s="139"/>
      <c r="J122" s="39"/>
      <c r="K122" s="39"/>
      <c r="L122" s="43"/>
    </row>
    <row r="123" spans="2:20" s="10" customFormat="1" ht="29.25" customHeight="1">
      <c r="B123" s="197"/>
      <c r="C123" s="198" t="s">
        <v>121</v>
      </c>
      <c r="D123" s="199" t="s">
        <v>64</v>
      </c>
      <c r="E123" s="199" t="s">
        <v>60</v>
      </c>
      <c r="F123" s="199" t="s">
        <v>61</v>
      </c>
      <c r="G123" s="199" t="s">
        <v>122</v>
      </c>
      <c r="H123" s="199" t="s">
        <v>123</v>
      </c>
      <c r="I123" s="200" t="s">
        <v>124</v>
      </c>
      <c r="J123" s="199" t="s">
        <v>110</v>
      </c>
      <c r="K123" s="201" t="s">
        <v>125</v>
      </c>
      <c r="L123" s="202"/>
      <c r="M123" s="95" t="s">
        <v>1</v>
      </c>
      <c r="N123" s="96" t="s">
        <v>43</v>
      </c>
      <c r="O123" s="96" t="s">
        <v>126</v>
      </c>
      <c r="P123" s="96" t="s">
        <v>127</v>
      </c>
      <c r="Q123" s="96" t="s">
        <v>128</v>
      </c>
      <c r="R123" s="96" t="s">
        <v>129</v>
      </c>
      <c r="S123" s="96" t="s">
        <v>130</v>
      </c>
      <c r="T123" s="97" t="s">
        <v>131</v>
      </c>
    </row>
    <row r="124" spans="2:63" s="1" customFormat="1" ht="22.8" customHeight="1">
      <c r="B124" s="38"/>
      <c r="C124" s="102" t="s">
        <v>132</v>
      </c>
      <c r="D124" s="39"/>
      <c r="E124" s="39"/>
      <c r="F124" s="39"/>
      <c r="G124" s="39"/>
      <c r="H124" s="39"/>
      <c r="I124" s="139"/>
      <c r="J124" s="203">
        <f>BK124</f>
        <v>0</v>
      </c>
      <c r="K124" s="39"/>
      <c r="L124" s="43"/>
      <c r="M124" s="98"/>
      <c r="N124" s="99"/>
      <c r="O124" s="99"/>
      <c r="P124" s="204">
        <f>P125</f>
        <v>0</v>
      </c>
      <c r="Q124" s="99"/>
      <c r="R124" s="204">
        <f>R125</f>
        <v>39.6326455</v>
      </c>
      <c r="S124" s="99"/>
      <c r="T124" s="205">
        <f>T125</f>
        <v>52.34189</v>
      </c>
      <c r="AT124" s="17" t="s">
        <v>78</v>
      </c>
      <c r="AU124" s="17" t="s">
        <v>112</v>
      </c>
      <c r="BK124" s="206">
        <f>BK125</f>
        <v>0</v>
      </c>
    </row>
    <row r="125" spans="2:63" s="11" customFormat="1" ht="25.9" customHeight="1">
      <c r="B125" s="207"/>
      <c r="C125" s="208"/>
      <c r="D125" s="209" t="s">
        <v>78</v>
      </c>
      <c r="E125" s="210" t="s">
        <v>133</v>
      </c>
      <c r="F125" s="210" t="s">
        <v>134</v>
      </c>
      <c r="G125" s="208"/>
      <c r="H125" s="208"/>
      <c r="I125" s="211"/>
      <c r="J125" s="212">
        <f>BK125</f>
        <v>0</v>
      </c>
      <c r="K125" s="208"/>
      <c r="L125" s="213"/>
      <c r="M125" s="214"/>
      <c r="N125" s="215"/>
      <c r="O125" s="215"/>
      <c r="P125" s="216">
        <f>P126+P220+P244+P259+P267+P300+P339</f>
        <v>0</v>
      </c>
      <c r="Q125" s="215"/>
      <c r="R125" s="216">
        <f>R126+R220+R244+R259+R267+R300+R339</f>
        <v>39.6326455</v>
      </c>
      <c r="S125" s="215"/>
      <c r="T125" s="217">
        <f>T126+T220+T244+T259+T267+T300+T339</f>
        <v>52.34189</v>
      </c>
      <c r="AR125" s="218" t="s">
        <v>87</v>
      </c>
      <c r="AT125" s="219" t="s">
        <v>78</v>
      </c>
      <c r="AU125" s="219" t="s">
        <v>79</v>
      </c>
      <c r="AY125" s="218" t="s">
        <v>135</v>
      </c>
      <c r="BK125" s="220">
        <f>BK126+BK220+BK244+BK259+BK267+BK300+BK339</f>
        <v>0</v>
      </c>
    </row>
    <row r="126" spans="2:63" s="11" customFormat="1" ht="22.8" customHeight="1">
      <c r="B126" s="207"/>
      <c r="C126" s="208"/>
      <c r="D126" s="209" t="s">
        <v>78</v>
      </c>
      <c r="E126" s="221" t="s">
        <v>87</v>
      </c>
      <c r="F126" s="221" t="s">
        <v>136</v>
      </c>
      <c r="G126" s="208"/>
      <c r="H126" s="208"/>
      <c r="I126" s="211"/>
      <c r="J126" s="222">
        <f>BK126</f>
        <v>0</v>
      </c>
      <c r="K126" s="208"/>
      <c r="L126" s="213"/>
      <c r="M126" s="214"/>
      <c r="N126" s="215"/>
      <c r="O126" s="215"/>
      <c r="P126" s="216">
        <f>SUM(P127:P219)</f>
        <v>0</v>
      </c>
      <c r="Q126" s="215"/>
      <c r="R126" s="216">
        <f>SUM(R127:R219)</f>
        <v>0.410134</v>
      </c>
      <c r="S126" s="215"/>
      <c r="T126" s="217">
        <f>SUM(T127:T219)</f>
        <v>21.2</v>
      </c>
      <c r="AR126" s="218" t="s">
        <v>87</v>
      </c>
      <c r="AT126" s="219" t="s">
        <v>78</v>
      </c>
      <c r="AU126" s="219" t="s">
        <v>87</v>
      </c>
      <c r="AY126" s="218" t="s">
        <v>135</v>
      </c>
      <c r="BK126" s="220">
        <f>SUM(BK127:BK219)</f>
        <v>0</v>
      </c>
    </row>
    <row r="127" spans="2:65" s="1" customFormat="1" ht="16.5" customHeight="1">
      <c r="B127" s="38"/>
      <c r="C127" s="223" t="s">
        <v>87</v>
      </c>
      <c r="D127" s="223" t="s">
        <v>137</v>
      </c>
      <c r="E127" s="224" t="s">
        <v>385</v>
      </c>
      <c r="F127" s="225" t="s">
        <v>702</v>
      </c>
      <c r="G127" s="226" t="s">
        <v>167</v>
      </c>
      <c r="H127" s="227">
        <v>25</v>
      </c>
      <c r="I127" s="228"/>
      <c r="J127" s="229">
        <f>ROUND(I127*H127,2)</f>
        <v>0</v>
      </c>
      <c r="K127" s="225" t="s">
        <v>141</v>
      </c>
      <c r="L127" s="43"/>
      <c r="M127" s="230" t="s">
        <v>1</v>
      </c>
      <c r="N127" s="231" t="s">
        <v>44</v>
      </c>
      <c r="O127" s="86"/>
      <c r="P127" s="232">
        <f>O127*H127</f>
        <v>0</v>
      </c>
      <c r="Q127" s="232">
        <v>0.01559</v>
      </c>
      <c r="R127" s="232">
        <f>Q127*H127</f>
        <v>0.38975</v>
      </c>
      <c r="S127" s="232">
        <v>0</v>
      </c>
      <c r="T127" s="233">
        <f>S127*H127</f>
        <v>0</v>
      </c>
      <c r="AR127" s="234" t="s">
        <v>142</v>
      </c>
      <c r="AT127" s="234" t="s">
        <v>137</v>
      </c>
      <c r="AU127" s="234" t="s">
        <v>89</v>
      </c>
      <c r="AY127" s="17" t="s">
        <v>135</v>
      </c>
      <c r="BE127" s="235">
        <f>IF(N127="základní",J127,0)</f>
        <v>0</v>
      </c>
      <c r="BF127" s="235">
        <f>IF(N127="snížená",J127,0)</f>
        <v>0</v>
      </c>
      <c r="BG127" s="235">
        <f>IF(N127="zákl. přenesená",J127,0)</f>
        <v>0</v>
      </c>
      <c r="BH127" s="235">
        <f>IF(N127="sníž. přenesená",J127,0)</f>
        <v>0</v>
      </c>
      <c r="BI127" s="235">
        <f>IF(N127="nulová",J127,0)</f>
        <v>0</v>
      </c>
      <c r="BJ127" s="17" t="s">
        <v>87</v>
      </c>
      <c r="BK127" s="235">
        <f>ROUND(I127*H127,2)</f>
        <v>0</v>
      </c>
      <c r="BL127" s="17" t="s">
        <v>142</v>
      </c>
      <c r="BM127" s="234" t="s">
        <v>864</v>
      </c>
    </row>
    <row r="128" spans="2:47" s="1" customFormat="1" ht="12">
      <c r="B128" s="38"/>
      <c r="C128" s="39"/>
      <c r="D128" s="236" t="s">
        <v>144</v>
      </c>
      <c r="E128" s="39"/>
      <c r="F128" s="237" t="s">
        <v>704</v>
      </c>
      <c r="G128" s="39"/>
      <c r="H128" s="39"/>
      <c r="I128" s="139"/>
      <c r="J128" s="39"/>
      <c r="K128" s="39"/>
      <c r="L128" s="43"/>
      <c r="M128" s="238"/>
      <c r="N128" s="86"/>
      <c r="O128" s="86"/>
      <c r="P128" s="86"/>
      <c r="Q128" s="86"/>
      <c r="R128" s="86"/>
      <c r="S128" s="86"/>
      <c r="T128" s="87"/>
      <c r="AT128" s="17" t="s">
        <v>144</v>
      </c>
      <c r="AU128" s="17" t="s">
        <v>89</v>
      </c>
    </row>
    <row r="129" spans="2:47" s="1" customFormat="1" ht="12">
      <c r="B129" s="38"/>
      <c r="C129" s="39"/>
      <c r="D129" s="236" t="s">
        <v>146</v>
      </c>
      <c r="E129" s="39"/>
      <c r="F129" s="239" t="s">
        <v>170</v>
      </c>
      <c r="G129" s="39"/>
      <c r="H129" s="39"/>
      <c r="I129" s="139"/>
      <c r="J129" s="39"/>
      <c r="K129" s="39"/>
      <c r="L129" s="43"/>
      <c r="M129" s="238"/>
      <c r="N129" s="86"/>
      <c r="O129" s="86"/>
      <c r="P129" s="86"/>
      <c r="Q129" s="86"/>
      <c r="R129" s="86"/>
      <c r="S129" s="86"/>
      <c r="T129" s="87"/>
      <c r="AT129" s="17" t="s">
        <v>146</v>
      </c>
      <c r="AU129" s="17" t="s">
        <v>89</v>
      </c>
    </row>
    <row r="130" spans="2:47" s="1" customFormat="1" ht="12">
      <c r="B130" s="38"/>
      <c r="C130" s="39"/>
      <c r="D130" s="236" t="s">
        <v>222</v>
      </c>
      <c r="E130" s="39"/>
      <c r="F130" s="239" t="s">
        <v>705</v>
      </c>
      <c r="G130" s="39"/>
      <c r="H130" s="39"/>
      <c r="I130" s="139"/>
      <c r="J130" s="39"/>
      <c r="K130" s="39"/>
      <c r="L130" s="43"/>
      <c r="M130" s="238"/>
      <c r="N130" s="86"/>
      <c r="O130" s="86"/>
      <c r="P130" s="86"/>
      <c r="Q130" s="86"/>
      <c r="R130" s="86"/>
      <c r="S130" s="86"/>
      <c r="T130" s="87"/>
      <c r="AT130" s="17" t="s">
        <v>222</v>
      </c>
      <c r="AU130" s="17" t="s">
        <v>89</v>
      </c>
    </row>
    <row r="131" spans="2:65" s="1" customFormat="1" ht="16.5" customHeight="1">
      <c r="B131" s="38"/>
      <c r="C131" s="223" t="s">
        <v>89</v>
      </c>
      <c r="D131" s="223" t="s">
        <v>137</v>
      </c>
      <c r="E131" s="224" t="s">
        <v>865</v>
      </c>
      <c r="F131" s="225" t="s">
        <v>866</v>
      </c>
      <c r="G131" s="226" t="s">
        <v>174</v>
      </c>
      <c r="H131" s="227">
        <v>5.824</v>
      </c>
      <c r="I131" s="228"/>
      <c r="J131" s="229">
        <f>ROUND(I131*H131,2)</f>
        <v>0</v>
      </c>
      <c r="K131" s="225" t="s">
        <v>141</v>
      </c>
      <c r="L131" s="43"/>
      <c r="M131" s="230" t="s">
        <v>1</v>
      </c>
      <c r="N131" s="231" t="s">
        <v>44</v>
      </c>
      <c r="O131" s="86"/>
      <c r="P131" s="232">
        <f>O131*H131</f>
        <v>0</v>
      </c>
      <c r="Q131" s="232">
        <v>0</v>
      </c>
      <c r="R131" s="232">
        <f>Q131*H131</f>
        <v>0</v>
      </c>
      <c r="S131" s="232">
        <v>0</v>
      </c>
      <c r="T131" s="233">
        <f>S131*H131</f>
        <v>0</v>
      </c>
      <c r="AR131" s="234" t="s">
        <v>142</v>
      </c>
      <c r="AT131" s="234" t="s">
        <v>137</v>
      </c>
      <c r="AU131" s="234" t="s">
        <v>89</v>
      </c>
      <c r="AY131" s="17" t="s">
        <v>135</v>
      </c>
      <c r="BE131" s="235">
        <f>IF(N131="základní",J131,0)</f>
        <v>0</v>
      </c>
      <c r="BF131" s="235">
        <f>IF(N131="snížená",J131,0)</f>
        <v>0</v>
      </c>
      <c r="BG131" s="235">
        <f>IF(N131="zákl. přenesená",J131,0)</f>
        <v>0</v>
      </c>
      <c r="BH131" s="235">
        <f>IF(N131="sníž. přenesená",J131,0)</f>
        <v>0</v>
      </c>
      <c r="BI131" s="235">
        <f>IF(N131="nulová",J131,0)</f>
        <v>0</v>
      </c>
      <c r="BJ131" s="17" t="s">
        <v>87</v>
      </c>
      <c r="BK131" s="235">
        <f>ROUND(I131*H131,2)</f>
        <v>0</v>
      </c>
      <c r="BL131" s="17" t="s">
        <v>142</v>
      </c>
      <c r="BM131" s="234" t="s">
        <v>867</v>
      </c>
    </row>
    <row r="132" spans="2:47" s="1" customFormat="1" ht="12">
      <c r="B132" s="38"/>
      <c r="C132" s="39"/>
      <c r="D132" s="236" t="s">
        <v>144</v>
      </c>
      <c r="E132" s="39"/>
      <c r="F132" s="237" t="s">
        <v>868</v>
      </c>
      <c r="G132" s="39"/>
      <c r="H132" s="39"/>
      <c r="I132" s="139"/>
      <c r="J132" s="39"/>
      <c r="K132" s="39"/>
      <c r="L132" s="43"/>
      <c r="M132" s="238"/>
      <c r="N132" s="86"/>
      <c r="O132" s="86"/>
      <c r="P132" s="86"/>
      <c r="Q132" s="86"/>
      <c r="R132" s="86"/>
      <c r="S132" s="86"/>
      <c r="T132" s="87"/>
      <c r="AT132" s="17" t="s">
        <v>144</v>
      </c>
      <c r="AU132" s="17" t="s">
        <v>89</v>
      </c>
    </row>
    <row r="133" spans="2:51" s="13" customFormat="1" ht="12">
      <c r="B133" s="250"/>
      <c r="C133" s="251"/>
      <c r="D133" s="236" t="s">
        <v>148</v>
      </c>
      <c r="E133" s="252" t="s">
        <v>1</v>
      </c>
      <c r="F133" s="253" t="s">
        <v>869</v>
      </c>
      <c r="G133" s="251"/>
      <c r="H133" s="254">
        <v>11.648</v>
      </c>
      <c r="I133" s="255"/>
      <c r="J133" s="251"/>
      <c r="K133" s="251"/>
      <c r="L133" s="256"/>
      <c r="M133" s="257"/>
      <c r="N133" s="258"/>
      <c r="O133" s="258"/>
      <c r="P133" s="258"/>
      <c r="Q133" s="258"/>
      <c r="R133" s="258"/>
      <c r="S133" s="258"/>
      <c r="T133" s="259"/>
      <c r="AT133" s="260" t="s">
        <v>148</v>
      </c>
      <c r="AU133" s="260" t="s">
        <v>89</v>
      </c>
      <c r="AV133" s="13" t="s">
        <v>89</v>
      </c>
      <c r="AW133" s="13" t="s">
        <v>36</v>
      </c>
      <c r="AX133" s="13" t="s">
        <v>79</v>
      </c>
      <c r="AY133" s="260" t="s">
        <v>135</v>
      </c>
    </row>
    <row r="134" spans="2:51" s="13" customFormat="1" ht="12">
      <c r="B134" s="250"/>
      <c r="C134" s="251"/>
      <c r="D134" s="236" t="s">
        <v>148</v>
      </c>
      <c r="E134" s="252" t="s">
        <v>1</v>
      </c>
      <c r="F134" s="253" t="s">
        <v>870</v>
      </c>
      <c r="G134" s="251"/>
      <c r="H134" s="254">
        <v>5.824</v>
      </c>
      <c r="I134" s="255"/>
      <c r="J134" s="251"/>
      <c r="K134" s="251"/>
      <c r="L134" s="256"/>
      <c r="M134" s="257"/>
      <c r="N134" s="258"/>
      <c r="O134" s="258"/>
      <c r="P134" s="258"/>
      <c r="Q134" s="258"/>
      <c r="R134" s="258"/>
      <c r="S134" s="258"/>
      <c r="T134" s="259"/>
      <c r="AT134" s="260" t="s">
        <v>148</v>
      </c>
      <c r="AU134" s="260" t="s">
        <v>89</v>
      </c>
      <c r="AV134" s="13" t="s">
        <v>89</v>
      </c>
      <c r="AW134" s="13" t="s">
        <v>36</v>
      </c>
      <c r="AX134" s="13" t="s">
        <v>87</v>
      </c>
      <c r="AY134" s="260" t="s">
        <v>135</v>
      </c>
    </row>
    <row r="135" spans="2:65" s="1" customFormat="1" ht="16.5" customHeight="1">
      <c r="B135" s="38"/>
      <c r="C135" s="223" t="s">
        <v>158</v>
      </c>
      <c r="D135" s="223" t="s">
        <v>137</v>
      </c>
      <c r="E135" s="224" t="s">
        <v>182</v>
      </c>
      <c r="F135" s="225" t="s">
        <v>183</v>
      </c>
      <c r="G135" s="226" t="s">
        <v>174</v>
      </c>
      <c r="H135" s="227">
        <v>5.824</v>
      </c>
      <c r="I135" s="228"/>
      <c r="J135" s="229">
        <f>ROUND(I135*H135,2)</f>
        <v>0</v>
      </c>
      <c r="K135" s="225" t="s">
        <v>141</v>
      </c>
      <c r="L135" s="43"/>
      <c r="M135" s="230" t="s">
        <v>1</v>
      </c>
      <c r="N135" s="231" t="s">
        <v>44</v>
      </c>
      <c r="O135" s="86"/>
      <c r="P135" s="232">
        <f>O135*H135</f>
        <v>0</v>
      </c>
      <c r="Q135" s="232">
        <v>0</v>
      </c>
      <c r="R135" s="232">
        <f>Q135*H135</f>
        <v>0</v>
      </c>
      <c r="S135" s="232">
        <v>0</v>
      </c>
      <c r="T135" s="233">
        <f>S135*H135</f>
        <v>0</v>
      </c>
      <c r="AR135" s="234" t="s">
        <v>142</v>
      </c>
      <c r="AT135" s="234" t="s">
        <v>137</v>
      </c>
      <c r="AU135" s="234" t="s">
        <v>89</v>
      </c>
      <c r="AY135" s="17" t="s">
        <v>135</v>
      </c>
      <c r="BE135" s="235">
        <f>IF(N135="základní",J135,0)</f>
        <v>0</v>
      </c>
      <c r="BF135" s="235">
        <f>IF(N135="snížená",J135,0)</f>
        <v>0</v>
      </c>
      <c r="BG135" s="235">
        <f>IF(N135="zákl. přenesená",J135,0)</f>
        <v>0</v>
      </c>
      <c r="BH135" s="235">
        <f>IF(N135="sníž. přenesená",J135,0)</f>
        <v>0</v>
      </c>
      <c r="BI135" s="235">
        <f>IF(N135="nulová",J135,0)</f>
        <v>0</v>
      </c>
      <c r="BJ135" s="17" t="s">
        <v>87</v>
      </c>
      <c r="BK135" s="235">
        <f>ROUND(I135*H135,2)</f>
        <v>0</v>
      </c>
      <c r="BL135" s="17" t="s">
        <v>142</v>
      </c>
      <c r="BM135" s="234" t="s">
        <v>871</v>
      </c>
    </row>
    <row r="136" spans="2:47" s="1" customFormat="1" ht="12">
      <c r="B136" s="38"/>
      <c r="C136" s="39"/>
      <c r="D136" s="236" t="s">
        <v>144</v>
      </c>
      <c r="E136" s="39"/>
      <c r="F136" s="237" t="s">
        <v>185</v>
      </c>
      <c r="G136" s="39"/>
      <c r="H136" s="39"/>
      <c r="I136" s="139"/>
      <c r="J136" s="39"/>
      <c r="K136" s="39"/>
      <c r="L136" s="43"/>
      <c r="M136" s="238"/>
      <c r="N136" s="86"/>
      <c r="O136" s="86"/>
      <c r="P136" s="86"/>
      <c r="Q136" s="86"/>
      <c r="R136" s="86"/>
      <c r="S136" s="86"/>
      <c r="T136" s="87"/>
      <c r="AT136" s="17" t="s">
        <v>144</v>
      </c>
      <c r="AU136" s="17" t="s">
        <v>89</v>
      </c>
    </row>
    <row r="137" spans="2:51" s="13" customFormat="1" ht="12">
      <c r="B137" s="250"/>
      <c r="C137" s="251"/>
      <c r="D137" s="236" t="s">
        <v>148</v>
      </c>
      <c r="E137" s="252" t="s">
        <v>1</v>
      </c>
      <c r="F137" s="253" t="s">
        <v>870</v>
      </c>
      <c r="G137" s="251"/>
      <c r="H137" s="254">
        <v>5.824</v>
      </c>
      <c r="I137" s="255"/>
      <c r="J137" s="251"/>
      <c r="K137" s="251"/>
      <c r="L137" s="256"/>
      <c r="M137" s="257"/>
      <c r="N137" s="258"/>
      <c r="O137" s="258"/>
      <c r="P137" s="258"/>
      <c r="Q137" s="258"/>
      <c r="R137" s="258"/>
      <c r="S137" s="258"/>
      <c r="T137" s="259"/>
      <c r="AT137" s="260" t="s">
        <v>148</v>
      </c>
      <c r="AU137" s="260" t="s">
        <v>89</v>
      </c>
      <c r="AV137" s="13" t="s">
        <v>89</v>
      </c>
      <c r="AW137" s="13" t="s">
        <v>36</v>
      </c>
      <c r="AX137" s="13" t="s">
        <v>87</v>
      </c>
      <c r="AY137" s="260" t="s">
        <v>135</v>
      </c>
    </row>
    <row r="138" spans="2:65" s="1" customFormat="1" ht="16.5" customHeight="1">
      <c r="B138" s="38"/>
      <c r="C138" s="223" t="s">
        <v>142</v>
      </c>
      <c r="D138" s="223" t="s">
        <v>137</v>
      </c>
      <c r="E138" s="224" t="s">
        <v>872</v>
      </c>
      <c r="F138" s="225" t="s">
        <v>873</v>
      </c>
      <c r="G138" s="226" t="s">
        <v>174</v>
      </c>
      <c r="H138" s="227">
        <v>5.824</v>
      </c>
      <c r="I138" s="228"/>
      <c r="J138" s="229">
        <f>ROUND(I138*H138,2)</f>
        <v>0</v>
      </c>
      <c r="K138" s="225" t="s">
        <v>141</v>
      </c>
      <c r="L138" s="43"/>
      <c r="M138" s="230" t="s">
        <v>1</v>
      </c>
      <c r="N138" s="231" t="s">
        <v>44</v>
      </c>
      <c r="O138" s="86"/>
      <c r="P138" s="232">
        <f>O138*H138</f>
        <v>0</v>
      </c>
      <c r="Q138" s="232">
        <v>0</v>
      </c>
      <c r="R138" s="232">
        <f>Q138*H138</f>
        <v>0</v>
      </c>
      <c r="S138" s="232">
        <v>0</v>
      </c>
      <c r="T138" s="233">
        <f>S138*H138</f>
        <v>0</v>
      </c>
      <c r="AR138" s="234" t="s">
        <v>142</v>
      </c>
      <c r="AT138" s="234" t="s">
        <v>137</v>
      </c>
      <c r="AU138" s="234" t="s">
        <v>89</v>
      </c>
      <c r="AY138" s="17" t="s">
        <v>135</v>
      </c>
      <c r="BE138" s="235">
        <f>IF(N138="základní",J138,0)</f>
        <v>0</v>
      </c>
      <c r="BF138" s="235">
        <f>IF(N138="snížená",J138,0)</f>
        <v>0</v>
      </c>
      <c r="BG138" s="235">
        <f>IF(N138="zákl. přenesená",J138,0)</f>
        <v>0</v>
      </c>
      <c r="BH138" s="235">
        <f>IF(N138="sníž. přenesená",J138,0)</f>
        <v>0</v>
      </c>
      <c r="BI138" s="235">
        <f>IF(N138="nulová",J138,0)</f>
        <v>0</v>
      </c>
      <c r="BJ138" s="17" t="s">
        <v>87</v>
      </c>
      <c r="BK138" s="235">
        <f>ROUND(I138*H138,2)</f>
        <v>0</v>
      </c>
      <c r="BL138" s="17" t="s">
        <v>142</v>
      </c>
      <c r="BM138" s="234" t="s">
        <v>874</v>
      </c>
    </row>
    <row r="139" spans="2:47" s="1" customFormat="1" ht="12">
      <c r="B139" s="38"/>
      <c r="C139" s="39"/>
      <c r="D139" s="236" t="s">
        <v>144</v>
      </c>
      <c r="E139" s="39"/>
      <c r="F139" s="237" t="s">
        <v>875</v>
      </c>
      <c r="G139" s="39"/>
      <c r="H139" s="39"/>
      <c r="I139" s="139"/>
      <c r="J139" s="39"/>
      <c r="K139" s="39"/>
      <c r="L139" s="43"/>
      <c r="M139" s="238"/>
      <c r="N139" s="86"/>
      <c r="O139" s="86"/>
      <c r="P139" s="86"/>
      <c r="Q139" s="86"/>
      <c r="R139" s="86"/>
      <c r="S139" s="86"/>
      <c r="T139" s="87"/>
      <c r="AT139" s="17" t="s">
        <v>144</v>
      </c>
      <c r="AU139" s="17" t="s">
        <v>89</v>
      </c>
    </row>
    <row r="140" spans="2:51" s="13" customFormat="1" ht="12">
      <c r="B140" s="250"/>
      <c r="C140" s="251"/>
      <c r="D140" s="236" t="s">
        <v>148</v>
      </c>
      <c r="E140" s="252" t="s">
        <v>1</v>
      </c>
      <c r="F140" s="253" t="s">
        <v>869</v>
      </c>
      <c r="G140" s="251"/>
      <c r="H140" s="254">
        <v>11.648</v>
      </c>
      <c r="I140" s="255"/>
      <c r="J140" s="251"/>
      <c r="K140" s="251"/>
      <c r="L140" s="256"/>
      <c r="M140" s="257"/>
      <c r="N140" s="258"/>
      <c r="O140" s="258"/>
      <c r="P140" s="258"/>
      <c r="Q140" s="258"/>
      <c r="R140" s="258"/>
      <c r="S140" s="258"/>
      <c r="T140" s="259"/>
      <c r="AT140" s="260" t="s">
        <v>148</v>
      </c>
      <c r="AU140" s="260" t="s">
        <v>89</v>
      </c>
      <c r="AV140" s="13" t="s">
        <v>89</v>
      </c>
      <c r="AW140" s="13" t="s">
        <v>36</v>
      </c>
      <c r="AX140" s="13" t="s">
        <v>79</v>
      </c>
      <c r="AY140" s="260" t="s">
        <v>135</v>
      </c>
    </row>
    <row r="141" spans="2:51" s="13" customFormat="1" ht="12">
      <c r="B141" s="250"/>
      <c r="C141" s="251"/>
      <c r="D141" s="236" t="s">
        <v>148</v>
      </c>
      <c r="E141" s="252" t="s">
        <v>1</v>
      </c>
      <c r="F141" s="253" t="s">
        <v>870</v>
      </c>
      <c r="G141" s="251"/>
      <c r="H141" s="254">
        <v>5.824</v>
      </c>
      <c r="I141" s="255"/>
      <c r="J141" s="251"/>
      <c r="K141" s="251"/>
      <c r="L141" s="256"/>
      <c r="M141" s="257"/>
      <c r="N141" s="258"/>
      <c r="O141" s="258"/>
      <c r="P141" s="258"/>
      <c r="Q141" s="258"/>
      <c r="R141" s="258"/>
      <c r="S141" s="258"/>
      <c r="T141" s="259"/>
      <c r="AT141" s="260" t="s">
        <v>148</v>
      </c>
      <c r="AU141" s="260" t="s">
        <v>89</v>
      </c>
      <c r="AV141" s="13" t="s">
        <v>89</v>
      </c>
      <c r="AW141" s="13" t="s">
        <v>36</v>
      </c>
      <c r="AX141" s="13" t="s">
        <v>87</v>
      </c>
      <c r="AY141" s="260" t="s">
        <v>135</v>
      </c>
    </row>
    <row r="142" spans="2:65" s="1" customFormat="1" ht="16.5" customHeight="1">
      <c r="B142" s="38"/>
      <c r="C142" s="223" t="s">
        <v>171</v>
      </c>
      <c r="D142" s="223" t="s">
        <v>137</v>
      </c>
      <c r="E142" s="224" t="s">
        <v>876</v>
      </c>
      <c r="F142" s="225" t="s">
        <v>877</v>
      </c>
      <c r="G142" s="226" t="s">
        <v>174</v>
      </c>
      <c r="H142" s="227">
        <v>5.824</v>
      </c>
      <c r="I142" s="228"/>
      <c r="J142" s="229">
        <f>ROUND(I142*H142,2)</f>
        <v>0</v>
      </c>
      <c r="K142" s="225" t="s">
        <v>141</v>
      </c>
      <c r="L142" s="43"/>
      <c r="M142" s="230" t="s">
        <v>1</v>
      </c>
      <c r="N142" s="231" t="s">
        <v>44</v>
      </c>
      <c r="O142" s="86"/>
      <c r="P142" s="232">
        <f>O142*H142</f>
        <v>0</v>
      </c>
      <c r="Q142" s="232">
        <v>0</v>
      </c>
      <c r="R142" s="232">
        <f>Q142*H142</f>
        <v>0</v>
      </c>
      <c r="S142" s="232">
        <v>0</v>
      </c>
      <c r="T142" s="233">
        <f>S142*H142</f>
        <v>0</v>
      </c>
      <c r="AR142" s="234" t="s">
        <v>142</v>
      </c>
      <c r="AT142" s="234" t="s">
        <v>137</v>
      </c>
      <c r="AU142" s="234" t="s">
        <v>89</v>
      </c>
      <c r="AY142" s="17" t="s">
        <v>135</v>
      </c>
      <c r="BE142" s="235">
        <f>IF(N142="základní",J142,0)</f>
        <v>0</v>
      </c>
      <c r="BF142" s="235">
        <f>IF(N142="snížená",J142,0)</f>
        <v>0</v>
      </c>
      <c r="BG142" s="235">
        <f>IF(N142="zákl. přenesená",J142,0)</f>
        <v>0</v>
      </c>
      <c r="BH142" s="235">
        <f>IF(N142="sníž. přenesená",J142,0)</f>
        <v>0</v>
      </c>
      <c r="BI142" s="235">
        <f>IF(N142="nulová",J142,0)</f>
        <v>0</v>
      </c>
      <c r="BJ142" s="17" t="s">
        <v>87</v>
      </c>
      <c r="BK142" s="235">
        <f>ROUND(I142*H142,2)</f>
        <v>0</v>
      </c>
      <c r="BL142" s="17" t="s">
        <v>142</v>
      </c>
      <c r="BM142" s="234" t="s">
        <v>878</v>
      </c>
    </row>
    <row r="143" spans="2:47" s="1" customFormat="1" ht="12">
      <c r="B143" s="38"/>
      <c r="C143" s="39"/>
      <c r="D143" s="236" t="s">
        <v>144</v>
      </c>
      <c r="E143" s="39"/>
      <c r="F143" s="237" t="s">
        <v>879</v>
      </c>
      <c r="G143" s="39"/>
      <c r="H143" s="39"/>
      <c r="I143" s="139"/>
      <c r="J143" s="39"/>
      <c r="K143" s="39"/>
      <c r="L143" s="43"/>
      <c r="M143" s="238"/>
      <c r="N143" s="86"/>
      <c r="O143" s="86"/>
      <c r="P143" s="86"/>
      <c r="Q143" s="86"/>
      <c r="R143" s="86"/>
      <c r="S143" s="86"/>
      <c r="T143" s="87"/>
      <c r="AT143" s="17" t="s">
        <v>144</v>
      </c>
      <c r="AU143" s="17" t="s">
        <v>89</v>
      </c>
    </row>
    <row r="144" spans="2:51" s="13" customFormat="1" ht="12">
      <c r="B144" s="250"/>
      <c r="C144" s="251"/>
      <c r="D144" s="236" t="s">
        <v>148</v>
      </c>
      <c r="E144" s="252" t="s">
        <v>1</v>
      </c>
      <c r="F144" s="253" t="s">
        <v>870</v>
      </c>
      <c r="G144" s="251"/>
      <c r="H144" s="254">
        <v>5.824</v>
      </c>
      <c r="I144" s="255"/>
      <c r="J144" s="251"/>
      <c r="K144" s="251"/>
      <c r="L144" s="256"/>
      <c r="M144" s="257"/>
      <c r="N144" s="258"/>
      <c r="O144" s="258"/>
      <c r="P144" s="258"/>
      <c r="Q144" s="258"/>
      <c r="R144" s="258"/>
      <c r="S144" s="258"/>
      <c r="T144" s="259"/>
      <c r="AT144" s="260" t="s">
        <v>148</v>
      </c>
      <c r="AU144" s="260" t="s">
        <v>89</v>
      </c>
      <c r="AV144" s="13" t="s">
        <v>89</v>
      </c>
      <c r="AW144" s="13" t="s">
        <v>36</v>
      </c>
      <c r="AX144" s="13" t="s">
        <v>87</v>
      </c>
      <c r="AY144" s="260" t="s">
        <v>135</v>
      </c>
    </row>
    <row r="145" spans="2:65" s="1" customFormat="1" ht="16.5" customHeight="1">
      <c r="B145" s="38"/>
      <c r="C145" s="223" t="s">
        <v>181</v>
      </c>
      <c r="D145" s="223" t="s">
        <v>137</v>
      </c>
      <c r="E145" s="224" t="s">
        <v>706</v>
      </c>
      <c r="F145" s="225" t="s">
        <v>707</v>
      </c>
      <c r="G145" s="226" t="s">
        <v>174</v>
      </c>
      <c r="H145" s="227">
        <v>15.1</v>
      </c>
      <c r="I145" s="228"/>
      <c r="J145" s="229">
        <f>ROUND(I145*H145,2)</f>
        <v>0</v>
      </c>
      <c r="K145" s="225" t="s">
        <v>141</v>
      </c>
      <c r="L145" s="43"/>
      <c r="M145" s="230" t="s">
        <v>1</v>
      </c>
      <c r="N145" s="231" t="s">
        <v>44</v>
      </c>
      <c r="O145" s="86"/>
      <c r="P145" s="232">
        <f>O145*H145</f>
        <v>0</v>
      </c>
      <c r="Q145" s="232">
        <v>0</v>
      </c>
      <c r="R145" s="232">
        <f>Q145*H145</f>
        <v>0</v>
      </c>
      <c r="S145" s="232">
        <v>0</v>
      </c>
      <c r="T145" s="233">
        <f>S145*H145</f>
        <v>0</v>
      </c>
      <c r="AR145" s="234" t="s">
        <v>142</v>
      </c>
      <c r="AT145" s="234" t="s">
        <v>137</v>
      </c>
      <c r="AU145" s="234" t="s">
        <v>89</v>
      </c>
      <c r="AY145" s="17" t="s">
        <v>135</v>
      </c>
      <c r="BE145" s="235">
        <f>IF(N145="základní",J145,0)</f>
        <v>0</v>
      </c>
      <c r="BF145" s="235">
        <f>IF(N145="snížená",J145,0)</f>
        <v>0</v>
      </c>
      <c r="BG145" s="235">
        <f>IF(N145="zákl. přenesená",J145,0)</f>
        <v>0</v>
      </c>
      <c r="BH145" s="235">
        <f>IF(N145="sníž. přenesená",J145,0)</f>
        <v>0</v>
      </c>
      <c r="BI145" s="235">
        <f>IF(N145="nulová",J145,0)</f>
        <v>0</v>
      </c>
      <c r="BJ145" s="17" t="s">
        <v>87</v>
      </c>
      <c r="BK145" s="235">
        <f>ROUND(I145*H145,2)</f>
        <v>0</v>
      </c>
      <c r="BL145" s="17" t="s">
        <v>142</v>
      </c>
      <c r="BM145" s="234" t="s">
        <v>880</v>
      </c>
    </row>
    <row r="146" spans="2:47" s="1" customFormat="1" ht="12">
      <c r="B146" s="38"/>
      <c r="C146" s="39"/>
      <c r="D146" s="236" t="s">
        <v>144</v>
      </c>
      <c r="E146" s="39"/>
      <c r="F146" s="237" t="s">
        <v>709</v>
      </c>
      <c r="G146" s="39"/>
      <c r="H146" s="39"/>
      <c r="I146" s="139"/>
      <c r="J146" s="39"/>
      <c r="K146" s="39"/>
      <c r="L146" s="43"/>
      <c r="M146" s="238"/>
      <c r="N146" s="86"/>
      <c r="O146" s="86"/>
      <c r="P146" s="86"/>
      <c r="Q146" s="86"/>
      <c r="R146" s="86"/>
      <c r="S146" s="86"/>
      <c r="T146" s="87"/>
      <c r="AT146" s="17" t="s">
        <v>144</v>
      </c>
      <c r="AU146" s="17" t="s">
        <v>89</v>
      </c>
    </row>
    <row r="147" spans="2:47" s="1" customFormat="1" ht="12">
      <c r="B147" s="38"/>
      <c r="C147" s="39"/>
      <c r="D147" s="236" t="s">
        <v>146</v>
      </c>
      <c r="E147" s="39"/>
      <c r="F147" s="239" t="s">
        <v>393</v>
      </c>
      <c r="G147" s="39"/>
      <c r="H147" s="39"/>
      <c r="I147" s="139"/>
      <c r="J147" s="39"/>
      <c r="K147" s="39"/>
      <c r="L147" s="43"/>
      <c r="M147" s="238"/>
      <c r="N147" s="86"/>
      <c r="O147" s="86"/>
      <c r="P147" s="86"/>
      <c r="Q147" s="86"/>
      <c r="R147" s="86"/>
      <c r="S147" s="86"/>
      <c r="T147" s="87"/>
      <c r="AT147" s="17" t="s">
        <v>146</v>
      </c>
      <c r="AU147" s="17" t="s">
        <v>89</v>
      </c>
    </row>
    <row r="148" spans="2:51" s="12" customFormat="1" ht="12">
      <c r="B148" s="240"/>
      <c r="C148" s="241"/>
      <c r="D148" s="236" t="s">
        <v>148</v>
      </c>
      <c r="E148" s="242" t="s">
        <v>1</v>
      </c>
      <c r="F148" s="243" t="s">
        <v>710</v>
      </c>
      <c r="G148" s="241"/>
      <c r="H148" s="242" t="s">
        <v>1</v>
      </c>
      <c r="I148" s="244"/>
      <c r="J148" s="241"/>
      <c r="K148" s="241"/>
      <c r="L148" s="245"/>
      <c r="M148" s="246"/>
      <c r="N148" s="247"/>
      <c r="O148" s="247"/>
      <c r="P148" s="247"/>
      <c r="Q148" s="247"/>
      <c r="R148" s="247"/>
      <c r="S148" s="247"/>
      <c r="T148" s="248"/>
      <c r="AT148" s="249" t="s">
        <v>148</v>
      </c>
      <c r="AU148" s="249" t="s">
        <v>89</v>
      </c>
      <c r="AV148" s="12" t="s">
        <v>87</v>
      </c>
      <c r="AW148" s="12" t="s">
        <v>36</v>
      </c>
      <c r="AX148" s="12" t="s">
        <v>79</v>
      </c>
      <c r="AY148" s="249" t="s">
        <v>135</v>
      </c>
    </row>
    <row r="149" spans="2:51" s="12" customFormat="1" ht="12">
      <c r="B149" s="240"/>
      <c r="C149" s="241"/>
      <c r="D149" s="236" t="s">
        <v>148</v>
      </c>
      <c r="E149" s="242" t="s">
        <v>1</v>
      </c>
      <c r="F149" s="243" t="s">
        <v>361</v>
      </c>
      <c r="G149" s="241"/>
      <c r="H149" s="242" t="s">
        <v>1</v>
      </c>
      <c r="I149" s="244"/>
      <c r="J149" s="241"/>
      <c r="K149" s="241"/>
      <c r="L149" s="245"/>
      <c r="M149" s="246"/>
      <c r="N149" s="247"/>
      <c r="O149" s="247"/>
      <c r="P149" s="247"/>
      <c r="Q149" s="247"/>
      <c r="R149" s="247"/>
      <c r="S149" s="247"/>
      <c r="T149" s="248"/>
      <c r="AT149" s="249" t="s">
        <v>148</v>
      </c>
      <c r="AU149" s="249" t="s">
        <v>89</v>
      </c>
      <c r="AV149" s="12" t="s">
        <v>87</v>
      </c>
      <c r="AW149" s="12" t="s">
        <v>36</v>
      </c>
      <c r="AX149" s="12" t="s">
        <v>79</v>
      </c>
      <c r="AY149" s="249" t="s">
        <v>135</v>
      </c>
    </row>
    <row r="150" spans="2:51" s="13" customFormat="1" ht="12">
      <c r="B150" s="250"/>
      <c r="C150" s="251"/>
      <c r="D150" s="236" t="s">
        <v>148</v>
      </c>
      <c r="E150" s="252" t="s">
        <v>1</v>
      </c>
      <c r="F150" s="253" t="s">
        <v>881</v>
      </c>
      <c r="G150" s="251"/>
      <c r="H150" s="254">
        <v>13.59</v>
      </c>
      <c r="I150" s="255"/>
      <c r="J150" s="251"/>
      <c r="K150" s="251"/>
      <c r="L150" s="256"/>
      <c r="M150" s="257"/>
      <c r="N150" s="258"/>
      <c r="O150" s="258"/>
      <c r="P150" s="258"/>
      <c r="Q150" s="258"/>
      <c r="R150" s="258"/>
      <c r="S150" s="258"/>
      <c r="T150" s="259"/>
      <c r="AT150" s="260" t="s">
        <v>148</v>
      </c>
      <c r="AU150" s="260" t="s">
        <v>89</v>
      </c>
      <c r="AV150" s="13" t="s">
        <v>89</v>
      </c>
      <c r="AW150" s="13" t="s">
        <v>36</v>
      </c>
      <c r="AX150" s="13" t="s">
        <v>79</v>
      </c>
      <c r="AY150" s="260" t="s">
        <v>135</v>
      </c>
    </row>
    <row r="151" spans="2:51" s="13" customFormat="1" ht="12">
      <c r="B151" s="250"/>
      <c r="C151" s="251"/>
      <c r="D151" s="236" t="s">
        <v>148</v>
      </c>
      <c r="E151" s="252" t="s">
        <v>1</v>
      </c>
      <c r="F151" s="253" t="s">
        <v>882</v>
      </c>
      <c r="G151" s="251"/>
      <c r="H151" s="254">
        <v>1.51</v>
      </c>
      <c r="I151" s="255"/>
      <c r="J151" s="251"/>
      <c r="K151" s="251"/>
      <c r="L151" s="256"/>
      <c r="M151" s="257"/>
      <c r="N151" s="258"/>
      <c r="O151" s="258"/>
      <c r="P151" s="258"/>
      <c r="Q151" s="258"/>
      <c r="R151" s="258"/>
      <c r="S151" s="258"/>
      <c r="T151" s="259"/>
      <c r="AT151" s="260" t="s">
        <v>148</v>
      </c>
      <c r="AU151" s="260" t="s">
        <v>89</v>
      </c>
      <c r="AV151" s="13" t="s">
        <v>89</v>
      </c>
      <c r="AW151" s="13" t="s">
        <v>36</v>
      </c>
      <c r="AX151" s="13" t="s">
        <v>79</v>
      </c>
      <c r="AY151" s="260" t="s">
        <v>135</v>
      </c>
    </row>
    <row r="152" spans="2:51" s="14" customFormat="1" ht="12">
      <c r="B152" s="261"/>
      <c r="C152" s="262"/>
      <c r="D152" s="236" t="s">
        <v>148</v>
      </c>
      <c r="E152" s="263" t="s">
        <v>1</v>
      </c>
      <c r="F152" s="264" t="s">
        <v>180</v>
      </c>
      <c r="G152" s="262"/>
      <c r="H152" s="265">
        <v>15.1</v>
      </c>
      <c r="I152" s="266"/>
      <c r="J152" s="262"/>
      <c r="K152" s="262"/>
      <c r="L152" s="267"/>
      <c r="M152" s="268"/>
      <c r="N152" s="269"/>
      <c r="O152" s="269"/>
      <c r="P152" s="269"/>
      <c r="Q152" s="269"/>
      <c r="R152" s="269"/>
      <c r="S152" s="269"/>
      <c r="T152" s="270"/>
      <c r="AT152" s="271" t="s">
        <v>148</v>
      </c>
      <c r="AU152" s="271" t="s">
        <v>89</v>
      </c>
      <c r="AV152" s="14" t="s">
        <v>142</v>
      </c>
      <c r="AW152" s="14" t="s">
        <v>36</v>
      </c>
      <c r="AX152" s="14" t="s">
        <v>87</v>
      </c>
      <c r="AY152" s="271" t="s">
        <v>135</v>
      </c>
    </row>
    <row r="153" spans="2:65" s="1" customFormat="1" ht="16.5" customHeight="1">
      <c r="B153" s="38"/>
      <c r="C153" s="223" t="s">
        <v>186</v>
      </c>
      <c r="D153" s="223" t="s">
        <v>137</v>
      </c>
      <c r="E153" s="224" t="s">
        <v>713</v>
      </c>
      <c r="F153" s="225" t="s">
        <v>714</v>
      </c>
      <c r="G153" s="226" t="s">
        <v>174</v>
      </c>
      <c r="H153" s="227">
        <v>15.1</v>
      </c>
      <c r="I153" s="228"/>
      <c r="J153" s="229">
        <f>ROUND(I153*H153,2)</f>
        <v>0</v>
      </c>
      <c r="K153" s="225" t="s">
        <v>141</v>
      </c>
      <c r="L153" s="43"/>
      <c r="M153" s="230" t="s">
        <v>1</v>
      </c>
      <c r="N153" s="231" t="s">
        <v>44</v>
      </c>
      <c r="O153" s="86"/>
      <c r="P153" s="232">
        <f>O153*H153</f>
        <v>0</v>
      </c>
      <c r="Q153" s="232">
        <v>0</v>
      </c>
      <c r="R153" s="232">
        <f>Q153*H153</f>
        <v>0</v>
      </c>
      <c r="S153" s="232">
        <v>0</v>
      </c>
      <c r="T153" s="233">
        <f>S153*H153</f>
        <v>0</v>
      </c>
      <c r="AR153" s="234" t="s">
        <v>142</v>
      </c>
      <c r="AT153" s="234" t="s">
        <v>137</v>
      </c>
      <c r="AU153" s="234" t="s">
        <v>89</v>
      </c>
      <c r="AY153" s="17" t="s">
        <v>135</v>
      </c>
      <c r="BE153" s="235">
        <f>IF(N153="základní",J153,0)</f>
        <v>0</v>
      </c>
      <c r="BF153" s="235">
        <f>IF(N153="snížená",J153,0)</f>
        <v>0</v>
      </c>
      <c r="BG153" s="235">
        <f>IF(N153="zákl. přenesená",J153,0)</f>
        <v>0</v>
      </c>
      <c r="BH153" s="235">
        <f>IF(N153="sníž. přenesená",J153,0)</f>
        <v>0</v>
      </c>
      <c r="BI153" s="235">
        <f>IF(N153="nulová",J153,0)</f>
        <v>0</v>
      </c>
      <c r="BJ153" s="17" t="s">
        <v>87</v>
      </c>
      <c r="BK153" s="235">
        <f>ROUND(I153*H153,2)</f>
        <v>0</v>
      </c>
      <c r="BL153" s="17" t="s">
        <v>142</v>
      </c>
      <c r="BM153" s="234" t="s">
        <v>883</v>
      </c>
    </row>
    <row r="154" spans="2:47" s="1" customFormat="1" ht="12">
      <c r="B154" s="38"/>
      <c r="C154" s="39"/>
      <c r="D154" s="236" t="s">
        <v>144</v>
      </c>
      <c r="E154" s="39"/>
      <c r="F154" s="237" t="s">
        <v>716</v>
      </c>
      <c r="G154" s="39"/>
      <c r="H154" s="39"/>
      <c r="I154" s="139"/>
      <c r="J154" s="39"/>
      <c r="K154" s="39"/>
      <c r="L154" s="43"/>
      <c r="M154" s="238"/>
      <c r="N154" s="86"/>
      <c r="O154" s="86"/>
      <c r="P154" s="86"/>
      <c r="Q154" s="86"/>
      <c r="R154" s="86"/>
      <c r="S154" s="86"/>
      <c r="T154" s="87"/>
      <c r="AT154" s="17" t="s">
        <v>144</v>
      </c>
      <c r="AU154" s="17" t="s">
        <v>89</v>
      </c>
    </row>
    <row r="155" spans="2:47" s="1" customFormat="1" ht="12">
      <c r="B155" s="38"/>
      <c r="C155" s="39"/>
      <c r="D155" s="236" t="s">
        <v>146</v>
      </c>
      <c r="E155" s="39"/>
      <c r="F155" s="239" t="s">
        <v>393</v>
      </c>
      <c r="G155" s="39"/>
      <c r="H155" s="39"/>
      <c r="I155" s="139"/>
      <c r="J155" s="39"/>
      <c r="K155" s="39"/>
      <c r="L155" s="43"/>
      <c r="M155" s="238"/>
      <c r="N155" s="86"/>
      <c r="O155" s="86"/>
      <c r="P155" s="86"/>
      <c r="Q155" s="86"/>
      <c r="R155" s="86"/>
      <c r="S155" s="86"/>
      <c r="T155" s="87"/>
      <c r="AT155" s="17" t="s">
        <v>146</v>
      </c>
      <c r="AU155" s="17" t="s">
        <v>89</v>
      </c>
    </row>
    <row r="156" spans="2:65" s="1" customFormat="1" ht="16.5" customHeight="1">
      <c r="B156" s="38"/>
      <c r="C156" s="223" t="s">
        <v>192</v>
      </c>
      <c r="D156" s="223" t="s">
        <v>137</v>
      </c>
      <c r="E156" s="224" t="s">
        <v>389</v>
      </c>
      <c r="F156" s="225" t="s">
        <v>390</v>
      </c>
      <c r="G156" s="226" t="s">
        <v>174</v>
      </c>
      <c r="H156" s="227">
        <v>0.64</v>
      </c>
      <c r="I156" s="228"/>
      <c r="J156" s="229">
        <f>ROUND(I156*H156,2)</f>
        <v>0</v>
      </c>
      <c r="K156" s="225" t="s">
        <v>1</v>
      </c>
      <c r="L156" s="43"/>
      <c r="M156" s="230" t="s">
        <v>1</v>
      </c>
      <c r="N156" s="231" t="s">
        <v>44</v>
      </c>
      <c r="O156" s="86"/>
      <c r="P156" s="232">
        <f>O156*H156</f>
        <v>0</v>
      </c>
      <c r="Q156" s="232">
        <v>0</v>
      </c>
      <c r="R156" s="232">
        <f>Q156*H156</f>
        <v>0</v>
      </c>
      <c r="S156" s="232">
        <v>0</v>
      </c>
      <c r="T156" s="233">
        <f>S156*H156</f>
        <v>0</v>
      </c>
      <c r="AR156" s="234" t="s">
        <v>142</v>
      </c>
      <c r="AT156" s="234" t="s">
        <v>137</v>
      </c>
      <c r="AU156" s="234" t="s">
        <v>89</v>
      </c>
      <c r="AY156" s="17" t="s">
        <v>135</v>
      </c>
      <c r="BE156" s="235">
        <f>IF(N156="základní",J156,0)</f>
        <v>0</v>
      </c>
      <c r="BF156" s="235">
        <f>IF(N156="snížená",J156,0)</f>
        <v>0</v>
      </c>
      <c r="BG156" s="235">
        <f>IF(N156="zákl. přenesená",J156,0)</f>
        <v>0</v>
      </c>
      <c r="BH156" s="235">
        <f>IF(N156="sníž. přenesená",J156,0)</f>
        <v>0</v>
      </c>
      <c r="BI156" s="235">
        <f>IF(N156="nulová",J156,0)</f>
        <v>0</v>
      </c>
      <c r="BJ156" s="17" t="s">
        <v>87</v>
      </c>
      <c r="BK156" s="235">
        <f>ROUND(I156*H156,2)</f>
        <v>0</v>
      </c>
      <c r="BL156" s="17" t="s">
        <v>142</v>
      </c>
      <c r="BM156" s="234" t="s">
        <v>884</v>
      </c>
    </row>
    <row r="157" spans="2:47" s="1" customFormat="1" ht="12">
      <c r="B157" s="38"/>
      <c r="C157" s="39"/>
      <c r="D157" s="236" t="s">
        <v>144</v>
      </c>
      <c r="E157" s="39"/>
      <c r="F157" s="237" t="s">
        <v>392</v>
      </c>
      <c r="G157" s="39"/>
      <c r="H157" s="39"/>
      <c r="I157" s="139"/>
      <c r="J157" s="39"/>
      <c r="K157" s="39"/>
      <c r="L157" s="43"/>
      <c r="M157" s="238"/>
      <c r="N157" s="86"/>
      <c r="O157" s="86"/>
      <c r="P157" s="86"/>
      <c r="Q157" s="86"/>
      <c r="R157" s="86"/>
      <c r="S157" s="86"/>
      <c r="T157" s="87"/>
      <c r="AT157" s="17" t="s">
        <v>144</v>
      </c>
      <c r="AU157" s="17" t="s">
        <v>89</v>
      </c>
    </row>
    <row r="158" spans="2:47" s="1" customFormat="1" ht="12">
      <c r="B158" s="38"/>
      <c r="C158" s="39"/>
      <c r="D158" s="236" t="s">
        <v>146</v>
      </c>
      <c r="E158" s="39"/>
      <c r="F158" s="239" t="s">
        <v>393</v>
      </c>
      <c r="G158" s="39"/>
      <c r="H158" s="39"/>
      <c r="I158" s="139"/>
      <c r="J158" s="39"/>
      <c r="K158" s="39"/>
      <c r="L158" s="43"/>
      <c r="M158" s="238"/>
      <c r="N158" s="86"/>
      <c r="O158" s="86"/>
      <c r="P158" s="86"/>
      <c r="Q158" s="86"/>
      <c r="R158" s="86"/>
      <c r="S158" s="86"/>
      <c r="T158" s="87"/>
      <c r="AT158" s="17" t="s">
        <v>146</v>
      </c>
      <c r="AU158" s="17" t="s">
        <v>89</v>
      </c>
    </row>
    <row r="159" spans="2:51" s="13" customFormat="1" ht="12">
      <c r="B159" s="250"/>
      <c r="C159" s="251"/>
      <c r="D159" s="236" t="s">
        <v>148</v>
      </c>
      <c r="E159" s="252" t="s">
        <v>1</v>
      </c>
      <c r="F159" s="253" t="s">
        <v>885</v>
      </c>
      <c r="G159" s="251"/>
      <c r="H159" s="254">
        <v>0.64</v>
      </c>
      <c r="I159" s="255"/>
      <c r="J159" s="251"/>
      <c r="K159" s="251"/>
      <c r="L159" s="256"/>
      <c r="M159" s="257"/>
      <c r="N159" s="258"/>
      <c r="O159" s="258"/>
      <c r="P159" s="258"/>
      <c r="Q159" s="258"/>
      <c r="R159" s="258"/>
      <c r="S159" s="258"/>
      <c r="T159" s="259"/>
      <c r="AT159" s="260" t="s">
        <v>148</v>
      </c>
      <c r="AU159" s="260" t="s">
        <v>89</v>
      </c>
      <c r="AV159" s="13" t="s">
        <v>89</v>
      </c>
      <c r="AW159" s="13" t="s">
        <v>36</v>
      </c>
      <c r="AX159" s="13" t="s">
        <v>87</v>
      </c>
      <c r="AY159" s="260" t="s">
        <v>135</v>
      </c>
    </row>
    <row r="160" spans="2:65" s="1" customFormat="1" ht="16.5" customHeight="1">
      <c r="B160" s="38"/>
      <c r="C160" s="223" t="s">
        <v>198</v>
      </c>
      <c r="D160" s="223" t="s">
        <v>137</v>
      </c>
      <c r="E160" s="224" t="s">
        <v>836</v>
      </c>
      <c r="F160" s="225" t="s">
        <v>837</v>
      </c>
      <c r="G160" s="226" t="s">
        <v>174</v>
      </c>
      <c r="H160" s="227">
        <v>0.64</v>
      </c>
      <c r="I160" s="228"/>
      <c r="J160" s="229">
        <f>ROUND(I160*H160,2)</f>
        <v>0</v>
      </c>
      <c r="K160" s="225" t="s">
        <v>1</v>
      </c>
      <c r="L160" s="43"/>
      <c r="M160" s="230" t="s">
        <v>1</v>
      </c>
      <c r="N160" s="231" t="s">
        <v>44</v>
      </c>
      <c r="O160" s="86"/>
      <c r="P160" s="232">
        <f>O160*H160</f>
        <v>0</v>
      </c>
      <c r="Q160" s="232">
        <v>0</v>
      </c>
      <c r="R160" s="232">
        <f>Q160*H160</f>
        <v>0</v>
      </c>
      <c r="S160" s="232">
        <v>0</v>
      </c>
      <c r="T160" s="233">
        <f>S160*H160</f>
        <v>0</v>
      </c>
      <c r="AR160" s="234" t="s">
        <v>142</v>
      </c>
      <c r="AT160" s="234" t="s">
        <v>137</v>
      </c>
      <c r="AU160" s="234" t="s">
        <v>89</v>
      </c>
      <c r="AY160" s="17" t="s">
        <v>135</v>
      </c>
      <c r="BE160" s="235">
        <f>IF(N160="základní",J160,0)</f>
        <v>0</v>
      </c>
      <c r="BF160" s="235">
        <f>IF(N160="snížená",J160,0)</f>
        <v>0</v>
      </c>
      <c r="BG160" s="235">
        <f>IF(N160="zákl. přenesená",J160,0)</f>
        <v>0</v>
      </c>
      <c r="BH160" s="235">
        <f>IF(N160="sníž. přenesená",J160,0)</f>
        <v>0</v>
      </c>
      <c r="BI160" s="235">
        <f>IF(N160="nulová",J160,0)</f>
        <v>0</v>
      </c>
      <c r="BJ160" s="17" t="s">
        <v>87</v>
      </c>
      <c r="BK160" s="235">
        <f>ROUND(I160*H160,2)</f>
        <v>0</v>
      </c>
      <c r="BL160" s="17" t="s">
        <v>142</v>
      </c>
      <c r="BM160" s="234" t="s">
        <v>886</v>
      </c>
    </row>
    <row r="161" spans="2:47" s="1" customFormat="1" ht="12">
      <c r="B161" s="38"/>
      <c r="C161" s="39"/>
      <c r="D161" s="236" t="s">
        <v>144</v>
      </c>
      <c r="E161" s="39"/>
      <c r="F161" s="237" t="s">
        <v>839</v>
      </c>
      <c r="G161" s="39"/>
      <c r="H161" s="39"/>
      <c r="I161" s="139"/>
      <c r="J161" s="39"/>
      <c r="K161" s="39"/>
      <c r="L161" s="43"/>
      <c r="M161" s="238"/>
      <c r="N161" s="86"/>
      <c r="O161" s="86"/>
      <c r="P161" s="86"/>
      <c r="Q161" s="86"/>
      <c r="R161" s="86"/>
      <c r="S161" s="86"/>
      <c r="T161" s="87"/>
      <c r="AT161" s="17" t="s">
        <v>144</v>
      </c>
      <c r="AU161" s="17" t="s">
        <v>89</v>
      </c>
    </row>
    <row r="162" spans="2:65" s="1" customFormat="1" ht="16.5" customHeight="1">
      <c r="B162" s="38"/>
      <c r="C162" s="223" t="s">
        <v>206</v>
      </c>
      <c r="D162" s="223" t="s">
        <v>137</v>
      </c>
      <c r="E162" s="224" t="s">
        <v>717</v>
      </c>
      <c r="F162" s="225" t="s">
        <v>718</v>
      </c>
      <c r="G162" s="226" t="s">
        <v>174</v>
      </c>
      <c r="H162" s="227">
        <v>8</v>
      </c>
      <c r="I162" s="228"/>
      <c r="J162" s="229">
        <f>ROUND(I162*H162,2)</f>
        <v>0</v>
      </c>
      <c r="K162" s="225" t="s">
        <v>141</v>
      </c>
      <c r="L162" s="43"/>
      <c r="M162" s="230" t="s">
        <v>1</v>
      </c>
      <c r="N162" s="231" t="s">
        <v>44</v>
      </c>
      <c r="O162" s="86"/>
      <c r="P162" s="232">
        <f>O162*H162</f>
        <v>0</v>
      </c>
      <c r="Q162" s="232">
        <v>0</v>
      </c>
      <c r="R162" s="232">
        <f>Q162*H162</f>
        <v>0</v>
      </c>
      <c r="S162" s="232">
        <v>2.65</v>
      </c>
      <c r="T162" s="233">
        <f>S162*H162</f>
        <v>21.2</v>
      </c>
      <c r="AR162" s="234" t="s">
        <v>142</v>
      </c>
      <c r="AT162" s="234" t="s">
        <v>137</v>
      </c>
      <c r="AU162" s="234" t="s">
        <v>89</v>
      </c>
      <c r="AY162" s="17" t="s">
        <v>135</v>
      </c>
      <c r="BE162" s="235">
        <f>IF(N162="základní",J162,0)</f>
        <v>0</v>
      </c>
      <c r="BF162" s="235">
        <f>IF(N162="snížená",J162,0)</f>
        <v>0</v>
      </c>
      <c r="BG162" s="235">
        <f>IF(N162="zákl. přenesená",J162,0)</f>
        <v>0</v>
      </c>
      <c r="BH162" s="235">
        <f>IF(N162="sníž. přenesená",J162,0)</f>
        <v>0</v>
      </c>
      <c r="BI162" s="235">
        <f>IF(N162="nulová",J162,0)</f>
        <v>0</v>
      </c>
      <c r="BJ162" s="17" t="s">
        <v>87</v>
      </c>
      <c r="BK162" s="235">
        <f>ROUND(I162*H162,2)</f>
        <v>0</v>
      </c>
      <c r="BL162" s="17" t="s">
        <v>142</v>
      </c>
      <c r="BM162" s="234" t="s">
        <v>887</v>
      </c>
    </row>
    <row r="163" spans="2:47" s="1" customFormat="1" ht="12">
      <c r="B163" s="38"/>
      <c r="C163" s="39"/>
      <c r="D163" s="236" t="s">
        <v>144</v>
      </c>
      <c r="E163" s="39"/>
      <c r="F163" s="237" t="s">
        <v>720</v>
      </c>
      <c r="G163" s="39"/>
      <c r="H163" s="39"/>
      <c r="I163" s="139"/>
      <c r="J163" s="39"/>
      <c r="K163" s="39"/>
      <c r="L163" s="43"/>
      <c r="M163" s="238"/>
      <c r="N163" s="86"/>
      <c r="O163" s="86"/>
      <c r="P163" s="86"/>
      <c r="Q163" s="86"/>
      <c r="R163" s="86"/>
      <c r="S163" s="86"/>
      <c r="T163" s="87"/>
      <c r="AT163" s="17" t="s">
        <v>144</v>
      </c>
      <c r="AU163" s="17" t="s">
        <v>89</v>
      </c>
    </row>
    <row r="164" spans="2:47" s="1" customFormat="1" ht="12">
      <c r="B164" s="38"/>
      <c r="C164" s="39"/>
      <c r="D164" s="236" t="s">
        <v>146</v>
      </c>
      <c r="E164" s="39"/>
      <c r="F164" s="239" t="s">
        <v>721</v>
      </c>
      <c r="G164" s="39"/>
      <c r="H164" s="39"/>
      <c r="I164" s="139"/>
      <c r="J164" s="39"/>
      <c r="K164" s="39"/>
      <c r="L164" s="43"/>
      <c r="M164" s="238"/>
      <c r="N164" s="86"/>
      <c r="O164" s="86"/>
      <c r="P164" s="86"/>
      <c r="Q164" s="86"/>
      <c r="R164" s="86"/>
      <c r="S164" s="86"/>
      <c r="T164" s="87"/>
      <c r="AT164" s="17" t="s">
        <v>146</v>
      </c>
      <c r="AU164" s="17" t="s">
        <v>89</v>
      </c>
    </row>
    <row r="165" spans="2:51" s="13" customFormat="1" ht="12">
      <c r="B165" s="250"/>
      <c r="C165" s="251"/>
      <c r="D165" s="236" t="s">
        <v>148</v>
      </c>
      <c r="E165" s="252" t="s">
        <v>1</v>
      </c>
      <c r="F165" s="253" t="s">
        <v>888</v>
      </c>
      <c r="G165" s="251"/>
      <c r="H165" s="254">
        <v>8</v>
      </c>
      <c r="I165" s="255"/>
      <c r="J165" s="251"/>
      <c r="K165" s="251"/>
      <c r="L165" s="256"/>
      <c r="M165" s="257"/>
      <c r="N165" s="258"/>
      <c r="O165" s="258"/>
      <c r="P165" s="258"/>
      <c r="Q165" s="258"/>
      <c r="R165" s="258"/>
      <c r="S165" s="258"/>
      <c r="T165" s="259"/>
      <c r="AT165" s="260" t="s">
        <v>148</v>
      </c>
      <c r="AU165" s="260" t="s">
        <v>89</v>
      </c>
      <c r="AV165" s="13" t="s">
        <v>89</v>
      </c>
      <c r="AW165" s="13" t="s">
        <v>36</v>
      </c>
      <c r="AX165" s="13" t="s">
        <v>87</v>
      </c>
      <c r="AY165" s="260" t="s">
        <v>135</v>
      </c>
    </row>
    <row r="166" spans="2:65" s="1" customFormat="1" ht="16.5" customHeight="1">
      <c r="B166" s="38"/>
      <c r="C166" s="223" t="s">
        <v>212</v>
      </c>
      <c r="D166" s="223" t="s">
        <v>137</v>
      </c>
      <c r="E166" s="224" t="s">
        <v>889</v>
      </c>
      <c r="F166" s="225" t="s">
        <v>890</v>
      </c>
      <c r="G166" s="226" t="s">
        <v>174</v>
      </c>
      <c r="H166" s="227">
        <v>4.8</v>
      </c>
      <c r="I166" s="228"/>
      <c r="J166" s="229">
        <f>ROUND(I166*H166,2)</f>
        <v>0</v>
      </c>
      <c r="K166" s="225" t="s">
        <v>141</v>
      </c>
      <c r="L166" s="43"/>
      <c r="M166" s="230" t="s">
        <v>1</v>
      </c>
      <c r="N166" s="231" t="s">
        <v>44</v>
      </c>
      <c r="O166" s="86"/>
      <c r="P166" s="232">
        <f>O166*H166</f>
        <v>0</v>
      </c>
      <c r="Q166" s="232">
        <v>0</v>
      </c>
      <c r="R166" s="232">
        <f>Q166*H166</f>
        <v>0</v>
      </c>
      <c r="S166" s="232">
        <v>0</v>
      </c>
      <c r="T166" s="233">
        <f>S166*H166</f>
        <v>0</v>
      </c>
      <c r="AR166" s="234" t="s">
        <v>142</v>
      </c>
      <c r="AT166" s="234" t="s">
        <v>137</v>
      </c>
      <c r="AU166" s="234" t="s">
        <v>89</v>
      </c>
      <c r="AY166" s="17" t="s">
        <v>135</v>
      </c>
      <c r="BE166" s="235">
        <f>IF(N166="základní",J166,0)</f>
        <v>0</v>
      </c>
      <c r="BF166" s="235">
        <f>IF(N166="snížená",J166,0)</f>
        <v>0</v>
      </c>
      <c r="BG166" s="235">
        <f>IF(N166="zákl. přenesená",J166,0)</f>
        <v>0</v>
      </c>
      <c r="BH166" s="235">
        <f>IF(N166="sníž. přenesená",J166,0)</f>
        <v>0</v>
      </c>
      <c r="BI166" s="235">
        <f>IF(N166="nulová",J166,0)</f>
        <v>0</v>
      </c>
      <c r="BJ166" s="17" t="s">
        <v>87</v>
      </c>
      <c r="BK166" s="235">
        <f>ROUND(I166*H166,2)</f>
        <v>0</v>
      </c>
      <c r="BL166" s="17" t="s">
        <v>142</v>
      </c>
      <c r="BM166" s="234" t="s">
        <v>891</v>
      </c>
    </row>
    <row r="167" spans="2:47" s="1" customFormat="1" ht="12">
      <c r="B167" s="38"/>
      <c r="C167" s="39"/>
      <c r="D167" s="236" t="s">
        <v>144</v>
      </c>
      <c r="E167" s="39"/>
      <c r="F167" s="237" t="s">
        <v>892</v>
      </c>
      <c r="G167" s="39"/>
      <c r="H167" s="39"/>
      <c r="I167" s="139"/>
      <c r="J167" s="39"/>
      <c r="K167" s="39"/>
      <c r="L167" s="43"/>
      <c r="M167" s="238"/>
      <c r="N167" s="86"/>
      <c r="O167" s="86"/>
      <c r="P167" s="86"/>
      <c r="Q167" s="86"/>
      <c r="R167" s="86"/>
      <c r="S167" s="86"/>
      <c r="T167" s="87"/>
      <c r="AT167" s="17" t="s">
        <v>144</v>
      </c>
      <c r="AU167" s="17" t="s">
        <v>89</v>
      </c>
    </row>
    <row r="168" spans="2:47" s="1" customFormat="1" ht="12">
      <c r="B168" s="38"/>
      <c r="C168" s="39"/>
      <c r="D168" s="236" t="s">
        <v>146</v>
      </c>
      <c r="E168" s="39"/>
      <c r="F168" s="239" t="s">
        <v>893</v>
      </c>
      <c r="G168" s="39"/>
      <c r="H168" s="39"/>
      <c r="I168" s="139"/>
      <c r="J168" s="39"/>
      <c r="K168" s="39"/>
      <c r="L168" s="43"/>
      <c r="M168" s="238"/>
      <c r="N168" s="86"/>
      <c r="O168" s="86"/>
      <c r="P168" s="86"/>
      <c r="Q168" s="86"/>
      <c r="R168" s="86"/>
      <c r="S168" s="86"/>
      <c r="T168" s="87"/>
      <c r="AT168" s="17" t="s">
        <v>146</v>
      </c>
      <c r="AU168" s="17" t="s">
        <v>89</v>
      </c>
    </row>
    <row r="169" spans="2:51" s="13" customFormat="1" ht="12">
      <c r="B169" s="250"/>
      <c r="C169" s="251"/>
      <c r="D169" s="236" t="s">
        <v>148</v>
      </c>
      <c r="E169" s="252" t="s">
        <v>1</v>
      </c>
      <c r="F169" s="253" t="s">
        <v>894</v>
      </c>
      <c r="G169" s="251"/>
      <c r="H169" s="254">
        <v>9.6</v>
      </c>
      <c r="I169" s="255"/>
      <c r="J169" s="251"/>
      <c r="K169" s="251"/>
      <c r="L169" s="256"/>
      <c r="M169" s="257"/>
      <c r="N169" s="258"/>
      <c r="O169" s="258"/>
      <c r="P169" s="258"/>
      <c r="Q169" s="258"/>
      <c r="R169" s="258"/>
      <c r="S169" s="258"/>
      <c r="T169" s="259"/>
      <c r="AT169" s="260" t="s">
        <v>148</v>
      </c>
      <c r="AU169" s="260" t="s">
        <v>89</v>
      </c>
      <c r="AV169" s="13" t="s">
        <v>89</v>
      </c>
      <c r="AW169" s="13" t="s">
        <v>36</v>
      </c>
      <c r="AX169" s="13" t="s">
        <v>79</v>
      </c>
      <c r="AY169" s="260" t="s">
        <v>135</v>
      </c>
    </row>
    <row r="170" spans="2:51" s="13" customFormat="1" ht="12">
      <c r="B170" s="250"/>
      <c r="C170" s="251"/>
      <c r="D170" s="236" t="s">
        <v>148</v>
      </c>
      <c r="E170" s="252" t="s">
        <v>1</v>
      </c>
      <c r="F170" s="253" t="s">
        <v>895</v>
      </c>
      <c r="G170" s="251"/>
      <c r="H170" s="254">
        <v>4.8</v>
      </c>
      <c r="I170" s="255"/>
      <c r="J170" s="251"/>
      <c r="K170" s="251"/>
      <c r="L170" s="256"/>
      <c r="M170" s="257"/>
      <c r="N170" s="258"/>
      <c r="O170" s="258"/>
      <c r="P170" s="258"/>
      <c r="Q170" s="258"/>
      <c r="R170" s="258"/>
      <c r="S170" s="258"/>
      <c r="T170" s="259"/>
      <c r="AT170" s="260" t="s">
        <v>148</v>
      </c>
      <c r="AU170" s="260" t="s">
        <v>89</v>
      </c>
      <c r="AV170" s="13" t="s">
        <v>89</v>
      </c>
      <c r="AW170" s="13" t="s">
        <v>36</v>
      </c>
      <c r="AX170" s="13" t="s">
        <v>87</v>
      </c>
      <c r="AY170" s="260" t="s">
        <v>135</v>
      </c>
    </row>
    <row r="171" spans="2:65" s="1" customFormat="1" ht="16.5" customHeight="1">
      <c r="B171" s="38"/>
      <c r="C171" s="223" t="s">
        <v>217</v>
      </c>
      <c r="D171" s="223" t="s">
        <v>137</v>
      </c>
      <c r="E171" s="224" t="s">
        <v>896</v>
      </c>
      <c r="F171" s="225" t="s">
        <v>897</v>
      </c>
      <c r="G171" s="226" t="s">
        <v>174</v>
      </c>
      <c r="H171" s="227">
        <v>4.8</v>
      </c>
      <c r="I171" s="228"/>
      <c r="J171" s="229">
        <f>ROUND(I171*H171,2)</f>
        <v>0</v>
      </c>
      <c r="K171" s="225" t="s">
        <v>141</v>
      </c>
      <c r="L171" s="43"/>
      <c r="M171" s="230" t="s">
        <v>1</v>
      </c>
      <c r="N171" s="231" t="s">
        <v>44</v>
      </c>
      <c r="O171" s="86"/>
      <c r="P171" s="232">
        <f>O171*H171</f>
        <v>0</v>
      </c>
      <c r="Q171" s="232">
        <v>0</v>
      </c>
      <c r="R171" s="232">
        <f>Q171*H171</f>
        <v>0</v>
      </c>
      <c r="S171" s="232">
        <v>0</v>
      </c>
      <c r="T171" s="233">
        <f>S171*H171</f>
        <v>0</v>
      </c>
      <c r="AR171" s="234" t="s">
        <v>142</v>
      </c>
      <c r="AT171" s="234" t="s">
        <v>137</v>
      </c>
      <c r="AU171" s="234" t="s">
        <v>89</v>
      </c>
      <c r="AY171" s="17" t="s">
        <v>135</v>
      </c>
      <c r="BE171" s="235">
        <f>IF(N171="základní",J171,0)</f>
        <v>0</v>
      </c>
      <c r="BF171" s="235">
        <f>IF(N171="snížená",J171,0)</f>
        <v>0</v>
      </c>
      <c r="BG171" s="235">
        <f>IF(N171="zákl. přenesená",J171,0)</f>
        <v>0</v>
      </c>
      <c r="BH171" s="235">
        <f>IF(N171="sníž. přenesená",J171,0)</f>
        <v>0</v>
      </c>
      <c r="BI171" s="235">
        <f>IF(N171="nulová",J171,0)</f>
        <v>0</v>
      </c>
      <c r="BJ171" s="17" t="s">
        <v>87</v>
      </c>
      <c r="BK171" s="235">
        <f>ROUND(I171*H171,2)</f>
        <v>0</v>
      </c>
      <c r="BL171" s="17" t="s">
        <v>142</v>
      </c>
      <c r="BM171" s="234" t="s">
        <v>898</v>
      </c>
    </row>
    <row r="172" spans="2:47" s="1" customFormat="1" ht="12">
      <c r="B172" s="38"/>
      <c r="C172" s="39"/>
      <c r="D172" s="236" t="s">
        <v>144</v>
      </c>
      <c r="E172" s="39"/>
      <c r="F172" s="237" t="s">
        <v>899</v>
      </c>
      <c r="G172" s="39"/>
      <c r="H172" s="39"/>
      <c r="I172" s="139"/>
      <c r="J172" s="39"/>
      <c r="K172" s="39"/>
      <c r="L172" s="43"/>
      <c r="M172" s="238"/>
      <c r="N172" s="86"/>
      <c r="O172" s="86"/>
      <c r="P172" s="86"/>
      <c r="Q172" s="86"/>
      <c r="R172" s="86"/>
      <c r="S172" s="86"/>
      <c r="T172" s="87"/>
      <c r="AT172" s="17" t="s">
        <v>144</v>
      </c>
      <c r="AU172" s="17" t="s">
        <v>89</v>
      </c>
    </row>
    <row r="173" spans="2:47" s="1" customFormat="1" ht="12">
      <c r="B173" s="38"/>
      <c r="C173" s="39"/>
      <c r="D173" s="236" t="s">
        <v>146</v>
      </c>
      <c r="E173" s="39"/>
      <c r="F173" s="239" t="s">
        <v>893</v>
      </c>
      <c r="G173" s="39"/>
      <c r="H173" s="39"/>
      <c r="I173" s="139"/>
      <c r="J173" s="39"/>
      <c r="K173" s="39"/>
      <c r="L173" s="43"/>
      <c r="M173" s="238"/>
      <c r="N173" s="86"/>
      <c r="O173" s="86"/>
      <c r="P173" s="86"/>
      <c r="Q173" s="86"/>
      <c r="R173" s="86"/>
      <c r="S173" s="86"/>
      <c r="T173" s="87"/>
      <c r="AT173" s="17" t="s">
        <v>146</v>
      </c>
      <c r="AU173" s="17" t="s">
        <v>89</v>
      </c>
    </row>
    <row r="174" spans="2:51" s="13" customFormat="1" ht="12">
      <c r="B174" s="250"/>
      <c r="C174" s="251"/>
      <c r="D174" s="236" t="s">
        <v>148</v>
      </c>
      <c r="E174" s="252" t="s">
        <v>1</v>
      </c>
      <c r="F174" s="253" t="s">
        <v>895</v>
      </c>
      <c r="G174" s="251"/>
      <c r="H174" s="254">
        <v>4.8</v>
      </c>
      <c r="I174" s="255"/>
      <c r="J174" s="251"/>
      <c r="K174" s="251"/>
      <c r="L174" s="256"/>
      <c r="M174" s="257"/>
      <c r="N174" s="258"/>
      <c r="O174" s="258"/>
      <c r="P174" s="258"/>
      <c r="Q174" s="258"/>
      <c r="R174" s="258"/>
      <c r="S174" s="258"/>
      <c r="T174" s="259"/>
      <c r="AT174" s="260" t="s">
        <v>148</v>
      </c>
      <c r="AU174" s="260" t="s">
        <v>89</v>
      </c>
      <c r="AV174" s="13" t="s">
        <v>89</v>
      </c>
      <c r="AW174" s="13" t="s">
        <v>36</v>
      </c>
      <c r="AX174" s="13" t="s">
        <v>87</v>
      </c>
      <c r="AY174" s="260" t="s">
        <v>135</v>
      </c>
    </row>
    <row r="175" spans="2:65" s="1" customFormat="1" ht="16.5" customHeight="1">
      <c r="B175" s="38"/>
      <c r="C175" s="223" t="s">
        <v>224</v>
      </c>
      <c r="D175" s="223" t="s">
        <v>137</v>
      </c>
      <c r="E175" s="224" t="s">
        <v>900</v>
      </c>
      <c r="F175" s="225" t="s">
        <v>901</v>
      </c>
      <c r="G175" s="226" t="s">
        <v>174</v>
      </c>
      <c r="H175" s="227">
        <v>4.8</v>
      </c>
      <c r="I175" s="228"/>
      <c r="J175" s="229">
        <f>ROUND(I175*H175,2)</f>
        <v>0</v>
      </c>
      <c r="K175" s="225" t="s">
        <v>141</v>
      </c>
      <c r="L175" s="43"/>
      <c r="M175" s="230" t="s">
        <v>1</v>
      </c>
      <c r="N175" s="231" t="s">
        <v>44</v>
      </c>
      <c r="O175" s="86"/>
      <c r="P175" s="232">
        <f>O175*H175</f>
        <v>0</v>
      </c>
      <c r="Q175" s="232">
        <v>0</v>
      </c>
      <c r="R175" s="232">
        <f>Q175*H175</f>
        <v>0</v>
      </c>
      <c r="S175" s="232">
        <v>0</v>
      </c>
      <c r="T175" s="233">
        <f>S175*H175</f>
        <v>0</v>
      </c>
      <c r="AR175" s="234" t="s">
        <v>142</v>
      </c>
      <c r="AT175" s="234" t="s">
        <v>137</v>
      </c>
      <c r="AU175" s="234" t="s">
        <v>89</v>
      </c>
      <c r="AY175" s="17" t="s">
        <v>135</v>
      </c>
      <c r="BE175" s="235">
        <f>IF(N175="základní",J175,0)</f>
        <v>0</v>
      </c>
      <c r="BF175" s="235">
        <f>IF(N175="snížená",J175,0)</f>
        <v>0</v>
      </c>
      <c r="BG175" s="235">
        <f>IF(N175="zákl. přenesená",J175,0)</f>
        <v>0</v>
      </c>
      <c r="BH175" s="235">
        <f>IF(N175="sníž. přenesená",J175,0)</f>
        <v>0</v>
      </c>
      <c r="BI175" s="235">
        <f>IF(N175="nulová",J175,0)</f>
        <v>0</v>
      </c>
      <c r="BJ175" s="17" t="s">
        <v>87</v>
      </c>
      <c r="BK175" s="235">
        <f>ROUND(I175*H175,2)</f>
        <v>0</v>
      </c>
      <c r="BL175" s="17" t="s">
        <v>142</v>
      </c>
      <c r="BM175" s="234" t="s">
        <v>902</v>
      </c>
    </row>
    <row r="176" spans="2:47" s="1" customFormat="1" ht="12">
      <c r="B176" s="38"/>
      <c r="C176" s="39"/>
      <c r="D176" s="236" t="s">
        <v>144</v>
      </c>
      <c r="E176" s="39"/>
      <c r="F176" s="237" t="s">
        <v>903</v>
      </c>
      <c r="G176" s="39"/>
      <c r="H176" s="39"/>
      <c r="I176" s="139"/>
      <c r="J176" s="39"/>
      <c r="K176" s="39"/>
      <c r="L176" s="43"/>
      <c r="M176" s="238"/>
      <c r="N176" s="86"/>
      <c r="O176" s="86"/>
      <c r="P176" s="86"/>
      <c r="Q176" s="86"/>
      <c r="R176" s="86"/>
      <c r="S176" s="86"/>
      <c r="T176" s="87"/>
      <c r="AT176" s="17" t="s">
        <v>144</v>
      </c>
      <c r="AU176" s="17" t="s">
        <v>89</v>
      </c>
    </row>
    <row r="177" spans="2:47" s="1" customFormat="1" ht="12">
      <c r="B177" s="38"/>
      <c r="C177" s="39"/>
      <c r="D177" s="236" t="s">
        <v>146</v>
      </c>
      <c r="E177" s="39"/>
      <c r="F177" s="239" t="s">
        <v>893</v>
      </c>
      <c r="G177" s="39"/>
      <c r="H177" s="39"/>
      <c r="I177" s="139"/>
      <c r="J177" s="39"/>
      <c r="K177" s="39"/>
      <c r="L177" s="43"/>
      <c r="M177" s="238"/>
      <c r="N177" s="86"/>
      <c r="O177" s="86"/>
      <c r="P177" s="86"/>
      <c r="Q177" s="86"/>
      <c r="R177" s="86"/>
      <c r="S177" s="86"/>
      <c r="T177" s="87"/>
      <c r="AT177" s="17" t="s">
        <v>146</v>
      </c>
      <c r="AU177" s="17" t="s">
        <v>89</v>
      </c>
    </row>
    <row r="178" spans="2:51" s="13" customFormat="1" ht="12">
      <c r="B178" s="250"/>
      <c r="C178" s="251"/>
      <c r="D178" s="236" t="s">
        <v>148</v>
      </c>
      <c r="E178" s="252" t="s">
        <v>1</v>
      </c>
      <c r="F178" s="253" t="s">
        <v>894</v>
      </c>
      <c r="G178" s="251"/>
      <c r="H178" s="254">
        <v>9.6</v>
      </c>
      <c r="I178" s="255"/>
      <c r="J178" s="251"/>
      <c r="K178" s="251"/>
      <c r="L178" s="256"/>
      <c r="M178" s="257"/>
      <c r="N178" s="258"/>
      <c r="O178" s="258"/>
      <c r="P178" s="258"/>
      <c r="Q178" s="258"/>
      <c r="R178" s="258"/>
      <c r="S178" s="258"/>
      <c r="T178" s="259"/>
      <c r="AT178" s="260" t="s">
        <v>148</v>
      </c>
      <c r="AU178" s="260" t="s">
        <v>89</v>
      </c>
      <c r="AV178" s="13" t="s">
        <v>89</v>
      </c>
      <c r="AW178" s="13" t="s">
        <v>36</v>
      </c>
      <c r="AX178" s="13" t="s">
        <v>79</v>
      </c>
      <c r="AY178" s="260" t="s">
        <v>135</v>
      </c>
    </row>
    <row r="179" spans="2:51" s="13" customFormat="1" ht="12">
      <c r="B179" s="250"/>
      <c r="C179" s="251"/>
      <c r="D179" s="236" t="s">
        <v>148</v>
      </c>
      <c r="E179" s="252" t="s">
        <v>1</v>
      </c>
      <c r="F179" s="253" t="s">
        <v>895</v>
      </c>
      <c r="G179" s="251"/>
      <c r="H179" s="254">
        <v>4.8</v>
      </c>
      <c r="I179" s="255"/>
      <c r="J179" s="251"/>
      <c r="K179" s="251"/>
      <c r="L179" s="256"/>
      <c r="M179" s="257"/>
      <c r="N179" s="258"/>
      <c r="O179" s="258"/>
      <c r="P179" s="258"/>
      <c r="Q179" s="258"/>
      <c r="R179" s="258"/>
      <c r="S179" s="258"/>
      <c r="T179" s="259"/>
      <c r="AT179" s="260" t="s">
        <v>148</v>
      </c>
      <c r="AU179" s="260" t="s">
        <v>89</v>
      </c>
      <c r="AV179" s="13" t="s">
        <v>89</v>
      </c>
      <c r="AW179" s="13" t="s">
        <v>36</v>
      </c>
      <c r="AX179" s="13" t="s">
        <v>87</v>
      </c>
      <c r="AY179" s="260" t="s">
        <v>135</v>
      </c>
    </row>
    <row r="180" spans="2:65" s="1" customFormat="1" ht="16.5" customHeight="1">
      <c r="B180" s="38"/>
      <c r="C180" s="223" t="s">
        <v>233</v>
      </c>
      <c r="D180" s="223" t="s">
        <v>137</v>
      </c>
      <c r="E180" s="224" t="s">
        <v>904</v>
      </c>
      <c r="F180" s="225" t="s">
        <v>905</v>
      </c>
      <c r="G180" s="226" t="s">
        <v>174</v>
      </c>
      <c r="H180" s="227">
        <v>4.8</v>
      </c>
      <c r="I180" s="228"/>
      <c r="J180" s="229">
        <f>ROUND(I180*H180,2)</f>
        <v>0</v>
      </c>
      <c r="K180" s="225" t="s">
        <v>141</v>
      </c>
      <c r="L180" s="43"/>
      <c r="M180" s="230" t="s">
        <v>1</v>
      </c>
      <c r="N180" s="231" t="s">
        <v>44</v>
      </c>
      <c r="O180" s="86"/>
      <c r="P180" s="232">
        <f>O180*H180</f>
        <v>0</v>
      </c>
      <c r="Q180" s="232">
        <v>0</v>
      </c>
      <c r="R180" s="232">
        <f>Q180*H180</f>
        <v>0</v>
      </c>
      <c r="S180" s="232">
        <v>0</v>
      </c>
      <c r="T180" s="233">
        <f>S180*H180</f>
        <v>0</v>
      </c>
      <c r="AR180" s="234" t="s">
        <v>142</v>
      </c>
      <c r="AT180" s="234" t="s">
        <v>137</v>
      </c>
      <c r="AU180" s="234" t="s">
        <v>89</v>
      </c>
      <c r="AY180" s="17" t="s">
        <v>135</v>
      </c>
      <c r="BE180" s="235">
        <f>IF(N180="základní",J180,0)</f>
        <v>0</v>
      </c>
      <c r="BF180" s="235">
        <f>IF(N180="snížená",J180,0)</f>
        <v>0</v>
      </c>
      <c r="BG180" s="235">
        <f>IF(N180="zákl. přenesená",J180,0)</f>
        <v>0</v>
      </c>
      <c r="BH180" s="235">
        <f>IF(N180="sníž. přenesená",J180,0)</f>
        <v>0</v>
      </c>
      <c r="BI180" s="235">
        <f>IF(N180="nulová",J180,0)</f>
        <v>0</v>
      </c>
      <c r="BJ180" s="17" t="s">
        <v>87</v>
      </c>
      <c r="BK180" s="235">
        <f>ROUND(I180*H180,2)</f>
        <v>0</v>
      </c>
      <c r="BL180" s="17" t="s">
        <v>142</v>
      </c>
      <c r="BM180" s="234" t="s">
        <v>906</v>
      </c>
    </row>
    <row r="181" spans="2:47" s="1" customFormat="1" ht="12">
      <c r="B181" s="38"/>
      <c r="C181" s="39"/>
      <c r="D181" s="236" t="s">
        <v>144</v>
      </c>
      <c r="E181" s="39"/>
      <c r="F181" s="237" t="s">
        <v>907</v>
      </c>
      <c r="G181" s="39"/>
      <c r="H181" s="39"/>
      <c r="I181" s="139"/>
      <c r="J181" s="39"/>
      <c r="K181" s="39"/>
      <c r="L181" s="43"/>
      <c r="M181" s="238"/>
      <c r="N181" s="86"/>
      <c r="O181" s="86"/>
      <c r="P181" s="86"/>
      <c r="Q181" s="86"/>
      <c r="R181" s="86"/>
      <c r="S181" s="86"/>
      <c r="T181" s="87"/>
      <c r="AT181" s="17" t="s">
        <v>144</v>
      </c>
      <c r="AU181" s="17" t="s">
        <v>89</v>
      </c>
    </row>
    <row r="182" spans="2:47" s="1" customFormat="1" ht="12">
      <c r="B182" s="38"/>
      <c r="C182" s="39"/>
      <c r="D182" s="236" t="s">
        <v>146</v>
      </c>
      <c r="E182" s="39"/>
      <c r="F182" s="239" t="s">
        <v>893</v>
      </c>
      <c r="G182" s="39"/>
      <c r="H182" s="39"/>
      <c r="I182" s="139"/>
      <c r="J182" s="39"/>
      <c r="K182" s="39"/>
      <c r="L182" s="43"/>
      <c r="M182" s="238"/>
      <c r="N182" s="86"/>
      <c r="O182" s="86"/>
      <c r="P182" s="86"/>
      <c r="Q182" s="86"/>
      <c r="R182" s="86"/>
      <c r="S182" s="86"/>
      <c r="T182" s="87"/>
      <c r="AT182" s="17" t="s">
        <v>146</v>
      </c>
      <c r="AU182" s="17" t="s">
        <v>89</v>
      </c>
    </row>
    <row r="183" spans="2:51" s="13" customFormat="1" ht="12">
      <c r="B183" s="250"/>
      <c r="C183" s="251"/>
      <c r="D183" s="236" t="s">
        <v>148</v>
      </c>
      <c r="E183" s="252" t="s">
        <v>1</v>
      </c>
      <c r="F183" s="253" t="s">
        <v>895</v>
      </c>
      <c r="G183" s="251"/>
      <c r="H183" s="254">
        <v>4.8</v>
      </c>
      <c r="I183" s="255"/>
      <c r="J183" s="251"/>
      <c r="K183" s="251"/>
      <c r="L183" s="256"/>
      <c r="M183" s="257"/>
      <c r="N183" s="258"/>
      <c r="O183" s="258"/>
      <c r="P183" s="258"/>
      <c r="Q183" s="258"/>
      <c r="R183" s="258"/>
      <c r="S183" s="258"/>
      <c r="T183" s="259"/>
      <c r="AT183" s="260" t="s">
        <v>148</v>
      </c>
      <c r="AU183" s="260" t="s">
        <v>89</v>
      </c>
      <c r="AV183" s="13" t="s">
        <v>89</v>
      </c>
      <c r="AW183" s="13" t="s">
        <v>36</v>
      </c>
      <c r="AX183" s="13" t="s">
        <v>87</v>
      </c>
      <c r="AY183" s="260" t="s">
        <v>135</v>
      </c>
    </row>
    <row r="184" spans="2:65" s="1" customFormat="1" ht="16.5" customHeight="1">
      <c r="B184" s="38"/>
      <c r="C184" s="223" t="s">
        <v>8</v>
      </c>
      <c r="D184" s="223" t="s">
        <v>137</v>
      </c>
      <c r="E184" s="224" t="s">
        <v>908</v>
      </c>
      <c r="F184" s="225" t="s">
        <v>909</v>
      </c>
      <c r="G184" s="226" t="s">
        <v>140</v>
      </c>
      <c r="H184" s="227">
        <v>29.12</v>
      </c>
      <c r="I184" s="228"/>
      <c r="J184" s="229">
        <f>ROUND(I184*H184,2)</f>
        <v>0</v>
      </c>
      <c r="K184" s="225" t="s">
        <v>1</v>
      </c>
      <c r="L184" s="43"/>
      <c r="M184" s="230" t="s">
        <v>1</v>
      </c>
      <c r="N184" s="231" t="s">
        <v>44</v>
      </c>
      <c r="O184" s="86"/>
      <c r="P184" s="232">
        <f>O184*H184</f>
        <v>0</v>
      </c>
      <c r="Q184" s="232">
        <v>0.0007</v>
      </c>
      <c r="R184" s="232">
        <f>Q184*H184</f>
        <v>0.020384</v>
      </c>
      <c r="S184" s="232">
        <v>0</v>
      </c>
      <c r="T184" s="233">
        <f>S184*H184</f>
        <v>0</v>
      </c>
      <c r="AR184" s="234" t="s">
        <v>142</v>
      </c>
      <c r="AT184" s="234" t="s">
        <v>137</v>
      </c>
      <c r="AU184" s="234" t="s">
        <v>89</v>
      </c>
      <c r="AY184" s="17" t="s">
        <v>135</v>
      </c>
      <c r="BE184" s="235">
        <f>IF(N184="základní",J184,0)</f>
        <v>0</v>
      </c>
      <c r="BF184" s="235">
        <f>IF(N184="snížená",J184,0)</f>
        <v>0</v>
      </c>
      <c r="BG184" s="235">
        <f>IF(N184="zákl. přenesená",J184,0)</f>
        <v>0</v>
      </c>
      <c r="BH184" s="235">
        <f>IF(N184="sníž. přenesená",J184,0)</f>
        <v>0</v>
      </c>
      <c r="BI184" s="235">
        <f>IF(N184="nulová",J184,0)</f>
        <v>0</v>
      </c>
      <c r="BJ184" s="17" t="s">
        <v>87</v>
      </c>
      <c r="BK184" s="235">
        <f>ROUND(I184*H184,2)</f>
        <v>0</v>
      </c>
      <c r="BL184" s="17" t="s">
        <v>142</v>
      </c>
      <c r="BM184" s="234" t="s">
        <v>910</v>
      </c>
    </row>
    <row r="185" spans="2:47" s="1" customFormat="1" ht="12">
      <c r="B185" s="38"/>
      <c r="C185" s="39"/>
      <c r="D185" s="236" t="s">
        <v>144</v>
      </c>
      <c r="E185" s="39"/>
      <c r="F185" s="237" t="s">
        <v>909</v>
      </c>
      <c r="G185" s="39"/>
      <c r="H185" s="39"/>
      <c r="I185" s="139"/>
      <c r="J185" s="39"/>
      <c r="K185" s="39"/>
      <c r="L185" s="43"/>
      <c r="M185" s="238"/>
      <c r="N185" s="86"/>
      <c r="O185" s="86"/>
      <c r="P185" s="86"/>
      <c r="Q185" s="86"/>
      <c r="R185" s="86"/>
      <c r="S185" s="86"/>
      <c r="T185" s="87"/>
      <c r="AT185" s="17" t="s">
        <v>144</v>
      </c>
      <c r="AU185" s="17" t="s">
        <v>89</v>
      </c>
    </row>
    <row r="186" spans="2:51" s="13" customFormat="1" ht="12">
      <c r="B186" s="250"/>
      <c r="C186" s="251"/>
      <c r="D186" s="236" t="s">
        <v>148</v>
      </c>
      <c r="E186" s="252" t="s">
        <v>1</v>
      </c>
      <c r="F186" s="253" t="s">
        <v>911</v>
      </c>
      <c r="G186" s="251"/>
      <c r="H186" s="254">
        <v>29.12</v>
      </c>
      <c r="I186" s="255"/>
      <c r="J186" s="251"/>
      <c r="K186" s="251"/>
      <c r="L186" s="256"/>
      <c r="M186" s="257"/>
      <c r="N186" s="258"/>
      <c r="O186" s="258"/>
      <c r="P186" s="258"/>
      <c r="Q186" s="258"/>
      <c r="R186" s="258"/>
      <c r="S186" s="258"/>
      <c r="T186" s="259"/>
      <c r="AT186" s="260" t="s">
        <v>148</v>
      </c>
      <c r="AU186" s="260" t="s">
        <v>89</v>
      </c>
      <c r="AV186" s="13" t="s">
        <v>89</v>
      </c>
      <c r="AW186" s="13" t="s">
        <v>36</v>
      </c>
      <c r="AX186" s="13" t="s">
        <v>79</v>
      </c>
      <c r="AY186" s="260" t="s">
        <v>135</v>
      </c>
    </row>
    <row r="187" spans="2:51" s="14" customFormat="1" ht="12">
      <c r="B187" s="261"/>
      <c r="C187" s="262"/>
      <c r="D187" s="236" t="s">
        <v>148</v>
      </c>
      <c r="E187" s="263" t="s">
        <v>1</v>
      </c>
      <c r="F187" s="264" t="s">
        <v>180</v>
      </c>
      <c r="G187" s="262"/>
      <c r="H187" s="265">
        <v>29.12</v>
      </c>
      <c r="I187" s="266"/>
      <c r="J187" s="262"/>
      <c r="K187" s="262"/>
      <c r="L187" s="267"/>
      <c r="M187" s="268"/>
      <c r="N187" s="269"/>
      <c r="O187" s="269"/>
      <c r="P187" s="269"/>
      <c r="Q187" s="269"/>
      <c r="R187" s="269"/>
      <c r="S187" s="269"/>
      <c r="T187" s="270"/>
      <c r="AT187" s="271" t="s">
        <v>148</v>
      </c>
      <c r="AU187" s="271" t="s">
        <v>89</v>
      </c>
      <c r="AV187" s="14" t="s">
        <v>142</v>
      </c>
      <c r="AW187" s="14" t="s">
        <v>36</v>
      </c>
      <c r="AX187" s="14" t="s">
        <v>87</v>
      </c>
      <c r="AY187" s="271" t="s">
        <v>135</v>
      </c>
    </row>
    <row r="188" spans="2:65" s="1" customFormat="1" ht="16.5" customHeight="1">
      <c r="B188" s="38"/>
      <c r="C188" s="223" t="s">
        <v>244</v>
      </c>
      <c r="D188" s="223" t="s">
        <v>137</v>
      </c>
      <c r="E188" s="224" t="s">
        <v>724</v>
      </c>
      <c r="F188" s="225" t="s">
        <v>725</v>
      </c>
      <c r="G188" s="226" t="s">
        <v>174</v>
      </c>
      <c r="H188" s="227">
        <v>36.988</v>
      </c>
      <c r="I188" s="228"/>
      <c r="J188" s="229">
        <f>ROUND(I188*H188,2)</f>
        <v>0</v>
      </c>
      <c r="K188" s="225" t="s">
        <v>141</v>
      </c>
      <c r="L188" s="43"/>
      <c r="M188" s="230" t="s">
        <v>1</v>
      </c>
      <c r="N188" s="231" t="s">
        <v>44</v>
      </c>
      <c r="O188" s="86"/>
      <c r="P188" s="232">
        <f>O188*H188</f>
        <v>0</v>
      </c>
      <c r="Q188" s="232">
        <v>0</v>
      </c>
      <c r="R188" s="232">
        <f>Q188*H188</f>
        <v>0</v>
      </c>
      <c r="S188" s="232">
        <v>0</v>
      </c>
      <c r="T188" s="233">
        <f>S188*H188</f>
        <v>0</v>
      </c>
      <c r="AR188" s="234" t="s">
        <v>142</v>
      </c>
      <c r="AT188" s="234" t="s">
        <v>137</v>
      </c>
      <c r="AU188" s="234" t="s">
        <v>89</v>
      </c>
      <c r="AY188" s="17" t="s">
        <v>135</v>
      </c>
      <c r="BE188" s="235">
        <f>IF(N188="základní",J188,0)</f>
        <v>0</v>
      </c>
      <c r="BF188" s="235">
        <f>IF(N188="snížená",J188,0)</f>
        <v>0</v>
      </c>
      <c r="BG188" s="235">
        <f>IF(N188="zákl. přenesená",J188,0)</f>
        <v>0</v>
      </c>
      <c r="BH188" s="235">
        <f>IF(N188="sníž. přenesená",J188,0)</f>
        <v>0</v>
      </c>
      <c r="BI188" s="235">
        <f>IF(N188="nulová",J188,0)</f>
        <v>0</v>
      </c>
      <c r="BJ188" s="17" t="s">
        <v>87</v>
      </c>
      <c r="BK188" s="235">
        <f>ROUND(I188*H188,2)</f>
        <v>0</v>
      </c>
      <c r="BL188" s="17" t="s">
        <v>142</v>
      </c>
      <c r="BM188" s="234" t="s">
        <v>912</v>
      </c>
    </row>
    <row r="189" spans="2:47" s="1" customFormat="1" ht="12">
      <c r="B189" s="38"/>
      <c r="C189" s="39"/>
      <c r="D189" s="236" t="s">
        <v>144</v>
      </c>
      <c r="E189" s="39"/>
      <c r="F189" s="237" t="s">
        <v>727</v>
      </c>
      <c r="G189" s="39"/>
      <c r="H189" s="39"/>
      <c r="I189" s="139"/>
      <c r="J189" s="39"/>
      <c r="K189" s="39"/>
      <c r="L189" s="43"/>
      <c r="M189" s="238"/>
      <c r="N189" s="86"/>
      <c r="O189" s="86"/>
      <c r="P189" s="86"/>
      <c r="Q189" s="86"/>
      <c r="R189" s="86"/>
      <c r="S189" s="86"/>
      <c r="T189" s="87"/>
      <c r="AT189" s="17" t="s">
        <v>144</v>
      </c>
      <c r="AU189" s="17" t="s">
        <v>89</v>
      </c>
    </row>
    <row r="190" spans="2:51" s="13" customFormat="1" ht="12">
      <c r="B190" s="250"/>
      <c r="C190" s="251"/>
      <c r="D190" s="236" t="s">
        <v>148</v>
      </c>
      <c r="E190" s="252" t="s">
        <v>1</v>
      </c>
      <c r="F190" s="253" t="s">
        <v>913</v>
      </c>
      <c r="G190" s="251"/>
      <c r="H190" s="254">
        <v>9.6</v>
      </c>
      <c r="I190" s="255"/>
      <c r="J190" s="251"/>
      <c r="K190" s="251"/>
      <c r="L190" s="256"/>
      <c r="M190" s="257"/>
      <c r="N190" s="258"/>
      <c r="O190" s="258"/>
      <c r="P190" s="258"/>
      <c r="Q190" s="258"/>
      <c r="R190" s="258"/>
      <c r="S190" s="258"/>
      <c r="T190" s="259"/>
      <c r="AT190" s="260" t="s">
        <v>148</v>
      </c>
      <c r="AU190" s="260" t="s">
        <v>89</v>
      </c>
      <c r="AV190" s="13" t="s">
        <v>89</v>
      </c>
      <c r="AW190" s="13" t="s">
        <v>36</v>
      </c>
      <c r="AX190" s="13" t="s">
        <v>79</v>
      </c>
      <c r="AY190" s="260" t="s">
        <v>135</v>
      </c>
    </row>
    <row r="191" spans="2:51" s="13" customFormat="1" ht="12">
      <c r="B191" s="250"/>
      <c r="C191" s="251"/>
      <c r="D191" s="236" t="s">
        <v>148</v>
      </c>
      <c r="E191" s="252" t="s">
        <v>1</v>
      </c>
      <c r="F191" s="253" t="s">
        <v>914</v>
      </c>
      <c r="G191" s="251"/>
      <c r="H191" s="254">
        <v>11.648</v>
      </c>
      <c r="I191" s="255"/>
      <c r="J191" s="251"/>
      <c r="K191" s="251"/>
      <c r="L191" s="256"/>
      <c r="M191" s="257"/>
      <c r="N191" s="258"/>
      <c r="O191" s="258"/>
      <c r="P191" s="258"/>
      <c r="Q191" s="258"/>
      <c r="R191" s="258"/>
      <c r="S191" s="258"/>
      <c r="T191" s="259"/>
      <c r="AT191" s="260" t="s">
        <v>148</v>
      </c>
      <c r="AU191" s="260" t="s">
        <v>89</v>
      </c>
      <c r="AV191" s="13" t="s">
        <v>89</v>
      </c>
      <c r="AW191" s="13" t="s">
        <v>36</v>
      </c>
      <c r="AX191" s="13" t="s">
        <v>79</v>
      </c>
      <c r="AY191" s="260" t="s">
        <v>135</v>
      </c>
    </row>
    <row r="192" spans="2:51" s="13" customFormat="1" ht="12">
      <c r="B192" s="250"/>
      <c r="C192" s="251"/>
      <c r="D192" s="236" t="s">
        <v>148</v>
      </c>
      <c r="E192" s="252" t="s">
        <v>1</v>
      </c>
      <c r="F192" s="253" t="s">
        <v>915</v>
      </c>
      <c r="G192" s="251"/>
      <c r="H192" s="254">
        <v>15.74</v>
      </c>
      <c r="I192" s="255"/>
      <c r="J192" s="251"/>
      <c r="K192" s="251"/>
      <c r="L192" s="256"/>
      <c r="M192" s="257"/>
      <c r="N192" s="258"/>
      <c r="O192" s="258"/>
      <c r="P192" s="258"/>
      <c r="Q192" s="258"/>
      <c r="R192" s="258"/>
      <c r="S192" s="258"/>
      <c r="T192" s="259"/>
      <c r="AT192" s="260" t="s">
        <v>148</v>
      </c>
      <c r="AU192" s="260" t="s">
        <v>89</v>
      </c>
      <c r="AV192" s="13" t="s">
        <v>89</v>
      </c>
      <c r="AW192" s="13" t="s">
        <v>36</v>
      </c>
      <c r="AX192" s="13" t="s">
        <v>79</v>
      </c>
      <c r="AY192" s="260" t="s">
        <v>135</v>
      </c>
    </row>
    <row r="193" spans="2:51" s="15" customFormat="1" ht="12">
      <c r="B193" s="272"/>
      <c r="C193" s="273"/>
      <c r="D193" s="236" t="s">
        <v>148</v>
      </c>
      <c r="E193" s="274" t="s">
        <v>1</v>
      </c>
      <c r="F193" s="275" t="s">
        <v>232</v>
      </c>
      <c r="G193" s="273"/>
      <c r="H193" s="276">
        <v>36.988</v>
      </c>
      <c r="I193" s="277"/>
      <c r="J193" s="273"/>
      <c r="K193" s="273"/>
      <c r="L193" s="278"/>
      <c r="M193" s="279"/>
      <c r="N193" s="280"/>
      <c r="O193" s="280"/>
      <c r="P193" s="280"/>
      <c r="Q193" s="280"/>
      <c r="R193" s="280"/>
      <c r="S193" s="280"/>
      <c r="T193" s="281"/>
      <c r="AT193" s="282" t="s">
        <v>148</v>
      </c>
      <c r="AU193" s="282" t="s">
        <v>89</v>
      </c>
      <c r="AV193" s="15" t="s">
        <v>158</v>
      </c>
      <c r="AW193" s="15" t="s">
        <v>36</v>
      </c>
      <c r="AX193" s="15" t="s">
        <v>87</v>
      </c>
      <c r="AY193" s="282" t="s">
        <v>135</v>
      </c>
    </row>
    <row r="194" spans="2:65" s="1" customFormat="1" ht="16.5" customHeight="1">
      <c r="B194" s="38"/>
      <c r="C194" s="223" t="s">
        <v>249</v>
      </c>
      <c r="D194" s="223" t="s">
        <v>137</v>
      </c>
      <c r="E194" s="224" t="s">
        <v>225</v>
      </c>
      <c r="F194" s="225" t="s">
        <v>226</v>
      </c>
      <c r="G194" s="226" t="s">
        <v>174</v>
      </c>
      <c r="H194" s="227">
        <v>25.281</v>
      </c>
      <c r="I194" s="228"/>
      <c r="J194" s="229">
        <f>ROUND(I194*H194,2)</f>
        <v>0</v>
      </c>
      <c r="K194" s="225" t="s">
        <v>141</v>
      </c>
      <c r="L194" s="43"/>
      <c r="M194" s="230" t="s">
        <v>1</v>
      </c>
      <c r="N194" s="231" t="s">
        <v>44</v>
      </c>
      <c r="O194" s="86"/>
      <c r="P194" s="232">
        <f>O194*H194</f>
        <v>0</v>
      </c>
      <c r="Q194" s="232">
        <v>0</v>
      </c>
      <c r="R194" s="232">
        <f>Q194*H194</f>
        <v>0</v>
      </c>
      <c r="S194" s="232">
        <v>0</v>
      </c>
      <c r="T194" s="233">
        <f>S194*H194</f>
        <v>0</v>
      </c>
      <c r="AR194" s="234" t="s">
        <v>142</v>
      </c>
      <c r="AT194" s="234" t="s">
        <v>137</v>
      </c>
      <c r="AU194" s="234" t="s">
        <v>89</v>
      </c>
      <c r="AY194" s="17" t="s">
        <v>135</v>
      </c>
      <c r="BE194" s="235">
        <f>IF(N194="základní",J194,0)</f>
        <v>0</v>
      </c>
      <c r="BF194" s="235">
        <f>IF(N194="snížená",J194,0)</f>
        <v>0</v>
      </c>
      <c r="BG194" s="235">
        <f>IF(N194="zákl. přenesená",J194,0)</f>
        <v>0</v>
      </c>
      <c r="BH194" s="235">
        <f>IF(N194="sníž. přenesená",J194,0)</f>
        <v>0</v>
      </c>
      <c r="BI194" s="235">
        <f>IF(N194="nulová",J194,0)</f>
        <v>0</v>
      </c>
      <c r="BJ194" s="17" t="s">
        <v>87</v>
      </c>
      <c r="BK194" s="235">
        <f>ROUND(I194*H194,2)</f>
        <v>0</v>
      </c>
      <c r="BL194" s="17" t="s">
        <v>142</v>
      </c>
      <c r="BM194" s="234" t="s">
        <v>916</v>
      </c>
    </row>
    <row r="195" spans="2:47" s="1" customFormat="1" ht="12">
      <c r="B195" s="38"/>
      <c r="C195" s="39"/>
      <c r="D195" s="236" t="s">
        <v>144</v>
      </c>
      <c r="E195" s="39"/>
      <c r="F195" s="237" t="s">
        <v>228</v>
      </c>
      <c r="G195" s="39"/>
      <c r="H195" s="39"/>
      <c r="I195" s="139"/>
      <c r="J195" s="39"/>
      <c r="K195" s="39"/>
      <c r="L195" s="43"/>
      <c r="M195" s="238"/>
      <c r="N195" s="86"/>
      <c r="O195" s="86"/>
      <c r="P195" s="86"/>
      <c r="Q195" s="86"/>
      <c r="R195" s="86"/>
      <c r="S195" s="86"/>
      <c r="T195" s="87"/>
      <c r="AT195" s="17" t="s">
        <v>144</v>
      </c>
      <c r="AU195" s="17" t="s">
        <v>89</v>
      </c>
    </row>
    <row r="196" spans="2:47" s="1" customFormat="1" ht="12">
      <c r="B196" s="38"/>
      <c r="C196" s="39"/>
      <c r="D196" s="236" t="s">
        <v>146</v>
      </c>
      <c r="E196" s="39"/>
      <c r="F196" s="239" t="s">
        <v>203</v>
      </c>
      <c r="G196" s="39"/>
      <c r="H196" s="39"/>
      <c r="I196" s="139"/>
      <c r="J196" s="39"/>
      <c r="K196" s="39"/>
      <c r="L196" s="43"/>
      <c r="M196" s="238"/>
      <c r="N196" s="86"/>
      <c r="O196" s="86"/>
      <c r="P196" s="86"/>
      <c r="Q196" s="86"/>
      <c r="R196" s="86"/>
      <c r="S196" s="86"/>
      <c r="T196" s="87"/>
      <c r="AT196" s="17" t="s">
        <v>146</v>
      </c>
      <c r="AU196" s="17" t="s">
        <v>89</v>
      </c>
    </row>
    <row r="197" spans="2:51" s="12" customFormat="1" ht="12">
      <c r="B197" s="240"/>
      <c r="C197" s="241"/>
      <c r="D197" s="236" t="s">
        <v>148</v>
      </c>
      <c r="E197" s="242" t="s">
        <v>1</v>
      </c>
      <c r="F197" s="243" t="s">
        <v>229</v>
      </c>
      <c r="G197" s="241"/>
      <c r="H197" s="242" t="s">
        <v>1</v>
      </c>
      <c r="I197" s="244"/>
      <c r="J197" s="241"/>
      <c r="K197" s="241"/>
      <c r="L197" s="245"/>
      <c r="M197" s="246"/>
      <c r="N197" s="247"/>
      <c r="O197" s="247"/>
      <c r="P197" s="247"/>
      <c r="Q197" s="247"/>
      <c r="R197" s="247"/>
      <c r="S197" s="247"/>
      <c r="T197" s="248"/>
      <c r="AT197" s="249" t="s">
        <v>148</v>
      </c>
      <c r="AU197" s="249" t="s">
        <v>89</v>
      </c>
      <c r="AV197" s="12" t="s">
        <v>87</v>
      </c>
      <c r="AW197" s="12" t="s">
        <v>36</v>
      </c>
      <c r="AX197" s="12" t="s">
        <v>79</v>
      </c>
      <c r="AY197" s="249" t="s">
        <v>135</v>
      </c>
    </row>
    <row r="198" spans="2:51" s="13" customFormat="1" ht="12">
      <c r="B198" s="250"/>
      <c r="C198" s="251"/>
      <c r="D198" s="236" t="s">
        <v>148</v>
      </c>
      <c r="E198" s="252" t="s">
        <v>1</v>
      </c>
      <c r="F198" s="253" t="s">
        <v>917</v>
      </c>
      <c r="G198" s="251"/>
      <c r="H198" s="254">
        <v>15.74</v>
      </c>
      <c r="I198" s="255"/>
      <c r="J198" s="251"/>
      <c r="K198" s="251"/>
      <c r="L198" s="256"/>
      <c r="M198" s="257"/>
      <c r="N198" s="258"/>
      <c r="O198" s="258"/>
      <c r="P198" s="258"/>
      <c r="Q198" s="258"/>
      <c r="R198" s="258"/>
      <c r="S198" s="258"/>
      <c r="T198" s="259"/>
      <c r="AT198" s="260" t="s">
        <v>148</v>
      </c>
      <c r="AU198" s="260" t="s">
        <v>89</v>
      </c>
      <c r="AV198" s="13" t="s">
        <v>89</v>
      </c>
      <c r="AW198" s="13" t="s">
        <v>36</v>
      </c>
      <c r="AX198" s="13" t="s">
        <v>79</v>
      </c>
      <c r="AY198" s="260" t="s">
        <v>135</v>
      </c>
    </row>
    <row r="199" spans="2:51" s="13" customFormat="1" ht="12">
      <c r="B199" s="250"/>
      <c r="C199" s="251"/>
      <c r="D199" s="236" t="s">
        <v>148</v>
      </c>
      <c r="E199" s="252" t="s">
        <v>1</v>
      </c>
      <c r="F199" s="253" t="s">
        <v>918</v>
      </c>
      <c r="G199" s="251"/>
      <c r="H199" s="254">
        <v>9.6</v>
      </c>
      <c r="I199" s="255"/>
      <c r="J199" s="251"/>
      <c r="K199" s="251"/>
      <c r="L199" s="256"/>
      <c r="M199" s="257"/>
      <c r="N199" s="258"/>
      <c r="O199" s="258"/>
      <c r="P199" s="258"/>
      <c r="Q199" s="258"/>
      <c r="R199" s="258"/>
      <c r="S199" s="258"/>
      <c r="T199" s="259"/>
      <c r="AT199" s="260" t="s">
        <v>148</v>
      </c>
      <c r="AU199" s="260" t="s">
        <v>89</v>
      </c>
      <c r="AV199" s="13" t="s">
        <v>89</v>
      </c>
      <c r="AW199" s="13" t="s">
        <v>36</v>
      </c>
      <c r="AX199" s="13" t="s">
        <v>79</v>
      </c>
      <c r="AY199" s="260" t="s">
        <v>135</v>
      </c>
    </row>
    <row r="200" spans="2:51" s="13" customFormat="1" ht="12">
      <c r="B200" s="250"/>
      <c r="C200" s="251"/>
      <c r="D200" s="236" t="s">
        <v>148</v>
      </c>
      <c r="E200" s="252" t="s">
        <v>1</v>
      </c>
      <c r="F200" s="253" t="s">
        <v>919</v>
      </c>
      <c r="G200" s="251"/>
      <c r="H200" s="254">
        <v>11.648</v>
      </c>
      <c r="I200" s="255"/>
      <c r="J200" s="251"/>
      <c r="K200" s="251"/>
      <c r="L200" s="256"/>
      <c r="M200" s="257"/>
      <c r="N200" s="258"/>
      <c r="O200" s="258"/>
      <c r="P200" s="258"/>
      <c r="Q200" s="258"/>
      <c r="R200" s="258"/>
      <c r="S200" s="258"/>
      <c r="T200" s="259"/>
      <c r="AT200" s="260" t="s">
        <v>148</v>
      </c>
      <c r="AU200" s="260" t="s">
        <v>89</v>
      </c>
      <c r="AV200" s="13" t="s">
        <v>89</v>
      </c>
      <c r="AW200" s="13" t="s">
        <v>36</v>
      </c>
      <c r="AX200" s="13" t="s">
        <v>79</v>
      </c>
      <c r="AY200" s="260" t="s">
        <v>135</v>
      </c>
    </row>
    <row r="201" spans="2:51" s="13" customFormat="1" ht="12">
      <c r="B201" s="250"/>
      <c r="C201" s="251"/>
      <c r="D201" s="236" t="s">
        <v>148</v>
      </c>
      <c r="E201" s="252" t="s">
        <v>1</v>
      </c>
      <c r="F201" s="253" t="s">
        <v>920</v>
      </c>
      <c r="G201" s="251"/>
      <c r="H201" s="254">
        <v>-11.707</v>
      </c>
      <c r="I201" s="255"/>
      <c r="J201" s="251"/>
      <c r="K201" s="251"/>
      <c r="L201" s="256"/>
      <c r="M201" s="257"/>
      <c r="N201" s="258"/>
      <c r="O201" s="258"/>
      <c r="P201" s="258"/>
      <c r="Q201" s="258"/>
      <c r="R201" s="258"/>
      <c r="S201" s="258"/>
      <c r="T201" s="259"/>
      <c r="AT201" s="260" t="s">
        <v>148</v>
      </c>
      <c r="AU201" s="260" t="s">
        <v>89</v>
      </c>
      <c r="AV201" s="13" t="s">
        <v>89</v>
      </c>
      <c r="AW201" s="13" t="s">
        <v>36</v>
      </c>
      <c r="AX201" s="13" t="s">
        <v>79</v>
      </c>
      <c r="AY201" s="260" t="s">
        <v>135</v>
      </c>
    </row>
    <row r="202" spans="2:51" s="15" customFormat="1" ht="12">
      <c r="B202" s="272"/>
      <c r="C202" s="273"/>
      <c r="D202" s="236" t="s">
        <v>148</v>
      </c>
      <c r="E202" s="274" t="s">
        <v>1</v>
      </c>
      <c r="F202" s="275" t="s">
        <v>232</v>
      </c>
      <c r="G202" s="273"/>
      <c r="H202" s="276">
        <v>25.281</v>
      </c>
      <c r="I202" s="277"/>
      <c r="J202" s="273"/>
      <c r="K202" s="273"/>
      <c r="L202" s="278"/>
      <c r="M202" s="279"/>
      <c r="N202" s="280"/>
      <c r="O202" s="280"/>
      <c r="P202" s="280"/>
      <c r="Q202" s="280"/>
      <c r="R202" s="280"/>
      <c r="S202" s="280"/>
      <c r="T202" s="281"/>
      <c r="AT202" s="282" t="s">
        <v>148</v>
      </c>
      <c r="AU202" s="282" t="s">
        <v>89</v>
      </c>
      <c r="AV202" s="15" t="s">
        <v>158</v>
      </c>
      <c r="AW202" s="15" t="s">
        <v>36</v>
      </c>
      <c r="AX202" s="15" t="s">
        <v>87</v>
      </c>
      <c r="AY202" s="282" t="s">
        <v>135</v>
      </c>
    </row>
    <row r="203" spans="2:65" s="1" customFormat="1" ht="16.5" customHeight="1">
      <c r="B203" s="38"/>
      <c r="C203" s="223" t="s">
        <v>253</v>
      </c>
      <c r="D203" s="223" t="s">
        <v>137</v>
      </c>
      <c r="E203" s="224" t="s">
        <v>234</v>
      </c>
      <c r="F203" s="225" t="s">
        <v>235</v>
      </c>
      <c r="G203" s="226" t="s">
        <v>174</v>
      </c>
      <c r="H203" s="227">
        <v>25.281</v>
      </c>
      <c r="I203" s="228"/>
      <c r="J203" s="229">
        <f>ROUND(I203*H203,2)</f>
        <v>0</v>
      </c>
      <c r="K203" s="225" t="s">
        <v>141</v>
      </c>
      <c r="L203" s="43"/>
      <c r="M203" s="230" t="s">
        <v>1</v>
      </c>
      <c r="N203" s="231" t="s">
        <v>44</v>
      </c>
      <c r="O203" s="86"/>
      <c r="P203" s="232">
        <f>O203*H203</f>
        <v>0</v>
      </c>
      <c r="Q203" s="232">
        <v>0</v>
      </c>
      <c r="R203" s="232">
        <f>Q203*H203</f>
        <v>0</v>
      </c>
      <c r="S203" s="232">
        <v>0</v>
      </c>
      <c r="T203" s="233">
        <f>S203*H203</f>
        <v>0</v>
      </c>
      <c r="AR203" s="234" t="s">
        <v>142</v>
      </c>
      <c r="AT203" s="234" t="s">
        <v>137</v>
      </c>
      <c r="AU203" s="234" t="s">
        <v>89</v>
      </c>
      <c r="AY203" s="17" t="s">
        <v>135</v>
      </c>
      <c r="BE203" s="235">
        <f>IF(N203="základní",J203,0)</f>
        <v>0</v>
      </c>
      <c r="BF203" s="235">
        <f>IF(N203="snížená",J203,0)</f>
        <v>0</v>
      </c>
      <c r="BG203" s="235">
        <f>IF(N203="zákl. přenesená",J203,0)</f>
        <v>0</v>
      </c>
      <c r="BH203" s="235">
        <f>IF(N203="sníž. přenesená",J203,0)</f>
        <v>0</v>
      </c>
      <c r="BI203" s="235">
        <f>IF(N203="nulová",J203,0)</f>
        <v>0</v>
      </c>
      <c r="BJ203" s="17" t="s">
        <v>87</v>
      </c>
      <c r="BK203" s="235">
        <f>ROUND(I203*H203,2)</f>
        <v>0</v>
      </c>
      <c r="BL203" s="17" t="s">
        <v>142</v>
      </c>
      <c r="BM203" s="234" t="s">
        <v>921</v>
      </c>
    </row>
    <row r="204" spans="2:47" s="1" customFormat="1" ht="12">
      <c r="B204" s="38"/>
      <c r="C204" s="39"/>
      <c r="D204" s="236" t="s">
        <v>144</v>
      </c>
      <c r="E204" s="39"/>
      <c r="F204" s="237" t="s">
        <v>235</v>
      </c>
      <c r="G204" s="39"/>
      <c r="H204" s="39"/>
      <c r="I204" s="139"/>
      <c r="J204" s="39"/>
      <c r="K204" s="39"/>
      <c r="L204" s="43"/>
      <c r="M204" s="238"/>
      <c r="N204" s="86"/>
      <c r="O204" s="86"/>
      <c r="P204" s="86"/>
      <c r="Q204" s="86"/>
      <c r="R204" s="86"/>
      <c r="S204" s="86"/>
      <c r="T204" s="87"/>
      <c r="AT204" s="17" t="s">
        <v>144</v>
      </c>
      <c r="AU204" s="17" t="s">
        <v>89</v>
      </c>
    </row>
    <row r="205" spans="2:47" s="1" customFormat="1" ht="12">
      <c r="B205" s="38"/>
      <c r="C205" s="39"/>
      <c r="D205" s="236" t="s">
        <v>146</v>
      </c>
      <c r="E205" s="39"/>
      <c r="F205" s="239" t="s">
        <v>237</v>
      </c>
      <c r="G205" s="39"/>
      <c r="H205" s="39"/>
      <c r="I205" s="139"/>
      <c r="J205" s="39"/>
      <c r="K205" s="39"/>
      <c r="L205" s="43"/>
      <c r="M205" s="238"/>
      <c r="N205" s="86"/>
      <c r="O205" s="86"/>
      <c r="P205" s="86"/>
      <c r="Q205" s="86"/>
      <c r="R205" s="86"/>
      <c r="S205" s="86"/>
      <c r="T205" s="87"/>
      <c r="AT205" s="17" t="s">
        <v>146</v>
      </c>
      <c r="AU205" s="17" t="s">
        <v>89</v>
      </c>
    </row>
    <row r="206" spans="2:65" s="1" customFormat="1" ht="16.5" customHeight="1">
      <c r="B206" s="38"/>
      <c r="C206" s="223" t="s">
        <v>259</v>
      </c>
      <c r="D206" s="223" t="s">
        <v>137</v>
      </c>
      <c r="E206" s="224" t="s">
        <v>238</v>
      </c>
      <c r="F206" s="225" t="s">
        <v>239</v>
      </c>
      <c r="G206" s="226" t="s">
        <v>240</v>
      </c>
      <c r="H206" s="227">
        <v>38.918</v>
      </c>
      <c r="I206" s="228"/>
      <c r="J206" s="229">
        <f>ROUND(I206*H206,2)</f>
        <v>0</v>
      </c>
      <c r="K206" s="225" t="s">
        <v>141</v>
      </c>
      <c r="L206" s="43"/>
      <c r="M206" s="230" t="s">
        <v>1</v>
      </c>
      <c r="N206" s="231" t="s">
        <v>44</v>
      </c>
      <c r="O206" s="86"/>
      <c r="P206" s="232">
        <f>O206*H206</f>
        <v>0</v>
      </c>
      <c r="Q206" s="232">
        <v>0</v>
      </c>
      <c r="R206" s="232">
        <f>Q206*H206</f>
        <v>0</v>
      </c>
      <c r="S206" s="232">
        <v>0</v>
      </c>
      <c r="T206" s="233">
        <f>S206*H206</f>
        <v>0</v>
      </c>
      <c r="AR206" s="234" t="s">
        <v>142</v>
      </c>
      <c r="AT206" s="234" t="s">
        <v>137</v>
      </c>
      <c r="AU206" s="234" t="s">
        <v>89</v>
      </c>
      <c r="AY206" s="17" t="s">
        <v>135</v>
      </c>
      <c r="BE206" s="235">
        <f>IF(N206="základní",J206,0)</f>
        <v>0</v>
      </c>
      <c r="BF206" s="235">
        <f>IF(N206="snížená",J206,0)</f>
        <v>0</v>
      </c>
      <c r="BG206" s="235">
        <f>IF(N206="zákl. přenesená",J206,0)</f>
        <v>0</v>
      </c>
      <c r="BH206" s="235">
        <f>IF(N206="sníž. přenesená",J206,0)</f>
        <v>0</v>
      </c>
      <c r="BI206" s="235">
        <f>IF(N206="nulová",J206,0)</f>
        <v>0</v>
      </c>
      <c r="BJ206" s="17" t="s">
        <v>87</v>
      </c>
      <c r="BK206" s="235">
        <f>ROUND(I206*H206,2)</f>
        <v>0</v>
      </c>
      <c r="BL206" s="17" t="s">
        <v>142</v>
      </c>
      <c r="BM206" s="234" t="s">
        <v>922</v>
      </c>
    </row>
    <row r="207" spans="2:47" s="1" customFormat="1" ht="12">
      <c r="B207" s="38"/>
      <c r="C207" s="39"/>
      <c r="D207" s="236" t="s">
        <v>144</v>
      </c>
      <c r="E207" s="39"/>
      <c r="F207" s="237" t="s">
        <v>242</v>
      </c>
      <c r="G207" s="39"/>
      <c r="H207" s="39"/>
      <c r="I207" s="139"/>
      <c r="J207" s="39"/>
      <c r="K207" s="39"/>
      <c r="L207" s="43"/>
      <c r="M207" s="238"/>
      <c r="N207" s="86"/>
      <c r="O207" s="86"/>
      <c r="P207" s="86"/>
      <c r="Q207" s="86"/>
      <c r="R207" s="86"/>
      <c r="S207" s="86"/>
      <c r="T207" s="87"/>
      <c r="AT207" s="17" t="s">
        <v>144</v>
      </c>
      <c r="AU207" s="17" t="s">
        <v>89</v>
      </c>
    </row>
    <row r="208" spans="2:47" s="1" customFormat="1" ht="12">
      <c r="B208" s="38"/>
      <c r="C208" s="39"/>
      <c r="D208" s="236" t="s">
        <v>146</v>
      </c>
      <c r="E208" s="39"/>
      <c r="F208" s="239" t="s">
        <v>237</v>
      </c>
      <c r="G208" s="39"/>
      <c r="H208" s="39"/>
      <c r="I208" s="139"/>
      <c r="J208" s="39"/>
      <c r="K208" s="39"/>
      <c r="L208" s="43"/>
      <c r="M208" s="238"/>
      <c r="N208" s="86"/>
      <c r="O208" s="86"/>
      <c r="P208" s="86"/>
      <c r="Q208" s="86"/>
      <c r="R208" s="86"/>
      <c r="S208" s="86"/>
      <c r="T208" s="87"/>
      <c r="AT208" s="17" t="s">
        <v>146</v>
      </c>
      <c r="AU208" s="17" t="s">
        <v>89</v>
      </c>
    </row>
    <row r="209" spans="2:51" s="12" customFormat="1" ht="12">
      <c r="B209" s="240"/>
      <c r="C209" s="241"/>
      <c r="D209" s="236" t="s">
        <v>148</v>
      </c>
      <c r="E209" s="242" t="s">
        <v>1</v>
      </c>
      <c r="F209" s="243" t="s">
        <v>149</v>
      </c>
      <c r="G209" s="241"/>
      <c r="H209" s="242" t="s">
        <v>1</v>
      </c>
      <c r="I209" s="244"/>
      <c r="J209" s="241"/>
      <c r="K209" s="241"/>
      <c r="L209" s="245"/>
      <c r="M209" s="246"/>
      <c r="N209" s="247"/>
      <c r="O209" s="247"/>
      <c r="P209" s="247"/>
      <c r="Q209" s="247"/>
      <c r="R209" s="247"/>
      <c r="S209" s="247"/>
      <c r="T209" s="248"/>
      <c r="AT209" s="249" t="s">
        <v>148</v>
      </c>
      <c r="AU209" s="249" t="s">
        <v>89</v>
      </c>
      <c r="AV209" s="12" t="s">
        <v>87</v>
      </c>
      <c r="AW209" s="12" t="s">
        <v>36</v>
      </c>
      <c r="AX209" s="12" t="s">
        <v>79</v>
      </c>
      <c r="AY209" s="249" t="s">
        <v>135</v>
      </c>
    </row>
    <row r="210" spans="2:51" s="13" customFormat="1" ht="12">
      <c r="B210" s="250"/>
      <c r="C210" s="251"/>
      <c r="D210" s="236" t="s">
        <v>148</v>
      </c>
      <c r="E210" s="252" t="s">
        <v>1</v>
      </c>
      <c r="F210" s="253" t="s">
        <v>923</v>
      </c>
      <c r="G210" s="251"/>
      <c r="H210" s="254">
        <v>17.174</v>
      </c>
      <c r="I210" s="255"/>
      <c r="J210" s="251"/>
      <c r="K210" s="251"/>
      <c r="L210" s="256"/>
      <c r="M210" s="257"/>
      <c r="N210" s="258"/>
      <c r="O210" s="258"/>
      <c r="P210" s="258"/>
      <c r="Q210" s="258"/>
      <c r="R210" s="258"/>
      <c r="S210" s="258"/>
      <c r="T210" s="259"/>
      <c r="AT210" s="260" t="s">
        <v>148</v>
      </c>
      <c r="AU210" s="260" t="s">
        <v>89</v>
      </c>
      <c r="AV210" s="13" t="s">
        <v>89</v>
      </c>
      <c r="AW210" s="13" t="s">
        <v>36</v>
      </c>
      <c r="AX210" s="13" t="s">
        <v>79</v>
      </c>
      <c r="AY210" s="260" t="s">
        <v>135</v>
      </c>
    </row>
    <row r="211" spans="2:51" s="13" customFormat="1" ht="12">
      <c r="B211" s="250"/>
      <c r="C211" s="251"/>
      <c r="D211" s="236" t="s">
        <v>148</v>
      </c>
      <c r="E211" s="252" t="s">
        <v>1</v>
      </c>
      <c r="F211" s="253" t="s">
        <v>924</v>
      </c>
      <c r="G211" s="251"/>
      <c r="H211" s="254">
        <v>21.744</v>
      </c>
      <c r="I211" s="255"/>
      <c r="J211" s="251"/>
      <c r="K211" s="251"/>
      <c r="L211" s="256"/>
      <c r="M211" s="257"/>
      <c r="N211" s="258"/>
      <c r="O211" s="258"/>
      <c r="P211" s="258"/>
      <c r="Q211" s="258"/>
      <c r="R211" s="258"/>
      <c r="S211" s="258"/>
      <c r="T211" s="259"/>
      <c r="AT211" s="260" t="s">
        <v>148</v>
      </c>
      <c r="AU211" s="260" t="s">
        <v>89</v>
      </c>
      <c r="AV211" s="13" t="s">
        <v>89</v>
      </c>
      <c r="AW211" s="13" t="s">
        <v>36</v>
      </c>
      <c r="AX211" s="13" t="s">
        <v>79</v>
      </c>
      <c r="AY211" s="260" t="s">
        <v>135</v>
      </c>
    </row>
    <row r="212" spans="2:51" s="15" customFormat="1" ht="12">
      <c r="B212" s="272"/>
      <c r="C212" s="273"/>
      <c r="D212" s="236" t="s">
        <v>148</v>
      </c>
      <c r="E212" s="274" t="s">
        <v>1</v>
      </c>
      <c r="F212" s="275" t="s">
        <v>232</v>
      </c>
      <c r="G212" s="273"/>
      <c r="H212" s="276">
        <v>38.918</v>
      </c>
      <c r="I212" s="277"/>
      <c r="J212" s="273"/>
      <c r="K212" s="273"/>
      <c r="L212" s="278"/>
      <c r="M212" s="279"/>
      <c r="N212" s="280"/>
      <c r="O212" s="280"/>
      <c r="P212" s="280"/>
      <c r="Q212" s="280"/>
      <c r="R212" s="280"/>
      <c r="S212" s="280"/>
      <c r="T212" s="281"/>
      <c r="AT212" s="282" t="s">
        <v>148</v>
      </c>
      <c r="AU212" s="282" t="s">
        <v>89</v>
      </c>
      <c r="AV212" s="15" t="s">
        <v>158</v>
      </c>
      <c r="AW212" s="15" t="s">
        <v>36</v>
      </c>
      <c r="AX212" s="15" t="s">
        <v>87</v>
      </c>
      <c r="AY212" s="282" t="s">
        <v>135</v>
      </c>
    </row>
    <row r="213" spans="2:65" s="1" customFormat="1" ht="16.5" customHeight="1">
      <c r="B213" s="38"/>
      <c r="C213" s="223" t="s">
        <v>265</v>
      </c>
      <c r="D213" s="223" t="s">
        <v>137</v>
      </c>
      <c r="E213" s="224" t="s">
        <v>428</v>
      </c>
      <c r="F213" s="225" t="s">
        <v>429</v>
      </c>
      <c r="G213" s="226" t="s">
        <v>174</v>
      </c>
      <c r="H213" s="227">
        <v>11.707</v>
      </c>
      <c r="I213" s="228"/>
      <c r="J213" s="229">
        <f>ROUND(I213*H213,2)</f>
        <v>0</v>
      </c>
      <c r="K213" s="225" t="s">
        <v>141</v>
      </c>
      <c r="L213" s="43"/>
      <c r="M213" s="230" t="s">
        <v>1</v>
      </c>
      <c r="N213" s="231" t="s">
        <v>44</v>
      </c>
      <c r="O213" s="86"/>
      <c r="P213" s="232">
        <f>O213*H213</f>
        <v>0</v>
      </c>
      <c r="Q213" s="232">
        <v>0</v>
      </c>
      <c r="R213" s="232">
        <f>Q213*H213</f>
        <v>0</v>
      </c>
      <c r="S213" s="232">
        <v>0</v>
      </c>
      <c r="T213" s="233">
        <f>S213*H213</f>
        <v>0</v>
      </c>
      <c r="AR213" s="234" t="s">
        <v>142</v>
      </c>
      <c r="AT213" s="234" t="s">
        <v>137</v>
      </c>
      <c r="AU213" s="234" t="s">
        <v>89</v>
      </c>
      <c r="AY213" s="17" t="s">
        <v>135</v>
      </c>
      <c r="BE213" s="235">
        <f>IF(N213="základní",J213,0)</f>
        <v>0</v>
      </c>
      <c r="BF213" s="235">
        <f>IF(N213="snížená",J213,0)</f>
        <v>0</v>
      </c>
      <c r="BG213" s="235">
        <f>IF(N213="zákl. přenesená",J213,0)</f>
        <v>0</v>
      </c>
      <c r="BH213" s="235">
        <f>IF(N213="sníž. přenesená",J213,0)</f>
        <v>0</v>
      </c>
      <c r="BI213" s="235">
        <f>IF(N213="nulová",J213,0)</f>
        <v>0</v>
      </c>
      <c r="BJ213" s="17" t="s">
        <v>87</v>
      </c>
      <c r="BK213" s="235">
        <f>ROUND(I213*H213,2)</f>
        <v>0</v>
      </c>
      <c r="BL213" s="17" t="s">
        <v>142</v>
      </c>
      <c r="BM213" s="234" t="s">
        <v>925</v>
      </c>
    </row>
    <row r="214" spans="2:47" s="1" customFormat="1" ht="12">
      <c r="B214" s="38"/>
      <c r="C214" s="39"/>
      <c r="D214" s="236" t="s">
        <v>144</v>
      </c>
      <c r="E214" s="39"/>
      <c r="F214" s="237" t="s">
        <v>431</v>
      </c>
      <c r="G214" s="39"/>
      <c r="H214" s="39"/>
      <c r="I214" s="139"/>
      <c r="J214" s="39"/>
      <c r="K214" s="39"/>
      <c r="L214" s="43"/>
      <c r="M214" s="238"/>
      <c r="N214" s="86"/>
      <c r="O214" s="86"/>
      <c r="P214" s="86"/>
      <c r="Q214" s="86"/>
      <c r="R214" s="86"/>
      <c r="S214" s="86"/>
      <c r="T214" s="87"/>
      <c r="AT214" s="17" t="s">
        <v>144</v>
      </c>
      <c r="AU214" s="17" t="s">
        <v>89</v>
      </c>
    </row>
    <row r="215" spans="2:47" s="1" customFormat="1" ht="12">
      <c r="B215" s="38"/>
      <c r="C215" s="39"/>
      <c r="D215" s="236" t="s">
        <v>146</v>
      </c>
      <c r="E215" s="39"/>
      <c r="F215" s="239" t="s">
        <v>432</v>
      </c>
      <c r="G215" s="39"/>
      <c r="H215" s="39"/>
      <c r="I215" s="139"/>
      <c r="J215" s="39"/>
      <c r="K215" s="39"/>
      <c r="L215" s="43"/>
      <c r="M215" s="238"/>
      <c r="N215" s="86"/>
      <c r="O215" s="86"/>
      <c r="P215" s="86"/>
      <c r="Q215" s="86"/>
      <c r="R215" s="86"/>
      <c r="S215" s="86"/>
      <c r="T215" s="87"/>
      <c r="AT215" s="17" t="s">
        <v>146</v>
      </c>
      <c r="AU215" s="17" t="s">
        <v>89</v>
      </c>
    </row>
    <row r="216" spans="2:51" s="13" customFormat="1" ht="12">
      <c r="B216" s="250"/>
      <c r="C216" s="251"/>
      <c r="D216" s="236" t="s">
        <v>148</v>
      </c>
      <c r="E216" s="252" t="s">
        <v>1</v>
      </c>
      <c r="F216" s="253" t="s">
        <v>926</v>
      </c>
      <c r="G216" s="251"/>
      <c r="H216" s="254">
        <v>5.824</v>
      </c>
      <c r="I216" s="255"/>
      <c r="J216" s="251"/>
      <c r="K216" s="251"/>
      <c r="L216" s="256"/>
      <c r="M216" s="257"/>
      <c r="N216" s="258"/>
      <c r="O216" s="258"/>
      <c r="P216" s="258"/>
      <c r="Q216" s="258"/>
      <c r="R216" s="258"/>
      <c r="S216" s="258"/>
      <c r="T216" s="259"/>
      <c r="AT216" s="260" t="s">
        <v>148</v>
      </c>
      <c r="AU216" s="260" t="s">
        <v>89</v>
      </c>
      <c r="AV216" s="13" t="s">
        <v>89</v>
      </c>
      <c r="AW216" s="13" t="s">
        <v>36</v>
      </c>
      <c r="AX216" s="13" t="s">
        <v>79</v>
      </c>
      <c r="AY216" s="260" t="s">
        <v>135</v>
      </c>
    </row>
    <row r="217" spans="2:51" s="13" customFormat="1" ht="12">
      <c r="B217" s="250"/>
      <c r="C217" s="251"/>
      <c r="D217" s="236" t="s">
        <v>148</v>
      </c>
      <c r="E217" s="252" t="s">
        <v>1</v>
      </c>
      <c r="F217" s="253" t="s">
        <v>927</v>
      </c>
      <c r="G217" s="251"/>
      <c r="H217" s="254">
        <v>3.2</v>
      </c>
      <c r="I217" s="255"/>
      <c r="J217" s="251"/>
      <c r="K217" s="251"/>
      <c r="L217" s="256"/>
      <c r="M217" s="257"/>
      <c r="N217" s="258"/>
      <c r="O217" s="258"/>
      <c r="P217" s="258"/>
      <c r="Q217" s="258"/>
      <c r="R217" s="258"/>
      <c r="S217" s="258"/>
      <c r="T217" s="259"/>
      <c r="AT217" s="260" t="s">
        <v>148</v>
      </c>
      <c r="AU217" s="260" t="s">
        <v>89</v>
      </c>
      <c r="AV217" s="13" t="s">
        <v>89</v>
      </c>
      <c r="AW217" s="13" t="s">
        <v>36</v>
      </c>
      <c r="AX217" s="13" t="s">
        <v>79</v>
      </c>
      <c r="AY217" s="260" t="s">
        <v>135</v>
      </c>
    </row>
    <row r="218" spans="2:51" s="13" customFormat="1" ht="12">
      <c r="B218" s="250"/>
      <c r="C218" s="251"/>
      <c r="D218" s="236" t="s">
        <v>148</v>
      </c>
      <c r="E218" s="252" t="s">
        <v>1</v>
      </c>
      <c r="F218" s="253" t="s">
        <v>928</v>
      </c>
      <c r="G218" s="251"/>
      <c r="H218" s="254">
        <v>2.683</v>
      </c>
      <c r="I218" s="255"/>
      <c r="J218" s="251"/>
      <c r="K218" s="251"/>
      <c r="L218" s="256"/>
      <c r="M218" s="257"/>
      <c r="N218" s="258"/>
      <c r="O218" s="258"/>
      <c r="P218" s="258"/>
      <c r="Q218" s="258"/>
      <c r="R218" s="258"/>
      <c r="S218" s="258"/>
      <c r="T218" s="259"/>
      <c r="AT218" s="260" t="s">
        <v>148</v>
      </c>
      <c r="AU218" s="260" t="s">
        <v>89</v>
      </c>
      <c r="AV218" s="13" t="s">
        <v>89</v>
      </c>
      <c r="AW218" s="13" t="s">
        <v>36</v>
      </c>
      <c r="AX218" s="13" t="s">
        <v>79</v>
      </c>
      <c r="AY218" s="260" t="s">
        <v>135</v>
      </c>
    </row>
    <row r="219" spans="2:51" s="14" customFormat="1" ht="12">
      <c r="B219" s="261"/>
      <c r="C219" s="262"/>
      <c r="D219" s="236" t="s">
        <v>148</v>
      </c>
      <c r="E219" s="263" t="s">
        <v>1</v>
      </c>
      <c r="F219" s="264" t="s">
        <v>180</v>
      </c>
      <c r="G219" s="262"/>
      <c r="H219" s="265">
        <v>11.707</v>
      </c>
      <c r="I219" s="266"/>
      <c r="J219" s="262"/>
      <c r="K219" s="262"/>
      <c r="L219" s="267"/>
      <c r="M219" s="268"/>
      <c r="N219" s="269"/>
      <c r="O219" s="269"/>
      <c r="P219" s="269"/>
      <c r="Q219" s="269"/>
      <c r="R219" s="269"/>
      <c r="S219" s="269"/>
      <c r="T219" s="270"/>
      <c r="AT219" s="271" t="s">
        <v>148</v>
      </c>
      <c r="AU219" s="271" t="s">
        <v>89</v>
      </c>
      <c r="AV219" s="14" t="s">
        <v>142</v>
      </c>
      <c r="AW219" s="14" t="s">
        <v>36</v>
      </c>
      <c r="AX219" s="14" t="s">
        <v>87</v>
      </c>
      <c r="AY219" s="271" t="s">
        <v>135</v>
      </c>
    </row>
    <row r="220" spans="2:63" s="11" customFormat="1" ht="22.8" customHeight="1">
      <c r="B220" s="207"/>
      <c r="C220" s="208"/>
      <c r="D220" s="209" t="s">
        <v>78</v>
      </c>
      <c r="E220" s="221" t="s">
        <v>158</v>
      </c>
      <c r="F220" s="221" t="s">
        <v>433</v>
      </c>
      <c r="G220" s="208"/>
      <c r="H220" s="208"/>
      <c r="I220" s="211"/>
      <c r="J220" s="222">
        <f>BK220</f>
        <v>0</v>
      </c>
      <c r="K220" s="208"/>
      <c r="L220" s="213"/>
      <c r="M220" s="214"/>
      <c r="N220" s="215"/>
      <c r="O220" s="215"/>
      <c r="P220" s="216">
        <f>SUM(P221:P243)</f>
        <v>0</v>
      </c>
      <c r="Q220" s="215"/>
      <c r="R220" s="216">
        <f>SUM(R221:R243)</f>
        <v>25.256778</v>
      </c>
      <c r="S220" s="215"/>
      <c r="T220" s="217">
        <f>SUM(T221:T243)</f>
        <v>0</v>
      </c>
      <c r="AR220" s="218" t="s">
        <v>87</v>
      </c>
      <c r="AT220" s="219" t="s">
        <v>78</v>
      </c>
      <c r="AU220" s="219" t="s">
        <v>87</v>
      </c>
      <c r="AY220" s="218" t="s">
        <v>135</v>
      </c>
      <c r="BK220" s="220">
        <f>SUM(BK221:BK243)</f>
        <v>0</v>
      </c>
    </row>
    <row r="221" spans="2:65" s="1" customFormat="1" ht="16.5" customHeight="1">
      <c r="B221" s="38"/>
      <c r="C221" s="223" t="s">
        <v>7</v>
      </c>
      <c r="D221" s="223" t="s">
        <v>137</v>
      </c>
      <c r="E221" s="224" t="s">
        <v>448</v>
      </c>
      <c r="F221" s="225" t="s">
        <v>449</v>
      </c>
      <c r="G221" s="226" t="s">
        <v>174</v>
      </c>
      <c r="H221" s="227">
        <v>7.76</v>
      </c>
      <c r="I221" s="228"/>
      <c r="J221" s="229">
        <f>ROUND(I221*H221,2)</f>
        <v>0</v>
      </c>
      <c r="K221" s="225" t="s">
        <v>141</v>
      </c>
      <c r="L221" s="43"/>
      <c r="M221" s="230" t="s">
        <v>1</v>
      </c>
      <c r="N221" s="231" t="s">
        <v>44</v>
      </c>
      <c r="O221" s="86"/>
      <c r="P221" s="232">
        <f>O221*H221</f>
        <v>0</v>
      </c>
      <c r="Q221" s="232">
        <v>3.11388</v>
      </c>
      <c r="R221" s="232">
        <f>Q221*H221</f>
        <v>24.1637088</v>
      </c>
      <c r="S221" s="232">
        <v>0</v>
      </c>
      <c r="T221" s="233">
        <f>S221*H221</f>
        <v>0</v>
      </c>
      <c r="AR221" s="234" t="s">
        <v>142</v>
      </c>
      <c r="AT221" s="234" t="s">
        <v>137</v>
      </c>
      <c r="AU221" s="234" t="s">
        <v>89</v>
      </c>
      <c r="AY221" s="17" t="s">
        <v>135</v>
      </c>
      <c r="BE221" s="235">
        <f>IF(N221="základní",J221,0)</f>
        <v>0</v>
      </c>
      <c r="BF221" s="235">
        <f>IF(N221="snížená",J221,0)</f>
        <v>0</v>
      </c>
      <c r="BG221" s="235">
        <f>IF(N221="zákl. přenesená",J221,0)</f>
        <v>0</v>
      </c>
      <c r="BH221" s="235">
        <f>IF(N221="sníž. přenesená",J221,0)</f>
        <v>0</v>
      </c>
      <c r="BI221" s="235">
        <f>IF(N221="nulová",J221,0)</f>
        <v>0</v>
      </c>
      <c r="BJ221" s="17" t="s">
        <v>87</v>
      </c>
      <c r="BK221" s="235">
        <f>ROUND(I221*H221,2)</f>
        <v>0</v>
      </c>
      <c r="BL221" s="17" t="s">
        <v>142</v>
      </c>
      <c r="BM221" s="234" t="s">
        <v>929</v>
      </c>
    </row>
    <row r="222" spans="2:47" s="1" customFormat="1" ht="12">
      <c r="B222" s="38"/>
      <c r="C222" s="39"/>
      <c r="D222" s="236" t="s">
        <v>144</v>
      </c>
      <c r="E222" s="39"/>
      <c r="F222" s="237" t="s">
        <v>451</v>
      </c>
      <c r="G222" s="39"/>
      <c r="H222" s="39"/>
      <c r="I222" s="139"/>
      <c r="J222" s="39"/>
      <c r="K222" s="39"/>
      <c r="L222" s="43"/>
      <c r="M222" s="238"/>
      <c r="N222" s="86"/>
      <c r="O222" s="86"/>
      <c r="P222" s="86"/>
      <c r="Q222" s="86"/>
      <c r="R222" s="86"/>
      <c r="S222" s="86"/>
      <c r="T222" s="87"/>
      <c r="AT222" s="17" t="s">
        <v>144</v>
      </c>
      <c r="AU222" s="17" t="s">
        <v>89</v>
      </c>
    </row>
    <row r="223" spans="2:51" s="13" customFormat="1" ht="12">
      <c r="B223" s="250"/>
      <c r="C223" s="251"/>
      <c r="D223" s="236" t="s">
        <v>148</v>
      </c>
      <c r="E223" s="252" t="s">
        <v>1</v>
      </c>
      <c r="F223" s="253" t="s">
        <v>930</v>
      </c>
      <c r="G223" s="251"/>
      <c r="H223" s="254">
        <v>6.68</v>
      </c>
      <c r="I223" s="255"/>
      <c r="J223" s="251"/>
      <c r="K223" s="251"/>
      <c r="L223" s="256"/>
      <c r="M223" s="257"/>
      <c r="N223" s="258"/>
      <c r="O223" s="258"/>
      <c r="P223" s="258"/>
      <c r="Q223" s="258"/>
      <c r="R223" s="258"/>
      <c r="S223" s="258"/>
      <c r="T223" s="259"/>
      <c r="AT223" s="260" t="s">
        <v>148</v>
      </c>
      <c r="AU223" s="260" t="s">
        <v>89</v>
      </c>
      <c r="AV223" s="13" t="s">
        <v>89</v>
      </c>
      <c r="AW223" s="13" t="s">
        <v>36</v>
      </c>
      <c r="AX223" s="13" t="s">
        <v>79</v>
      </c>
      <c r="AY223" s="260" t="s">
        <v>135</v>
      </c>
    </row>
    <row r="224" spans="2:51" s="13" customFormat="1" ht="12">
      <c r="B224" s="250"/>
      <c r="C224" s="251"/>
      <c r="D224" s="236" t="s">
        <v>148</v>
      </c>
      <c r="E224" s="252" t="s">
        <v>1</v>
      </c>
      <c r="F224" s="253" t="s">
        <v>931</v>
      </c>
      <c r="G224" s="251"/>
      <c r="H224" s="254">
        <v>1.08</v>
      </c>
      <c r="I224" s="255"/>
      <c r="J224" s="251"/>
      <c r="K224" s="251"/>
      <c r="L224" s="256"/>
      <c r="M224" s="257"/>
      <c r="N224" s="258"/>
      <c r="O224" s="258"/>
      <c r="P224" s="258"/>
      <c r="Q224" s="258"/>
      <c r="R224" s="258"/>
      <c r="S224" s="258"/>
      <c r="T224" s="259"/>
      <c r="AT224" s="260" t="s">
        <v>148</v>
      </c>
      <c r="AU224" s="260" t="s">
        <v>89</v>
      </c>
      <c r="AV224" s="13" t="s">
        <v>89</v>
      </c>
      <c r="AW224" s="13" t="s">
        <v>36</v>
      </c>
      <c r="AX224" s="13" t="s">
        <v>79</v>
      </c>
      <c r="AY224" s="260" t="s">
        <v>135</v>
      </c>
    </row>
    <row r="225" spans="2:51" s="14" customFormat="1" ht="12">
      <c r="B225" s="261"/>
      <c r="C225" s="262"/>
      <c r="D225" s="236" t="s">
        <v>148</v>
      </c>
      <c r="E225" s="263" t="s">
        <v>1</v>
      </c>
      <c r="F225" s="264" t="s">
        <v>180</v>
      </c>
      <c r="G225" s="262"/>
      <c r="H225" s="265">
        <v>7.76</v>
      </c>
      <c r="I225" s="266"/>
      <c r="J225" s="262"/>
      <c r="K225" s="262"/>
      <c r="L225" s="267"/>
      <c r="M225" s="268"/>
      <c r="N225" s="269"/>
      <c r="O225" s="269"/>
      <c r="P225" s="269"/>
      <c r="Q225" s="269"/>
      <c r="R225" s="269"/>
      <c r="S225" s="269"/>
      <c r="T225" s="270"/>
      <c r="AT225" s="271" t="s">
        <v>148</v>
      </c>
      <c r="AU225" s="271" t="s">
        <v>89</v>
      </c>
      <c r="AV225" s="14" t="s">
        <v>142</v>
      </c>
      <c r="AW225" s="14" t="s">
        <v>36</v>
      </c>
      <c r="AX225" s="14" t="s">
        <v>87</v>
      </c>
      <c r="AY225" s="271" t="s">
        <v>135</v>
      </c>
    </row>
    <row r="226" spans="2:65" s="1" customFormat="1" ht="16.5" customHeight="1">
      <c r="B226" s="38"/>
      <c r="C226" s="223" t="s">
        <v>277</v>
      </c>
      <c r="D226" s="223" t="s">
        <v>137</v>
      </c>
      <c r="E226" s="224" t="s">
        <v>456</v>
      </c>
      <c r="F226" s="225" t="s">
        <v>457</v>
      </c>
      <c r="G226" s="226" t="s">
        <v>174</v>
      </c>
      <c r="H226" s="227">
        <v>19.744</v>
      </c>
      <c r="I226" s="228"/>
      <c r="J226" s="229">
        <f>ROUND(I226*H226,2)</f>
        <v>0</v>
      </c>
      <c r="K226" s="225" t="s">
        <v>141</v>
      </c>
      <c r="L226" s="43"/>
      <c r="M226" s="230" t="s">
        <v>1</v>
      </c>
      <c r="N226" s="231" t="s">
        <v>44</v>
      </c>
      <c r="O226" s="86"/>
      <c r="P226" s="232">
        <f>O226*H226</f>
        <v>0</v>
      </c>
      <c r="Q226" s="232">
        <v>0</v>
      </c>
      <c r="R226" s="232">
        <f>Q226*H226</f>
        <v>0</v>
      </c>
      <c r="S226" s="232">
        <v>0</v>
      </c>
      <c r="T226" s="233">
        <f>S226*H226</f>
        <v>0</v>
      </c>
      <c r="AR226" s="234" t="s">
        <v>142</v>
      </c>
      <c r="AT226" s="234" t="s">
        <v>137</v>
      </c>
      <c r="AU226" s="234" t="s">
        <v>89</v>
      </c>
      <c r="AY226" s="17" t="s">
        <v>135</v>
      </c>
      <c r="BE226" s="235">
        <f>IF(N226="základní",J226,0)</f>
        <v>0</v>
      </c>
      <c r="BF226" s="235">
        <f>IF(N226="snížená",J226,0)</f>
        <v>0</v>
      </c>
      <c r="BG226" s="235">
        <f>IF(N226="zákl. přenesená",J226,0)</f>
        <v>0</v>
      </c>
      <c r="BH226" s="235">
        <f>IF(N226="sníž. přenesená",J226,0)</f>
        <v>0</v>
      </c>
      <c r="BI226" s="235">
        <f>IF(N226="nulová",J226,0)</f>
        <v>0</v>
      </c>
      <c r="BJ226" s="17" t="s">
        <v>87</v>
      </c>
      <c r="BK226" s="235">
        <f>ROUND(I226*H226,2)</f>
        <v>0</v>
      </c>
      <c r="BL226" s="17" t="s">
        <v>142</v>
      </c>
      <c r="BM226" s="234" t="s">
        <v>932</v>
      </c>
    </row>
    <row r="227" spans="2:47" s="1" customFormat="1" ht="12">
      <c r="B227" s="38"/>
      <c r="C227" s="39"/>
      <c r="D227" s="236" t="s">
        <v>144</v>
      </c>
      <c r="E227" s="39"/>
      <c r="F227" s="237" t="s">
        <v>459</v>
      </c>
      <c r="G227" s="39"/>
      <c r="H227" s="39"/>
      <c r="I227" s="139"/>
      <c r="J227" s="39"/>
      <c r="K227" s="39"/>
      <c r="L227" s="43"/>
      <c r="M227" s="238"/>
      <c r="N227" s="86"/>
      <c r="O227" s="86"/>
      <c r="P227" s="86"/>
      <c r="Q227" s="86"/>
      <c r="R227" s="86"/>
      <c r="S227" s="86"/>
      <c r="T227" s="87"/>
      <c r="AT227" s="17" t="s">
        <v>144</v>
      </c>
      <c r="AU227" s="17" t="s">
        <v>89</v>
      </c>
    </row>
    <row r="228" spans="2:47" s="1" customFormat="1" ht="12">
      <c r="B228" s="38"/>
      <c r="C228" s="39"/>
      <c r="D228" s="236" t="s">
        <v>146</v>
      </c>
      <c r="E228" s="39"/>
      <c r="F228" s="239" t="s">
        <v>460</v>
      </c>
      <c r="G228" s="39"/>
      <c r="H228" s="39"/>
      <c r="I228" s="139"/>
      <c r="J228" s="39"/>
      <c r="K228" s="39"/>
      <c r="L228" s="43"/>
      <c r="M228" s="238"/>
      <c r="N228" s="86"/>
      <c r="O228" s="86"/>
      <c r="P228" s="86"/>
      <c r="Q228" s="86"/>
      <c r="R228" s="86"/>
      <c r="S228" s="86"/>
      <c r="T228" s="87"/>
      <c r="AT228" s="17" t="s">
        <v>146</v>
      </c>
      <c r="AU228" s="17" t="s">
        <v>89</v>
      </c>
    </row>
    <row r="229" spans="2:51" s="13" customFormat="1" ht="12">
      <c r="B229" s="250"/>
      <c r="C229" s="251"/>
      <c r="D229" s="236" t="s">
        <v>148</v>
      </c>
      <c r="E229" s="252" t="s">
        <v>1</v>
      </c>
      <c r="F229" s="253" t="s">
        <v>933</v>
      </c>
      <c r="G229" s="251"/>
      <c r="H229" s="254">
        <v>14.4</v>
      </c>
      <c r="I229" s="255"/>
      <c r="J229" s="251"/>
      <c r="K229" s="251"/>
      <c r="L229" s="256"/>
      <c r="M229" s="257"/>
      <c r="N229" s="258"/>
      <c r="O229" s="258"/>
      <c r="P229" s="258"/>
      <c r="Q229" s="258"/>
      <c r="R229" s="258"/>
      <c r="S229" s="258"/>
      <c r="T229" s="259"/>
      <c r="AT229" s="260" t="s">
        <v>148</v>
      </c>
      <c r="AU229" s="260" t="s">
        <v>89</v>
      </c>
      <c r="AV229" s="13" t="s">
        <v>89</v>
      </c>
      <c r="AW229" s="13" t="s">
        <v>36</v>
      </c>
      <c r="AX229" s="13" t="s">
        <v>79</v>
      </c>
      <c r="AY229" s="260" t="s">
        <v>135</v>
      </c>
    </row>
    <row r="230" spans="2:51" s="13" customFormat="1" ht="12">
      <c r="B230" s="250"/>
      <c r="C230" s="251"/>
      <c r="D230" s="236" t="s">
        <v>148</v>
      </c>
      <c r="E230" s="252" t="s">
        <v>1</v>
      </c>
      <c r="F230" s="253" t="s">
        <v>934</v>
      </c>
      <c r="G230" s="251"/>
      <c r="H230" s="254">
        <v>5.344</v>
      </c>
      <c r="I230" s="255"/>
      <c r="J230" s="251"/>
      <c r="K230" s="251"/>
      <c r="L230" s="256"/>
      <c r="M230" s="257"/>
      <c r="N230" s="258"/>
      <c r="O230" s="258"/>
      <c r="P230" s="258"/>
      <c r="Q230" s="258"/>
      <c r="R230" s="258"/>
      <c r="S230" s="258"/>
      <c r="T230" s="259"/>
      <c r="AT230" s="260" t="s">
        <v>148</v>
      </c>
      <c r="AU230" s="260" t="s">
        <v>89</v>
      </c>
      <c r="AV230" s="13" t="s">
        <v>89</v>
      </c>
      <c r="AW230" s="13" t="s">
        <v>36</v>
      </c>
      <c r="AX230" s="13" t="s">
        <v>79</v>
      </c>
      <c r="AY230" s="260" t="s">
        <v>135</v>
      </c>
    </row>
    <row r="231" spans="2:51" s="14" customFormat="1" ht="12">
      <c r="B231" s="261"/>
      <c r="C231" s="262"/>
      <c r="D231" s="236" t="s">
        <v>148</v>
      </c>
      <c r="E231" s="263" t="s">
        <v>1</v>
      </c>
      <c r="F231" s="264" t="s">
        <v>180</v>
      </c>
      <c r="G231" s="262"/>
      <c r="H231" s="265">
        <v>19.744</v>
      </c>
      <c r="I231" s="266"/>
      <c r="J231" s="262"/>
      <c r="K231" s="262"/>
      <c r="L231" s="267"/>
      <c r="M231" s="268"/>
      <c r="N231" s="269"/>
      <c r="O231" s="269"/>
      <c r="P231" s="269"/>
      <c r="Q231" s="269"/>
      <c r="R231" s="269"/>
      <c r="S231" s="269"/>
      <c r="T231" s="270"/>
      <c r="AT231" s="271" t="s">
        <v>148</v>
      </c>
      <c r="AU231" s="271" t="s">
        <v>89</v>
      </c>
      <c r="AV231" s="14" t="s">
        <v>142</v>
      </c>
      <c r="AW231" s="14" t="s">
        <v>36</v>
      </c>
      <c r="AX231" s="14" t="s">
        <v>87</v>
      </c>
      <c r="AY231" s="271" t="s">
        <v>135</v>
      </c>
    </row>
    <row r="232" spans="2:65" s="1" customFormat="1" ht="16.5" customHeight="1">
      <c r="B232" s="38"/>
      <c r="C232" s="223" t="s">
        <v>282</v>
      </c>
      <c r="D232" s="223" t="s">
        <v>137</v>
      </c>
      <c r="E232" s="224" t="s">
        <v>935</v>
      </c>
      <c r="F232" s="225" t="s">
        <v>936</v>
      </c>
      <c r="G232" s="226" t="s">
        <v>140</v>
      </c>
      <c r="H232" s="227">
        <v>26.72</v>
      </c>
      <c r="I232" s="228"/>
      <c r="J232" s="229">
        <f>ROUND(I232*H232,2)</f>
        <v>0</v>
      </c>
      <c r="K232" s="225" t="s">
        <v>141</v>
      </c>
      <c r="L232" s="43"/>
      <c r="M232" s="230" t="s">
        <v>1</v>
      </c>
      <c r="N232" s="231" t="s">
        <v>44</v>
      </c>
      <c r="O232" s="86"/>
      <c r="P232" s="232">
        <f>O232*H232</f>
        <v>0</v>
      </c>
      <c r="Q232" s="232">
        <v>0.00765</v>
      </c>
      <c r="R232" s="232">
        <f>Q232*H232</f>
        <v>0.20440799999999998</v>
      </c>
      <c r="S232" s="232">
        <v>0</v>
      </c>
      <c r="T232" s="233">
        <f>S232*H232</f>
        <v>0</v>
      </c>
      <c r="AR232" s="234" t="s">
        <v>142</v>
      </c>
      <c r="AT232" s="234" t="s">
        <v>137</v>
      </c>
      <c r="AU232" s="234" t="s">
        <v>89</v>
      </c>
      <c r="AY232" s="17" t="s">
        <v>135</v>
      </c>
      <c r="BE232" s="235">
        <f>IF(N232="základní",J232,0)</f>
        <v>0</v>
      </c>
      <c r="BF232" s="235">
        <f>IF(N232="snížená",J232,0)</f>
        <v>0</v>
      </c>
      <c r="BG232" s="235">
        <f>IF(N232="zákl. přenesená",J232,0)</f>
        <v>0</v>
      </c>
      <c r="BH232" s="235">
        <f>IF(N232="sníž. přenesená",J232,0)</f>
        <v>0</v>
      </c>
      <c r="BI232" s="235">
        <f>IF(N232="nulová",J232,0)</f>
        <v>0</v>
      </c>
      <c r="BJ232" s="17" t="s">
        <v>87</v>
      </c>
      <c r="BK232" s="235">
        <f>ROUND(I232*H232,2)</f>
        <v>0</v>
      </c>
      <c r="BL232" s="17" t="s">
        <v>142</v>
      </c>
      <c r="BM232" s="234" t="s">
        <v>937</v>
      </c>
    </row>
    <row r="233" spans="2:47" s="1" customFormat="1" ht="12">
      <c r="B233" s="38"/>
      <c r="C233" s="39"/>
      <c r="D233" s="236" t="s">
        <v>144</v>
      </c>
      <c r="E233" s="39"/>
      <c r="F233" s="237" t="s">
        <v>938</v>
      </c>
      <c r="G233" s="39"/>
      <c r="H233" s="39"/>
      <c r="I233" s="139"/>
      <c r="J233" s="39"/>
      <c r="K233" s="39"/>
      <c r="L233" s="43"/>
      <c r="M233" s="238"/>
      <c r="N233" s="86"/>
      <c r="O233" s="86"/>
      <c r="P233" s="86"/>
      <c r="Q233" s="86"/>
      <c r="R233" s="86"/>
      <c r="S233" s="86"/>
      <c r="T233" s="87"/>
      <c r="AT233" s="17" t="s">
        <v>144</v>
      </c>
      <c r="AU233" s="17" t="s">
        <v>89</v>
      </c>
    </row>
    <row r="234" spans="2:47" s="1" customFormat="1" ht="12">
      <c r="B234" s="38"/>
      <c r="C234" s="39"/>
      <c r="D234" s="236" t="s">
        <v>146</v>
      </c>
      <c r="E234" s="39"/>
      <c r="F234" s="239" t="s">
        <v>470</v>
      </c>
      <c r="G234" s="39"/>
      <c r="H234" s="39"/>
      <c r="I234" s="139"/>
      <c r="J234" s="39"/>
      <c r="K234" s="39"/>
      <c r="L234" s="43"/>
      <c r="M234" s="238"/>
      <c r="N234" s="86"/>
      <c r="O234" s="86"/>
      <c r="P234" s="86"/>
      <c r="Q234" s="86"/>
      <c r="R234" s="86"/>
      <c r="S234" s="86"/>
      <c r="T234" s="87"/>
      <c r="AT234" s="17" t="s">
        <v>146</v>
      </c>
      <c r="AU234" s="17" t="s">
        <v>89</v>
      </c>
    </row>
    <row r="235" spans="2:51" s="13" customFormat="1" ht="12">
      <c r="B235" s="250"/>
      <c r="C235" s="251"/>
      <c r="D235" s="236" t="s">
        <v>148</v>
      </c>
      <c r="E235" s="252" t="s">
        <v>1</v>
      </c>
      <c r="F235" s="253" t="s">
        <v>939</v>
      </c>
      <c r="G235" s="251"/>
      <c r="H235" s="254">
        <v>26.72</v>
      </c>
      <c r="I235" s="255"/>
      <c r="J235" s="251"/>
      <c r="K235" s="251"/>
      <c r="L235" s="256"/>
      <c r="M235" s="257"/>
      <c r="N235" s="258"/>
      <c r="O235" s="258"/>
      <c r="P235" s="258"/>
      <c r="Q235" s="258"/>
      <c r="R235" s="258"/>
      <c r="S235" s="258"/>
      <c r="T235" s="259"/>
      <c r="AT235" s="260" t="s">
        <v>148</v>
      </c>
      <c r="AU235" s="260" t="s">
        <v>89</v>
      </c>
      <c r="AV235" s="13" t="s">
        <v>89</v>
      </c>
      <c r="AW235" s="13" t="s">
        <v>36</v>
      </c>
      <c r="AX235" s="13" t="s">
        <v>79</v>
      </c>
      <c r="AY235" s="260" t="s">
        <v>135</v>
      </c>
    </row>
    <row r="236" spans="2:51" s="14" customFormat="1" ht="12">
      <c r="B236" s="261"/>
      <c r="C236" s="262"/>
      <c r="D236" s="236" t="s">
        <v>148</v>
      </c>
      <c r="E236" s="263" t="s">
        <v>1</v>
      </c>
      <c r="F236" s="264" t="s">
        <v>180</v>
      </c>
      <c r="G236" s="262"/>
      <c r="H236" s="265">
        <v>26.72</v>
      </c>
      <c r="I236" s="266"/>
      <c r="J236" s="262"/>
      <c r="K236" s="262"/>
      <c r="L236" s="267"/>
      <c r="M236" s="268"/>
      <c r="N236" s="269"/>
      <c r="O236" s="269"/>
      <c r="P236" s="269"/>
      <c r="Q236" s="269"/>
      <c r="R236" s="269"/>
      <c r="S236" s="269"/>
      <c r="T236" s="270"/>
      <c r="AT236" s="271" t="s">
        <v>148</v>
      </c>
      <c r="AU236" s="271" t="s">
        <v>89</v>
      </c>
      <c r="AV236" s="14" t="s">
        <v>142</v>
      </c>
      <c r="AW236" s="14" t="s">
        <v>36</v>
      </c>
      <c r="AX236" s="14" t="s">
        <v>87</v>
      </c>
      <c r="AY236" s="271" t="s">
        <v>135</v>
      </c>
    </row>
    <row r="237" spans="2:65" s="1" customFormat="1" ht="16.5" customHeight="1">
      <c r="B237" s="38"/>
      <c r="C237" s="223" t="s">
        <v>289</v>
      </c>
      <c r="D237" s="223" t="s">
        <v>137</v>
      </c>
      <c r="E237" s="224" t="s">
        <v>940</v>
      </c>
      <c r="F237" s="225" t="s">
        <v>941</v>
      </c>
      <c r="G237" s="226" t="s">
        <v>140</v>
      </c>
      <c r="H237" s="227">
        <v>26.72</v>
      </c>
      <c r="I237" s="228"/>
      <c r="J237" s="229">
        <f>ROUND(I237*H237,2)</f>
        <v>0</v>
      </c>
      <c r="K237" s="225" t="s">
        <v>141</v>
      </c>
      <c r="L237" s="43"/>
      <c r="M237" s="230" t="s">
        <v>1</v>
      </c>
      <c r="N237" s="231" t="s">
        <v>44</v>
      </c>
      <c r="O237" s="86"/>
      <c r="P237" s="232">
        <f>O237*H237</f>
        <v>0</v>
      </c>
      <c r="Q237" s="232">
        <v>0.00086</v>
      </c>
      <c r="R237" s="232">
        <f>Q237*H237</f>
        <v>0.022979199999999998</v>
      </c>
      <c r="S237" s="232">
        <v>0</v>
      </c>
      <c r="T237" s="233">
        <f>S237*H237</f>
        <v>0</v>
      </c>
      <c r="AR237" s="234" t="s">
        <v>142</v>
      </c>
      <c r="AT237" s="234" t="s">
        <v>137</v>
      </c>
      <c r="AU237" s="234" t="s">
        <v>89</v>
      </c>
      <c r="AY237" s="17" t="s">
        <v>135</v>
      </c>
      <c r="BE237" s="235">
        <f>IF(N237="základní",J237,0)</f>
        <v>0</v>
      </c>
      <c r="BF237" s="235">
        <f>IF(N237="snížená",J237,0)</f>
        <v>0</v>
      </c>
      <c r="BG237" s="235">
        <f>IF(N237="zákl. přenesená",J237,0)</f>
        <v>0</v>
      </c>
      <c r="BH237" s="235">
        <f>IF(N237="sníž. přenesená",J237,0)</f>
        <v>0</v>
      </c>
      <c r="BI237" s="235">
        <f>IF(N237="nulová",J237,0)</f>
        <v>0</v>
      </c>
      <c r="BJ237" s="17" t="s">
        <v>87</v>
      </c>
      <c r="BK237" s="235">
        <f>ROUND(I237*H237,2)</f>
        <v>0</v>
      </c>
      <c r="BL237" s="17" t="s">
        <v>142</v>
      </c>
      <c r="BM237" s="234" t="s">
        <v>942</v>
      </c>
    </row>
    <row r="238" spans="2:47" s="1" customFormat="1" ht="12">
      <c r="B238" s="38"/>
      <c r="C238" s="39"/>
      <c r="D238" s="236" t="s">
        <v>144</v>
      </c>
      <c r="E238" s="39"/>
      <c r="F238" s="237" t="s">
        <v>943</v>
      </c>
      <c r="G238" s="39"/>
      <c r="H238" s="39"/>
      <c r="I238" s="139"/>
      <c r="J238" s="39"/>
      <c r="K238" s="39"/>
      <c r="L238" s="43"/>
      <c r="M238" s="238"/>
      <c r="N238" s="86"/>
      <c r="O238" s="86"/>
      <c r="P238" s="86"/>
      <c r="Q238" s="86"/>
      <c r="R238" s="86"/>
      <c r="S238" s="86"/>
      <c r="T238" s="87"/>
      <c r="AT238" s="17" t="s">
        <v>144</v>
      </c>
      <c r="AU238" s="17" t="s">
        <v>89</v>
      </c>
    </row>
    <row r="239" spans="2:47" s="1" customFormat="1" ht="12">
      <c r="B239" s="38"/>
      <c r="C239" s="39"/>
      <c r="D239" s="236" t="s">
        <v>146</v>
      </c>
      <c r="E239" s="39"/>
      <c r="F239" s="239" t="s">
        <v>470</v>
      </c>
      <c r="G239" s="39"/>
      <c r="H239" s="39"/>
      <c r="I239" s="139"/>
      <c r="J239" s="39"/>
      <c r="K239" s="39"/>
      <c r="L239" s="43"/>
      <c r="M239" s="238"/>
      <c r="N239" s="86"/>
      <c r="O239" s="86"/>
      <c r="P239" s="86"/>
      <c r="Q239" s="86"/>
      <c r="R239" s="86"/>
      <c r="S239" s="86"/>
      <c r="T239" s="87"/>
      <c r="AT239" s="17" t="s">
        <v>146</v>
      </c>
      <c r="AU239" s="17" t="s">
        <v>89</v>
      </c>
    </row>
    <row r="240" spans="2:65" s="1" customFormat="1" ht="16.5" customHeight="1">
      <c r="B240" s="38"/>
      <c r="C240" s="223" t="s">
        <v>295</v>
      </c>
      <c r="D240" s="223" t="s">
        <v>137</v>
      </c>
      <c r="E240" s="224" t="s">
        <v>484</v>
      </c>
      <c r="F240" s="225" t="s">
        <v>485</v>
      </c>
      <c r="G240" s="226" t="s">
        <v>240</v>
      </c>
      <c r="H240" s="227">
        <v>0.79</v>
      </c>
      <c r="I240" s="228"/>
      <c r="J240" s="229">
        <f>ROUND(I240*H240,2)</f>
        <v>0</v>
      </c>
      <c r="K240" s="225" t="s">
        <v>141</v>
      </c>
      <c r="L240" s="43"/>
      <c r="M240" s="230" t="s">
        <v>1</v>
      </c>
      <c r="N240" s="231" t="s">
        <v>44</v>
      </c>
      <c r="O240" s="86"/>
      <c r="P240" s="232">
        <f>O240*H240</f>
        <v>0</v>
      </c>
      <c r="Q240" s="232">
        <v>1.0958</v>
      </c>
      <c r="R240" s="232">
        <f>Q240*H240</f>
        <v>0.8656820000000002</v>
      </c>
      <c r="S240" s="232">
        <v>0</v>
      </c>
      <c r="T240" s="233">
        <f>S240*H240</f>
        <v>0</v>
      </c>
      <c r="AR240" s="234" t="s">
        <v>142</v>
      </c>
      <c r="AT240" s="234" t="s">
        <v>137</v>
      </c>
      <c r="AU240" s="234" t="s">
        <v>89</v>
      </c>
      <c r="AY240" s="17" t="s">
        <v>135</v>
      </c>
      <c r="BE240" s="235">
        <f>IF(N240="základní",J240,0)</f>
        <v>0</v>
      </c>
      <c r="BF240" s="235">
        <f>IF(N240="snížená",J240,0)</f>
        <v>0</v>
      </c>
      <c r="BG240" s="235">
        <f>IF(N240="zákl. přenesená",J240,0)</f>
        <v>0</v>
      </c>
      <c r="BH240" s="235">
        <f>IF(N240="sníž. přenesená",J240,0)</f>
        <v>0</v>
      </c>
      <c r="BI240" s="235">
        <f>IF(N240="nulová",J240,0)</f>
        <v>0</v>
      </c>
      <c r="BJ240" s="17" t="s">
        <v>87</v>
      </c>
      <c r="BK240" s="235">
        <f>ROUND(I240*H240,2)</f>
        <v>0</v>
      </c>
      <c r="BL240" s="17" t="s">
        <v>142</v>
      </c>
      <c r="BM240" s="234" t="s">
        <v>944</v>
      </c>
    </row>
    <row r="241" spans="2:47" s="1" customFormat="1" ht="12">
      <c r="B241" s="38"/>
      <c r="C241" s="39"/>
      <c r="D241" s="236" t="s">
        <v>144</v>
      </c>
      <c r="E241" s="39"/>
      <c r="F241" s="237" t="s">
        <v>487</v>
      </c>
      <c r="G241" s="39"/>
      <c r="H241" s="39"/>
      <c r="I241" s="139"/>
      <c r="J241" s="39"/>
      <c r="K241" s="39"/>
      <c r="L241" s="43"/>
      <c r="M241" s="238"/>
      <c r="N241" s="86"/>
      <c r="O241" s="86"/>
      <c r="P241" s="86"/>
      <c r="Q241" s="86"/>
      <c r="R241" s="86"/>
      <c r="S241" s="86"/>
      <c r="T241" s="87"/>
      <c r="AT241" s="17" t="s">
        <v>144</v>
      </c>
      <c r="AU241" s="17" t="s">
        <v>89</v>
      </c>
    </row>
    <row r="242" spans="2:47" s="1" customFormat="1" ht="12">
      <c r="B242" s="38"/>
      <c r="C242" s="39"/>
      <c r="D242" s="236" t="s">
        <v>146</v>
      </c>
      <c r="E242" s="39"/>
      <c r="F242" s="239" t="s">
        <v>488</v>
      </c>
      <c r="G242" s="39"/>
      <c r="H242" s="39"/>
      <c r="I242" s="139"/>
      <c r="J242" s="39"/>
      <c r="K242" s="39"/>
      <c r="L242" s="43"/>
      <c r="M242" s="238"/>
      <c r="N242" s="86"/>
      <c r="O242" s="86"/>
      <c r="P242" s="86"/>
      <c r="Q242" s="86"/>
      <c r="R242" s="86"/>
      <c r="S242" s="86"/>
      <c r="T242" s="87"/>
      <c r="AT242" s="17" t="s">
        <v>146</v>
      </c>
      <c r="AU242" s="17" t="s">
        <v>89</v>
      </c>
    </row>
    <row r="243" spans="2:51" s="13" customFormat="1" ht="12">
      <c r="B243" s="250"/>
      <c r="C243" s="251"/>
      <c r="D243" s="236" t="s">
        <v>148</v>
      </c>
      <c r="E243" s="252" t="s">
        <v>1</v>
      </c>
      <c r="F243" s="253" t="s">
        <v>945</v>
      </c>
      <c r="G243" s="251"/>
      <c r="H243" s="254">
        <v>0.79</v>
      </c>
      <c r="I243" s="255"/>
      <c r="J243" s="251"/>
      <c r="K243" s="251"/>
      <c r="L243" s="256"/>
      <c r="M243" s="257"/>
      <c r="N243" s="258"/>
      <c r="O243" s="258"/>
      <c r="P243" s="258"/>
      <c r="Q243" s="258"/>
      <c r="R243" s="258"/>
      <c r="S243" s="258"/>
      <c r="T243" s="259"/>
      <c r="AT243" s="260" t="s">
        <v>148</v>
      </c>
      <c r="AU243" s="260" t="s">
        <v>89</v>
      </c>
      <c r="AV243" s="13" t="s">
        <v>89</v>
      </c>
      <c r="AW243" s="13" t="s">
        <v>36</v>
      </c>
      <c r="AX243" s="13" t="s">
        <v>87</v>
      </c>
      <c r="AY243" s="260" t="s">
        <v>135</v>
      </c>
    </row>
    <row r="244" spans="2:63" s="11" customFormat="1" ht="22.8" customHeight="1">
      <c r="B244" s="207"/>
      <c r="C244" s="208"/>
      <c r="D244" s="209" t="s">
        <v>78</v>
      </c>
      <c r="E244" s="221" t="s">
        <v>142</v>
      </c>
      <c r="F244" s="221" t="s">
        <v>288</v>
      </c>
      <c r="G244" s="208"/>
      <c r="H244" s="208"/>
      <c r="I244" s="211"/>
      <c r="J244" s="222">
        <f>BK244</f>
        <v>0</v>
      </c>
      <c r="K244" s="208"/>
      <c r="L244" s="213"/>
      <c r="M244" s="214"/>
      <c r="N244" s="215"/>
      <c r="O244" s="215"/>
      <c r="P244" s="216">
        <f>SUM(P245:P258)</f>
        <v>0</v>
      </c>
      <c r="Q244" s="215"/>
      <c r="R244" s="216">
        <f>SUM(R245:R258)</f>
        <v>7.3390699999999995</v>
      </c>
      <c r="S244" s="215"/>
      <c r="T244" s="217">
        <f>SUM(T245:T258)</f>
        <v>0</v>
      </c>
      <c r="AR244" s="218" t="s">
        <v>87</v>
      </c>
      <c r="AT244" s="219" t="s">
        <v>78</v>
      </c>
      <c r="AU244" s="219" t="s">
        <v>87</v>
      </c>
      <c r="AY244" s="218" t="s">
        <v>135</v>
      </c>
      <c r="BK244" s="220">
        <f>SUM(BK245:BK258)</f>
        <v>0</v>
      </c>
    </row>
    <row r="245" spans="2:65" s="1" customFormat="1" ht="16.5" customHeight="1">
      <c r="B245" s="38"/>
      <c r="C245" s="223" t="s">
        <v>302</v>
      </c>
      <c r="D245" s="223" t="s">
        <v>137</v>
      </c>
      <c r="E245" s="224" t="s">
        <v>946</v>
      </c>
      <c r="F245" s="225" t="s">
        <v>947</v>
      </c>
      <c r="G245" s="226" t="s">
        <v>140</v>
      </c>
      <c r="H245" s="227">
        <v>1</v>
      </c>
      <c r="I245" s="228"/>
      <c r="J245" s="229">
        <f>ROUND(I245*H245,2)</f>
        <v>0</v>
      </c>
      <c r="K245" s="225" t="s">
        <v>1</v>
      </c>
      <c r="L245" s="43"/>
      <c r="M245" s="230" t="s">
        <v>1</v>
      </c>
      <c r="N245" s="231" t="s">
        <v>44</v>
      </c>
      <c r="O245" s="86"/>
      <c r="P245" s="232">
        <f>O245*H245</f>
        <v>0</v>
      </c>
      <c r="Q245" s="232">
        <v>0</v>
      </c>
      <c r="R245" s="232">
        <f>Q245*H245</f>
        <v>0</v>
      </c>
      <c r="S245" s="232">
        <v>0</v>
      </c>
      <c r="T245" s="233">
        <f>S245*H245</f>
        <v>0</v>
      </c>
      <c r="AR245" s="234" t="s">
        <v>142</v>
      </c>
      <c r="AT245" s="234" t="s">
        <v>137</v>
      </c>
      <c r="AU245" s="234" t="s">
        <v>89</v>
      </c>
      <c r="AY245" s="17" t="s">
        <v>135</v>
      </c>
      <c r="BE245" s="235">
        <f>IF(N245="základní",J245,0)</f>
        <v>0</v>
      </c>
      <c r="BF245" s="235">
        <f>IF(N245="snížená",J245,0)</f>
        <v>0</v>
      </c>
      <c r="BG245" s="235">
        <f>IF(N245="zákl. přenesená",J245,0)</f>
        <v>0</v>
      </c>
      <c r="BH245" s="235">
        <f>IF(N245="sníž. přenesená",J245,0)</f>
        <v>0</v>
      </c>
      <c r="BI245" s="235">
        <f>IF(N245="nulová",J245,0)</f>
        <v>0</v>
      </c>
      <c r="BJ245" s="17" t="s">
        <v>87</v>
      </c>
      <c r="BK245" s="235">
        <f>ROUND(I245*H245,2)</f>
        <v>0</v>
      </c>
      <c r="BL245" s="17" t="s">
        <v>142</v>
      </c>
      <c r="BM245" s="234" t="s">
        <v>948</v>
      </c>
    </row>
    <row r="246" spans="2:47" s="1" customFormat="1" ht="12">
      <c r="B246" s="38"/>
      <c r="C246" s="39"/>
      <c r="D246" s="236" t="s">
        <v>144</v>
      </c>
      <c r="E246" s="39"/>
      <c r="F246" s="237" t="s">
        <v>949</v>
      </c>
      <c r="G246" s="39"/>
      <c r="H246" s="39"/>
      <c r="I246" s="139"/>
      <c r="J246" s="39"/>
      <c r="K246" s="39"/>
      <c r="L246" s="43"/>
      <c r="M246" s="238"/>
      <c r="N246" s="86"/>
      <c r="O246" s="86"/>
      <c r="P246" s="86"/>
      <c r="Q246" s="86"/>
      <c r="R246" s="86"/>
      <c r="S246" s="86"/>
      <c r="T246" s="87"/>
      <c r="AT246" s="17" t="s">
        <v>144</v>
      </c>
      <c r="AU246" s="17" t="s">
        <v>89</v>
      </c>
    </row>
    <row r="247" spans="2:47" s="1" customFormat="1" ht="12">
      <c r="B247" s="38"/>
      <c r="C247" s="39"/>
      <c r="D247" s="236" t="s">
        <v>146</v>
      </c>
      <c r="E247" s="39"/>
      <c r="F247" s="239" t="s">
        <v>950</v>
      </c>
      <c r="G247" s="39"/>
      <c r="H247" s="39"/>
      <c r="I247" s="139"/>
      <c r="J247" s="39"/>
      <c r="K247" s="39"/>
      <c r="L247" s="43"/>
      <c r="M247" s="238"/>
      <c r="N247" s="86"/>
      <c r="O247" s="86"/>
      <c r="P247" s="86"/>
      <c r="Q247" s="86"/>
      <c r="R247" s="86"/>
      <c r="S247" s="86"/>
      <c r="T247" s="87"/>
      <c r="AT247" s="17" t="s">
        <v>146</v>
      </c>
      <c r="AU247" s="17" t="s">
        <v>89</v>
      </c>
    </row>
    <row r="248" spans="2:51" s="13" customFormat="1" ht="12">
      <c r="B248" s="250"/>
      <c r="C248" s="251"/>
      <c r="D248" s="236" t="s">
        <v>148</v>
      </c>
      <c r="E248" s="252" t="s">
        <v>1</v>
      </c>
      <c r="F248" s="253" t="s">
        <v>951</v>
      </c>
      <c r="G248" s="251"/>
      <c r="H248" s="254">
        <v>1</v>
      </c>
      <c r="I248" s="255"/>
      <c r="J248" s="251"/>
      <c r="K248" s="251"/>
      <c r="L248" s="256"/>
      <c r="M248" s="257"/>
      <c r="N248" s="258"/>
      <c r="O248" s="258"/>
      <c r="P248" s="258"/>
      <c r="Q248" s="258"/>
      <c r="R248" s="258"/>
      <c r="S248" s="258"/>
      <c r="T248" s="259"/>
      <c r="AT248" s="260" t="s">
        <v>148</v>
      </c>
      <c r="AU248" s="260" t="s">
        <v>89</v>
      </c>
      <c r="AV248" s="13" t="s">
        <v>89</v>
      </c>
      <c r="AW248" s="13" t="s">
        <v>36</v>
      </c>
      <c r="AX248" s="13" t="s">
        <v>87</v>
      </c>
      <c r="AY248" s="260" t="s">
        <v>135</v>
      </c>
    </row>
    <row r="249" spans="2:65" s="1" customFormat="1" ht="16.5" customHeight="1">
      <c r="B249" s="38"/>
      <c r="C249" s="223" t="s">
        <v>311</v>
      </c>
      <c r="D249" s="223" t="s">
        <v>137</v>
      </c>
      <c r="E249" s="224" t="s">
        <v>759</v>
      </c>
      <c r="F249" s="225" t="s">
        <v>760</v>
      </c>
      <c r="G249" s="226" t="s">
        <v>140</v>
      </c>
      <c r="H249" s="227">
        <v>12</v>
      </c>
      <c r="I249" s="228"/>
      <c r="J249" s="229">
        <f>ROUND(I249*H249,2)</f>
        <v>0</v>
      </c>
      <c r="K249" s="225" t="s">
        <v>141</v>
      </c>
      <c r="L249" s="43"/>
      <c r="M249" s="230" t="s">
        <v>1</v>
      </c>
      <c r="N249" s="231" t="s">
        <v>44</v>
      </c>
      <c r="O249" s="86"/>
      <c r="P249" s="232">
        <f>O249*H249</f>
        <v>0</v>
      </c>
      <c r="Q249" s="232">
        <v>0.51744</v>
      </c>
      <c r="R249" s="232">
        <f>Q249*H249</f>
        <v>6.20928</v>
      </c>
      <c r="S249" s="232">
        <v>0</v>
      </c>
      <c r="T249" s="233">
        <f>S249*H249</f>
        <v>0</v>
      </c>
      <c r="AR249" s="234" t="s">
        <v>142</v>
      </c>
      <c r="AT249" s="234" t="s">
        <v>137</v>
      </c>
      <c r="AU249" s="234" t="s">
        <v>89</v>
      </c>
      <c r="AY249" s="17" t="s">
        <v>135</v>
      </c>
      <c r="BE249" s="235">
        <f>IF(N249="základní",J249,0)</f>
        <v>0</v>
      </c>
      <c r="BF249" s="235">
        <f>IF(N249="snížená",J249,0)</f>
        <v>0</v>
      </c>
      <c r="BG249" s="235">
        <f>IF(N249="zákl. přenesená",J249,0)</f>
        <v>0</v>
      </c>
      <c r="BH249" s="235">
        <f>IF(N249="sníž. přenesená",J249,0)</f>
        <v>0</v>
      </c>
      <c r="BI249" s="235">
        <f>IF(N249="nulová",J249,0)</f>
        <v>0</v>
      </c>
      <c r="BJ249" s="17" t="s">
        <v>87</v>
      </c>
      <c r="BK249" s="235">
        <f>ROUND(I249*H249,2)</f>
        <v>0</v>
      </c>
      <c r="BL249" s="17" t="s">
        <v>142</v>
      </c>
      <c r="BM249" s="234" t="s">
        <v>952</v>
      </c>
    </row>
    <row r="250" spans="2:47" s="1" customFormat="1" ht="12">
      <c r="B250" s="38"/>
      <c r="C250" s="39"/>
      <c r="D250" s="236" t="s">
        <v>144</v>
      </c>
      <c r="E250" s="39"/>
      <c r="F250" s="237" t="s">
        <v>762</v>
      </c>
      <c r="G250" s="39"/>
      <c r="H250" s="39"/>
      <c r="I250" s="139"/>
      <c r="J250" s="39"/>
      <c r="K250" s="39"/>
      <c r="L250" s="43"/>
      <c r="M250" s="238"/>
      <c r="N250" s="86"/>
      <c r="O250" s="86"/>
      <c r="P250" s="86"/>
      <c r="Q250" s="86"/>
      <c r="R250" s="86"/>
      <c r="S250" s="86"/>
      <c r="T250" s="87"/>
      <c r="AT250" s="17" t="s">
        <v>144</v>
      </c>
      <c r="AU250" s="17" t="s">
        <v>89</v>
      </c>
    </row>
    <row r="251" spans="2:47" s="1" customFormat="1" ht="12">
      <c r="B251" s="38"/>
      <c r="C251" s="39"/>
      <c r="D251" s="236" t="s">
        <v>146</v>
      </c>
      <c r="E251" s="39"/>
      <c r="F251" s="239" t="s">
        <v>300</v>
      </c>
      <c r="G251" s="39"/>
      <c r="H251" s="39"/>
      <c r="I251" s="139"/>
      <c r="J251" s="39"/>
      <c r="K251" s="39"/>
      <c r="L251" s="43"/>
      <c r="M251" s="238"/>
      <c r="N251" s="86"/>
      <c r="O251" s="86"/>
      <c r="P251" s="86"/>
      <c r="Q251" s="86"/>
      <c r="R251" s="86"/>
      <c r="S251" s="86"/>
      <c r="T251" s="87"/>
      <c r="AT251" s="17" t="s">
        <v>146</v>
      </c>
      <c r="AU251" s="17" t="s">
        <v>89</v>
      </c>
    </row>
    <row r="252" spans="2:51" s="13" customFormat="1" ht="12">
      <c r="B252" s="250"/>
      <c r="C252" s="251"/>
      <c r="D252" s="236" t="s">
        <v>148</v>
      </c>
      <c r="E252" s="252" t="s">
        <v>1</v>
      </c>
      <c r="F252" s="253" t="s">
        <v>953</v>
      </c>
      <c r="G252" s="251"/>
      <c r="H252" s="254">
        <v>8</v>
      </c>
      <c r="I252" s="255"/>
      <c r="J252" s="251"/>
      <c r="K252" s="251"/>
      <c r="L252" s="256"/>
      <c r="M252" s="257"/>
      <c r="N252" s="258"/>
      <c r="O252" s="258"/>
      <c r="P252" s="258"/>
      <c r="Q252" s="258"/>
      <c r="R252" s="258"/>
      <c r="S252" s="258"/>
      <c r="T252" s="259"/>
      <c r="AT252" s="260" t="s">
        <v>148</v>
      </c>
      <c r="AU252" s="260" t="s">
        <v>89</v>
      </c>
      <c r="AV252" s="13" t="s">
        <v>89</v>
      </c>
      <c r="AW252" s="13" t="s">
        <v>36</v>
      </c>
      <c r="AX252" s="13" t="s">
        <v>79</v>
      </c>
      <c r="AY252" s="260" t="s">
        <v>135</v>
      </c>
    </row>
    <row r="253" spans="2:51" s="13" customFormat="1" ht="12">
      <c r="B253" s="250"/>
      <c r="C253" s="251"/>
      <c r="D253" s="236" t="s">
        <v>148</v>
      </c>
      <c r="E253" s="252" t="s">
        <v>1</v>
      </c>
      <c r="F253" s="253" t="s">
        <v>954</v>
      </c>
      <c r="G253" s="251"/>
      <c r="H253" s="254">
        <v>4</v>
      </c>
      <c r="I253" s="255"/>
      <c r="J253" s="251"/>
      <c r="K253" s="251"/>
      <c r="L253" s="256"/>
      <c r="M253" s="257"/>
      <c r="N253" s="258"/>
      <c r="O253" s="258"/>
      <c r="P253" s="258"/>
      <c r="Q253" s="258"/>
      <c r="R253" s="258"/>
      <c r="S253" s="258"/>
      <c r="T253" s="259"/>
      <c r="AT253" s="260" t="s">
        <v>148</v>
      </c>
      <c r="AU253" s="260" t="s">
        <v>89</v>
      </c>
      <c r="AV253" s="13" t="s">
        <v>89</v>
      </c>
      <c r="AW253" s="13" t="s">
        <v>36</v>
      </c>
      <c r="AX253" s="13" t="s">
        <v>79</v>
      </c>
      <c r="AY253" s="260" t="s">
        <v>135</v>
      </c>
    </row>
    <row r="254" spans="2:51" s="14" customFormat="1" ht="12">
      <c r="B254" s="261"/>
      <c r="C254" s="262"/>
      <c r="D254" s="236" t="s">
        <v>148</v>
      </c>
      <c r="E254" s="263" t="s">
        <v>1</v>
      </c>
      <c r="F254" s="264" t="s">
        <v>180</v>
      </c>
      <c r="G254" s="262"/>
      <c r="H254" s="265">
        <v>12</v>
      </c>
      <c r="I254" s="266"/>
      <c r="J254" s="262"/>
      <c r="K254" s="262"/>
      <c r="L254" s="267"/>
      <c r="M254" s="268"/>
      <c r="N254" s="269"/>
      <c r="O254" s="269"/>
      <c r="P254" s="269"/>
      <c r="Q254" s="269"/>
      <c r="R254" s="269"/>
      <c r="S254" s="269"/>
      <c r="T254" s="270"/>
      <c r="AT254" s="271" t="s">
        <v>148</v>
      </c>
      <c r="AU254" s="271" t="s">
        <v>89</v>
      </c>
      <c r="AV254" s="14" t="s">
        <v>142</v>
      </c>
      <c r="AW254" s="14" t="s">
        <v>36</v>
      </c>
      <c r="AX254" s="14" t="s">
        <v>87</v>
      </c>
      <c r="AY254" s="271" t="s">
        <v>135</v>
      </c>
    </row>
    <row r="255" spans="2:65" s="1" customFormat="1" ht="16.5" customHeight="1">
      <c r="B255" s="38"/>
      <c r="C255" s="223" t="s">
        <v>316</v>
      </c>
      <c r="D255" s="223" t="s">
        <v>137</v>
      </c>
      <c r="E255" s="224" t="s">
        <v>955</v>
      </c>
      <c r="F255" s="225" t="s">
        <v>956</v>
      </c>
      <c r="G255" s="226" t="s">
        <v>140</v>
      </c>
      <c r="H255" s="227">
        <v>1</v>
      </c>
      <c r="I255" s="228"/>
      <c r="J255" s="229">
        <f>ROUND(I255*H255,2)</f>
        <v>0</v>
      </c>
      <c r="K255" s="225" t="s">
        <v>141</v>
      </c>
      <c r="L255" s="43"/>
      <c r="M255" s="230" t="s">
        <v>1</v>
      </c>
      <c r="N255" s="231" t="s">
        <v>44</v>
      </c>
      <c r="O255" s="86"/>
      <c r="P255" s="232">
        <f>O255*H255</f>
        <v>0</v>
      </c>
      <c r="Q255" s="232">
        <v>1.12979</v>
      </c>
      <c r="R255" s="232">
        <f>Q255*H255</f>
        <v>1.12979</v>
      </c>
      <c r="S255" s="232">
        <v>0</v>
      </c>
      <c r="T255" s="233">
        <f>S255*H255</f>
        <v>0</v>
      </c>
      <c r="AR255" s="234" t="s">
        <v>142</v>
      </c>
      <c r="AT255" s="234" t="s">
        <v>137</v>
      </c>
      <c r="AU255" s="234" t="s">
        <v>89</v>
      </c>
      <c r="AY255" s="17" t="s">
        <v>135</v>
      </c>
      <c r="BE255" s="235">
        <f>IF(N255="základní",J255,0)</f>
        <v>0</v>
      </c>
      <c r="BF255" s="235">
        <f>IF(N255="snížená",J255,0)</f>
        <v>0</v>
      </c>
      <c r="BG255" s="235">
        <f>IF(N255="zákl. přenesená",J255,0)</f>
        <v>0</v>
      </c>
      <c r="BH255" s="235">
        <f>IF(N255="sníž. přenesená",J255,0)</f>
        <v>0</v>
      </c>
      <c r="BI255" s="235">
        <f>IF(N255="nulová",J255,0)</f>
        <v>0</v>
      </c>
      <c r="BJ255" s="17" t="s">
        <v>87</v>
      </c>
      <c r="BK255" s="235">
        <f>ROUND(I255*H255,2)</f>
        <v>0</v>
      </c>
      <c r="BL255" s="17" t="s">
        <v>142</v>
      </c>
      <c r="BM255" s="234" t="s">
        <v>957</v>
      </c>
    </row>
    <row r="256" spans="2:47" s="1" customFormat="1" ht="12">
      <c r="B256" s="38"/>
      <c r="C256" s="39"/>
      <c r="D256" s="236" t="s">
        <v>144</v>
      </c>
      <c r="E256" s="39"/>
      <c r="F256" s="237" t="s">
        <v>958</v>
      </c>
      <c r="G256" s="39"/>
      <c r="H256" s="39"/>
      <c r="I256" s="139"/>
      <c r="J256" s="39"/>
      <c r="K256" s="39"/>
      <c r="L256" s="43"/>
      <c r="M256" s="238"/>
      <c r="N256" s="86"/>
      <c r="O256" s="86"/>
      <c r="P256" s="86"/>
      <c r="Q256" s="86"/>
      <c r="R256" s="86"/>
      <c r="S256" s="86"/>
      <c r="T256" s="87"/>
      <c r="AT256" s="17" t="s">
        <v>144</v>
      </c>
      <c r="AU256" s="17" t="s">
        <v>89</v>
      </c>
    </row>
    <row r="257" spans="2:47" s="1" customFormat="1" ht="12">
      <c r="B257" s="38"/>
      <c r="C257" s="39"/>
      <c r="D257" s="236" t="s">
        <v>146</v>
      </c>
      <c r="E257" s="39"/>
      <c r="F257" s="239" t="s">
        <v>300</v>
      </c>
      <c r="G257" s="39"/>
      <c r="H257" s="39"/>
      <c r="I257" s="139"/>
      <c r="J257" s="39"/>
      <c r="K257" s="39"/>
      <c r="L257" s="43"/>
      <c r="M257" s="238"/>
      <c r="N257" s="86"/>
      <c r="O257" s="86"/>
      <c r="P257" s="86"/>
      <c r="Q257" s="86"/>
      <c r="R257" s="86"/>
      <c r="S257" s="86"/>
      <c r="T257" s="87"/>
      <c r="AT257" s="17" t="s">
        <v>146</v>
      </c>
      <c r="AU257" s="17" t="s">
        <v>89</v>
      </c>
    </row>
    <row r="258" spans="2:51" s="13" customFormat="1" ht="12">
      <c r="B258" s="250"/>
      <c r="C258" s="251"/>
      <c r="D258" s="236" t="s">
        <v>148</v>
      </c>
      <c r="E258" s="252" t="s">
        <v>1</v>
      </c>
      <c r="F258" s="253" t="s">
        <v>951</v>
      </c>
      <c r="G258" s="251"/>
      <c r="H258" s="254">
        <v>1</v>
      </c>
      <c r="I258" s="255"/>
      <c r="J258" s="251"/>
      <c r="K258" s="251"/>
      <c r="L258" s="256"/>
      <c r="M258" s="257"/>
      <c r="N258" s="258"/>
      <c r="O258" s="258"/>
      <c r="P258" s="258"/>
      <c r="Q258" s="258"/>
      <c r="R258" s="258"/>
      <c r="S258" s="258"/>
      <c r="T258" s="259"/>
      <c r="AT258" s="260" t="s">
        <v>148</v>
      </c>
      <c r="AU258" s="260" t="s">
        <v>89</v>
      </c>
      <c r="AV258" s="13" t="s">
        <v>89</v>
      </c>
      <c r="AW258" s="13" t="s">
        <v>36</v>
      </c>
      <c r="AX258" s="13" t="s">
        <v>87</v>
      </c>
      <c r="AY258" s="260" t="s">
        <v>135</v>
      </c>
    </row>
    <row r="259" spans="2:63" s="11" customFormat="1" ht="22.8" customHeight="1">
      <c r="B259" s="207"/>
      <c r="C259" s="208"/>
      <c r="D259" s="209" t="s">
        <v>78</v>
      </c>
      <c r="E259" s="221" t="s">
        <v>181</v>
      </c>
      <c r="F259" s="221" t="s">
        <v>770</v>
      </c>
      <c r="G259" s="208"/>
      <c r="H259" s="208"/>
      <c r="I259" s="211"/>
      <c r="J259" s="222">
        <f>BK259</f>
        <v>0</v>
      </c>
      <c r="K259" s="208"/>
      <c r="L259" s="213"/>
      <c r="M259" s="214"/>
      <c r="N259" s="215"/>
      <c r="O259" s="215"/>
      <c r="P259" s="216">
        <f>SUM(P260:P266)</f>
        <v>0</v>
      </c>
      <c r="Q259" s="215"/>
      <c r="R259" s="216">
        <f>SUM(R260:R266)</f>
        <v>5.82352</v>
      </c>
      <c r="S259" s="215"/>
      <c r="T259" s="217">
        <f>SUM(T260:T266)</f>
        <v>3.08304</v>
      </c>
      <c r="AR259" s="218" t="s">
        <v>87</v>
      </c>
      <c r="AT259" s="219" t="s">
        <v>78</v>
      </c>
      <c r="AU259" s="219" t="s">
        <v>87</v>
      </c>
      <c r="AY259" s="218" t="s">
        <v>135</v>
      </c>
      <c r="BK259" s="220">
        <f>SUM(BK260:BK266)</f>
        <v>0</v>
      </c>
    </row>
    <row r="260" spans="2:65" s="1" customFormat="1" ht="16.5" customHeight="1">
      <c r="B260" s="38"/>
      <c r="C260" s="223" t="s">
        <v>322</v>
      </c>
      <c r="D260" s="223" t="s">
        <v>137</v>
      </c>
      <c r="E260" s="224" t="s">
        <v>771</v>
      </c>
      <c r="F260" s="225" t="s">
        <v>772</v>
      </c>
      <c r="G260" s="226" t="s">
        <v>140</v>
      </c>
      <c r="H260" s="227">
        <v>171.28</v>
      </c>
      <c r="I260" s="228"/>
      <c r="J260" s="229">
        <f>ROUND(I260*H260,2)</f>
        <v>0</v>
      </c>
      <c r="K260" s="225" t="s">
        <v>141</v>
      </c>
      <c r="L260" s="43"/>
      <c r="M260" s="230" t="s">
        <v>1</v>
      </c>
      <c r="N260" s="231" t="s">
        <v>44</v>
      </c>
      <c r="O260" s="86"/>
      <c r="P260" s="232">
        <f>O260*H260</f>
        <v>0</v>
      </c>
      <c r="Q260" s="232">
        <v>0.034</v>
      </c>
      <c r="R260" s="232">
        <f>Q260*H260</f>
        <v>5.82352</v>
      </c>
      <c r="S260" s="232">
        <v>0.018</v>
      </c>
      <c r="T260" s="233">
        <f>S260*H260</f>
        <v>3.08304</v>
      </c>
      <c r="AR260" s="234" t="s">
        <v>142</v>
      </c>
      <c r="AT260" s="234" t="s">
        <v>137</v>
      </c>
      <c r="AU260" s="234" t="s">
        <v>89</v>
      </c>
      <c r="AY260" s="17" t="s">
        <v>135</v>
      </c>
      <c r="BE260" s="235">
        <f>IF(N260="základní",J260,0)</f>
        <v>0</v>
      </c>
      <c r="BF260" s="235">
        <f>IF(N260="snížená",J260,0)</f>
        <v>0</v>
      </c>
      <c r="BG260" s="235">
        <f>IF(N260="zákl. přenesená",J260,0)</f>
        <v>0</v>
      </c>
      <c r="BH260" s="235">
        <f>IF(N260="sníž. přenesená",J260,0)</f>
        <v>0</v>
      </c>
      <c r="BI260" s="235">
        <f>IF(N260="nulová",J260,0)</f>
        <v>0</v>
      </c>
      <c r="BJ260" s="17" t="s">
        <v>87</v>
      </c>
      <c r="BK260" s="235">
        <f>ROUND(I260*H260,2)</f>
        <v>0</v>
      </c>
      <c r="BL260" s="17" t="s">
        <v>142</v>
      </c>
      <c r="BM260" s="234" t="s">
        <v>959</v>
      </c>
    </row>
    <row r="261" spans="2:47" s="1" customFormat="1" ht="12">
      <c r="B261" s="38"/>
      <c r="C261" s="39"/>
      <c r="D261" s="236" t="s">
        <v>144</v>
      </c>
      <c r="E261" s="39"/>
      <c r="F261" s="237" t="s">
        <v>774</v>
      </c>
      <c r="G261" s="39"/>
      <c r="H261" s="39"/>
      <c r="I261" s="139"/>
      <c r="J261" s="39"/>
      <c r="K261" s="39"/>
      <c r="L261" s="43"/>
      <c r="M261" s="238"/>
      <c r="N261" s="86"/>
      <c r="O261" s="86"/>
      <c r="P261" s="86"/>
      <c r="Q261" s="86"/>
      <c r="R261" s="86"/>
      <c r="S261" s="86"/>
      <c r="T261" s="87"/>
      <c r="AT261" s="17" t="s">
        <v>144</v>
      </c>
      <c r="AU261" s="17" t="s">
        <v>89</v>
      </c>
    </row>
    <row r="262" spans="2:47" s="1" customFormat="1" ht="12">
      <c r="B262" s="38"/>
      <c r="C262" s="39"/>
      <c r="D262" s="236" t="s">
        <v>146</v>
      </c>
      <c r="E262" s="39"/>
      <c r="F262" s="239" t="s">
        <v>775</v>
      </c>
      <c r="G262" s="39"/>
      <c r="H262" s="39"/>
      <c r="I262" s="139"/>
      <c r="J262" s="39"/>
      <c r="K262" s="39"/>
      <c r="L262" s="43"/>
      <c r="M262" s="238"/>
      <c r="N262" s="86"/>
      <c r="O262" s="86"/>
      <c r="P262" s="86"/>
      <c r="Q262" s="86"/>
      <c r="R262" s="86"/>
      <c r="S262" s="86"/>
      <c r="T262" s="87"/>
      <c r="AT262" s="17" t="s">
        <v>146</v>
      </c>
      <c r="AU262" s="17" t="s">
        <v>89</v>
      </c>
    </row>
    <row r="263" spans="2:51" s="13" customFormat="1" ht="12">
      <c r="B263" s="250"/>
      <c r="C263" s="251"/>
      <c r="D263" s="236" t="s">
        <v>148</v>
      </c>
      <c r="E263" s="252" t="s">
        <v>1</v>
      </c>
      <c r="F263" s="253" t="s">
        <v>960</v>
      </c>
      <c r="G263" s="251"/>
      <c r="H263" s="254">
        <v>99</v>
      </c>
      <c r="I263" s="255"/>
      <c r="J263" s="251"/>
      <c r="K263" s="251"/>
      <c r="L263" s="256"/>
      <c r="M263" s="257"/>
      <c r="N263" s="258"/>
      <c r="O263" s="258"/>
      <c r="P263" s="258"/>
      <c r="Q263" s="258"/>
      <c r="R263" s="258"/>
      <c r="S263" s="258"/>
      <c r="T263" s="259"/>
      <c r="AT263" s="260" t="s">
        <v>148</v>
      </c>
      <c r="AU263" s="260" t="s">
        <v>89</v>
      </c>
      <c r="AV263" s="13" t="s">
        <v>89</v>
      </c>
      <c r="AW263" s="13" t="s">
        <v>36</v>
      </c>
      <c r="AX263" s="13" t="s">
        <v>79</v>
      </c>
      <c r="AY263" s="260" t="s">
        <v>135</v>
      </c>
    </row>
    <row r="264" spans="2:51" s="13" customFormat="1" ht="12">
      <c r="B264" s="250"/>
      <c r="C264" s="251"/>
      <c r="D264" s="236" t="s">
        <v>148</v>
      </c>
      <c r="E264" s="252" t="s">
        <v>1</v>
      </c>
      <c r="F264" s="253" t="s">
        <v>961</v>
      </c>
      <c r="G264" s="251"/>
      <c r="H264" s="254">
        <v>99</v>
      </c>
      <c r="I264" s="255"/>
      <c r="J264" s="251"/>
      <c r="K264" s="251"/>
      <c r="L264" s="256"/>
      <c r="M264" s="257"/>
      <c r="N264" s="258"/>
      <c r="O264" s="258"/>
      <c r="P264" s="258"/>
      <c r="Q264" s="258"/>
      <c r="R264" s="258"/>
      <c r="S264" s="258"/>
      <c r="T264" s="259"/>
      <c r="AT264" s="260" t="s">
        <v>148</v>
      </c>
      <c r="AU264" s="260" t="s">
        <v>89</v>
      </c>
      <c r="AV264" s="13" t="s">
        <v>89</v>
      </c>
      <c r="AW264" s="13" t="s">
        <v>36</v>
      </c>
      <c r="AX264" s="13" t="s">
        <v>79</v>
      </c>
      <c r="AY264" s="260" t="s">
        <v>135</v>
      </c>
    </row>
    <row r="265" spans="2:51" s="13" customFormat="1" ht="12">
      <c r="B265" s="250"/>
      <c r="C265" s="251"/>
      <c r="D265" s="236" t="s">
        <v>148</v>
      </c>
      <c r="E265" s="252" t="s">
        <v>1</v>
      </c>
      <c r="F265" s="253" t="s">
        <v>962</v>
      </c>
      <c r="G265" s="251"/>
      <c r="H265" s="254">
        <v>-26.72</v>
      </c>
      <c r="I265" s="255"/>
      <c r="J265" s="251"/>
      <c r="K265" s="251"/>
      <c r="L265" s="256"/>
      <c r="M265" s="257"/>
      <c r="N265" s="258"/>
      <c r="O265" s="258"/>
      <c r="P265" s="258"/>
      <c r="Q265" s="258"/>
      <c r="R265" s="258"/>
      <c r="S265" s="258"/>
      <c r="T265" s="259"/>
      <c r="AT265" s="260" t="s">
        <v>148</v>
      </c>
      <c r="AU265" s="260" t="s">
        <v>89</v>
      </c>
      <c r="AV265" s="13" t="s">
        <v>89</v>
      </c>
      <c r="AW265" s="13" t="s">
        <v>36</v>
      </c>
      <c r="AX265" s="13" t="s">
        <v>79</v>
      </c>
      <c r="AY265" s="260" t="s">
        <v>135</v>
      </c>
    </row>
    <row r="266" spans="2:51" s="14" customFormat="1" ht="12">
      <c r="B266" s="261"/>
      <c r="C266" s="262"/>
      <c r="D266" s="236" t="s">
        <v>148</v>
      </c>
      <c r="E266" s="263" t="s">
        <v>1</v>
      </c>
      <c r="F266" s="264" t="s">
        <v>180</v>
      </c>
      <c r="G266" s="262"/>
      <c r="H266" s="265">
        <v>171.28</v>
      </c>
      <c r="I266" s="266"/>
      <c r="J266" s="262"/>
      <c r="K266" s="262"/>
      <c r="L266" s="267"/>
      <c r="M266" s="268"/>
      <c r="N266" s="269"/>
      <c r="O266" s="269"/>
      <c r="P266" s="269"/>
      <c r="Q266" s="269"/>
      <c r="R266" s="269"/>
      <c r="S266" s="269"/>
      <c r="T266" s="270"/>
      <c r="AT266" s="271" t="s">
        <v>148</v>
      </c>
      <c r="AU266" s="271" t="s">
        <v>89</v>
      </c>
      <c r="AV266" s="14" t="s">
        <v>142</v>
      </c>
      <c r="AW266" s="14" t="s">
        <v>36</v>
      </c>
      <c r="AX266" s="14" t="s">
        <v>87</v>
      </c>
      <c r="AY266" s="271" t="s">
        <v>135</v>
      </c>
    </row>
    <row r="267" spans="2:63" s="11" customFormat="1" ht="22.8" customHeight="1">
      <c r="B267" s="207"/>
      <c r="C267" s="208"/>
      <c r="D267" s="209" t="s">
        <v>78</v>
      </c>
      <c r="E267" s="221" t="s">
        <v>198</v>
      </c>
      <c r="F267" s="221" t="s">
        <v>301</v>
      </c>
      <c r="G267" s="208"/>
      <c r="H267" s="208"/>
      <c r="I267" s="211"/>
      <c r="J267" s="222">
        <f>BK267</f>
        <v>0</v>
      </c>
      <c r="K267" s="208"/>
      <c r="L267" s="213"/>
      <c r="M267" s="214"/>
      <c r="N267" s="215"/>
      <c r="O267" s="215"/>
      <c r="P267" s="216">
        <f>SUM(P268:P299)</f>
        <v>0</v>
      </c>
      <c r="Q267" s="215"/>
      <c r="R267" s="216">
        <f>SUM(R268:R299)</f>
        <v>0.8031435</v>
      </c>
      <c r="S267" s="215"/>
      <c r="T267" s="217">
        <f>SUM(T268:T299)</f>
        <v>28.05885</v>
      </c>
      <c r="AR267" s="218" t="s">
        <v>87</v>
      </c>
      <c r="AT267" s="219" t="s">
        <v>78</v>
      </c>
      <c r="AU267" s="219" t="s">
        <v>87</v>
      </c>
      <c r="AY267" s="218" t="s">
        <v>135</v>
      </c>
      <c r="BK267" s="220">
        <f>SUM(BK268:BK299)</f>
        <v>0</v>
      </c>
    </row>
    <row r="268" spans="2:65" s="1" customFormat="1" ht="16.5" customHeight="1">
      <c r="B268" s="38"/>
      <c r="C268" s="223" t="s">
        <v>329</v>
      </c>
      <c r="D268" s="223" t="s">
        <v>137</v>
      </c>
      <c r="E268" s="224" t="s">
        <v>778</v>
      </c>
      <c r="F268" s="225" t="s">
        <v>779</v>
      </c>
      <c r="G268" s="226" t="s">
        <v>167</v>
      </c>
      <c r="H268" s="227">
        <v>20</v>
      </c>
      <c r="I268" s="228"/>
      <c r="J268" s="229">
        <f>ROUND(I268*H268,2)</f>
        <v>0</v>
      </c>
      <c r="K268" s="225" t="s">
        <v>141</v>
      </c>
      <c r="L268" s="43"/>
      <c r="M268" s="230" t="s">
        <v>1</v>
      </c>
      <c r="N268" s="231" t="s">
        <v>44</v>
      </c>
      <c r="O268" s="86"/>
      <c r="P268" s="232">
        <f>O268*H268</f>
        <v>0</v>
      </c>
      <c r="Q268" s="232">
        <v>0.04008</v>
      </c>
      <c r="R268" s="232">
        <f>Q268*H268</f>
        <v>0.8016</v>
      </c>
      <c r="S268" s="232">
        <v>0</v>
      </c>
      <c r="T268" s="233">
        <f>S268*H268</f>
        <v>0</v>
      </c>
      <c r="AR268" s="234" t="s">
        <v>142</v>
      </c>
      <c r="AT268" s="234" t="s">
        <v>137</v>
      </c>
      <c r="AU268" s="234" t="s">
        <v>89</v>
      </c>
      <c r="AY268" s="17" t="s">
        <v>135</v>
      </c>
      <c r="BE268" s="235">
        <f>IF(N268="základní",J268,0)</f>
        <v>0</v>
      </c>
      <c r="BF268" s="235">
        <f>IF(N268="snížená",J268,0)</f>
        <v>0</v>
      </c>
      <c r="BG268" s="235">
        <f>IF(N268="zákl. přenesená",J268,0)</f>
        <v>0</v>
      </c>
      <c r="BH268" s="235">
        <f>IF(N268="sníž. přenesená",J268,0)</f>
        <v>0</v>
      </c>
      <c r="BI268" s="235">
        <f>IF(N268="nulová",J268,0)</f>
        <v>0</v>
      </c>
      <c r="BJ268" s="17" t="s">
        <v>87</v>
      </c>
      <c r="BK268" s="235">
        <f>ROUND(I268*H268,2)</f>
        <v>0</v>
      </c>
      <c r="BL268" s="17" t="s">
        <v>142</v>
      </c>
      <c r="BM268" s="234" t="s">
        <v>963</v>
      </c>
    </row>
    <row r="269" spans="2:47" s="1" customFormat="1" ht="12">
      <c r="B269" s="38"/>
      <c r="C269" s="39"/>
      <c r="D269" s="236" t="s">
        <v>144</v>
      </c>
      <c r="E269" s="39"/>
      <c r="F269" s="237" t="s">
        <v>779</v>
      </c>
      <c r="G269" s="39"/>
      <c r="H269" s="39"/>
      <c r="I269" s="139"/>
      <c r="J269" s="39"/>
      <c r="K269" s="39"/>
      <c r="L269" s="43"/>
      <c r="M269" s="238"/>
      <c r="N269" s="86"/>
      <c r="O269" s="86"/>
      <c r="P269" s="86"/>
      <c r="Q269" s="86"/>
      <c r="R269" s="86"/>
      <c r="S269" s="86"/>
      <c r="T269" s="87"/>
      <c r="AT269" s="17" t="s">
        <v>144</v>
      </c>
      <c r="AU269" s="17" t="s">
        <v>89</v>
      </c>
    </row>
    <row r="270" spans="2:47" s="1" customFormat="1" ht="12">
      <c r="B270" s="38"/>
      <c r="C270" s="39"/>
      <c r="D270" s="236" t="s">
        <v>146</v>
      </c>
      <c r="E270" s="39"/>
      <c r="F270" s="239" t="s">
        <v>781</v>
      </c>
      <c r="G270" s="39"/>
      <c r="H270" s="39"/>
      <c r="I270" s="139"/>
      <c r="J270" s="39"/>
      <c r="K270" s="39"/>
      <c r="L270" s="43"/>
      <c r="M270" s="238"/>
      <c r="N270" s="86"/>
      <c r="O270" s="86"/>
      <c r="P270" s="86"/>
      <c r="Q270" s="86"/>
      <c r="R270" s="86"/>
      <c r="S270" s="86"/>
      <c r="T270" s="87"/>
      <c r="AT270" s="17" t="s">
        <v>146</v>
      </c>
      <c r="AU270" s="17" t="s">
        <v>89</v>
      </c>
    </row>
    <row r="271" spans="2:65" s="1" customFormat="1" ht="16.5" customHeight="1">
      <c r="B271" s="38"/>
      <c r="C271" s="283" t="s">
        <v>337</v>
      </c>
      <c r="D271" s="283" t="s">
        <v>260</v>
      </c>
      <c r="E271" s="284" t="s">
        <v>782</v>
      </c>
      <c r="F271" s="285" t="s">
        <v>783</v>
      </c>
      <c r="G271" s="286" t="s">
        <v>167</v>
      </c>
      <c r="H271" s="287">
        <v>20</v>
      </c>
      <c r="I271" s="288"/>
      <c r="J271" s="289">
        <f>ROUND(I271*H271,2)</f>
        <v>0</v>
      </c>
      <c r="K271" s="285" t="s">
        <v>1</v>
      </c>
      <c r="L271" s="290"/>
      <c r="M271" s="291" t="s">
        <v>1</v>
      </c>
      <c r="N271" s="292" t="s">
        <v>44</v>
      </c>
      <c r="O271" s="86"/>
      <c r="P271" s="232">
        <f>O271*H271</f>
        <v>0</v>
      </c>
      <c r="Q271" s="232">
        <v>0</v>
      </c>
      <c r="R271" s="232">
        <f>Q271*H271</f>
        <v>0</v>
      </c>
      <c r="S271" s="232">
        <v>0</v>
      </c>
      <c r="T271" s="233">
        <f>S271*H271</f>
        <v>0</v>
      </c>
      <c r="AR271" s="234" t="s">
        <v>192</v>
      </c>
      <c r="AT271" s="234" t="s">
        <v>260</v>
      </c>
      <c r="AU271" s="234" t="s">
        <v>89</v>
      </c>
      <c r="AY271" s="17" t="s">
        <v>135</v>
      </c>
      <c r="BE271" s="235">
        <f>IF(N271="základní",J271,0)</f>
        <v>0</v>
      </c>
      <c r="BF271" s="235">
        <f>IF(N271="snížená",J271,0)</f>
        <v>0</v>
      </c>
      <c r="BG271" s="235">
        <f>IF(N271="zákl. přenesená",J271,0)</f>
        <v>0</v>
      </c>
      <c r="BH271" s="235">
        <f>IF(N271="sníž. přenesená",J271,0)</f>
        <v>0</v>
      </c>
      <c r="BI271" s="235">
        <f>IF(N271="nulová",J271,0)</f>
        <v>0</v>
      </c>
      <c r="BJ271" s="17" t="s">
        <v>87</v>
      </c>
      <c r="BK271" s="235">
        <f>ROUND(I271*H271,2)</f>
        <v>0</v>
      </c>
      <c r="BL271" s="17" t="s">
        <v>142</v>
      </c>
      <c r="BM271" s="234" t="s">
        <v>964</v>
      </c>
    </row>
    <row r="272" spans="2:47" s="1" customFormat="1" ht="12">
      <c r="B272" s="38"/>
      <c r="C272" s="39"/>
      <c r="D272" s="236" t="s">
        <v>144</v>
      </c>
      <c r="E272" s="39"/>
      <c r="F272" s="237" t="s">
        <v>785</v>
      </c>
      <c r="G272" s="39"/>
      <c r="H272" s="39"/>
      <c r="I272" s="139"/>
      <c r="J272" s="39"/>
      <c r="K272" s="39"/>
      <c r="L272" s="43"/>
      <c r="M272" s="238"/>
      <c r="N272" s="86"/>
      <c r="O272" s="86"/>
      <c r="P272" s="86"/>
      <c r="Q272" s="86"/>
      <c r="R272" s="86"/>
      <c r="S272" s="86"/>
      <c r="T272" s="87"/>
      <c r="AT272" s="17" t="s">
        <v>144</v>
      </c>
      <c r="AU272" s="17" t="s">
        <v>89</v>
      </c>
    </row>
    <row r="273" spans="2:65" s="1" customFormat="1" ht="16.5" customHeight="1">
      <c r="B273" s="38"/>
      <c r="C273" s="223" t="s">
        <v>513</v>
      </c>
      <c r="D273" s="223" t="s">
        <v>137</v>
      </c>
      <c r="E273" s="224" t="s">
        <v>567</v>
      </c>
      <c r="F273" s="225" t="s">
        <v>568</v>
      </c>
      <c r="G273" s="226" t="s">
        <v>174</v>
      </c>
      <c r="H273" s="227">
        <v>1.05</v>
      </c>
      <c r="I273" s="228"/>
      <c r="J273" s="229">
        <f>ROUND(I273*H273,2)</f>
        <v>0</v>
      </c>
      <c r="K273" s="225" t="s">
        <v>1</v>
      </c>
      <c r="L273" s="43"/>
      <c r="M273" s="230" t="s">
        <v>1</v>
      </c>
      <c r="N273" s="231" t="s">
        <v>44</v>
      </c>
      <c r="O273" s="86"/>
      <c r="P273" s="232">
        <f>O273*H273</f>
        <v>0</v>
      </c>
      <c r="Q273" s="232">
        <v>0.00147</v>
      </c>
      <c r="R273" s="232">
        <f>Q273*H273</f>
        <v>0.0015435</v>
      </c>
      <c r="S273" s="232">
        <v>2.447</v>
      </c>
      <c r="T273" s="233">
        <f>S273*H273</f>
        <v>2.56935</v>
      </c>
      <c r="AR273" s="234" t="s">
        <v>142</v>
      </c>
      <c r="AT273" s="234" t="s">
        <v>137</v>
      </c>
      <c r="AU273" s="234" t="s">
        <v>89</v>
      </c>
      <c r="AY273" s="17" t="s">
        <v>135</v>
      </c>
      <c r="BE273" s="235">
        <f>IF(N273="základní",J273,0)</f>
        <v>0</v>
      </c>
      <c r="BF273" s="235">
        <f>IF(N273="snížená",J273,0)</f>
        <v>0</v>
      </c>
      <c r="BG273" s="235">
        <f>IF(N273="zákl. přenesená",J273,0)</f>
        <v>0</v>
      </c>
      <c r="BH273" s="235">
        <f>IF(N273="sníž. přenesená",J273,0)</f>
        <v>0</v>
      </c>
      <c r="BI273" s="235">
        <f>IF(N273="nulová",J273,0)</f>
        <v>0</v>
      </c>
      <c r="BJ273" s="17" t="s">
        <v>87</v>
      </c>
      <c r="BK273" s="235">
        <f>ROUND(I273*H273,2)</f>
        <v>0</v>
      </c>
      <c r="BL273" s="17" t="s">
        <v>142</v>
      </c>
      <c r="BM273" s="234" t="s">
        <v>965</v>
      </c>
    </row>
    <row r="274" spans="2:47" s="1" customFormat="1" ht="12">
      <c r="B274" s="38"/>
      <c r="C274" s="39"/>
      <c r="D274" s="236" t="s">
        <v>144</v>
      </c>
      <c r="E274" s="39"/>
      <c r="F274" s="237" t="s">
        <v>570</v>
      </c>
      <c r="G274" s="39"/>
      <c r="H274" s="39"/>
      <c r="I274" s="139"/>
      <c r="J274" s="39"/>
      <c r="K274" s="39"/>
      <c r="L274" s="43"/>
      <c r="M274" s="238"/>
      <c r="N274" s="86"/>
      <c r="O274" s="86"/>
      <c r="P274" s="86"/>
      <c r="Q274" s="86"/>
      <c r="R274" s="86"/>
      <c r="S274" s="86"/>
      <c r="T274" s="87"/>
      <c r="AT274" s="17" t="s">
        <v>144</v>
      </c>
      <c r="AU274" s="17" t="s">
        <v>89</v>
      </c>
    </row>
    <row r="275" spans="2:51" s="13" customFormat="1" ht="12">
      <c r="B275" s="250"/>
      <c r="C275" s="251"/>
      <c r="D275" s="236" t="s">
        <v>148</v>
      </c>
      <c r="E275" s="252" t="s">
        <v>1</v>
      </c>
      <c r="F275" s="253" t="s">
        <v>966</v>
      </c>
      <c r="G275" s="251"/>
      <c r="H275" s="254">
        <v>0.6</v>
      </c>
      <c r="I275" s="255"/>
      <c r="J275" s="251"/>
      <c r="K275" s="251"/>
      <c r="L275" s="256"/>
      <c r="M275" s="257"/>
      <c r="N275" s="258"/>
      <c r="O275" s="258"/>
      <c r="P275" s="258"/>
      <c r="Q275" s="258"/>
      <c r="R275" s="258"/>
      <c r="S275" s="258"/>
      <c r="T275" s="259"/>
      <c r="AT275" s="260" t="s">
        <v>148</v>
      </c>
      <c r="AU275" s="260" t="s">
        <v>89</v>
      </c>
      <c r="AV275" s="13" t="s">
        <v>89</v>
      </c>
      <c r="AW275" s="13" t="s">
        <v>36</v>
      </c>
      <c r="AX275" s="13" t="s">
        <v>79</v>
      </c>
      <c r="AY275" s="260" t="s">
        <v>135</v>
      </c>
    </row>
    <row r="276" spans="2:51" s="13" customFormat="1" ht="12">
      <c r="B276" s="250"/>
      <c r="C276" s="251"/>
      <c r="D276" s="236" t="s">
        <v>148</v>
      </c>
      <c r="E276" s="252" t="s">
        <v>1</v>
      </c>
      <c r="F276" s="253" t="s">
        <v>967</v>
      </c>
      <c r="G276" s="251"/>
      <c r="H276" s="254">
        <v>0.45</v>
      </c>
      <c r="I276" s="255"/>
      <c r="J276" s="251"/>
      <c r="K276" s="251"/>
      <c r="L276" s="256"/>
      <c r="M276" s="257"/>
      <c r="N276" s="258"/>
      <c r="O276" s="258"/>
      <c r="P276" s="258"/>
      <c r="Q276" s="258"/>
      <c r="R276" s="258"/>
      <c r="S276" s="258"/>
      <c r="T276" s="259"/>
      <c r="AT276" s="260" t="s">
        <v>148</v>
      </c>
      <c r="AU276" s="260" t="s">
        <v>89</v>
      </c>
      <c r="AV276" s="13" t="s">
        <v>89</v>
      </c>
      <c r="AW276" s="13" t="s">
        <v>36</v>
      </c>
      <c r="AX276" s="13" t="s">
        <v>79</v>
      </c>
      <c r="AY276" s="260" t="s">
        <v>135</v>
      </c>
    </row>
    <row r="277" spans="2:51" s="14" customFormat="1" ht="12">
      <c r="B277" s="261"/>
      <c r="C277" s="262"/>
      <c r="D277" s="236" t="s">
        <v>148</v>
      </c>
      <c r="E277" s="263" t="s">
        <v>1</v>
      </c>
      <c r="F277" s="264" t="s">
        <v>180</v>
      </c>
      <c r="G277" s="262"/>
      <c r="H277" s="265">
        <v>1.05</v>
      </c>
      <c r="I277" s="266"/>
      <c r="J277" s="262"/>
      <c r="K277" s="262"/>
      <c r="L277" s="267"/>
      <c r="M277" s="268"/>
      <c r="N277" s="269"/>
      <c r="O277" s="269"/>
      <c r="P277" s="269"/>
      <c r="Q277" s="269"/>
      <c r="R277" s="269"/>
      <c r="S277" s="269"/>
      <c r="T277" s="270"/>
      <c r="AT277" s="271" t="s">
        <v>148</v>
      </c>
      <c r="AU277" s="271" t="s">
        <v>89</v>
      </c>
      <c r="AV277" s="14" t="s">
        <v>142</v>
      </c>
      <c r="AW277" s="14" t="s">
        <v>36</v>
      </c>
      <c r="AX277" s="14" t="s">
        <v>87</v>
      </c>
      <c r="AY277" s="271" t="s">
        <v>135</v>
      </c>
    </row>
    <row r="278" spans="2:65" s="1" customFormat="1" ht="16.5" customHeight="1">
      <c r="B278" s="38"/>
      <c r="C278" s="223" t="s">
        <v>519</v>
      </c>
      <c r="D278" s="223" t="s">
        <v>137</v>
      </c>
      <c r="E278" s="224" t="s">
        <v>303</v>
      </c>
      <c r="F278" s="225" t="s">
        <v>304</v>
      </c>
      <c r="G278" s="226" t="s">
        <v>174</v>
      </c>
      <c r="H278" s="227">
        <v>9.43</v>
      </c>
      <c r="I278" s="228"/>
      <c r="J278" s="229">
        <f>ROUND(I278*H278,2)</f>
        <v>0</v>
      </c>
      <c r="K278" s="225" t="s">
        <v>1</v>
      </c>
      <c r="L278" s="43"/>
      <c r="M278" s="230" t="s">
        <v>1</v>
      </c>
      <c r="N278" s="231" t="s">
        <v>44</v>
      </c>
      <c r="O278" s="86"/>
      <c r="P278" s="232">
        <f>O278*H278</f>
        <v>0</v>
      </c>
      <c r="Q278" s="232">
        <v>0</v>
      </c>
      <c r="R278" s="232">
        <f>Q278*H278</f>
        <v>0</v>
      </c>
      <c r="S278" s="232">
        <v>2.65</v>
      </c>
      <c r="T278" s="233">
        <f>S278*H278</f>
        <v>24.9895</v>
      </c>
      <c r="AR278" s="234" t="s">
        <v>142</v>
      </c>
      <c r="AT278" s="234" t="s">
        <v>137</v>
      </c>
      <c r="AU278" s="234" t="s">
        <v>89</v>
      </c>
      <c r="AY278" s="17" t="s">
        <v>135</v>
      </c>
      <c r="BE278" s="235">
        <f>IF(N278="základní",J278,0)</f>
        <v>0</v>
      </c>
      <c r="BF278" s="235">
        <f>IF(N278="snížená",J278,0)</f>
        <v>0</v>
      </c>
      <c r="BG278" s="235">
        <f>IF(N278="zákl. přenesená",J278,0)</f>
        <v>0</v>
      </c>
      <c r="BH278" s="235">
        <f>IF(N278="sníž. přenesená",J278,0)</f>
        <v>0</v>
      </c>
      <c r="BI278" s="235">
        <f>IF(N278="nulová",J278,0)</f>
        <v>0</v>
      </c>
      <c r="BJ278" s="17" t="s">
        <v>87</v>
      </c>
      <c r="BK278" s="235">
        <f>ROUND(I278*H278,2)</f>
        <v>0</v>
      </c>
      <c r="BL278" s="17" t="s">
        <v>142</v>
      </c>
      <c r="BM278" s="234" t="s">
        <v>968</v>
      </c>
    </row>
    <row r="279" spans="2:47" s="1" customFormat="1" ht="12">
      <c r="B279" s="38"/>
      <c r="C279" s="39"/>
      <c r="D279" s="236" t="s">
        <v>144</v>
      </c>
      <c r="E279" s="39"/>
      <c r="F279" s="237" t="s">
        <v>306</v>
      </c>
      <c r="G279" s="39"/>
      <c r="H279" s="39"/>
      <c r="I279" s="139"/>
      <c r="J279" s="39"/>
      <c r="K279" s="39"/>
      <c r="L279" s="43"/>
      <c r="M279" s="238"/>
      <c r="N279" s="86"/>
      <c r="O279" s="86"/>
      <c r="P279" s="86"/>
      <c r="Q279" s="86"/>
      <c r="R279" s="86"/>
      <c r="S279" s="86"/>
      <c r="T279" s="87"/>
      <c r="AT279" s="17" t="s">
        <v>144</v>
      </c>
      <c r="AU279" s="17" t="s">
        <v>89</v>
      </c>
    </row>
    <row r="280" spans="2:47" s="1" customFormat="1" ht="12">
      <c r="B280" s="38"/>
      <c r="C280" s="39"/>
      <c r="D280" s="236" t="s">
        <v>146</v>
      </c>
      <c r="E280" s="39"/>
      <c r="F280" s="239" t="s">
        <v>307</v>
      </c>
      <c r="G280" s="39"/>
      <c r="H280" s="39"/>
      <c r="I280" s="139"/>
      <c r="J280" s="39"/>
      <c r="K280" s="39"/>
      <c r="L280" s="43"/>
      <c r="M280" s="238"/>
      <c r="N280" s="86"/>
      <c r="O280" s="86"/>
      <c r="P280" s="86"/>
      <c r="Q280" s="86"/>
      <c r="R280" s="86"/>
      <c r="S280" s="86"/>
      <c r="T280" s="87"/>
      <c r="AT280" s="17" t="s">
        <v>146</v>
      </c>
      <c r="AU280" s="17" t="s">
        <v>89</v>
      </c>
    </row>
    <row r="281" spans="2:51" s="13" customFormat="1" ht="12">
      <c r="B281" s="250"/>
      <c r="C281" s="251"/>
      <c r="D281" s="236" t="s">
        <v>148</v>
      </c>
      <c r="E281" s="252" t="s">
        <v>1</v>
      </c>
      <c r="F281" s="253" t="s">
        <v>969</v>
      </c>
      <c r="G281" s="251"/>
      <c r="H281" s="254">
        <v>7.28</v>
      </c>
      <c r="I281" s="255"/>
      <c r="J281" s="251"/>
      <c r="K281" s="251"/>
      <c r="L281" s="256"/>
      <c r="M281" s="257"/>
      <c r="N281" s="258"/>
      <c r="O281" s="258"/>
      <c r="P281" s="258"/>
      <c r="Q281" s="258"/>
      <c r="R281" s="258"/>
      <c r="S281" s="258"/>
      <c r="T281" s="259"/>
      <c r="AT281" s="260" t="s">
        <v>148</v>
      </c>
      <c r="AU281" s="260" t="s">
        <v>89</v>
      </c>
      <c r="AV281" s="13" t="s">
        <v>89</v>
      </c>
      <c r="AW281" s="13" t="s">
        <v>36</v>
      </c>
      <c r="AX281" s="13" t="s">
        <v>79</v>
      </c>
      <c r="AY281" s="260" t="s">
        <v>135</v>
      </c>
    </row>
    <row r="282" spans="2:51" s="13" customFormat="1" ht="12">
      <c r="B282" s="250"/>
      <c r="C282" s="251"/>
      <c r="D282" s="236" t="s">
        <v>148</v>
      </c>
      <c r="E282" s="252" t="s">
        <v>1</v>
      </c>
      <c r="F282" s="253" t="s">
        <v>970</v>
      </c>
      <c r="G282" s="251"/>
      <c r="H282" s="254">
        <v>1.4</v>
      </c>
      <c r="I282" s="255"/>
      <c r="J282" s="251"/>
      <c r="K282" s="251"/>
      <c r="L282" s="256"/>
      <c r="M282" s="257"/>
      <c r="N282" s="258"/>
      <c r="O282" s="258"/>
      <c r="P282" s="258"/>
      <c r="Q282" s="258"/>
      <c r="R282" s="258"/>
      <c r="S282" s="258"/>
      <c r="T282" s="259"/>
      <c r="AT282" s="260" t="s">
        <v>148</v>
      </c>
      <c r="AU282" s="260" t="s">
        <v>89</v>
      </c>
      <c r="AV282" s="13" t="s">
        <v>89</v>
      </c>
      <c r="AW282" s="13" t="s">
        <v>36</v>
      </c>
      <c r="AX282" s="13" t="s">
        <v>79</v>
      </c>
      <c r="AY282" s="260" t="s">
        <v>135</v>
      </c>
    </row>
    <row r="283" spans="2:51" s="13" customFormat="1" ht="12">
      <c r="B283" s="250"/>
      <c r="C283" s="251"/>
      <c r="D283" s="236" t="s">
        <v>148</v>
      </c>
      <c r="E283" s="252" t="s">
        <v>1</v>
      </c>
      <c r="F283" s="253" t="s">
        <v>971</v>
      </c>
      <c r="G283" s="251"/>
      <c r="H283" s="254">
        <v>0.75</v>
      </c>
      <c r="I283" s="255"/>
      <c r="J283" s="251"/>
      <c r="K283" s="251"/>
      <c r="L283" s="256"/>
      <c r="M283" s="257"/>
      <c r="N283" s="258"/>
      <c r="O283" s="258"/>
      <c r="P283" s="258"/>
      <c r="Q283" s="258"/>
      <c r="R283" s="258"/>
      <c r="S283" s="258"/>
      <c r="T283" s="259"/>
      <c r="AT283" s="260" t="s">
        <v>148</v>
      </c>
      <c r="AU283" s="260" t="s">
        <v>89</v>
      </c>
      <c r="AV283" s="13" t="s">
        <v>89</v>
      </c>
      <c r="AW283" s="13" t="s">
        <v>36</v>
      </c>
      <c r="AX283" s="13" t="s">
        <v>79</v>
      </c>
      <c r="AY283" s="260" t="s">
        <v>135</v>
      </c>
    </row>
    <row r="284" spans="2:51" s="15" customFormat="1" ht="12">
      <c r="B284" s="272"/>
      <c r="C284" s="273"/>
      <c r="D284" s="236" t="s">
        <v>148</v>
      </c>
      <c r="E284" s="274" t="s">
        <v>1</v>
      </c>
      <c r="F284" s="275" t="s">
        <v>232</v>
      </c>
      <c r="G284" s="273"/>
      <c r="H284" s="276">
        <v>9.43</v>
      </c>
      <c r="I284" s="277"/>
      <c r="J284" s="273"/>
      <c r="K284" s="273"/>
      <c r="L284" s="278"/>
      <c r="M284" s="279"/>
      <c r="N284" s="280"/>
      <c r="O284" s="280"/>
      <c r="P284" s="280"/>
      <c r="Q284" s="280"/>
      <c r="R284" s="280"/>
      <c r="S284" s="280"/>
      <c r="T284" s="281"/>
      <c r="AT284" s="282" t="s">
        <v>148</v>
      </c>
      <c r="AU284" s="282" t="s">
        <v>89</v>
      </c>
      <c r="AV284" s="15" t="s">
        <v>158</v>
      </c>
      <c r="AW284" s="15" t="s">
        <v>36</v>
      </c>
      <c r="AX284" s="15" t="s">
        <v>87</v>
      </c>
      <c r="AY284" s="282" t="s">
        <v>135</v>
      </c>
    </row>
    <row r="285" spans="2:65" s="1" customFormat="1" ht="16.5" customHeight="1">
      <c r="B285" s="38"/>
      <c r="C285" s="223" t="s">
        <v>525</v>
      </c>
      <c r="D285" s="223" t="s">
        <v>137</v>
      </c>
      <c r="E285" s="224" t="s">
        <v>795</v>
      </c>
      <c r="F285" s="225" t="s">
        <v>796</v>
      </c>
      <c r="G285" s="226" t="s">
        <v>167</v>
      </c>
      <c r="H285" s="227">
        <v>20</v>
      </c>
      <c r="I285" s="228"/>
      <c r="J285" s="229">
        <f>ROUND(I285*H285,2)</f>
        <v>0</v>
      </c>
      <c r="K285" s="225" t="s">
        <v>141</v>
      </c>
      <c r="L285" s="43"/>
      <c r="M285" s="230" t="s">
        <v>1</v>
      </c>
      <c r="N285" s="231" t="s">
        <v>44</v>
      </c>
      <c r="O285" s="86"/>
      <c r="P285" s="232">
        <f>O285*H285</f>
        <v>0</v>
      </c>
      <c r="Q285" s="232">
        <v>0</v>
      </c>
      <c r="R285" s="232">
        <f>Q285*H285</f>
        <v>0</v>
      </c>
      <c r="S285" s="232">
        <v>0.025</v>
      </c>
      <c r="T285" s="233">
        <f>S285*H285</f>
        <v>0.5</v>
      </c>
      <c r="AR285" s="234" t="s">
        <v>142</v>
      </c>
      <c r="AT285" s="234" t="s">
        <v>137</v>
      </c>
      <c r="AU285" s="234" t="s">
        <v>89</v>
      </c>
      <c r="AY285" s="17" t="s">
        <v>135</v>
      </c>
      <c r="BE285" s="235">
        <f>IF(N285="základní",J285,0)</f>
        <v>0</v>
      </c>
      <c r="BF285" s="235">
        <f>IF(N285="snížená",J285,0)</f>
        <v>0</v>
      </c>
      <c r="BG285" s="235">
        <f>IF(N285="zákl. přenesená",J285,0)</f>
        <v>0</v>
      </c>
      <c r="BH285" s="235">
        <f>IF(N285="sníž. přenesená",J285,0)</f>
        <v>0</v>
      </c>
      <c r="BI285" s="235">
        <f>IF(N285="nulová",J285,0)</f>
        <v>0</v>
      </c>
      <c r="BJ285" s="17" t="s">
        <v>87</v>
      </c>
      <c r="BK285" s="235">
        <f>ROUND(I285*H285,2)</f>
        <v>0</v>
      </c>
      <c r="BL285" s="17" t="s">
        <v>142</v>
      </c>
      <c r="BM285" s="234" t="s">
        <v>972</v>
      </c>
    </row>
    <row r="286" spans="2:47" s="1" customFormat="1" ht="12">
      <c r="B286" s="38"/>
      <c r="C286" s="39"/>
      <c r="D286" s="236" t="s">
        <v>144</v>
      </c>
      <c r="E286" s="39"/>
      <c r="F286" s="237" t="s">
        <v>798</v>
      </c>
      <c r="G286" s="39"/>
      <c r="H286" s="39"/>
      <c r="I286" s="139"/>
      <c r="J286" s="39"/>
      <c r="K286" s="39"/>
      <c r="L286" s="43"/>
      <c r="M286" s="238"/>
      <c r="N286" s="86"/>
      <c r="O286" s="86"/>
      <c r="P286" s="86"/>
      <c r="Q286" s="86"/>
      <c r="R286" s="86"/>
      <c r="S286" s="86"/>
      <c r="T286" s="87"/>
      <c r="AT286" s="17" t="s">
        <v>144</v>
      </c>
      <c r="AU286" s="17" t="s">
        <v>89</v>
      </c>
    </row>
    <row r="287" spans="2:47" s="1" customFormat="1" ht="12">
      <c r="B287" s="38"/>
      <c r="C287" s="39"/>
      <c r="D287" s="236" t="s">
        <v>146</v>
      </c>
      <c r="E287" s="39"/>
      <c r="F287" s="239" t="s">
        <v>799</v>
      </c>
      <c r="G287" s="39"/>
      <c r="H287" s="39"/>
      <c r="I287" s="139"/>
      <c r="J287" s="39"/>
      <c r="K287" s="39"/>
      <c r="L287" s="43"/>
      <c r="M287" s="238"/>
      <c r="N287" s="86"/>
      <c r="O287" s="86"/>
      <c r="P287" s="86"/>
      <c r="Q287" s="86"/>
      <c r="R287" s="86"/>
      <c r="S287" s="86"/>
      <c r="T287" s="87"/>
      <c r="AT287" s="17" t="s">
        <v>146</v>
      </c>
      <c r="AU287" s="17" t="s">
        <v>89</v>
      </c>
    </row>
    <row r="288" spans="2:65" s="1" customFormat="1" ht="16.5" customHeight="1">
      <c r="B288" s="38"/>
      <c r="C288" s="223" t="s">
        <v>531</v>
      </c>
      <c r="D288" s="223" t="s">
        <v>137</v>
      </c>
      <c r="E288" s="224" t="s">
        <v>602</v>
      </c>
      <c r="F288" s="225" t="s">
        <v>603</v>
      </c>
      <c r="G288" s="226" t="s">
        <v>140</v>
      </c>
      <c r="H288" s="227">
        <v>171.28</v>
      </c>
      <c r="I288" s="228"/>
      <c r="J288" s="229">
        <f>ROUND(I288*H288,2)</f>
        <v>0</v>
      </c>
      <c r="K288" s="225" t="s">
        <v>141</v>
      </c>
      <c r="L288" s="43"/>
      <c r="M288" s="230" t="s">
        <v>1</v>
      </c>
      <c r="N288" s="231" t="s">
        <v>44</v>
      </c>
      <c r="O288" s="86"/>
      <c r="P288" s="232">
        <f>O288*H288</f>
        <v>0</v>
      </c>
      <c r="Q288" s="232">
        <v>0</v>
      </c>
      <c r="R288" s="232">
        <f>Q288*H288</f>
        <v>0</v>
      </c>
      <c r="S288" s="232">
        <v>0</v>
      </c>
      <c r="T288" s="233">
        <f>S288*H288</f>
        <v>0</v>
      </c>
      <c r="AR288" s="234" t="s">
        <v>142</v>
      </c>
      <c r="AT288" s="234" t="s">
        <v>137</v>
      </c>
      <c r="AU288" s="234" t="s">
        <v>89</v>
      </c>
      <c r="AY288" s="17" t="s">
        <v>135</v>
      </c>
      <c r="BE288" s="235">
        <f>IF(N288="základní",J288,0)</f>
        <v>0</v>
      </c>
      <c r="BF288" s="235">
        <f>IF(N288="snížená",J288,0)</f>
        <v>0</v>
      </c>
      <c r="BG288" s="235">
        <f>IF(N288="zákl. přenesená",J288,0)</f>
        <v>0</v>
      </c>
      <c r="BH288" s="235">
        <f>IF(N288="sníž. přenesená",J288,0)</f>
        <v>0</v>
      </c>
      <c r="BI288" s="235">
        <f>IF(N288="nulová",J288,0)</f>
        <v>0</v>
      </c>
      <c r="BJ288" s="17" t="s">
        <v>87</v>
      </c>
      <c r="BK288" s="235">
        <f>ROUND(I288*H288,2)</f>
        <v>0</v>
      </c>
      <c r="BL288" s="17" t="s">
        <v>142</v>
      </c>
      <c r="BM288" s="234" t="s">
        <v>973</v>
      </c>
    </row>
    <row r="289" spans="2:47" s="1" customFormat="1" ht="12">
      <c r="B289" s="38"/>
      <c r="C289" s="39"/>
      <c r="D289" s="236" t="s">
        <v>144</v>
      </c>
      <c r="E289" s="39"/>
      <c r="F289" s="237" t="s">
        <v>603</v>
      </c>
      <c r="G289" s="39"/>
      <c r="H289" s="39"/>
      <c r="I289" s="139"/>
      <c r="J289" s="39"/>
      <c r="K289" s="39"/>
      <c r="L289" s="43"/>
      <c r="M289" s="238"/>
      <c r="N289" s="86"/>
      <c r="O289" s="86"/>
      <c r="P289" s="86"/>
      <c r="Q289" s="86"/>
      <c r="R289" s="86"/>
      <c r="S289" s="86"/>
      <c r="T289" s="87"/>
      <c r="AT289" s="17" t="s">
        <v>144</v>
      </c>
      <c r="AU289" s="17" t="s">
        <v>89</v>
      </c>
    </row>
    <row r="290" spans="2:51" s="13" customFormat="1" ht="12">
      <c r="B290" s="250"/>
      <c r="C290" s="251"/>
      <c r="D290" s="236" t="s">
        <v>148</v>
      </c>
      <c r="E290" s="252" t="s">
        <v>1</v>
      </c>
      <c r="F290" s="253" t="s">
        <v>960</v>
      </c>
      <c r="G290" s="251"/>
      <c r="H290" s="254">
        <v>99</v>
      </c>
      <c r="I290" s="255"/>
      <c r="J290" s="251"/>
      <c r="K290" s="251"/>
      <c r="L290" s="256"/>
      <c r="M290" s="257"/>
      <c r="N290" s="258"/>
      <c r="O290" s="258"/>
      <c r="P290" s="258"/>
      <c r="Q290" s="258"/>
      <c r="R290" s="258"/>
      <c r="S290" s="258"/>
      <c r="T290" s="259"/>
      <c r="AT290" s="260" t="s">
        <v>148</v>
      </c>
      <c r="AU290" s="260" t="s">
        <v>89</v>
      </c>
      <c r="AV290" s="13" t="s">
        <v>89</v>
      </c>
      <c r="AW290" s="13" t="s">
        <v>36</v>
      </c>
      <c r="AX290" s="13" t="s">
        <v>79</v>
      </c>
      <c r="AY290" s="260" t="s">
        <v>135</v>
      </c>
    </row>
    <row r="291" spans="2:51" s="13" customFormat="1" ht="12">
      <c r="B291" s="250"/>
      <c r="C291" s="251"/>
      <c r="D291" s="236" t="s">
        <v>148</v>
      </c>
      <c r="E291" s="252" t="s">
        <v>1</v>
      </c>
      <c r="F291" s="253" t="s">
        <v>961</v>
      </c>
      <c r="G291" s="251"/>
      <c r="H291" s="254">
        <v>99</v>
      </c>
      <c r="I291" s="255"/>
      <c r="J291" s="251"/>
      <c r="K291" s="251"/>
      <c r="L291" s="256"/>
      <c r="M291" s="257"/>
      <c r="N291" s="258"/>
      <c r="O291" s="258"/>
      <c r="P291" s="258"/>
      <c r="Q291" s="258"/>
      <c r="R291" s="258"/>
      <c r="S291" s="258"/>
      <c r="T291" s="259"/>
      <c r="AT291" s="260" t="s">
        <v>148</v>
      </c>
      <c r="AU291" s="260" t="s">
        <v>89</v>
      </c>
      <c r="AV291" s="13" t="s">
        <v>89</v>
      </c>
      <c r="AW291" s="13" t="s">
        <v>36</v>
      </c>
      <c r="AX291" s="13" t="s">
        <v>79</v>
      </c>
      <c r="AY291" s="260" t="s">
        <v>135</v>
      </c>
    </row>
    <row r="292" spans="2:51" s="13" customFormat="1" ht="12">
      <c r="B292" s="250"/>
      <c r="C292" s="251"/>
      <c r="D292" s="236" t="s">
        <v>148</v>
      </c>
      <c r="E292" s="252" t="s">
        <v>1</v>
      </c>
      <c r="F292" s="253" t="s">
        <v>962</v>
      </c>
      <c r="G292" s="251"/>
      <c r="H292" s="254">
        <v>-26.72</v>
      </c>
      <c r="I292" s="255"/>
      <c r="J292" s="251"/>
      <c r="K292" s="251"/>
      <c r="L292" s="256"/>
      <c r="M292" s="257"/>
      <c r="N292" s="258"/>
      <c r="O292" s="258"/>
      <c r="P292" s="258"/>
      <c r="Q292" s="258"/>
      <c r="R292" s="258"/>
      <c r="S292" s="258"/>
      <c r="T292" s="259"/>
      <c r="AT292" s="260" t="s">
        <v>148</v>
      </c>
      <c r="AU292" s="260" t="s">
        <v>89</v>
      </c>
      <c r="AV292" s="13" t="s">
        <v>89</v>
      </c>
      <c r="AW292" s="13" t="s">
        <v>36</v>
      </c>
      <c r="AX292" s="13" t="s">
        <v>79</v>
      </c>
      <c r="AY292" s="260" t="s">
        <v>135</v>
      </c>
    </row>
    <row r="293" spans="2:51" s="14" customFormat="1" ht="12">
      <c r="B293" s="261"/>
      <c r="C293" s="262"/>
      <c r="D293" s="236" t="s">
        <v>148</v>
      </c>
      <c r="E293" s="263" t="s">
        <v>1</v>
      </c>
      <c r="F293" s="264" t="s">
        <v>180</v>
      </c>
      <c r="G293" s="262"/>
      <c r="H293" s="265">
        <v>171.28</v>
      </c>
      <c r="I293" s="266"/>
      <c r="J293" s="262"/>
      <c r="K293" s="262"/>
      <c r="L293" s="267"/>
      <c r="M293" s="268"/>
      <c r="N293" s="269"/>
      <c r="O293" s="269"/>
      <c r="P293" s="269"/>
      <c r="Q293" s="269"/>
      <c r="R293" s="269"/>
      <c r="S293" s="269"/>
      <c r="T293" s="270"/>
      <c r="AT293" s="271" t="s">
        <v>148</v>
      </c>
      <c r="AU293" s="271" t="s">
        <v>89</v>
      </c>
      <c r="AV293" s="14" t="s">
        <v>142</v>
      </c>
      <c r="AW293" s="14" t="s">
        <v>36</v>
      </c>
      <c r="AX293" s="14" t="s">
        <v>87</v>
      </c>
      <c r="AY293" s="271" t="s">
        <v>135</v>
      </c>
    </row>
    <row r="294" spans="2:65" s="1" customFormat="1" ht="16.5" customHeight="1">
      <c r="B294" s="38"/>
      <c r="C294" s="223" t="s">
        <v>537</v>
      </c>
      <c r="D294" s="223" t="s">
        <v>137</v>
      </c>
      <c r="E294" s="224" t="s">
        <v>974</v>
      </c>
      <c r="F294" s="225" t="s">
        <v>975</v>
      </c>
      <c r="G294" s="226" t="s">
        <v>167</v>
      </c>
      <c r="H294" s="227">
        <v>18</v>
      </c>
      <c r="I294" s="228"/>
      <c r="J294" s="229">
        <f>ROUND(I294*H294,2)</f>
        <v>0</v>
      </c>
      <c r="K294" s="225" t="s">
        <v>1</v>
      </c>
      <c r="L294" s="43"/>
      <c r="M294" s="230" t="s">
        <v>1</v>
      </c>
      <c r="N294" s="231" t="s">
        <v>44</v>
      </c>
      <c r="O294" s="86"/>
      <c r="P294" s="232">
        <f>O294*H294</f>
        <v>0</v>
      </c>
      <c r="Q294" s="232">
        <v>0</v>
      </c>
      <c r="R294" s="232">
        <f>Q294*H294</f>
        <v>0</v>
      </c>
      <c r="S294" s="232">
        <v>0</v>
      </c>
      <c r="T294" s="233">
        <f>S294*H294</f>
        <v>0</v>
      </c>
      <c r="AR294" s="234" t="s">
        <v>142</v>
      </c>
      <c r="AT294" s="234" t="s">
        <v>137</v>
      </c>
      <c r="AU294" s="234" t="s">
        <v>89</v>
      </c>
      <c r="AY294" s="17" t="s">
        <v>135</v>
      </c>
      <c r="BE294" s="235">
        <f>IF(N294="základní",J294,0)</f>
        <v>0</v>
      </c>
      <c r="BF294" s="235">
        <f>IF(N294="snížená",J294,0)</f>
        <v>0</v>
      </c>
      <c r="BG294" s="235">
        <f>IF(N294="zákl. přenesená",J294,0)</f>
        <v>0</v>
      </c>
      <c r="BH294" s="235">
        <f>IF(N294="sníž. přenesená",J294,0)</f>
        <v>0</v>
      </c>
      <c r="BI294" s="235">
        <f>IF(N294="nulová",J294,0)</f>
        <v>0</v>
      </c>
      <c r="BJ294" s="17" t="s">
        <v>87</v>
      </c>
      <c r="BK294" s="235">
        <f>ROUND(I294*H294,2)</f>
        <v>0</v>
      </c>
      <c r="BL294" s="17" t="s">
        <v>142</v>
      </c>
      <c r="BM294" s="234" t="s">
        <v>976</v>
      </c>
    </row>
    <row r="295" spans="2:47" s="1" customFormat="1" ht="12">
      <c r="B295" s="38"/>
      <c r="C295" s="39"/>
      <c r="D295" s="236" t="s">
        <v>144</v>
      </c>
      <c r="E295" s="39"/>
      <c r="F295" s="237" t="s">
        <v>975</v>
      </c>
      <c r="G295" s="39"/>
      <c r="H295" s="39"/>
      <c r="I295" s="139"/>
      <c r="J295" s="39"/>
      <c r="K295" s="39"/>
      <c r="L295" s="43"/>
      <c r="M295" s="238"/>
      <c r="N295" s="86"/>
      <c r="O295" s="86"/>
      <c r="P295" s="86"/>
      <c r="Q295" s="86"/>
      <c r="R295" s="86"/>
      <c r="S295" s="86"/>
      <c r="T295" s="87"/>
      <c r="AT295" s="17" t="s">
        <v>144</v>
      </c>
      <c r="AU295" s="17" t="s">
        <v>89</v>
      </c>
    </row>
    <row r="296" spans="2:47" s="1" customFormat="1" ht="12">
      <c r="B296" s="38"/>
      <c r="C296" s="39"/>
      <c r="D296" s="236" t="s">
        <v>222</v>
      </c>
      <c r="E296" s="39"/>
      <c r="F296" s="239" t="s">
        <v>977</v>
      </c>
      <c r="G296" s="39"/>
      <c r="H296" s="39"/>
      <c r="I296" s="139"/>
      <c r="J296" s="39"/>
      <c r="K296" s="39"/>
      <c r="L296" s="43"/>
      <c r="M296" s="238"/>
      <c r="N296" s="86"/>
      <c r="O296" s="86"/>
      <c r="P296" s="86"/>
      <c r="Q296" s="86"/>
      <c r="R296" s="86"/>
      <c r="S296" s="86"/>
      <c r="T296" s="87"/>
      <c r="AT296" s="17" t="s">
        <v>222</v>
      </c>
      <c r="AU296" s="17" t="s">
        <v>89</v>
      </c>
    </row>
    <row r="297" spans="2:65" s="1" customFormat="1" ht="16.5" customHeight="1">
      <c r="B297" s="38"/>
      <c r="C297" s="223" t="s">
        <v>543</v>
      </c>
      <c r="D297" s="223" t="s">
        <v>137</v>
      </c>
      <c r="E297" s="224" t="s">
        <v>978</v>
      </c>
      <c r="F297" s="225" t="s">
        <v>979</v>
      </c>
      <c r="G297" s="226" t="s">
        <v>980</v>
      </c>
      <c r="H297" s="227">
        <v>11</v>
      </c>
      <c r="I297" s="228"/>
      <c r="J297" s="229">
        <f>ROUND(I297*H297,2)</f>
        <v>0</v>
      </c>
      <c r="K297" s="225" t="s">
        <v>1</v>
      </c>
      <c r="L297" s="43"/>
      <c r="M297" s="230" t="s">
        <v>1</v>
      </c>
      <c r="N297" s="231" t="s">
        <v>44</v>
      </c>
      <c r="O297" s="86"/>
      <c r="P297" s="232">
        <f>O297*H297</f>
        <v>0</v>
      </c>
      <c r="Q297" s="232">
        <v>0</v>
      </c>
      <c r="R297" s="232">
        <f>Q297*H297</f>
        <v>0</v>
      </c>
      <c r="S297" s="232">
        <v>0</v>
      </c>
      <c r="T297" s="233">
        <f>S297*H297</f>
        <v>0</v>
      </c>
      <c r="AR297" s="234" t="s">
        <v>142</v>
      </c>
      <c r="AT297" s="234" t="s">
        <v>137</v>
      </c>
      <c r="AU297" s="234" t="s">
        <v>89</v>
      </c>
      <c r="AY297" s="17" t="s">
        <v>135</v>
      </c>
      <c r="BE297" s="235">
        <f>IF(N297="základní",J297,0)</f>
        <v>0</v>
      </c>
      <c r="BF297" s="235">
        <f>IF(N297="snížená",J297,0)</f>
        <v>0</v>
      </c>
      <c r="BG297" s="235">
        <f>IF(N297="zákl. přenesená",J297,0)</f>
        <v>0</v>
      </c>
      <c r="BH297" s="235">
        <f>IF(N297="sníž. přenesená",J297,0)</f>
        <v>0</v>
      </c>
      <c r="BI297" s="235">
        <f>IF(N297="nulová",J297,0)</f>
        <v>0</v>
      </c>
      <c r="BJ297" s="17" t="s">
        <v>87</v>
      </c>
      <c r="BK297" s="235">
        <f>ROUND(I297*H297,2)</f>
        <v>0</v>
      </c>
      <c r="BL297" s="17" t="s">
        <v>142</v>
      </c>
      <c r="BM297" s="234" t="s">
        <v>981</v>
      </c>
    </row>
    <row r="298" spans="2:47" s="1" customFormat="1" ht="12">
      <c r="B298" s="38"/>
      <c r="C298" s="39"/>
      <c r="D298" s="236" t="s">
        <v>144</v>
      </c>
      <c r="E298" s="39"/>
      <c r="F298" s="237" t="s">
        <v>979</v>
      </c>
      <c r="G298" s="39"/>
      <c r="H298" s="39"/>
      <c r="I298" s="139"/>
      <c r="J298" s="39"/>
      <c r="K298" s="39"/>
      <c r="L298" s="43"/>
      <c r="M298" s="238"/>
      <c r="N298" s="86"/>
      <c r="O298" s="86"/>
      <c r="P298" s="86"/>
      <c r="Q298" s="86"/>
      <c r="R298" s="86"/>
      <c r="S298" s="86"/>
      <c r="T298" s="87"/>
      <c r="AT298" s="17" t="s">
        <v>144</v>
      </c>
      <c r="AU298" s="17" t="s">
        <v>89</v>
      </c>
    </row>
    <row r="299" spans="2:47" s="1" customFormat="1" ht="12">
      <c r="B299" s="38"/>
      <c r="C299" s="39"/>
      <c r="D299" s="236" t="s">
        <v>222</v>
      </c>
      <c r="E299" s="39"/>
      <c r="F299" s="239" t="s">
        <v>982</v>
      </c>
      <c r="G299" s="39"/>
      <c r="H299" s="39"/>
      <c r="I299" s="139"/>
      <c r="J299" s="39"/>
      <c r="K299" s="39"/>
      <c r="L299" s="43"/>
      <c r="M299" s="238"/>
      <c r="N299" s="86"/>
      <c r="O299" s="86"/>
      <c r="P299" s="86"/>
      <c r="Q299" s="86"/>
      <c r="R299" s="86"/>
      <c r="S299" s="86"/>
      <c r="T299" s="87"/>
      <c r="AT299" s="17" t="s">
        <v>222</v>
      </c>
      <c r="AU299" s="17" t="s">
        <v>89</v>
      </c>
    </row>
    <row r="300" spans="2:63" s="11" customFormat="1" ht="22.8" customHeight="1">
      <c r="B300" s="207"/>
      <c r="C300" s="208"/>
      <c r="D300" s="209" t="s">
        <v>78</v>
      </c>
      <c r="E300" s="221" t="s">
        <v>309</v>
      </c>
      <c r="F300" s="221" t="s">
        <v>310</v>
      </c>
      <c r="G300" s="208"/>
      <c r="H300" s="208"/>
      <c r="I300" s="211"/>
      <c r="J300" s="222">
        <f>BK300</f>
        <v>0</v>
      </c>
      <c r="K300" s="208"/>
      <c r="L300" s="213"/>
      <c r="M300" s="214"/>
      <c r="N300" s="215"/>
      <c r="O300" s="215"/>
      <c r="P300" s="216">
        <f>SUM(P301:P338)</f>
        <v>0</v>
      </c>
      <c r="Q300" s="215"/>
      <c r="R300" s="216">
        <f>SUM(R301:R338)</f>
        <v>0</v>
      </c>
      <c r="S300" s="215"/>
      <c r="T300" s="217">
        <f>SUM(T301:T338)</f>
        <v>0</v>
      </c>
      <c r="AR300" s="218" t="s">
        <v>87</v>
      </c>
      <c r="AT300" s="219" t="s">
        <v>78</v>
      </c>
      <c r="AU300" s="219" t="s">
        <v>87</v>
      </c>
      <c r="AY300" s="218" t="s">
        <v>135</v>
      </c>
      <c r="BK300" s="220">
        <f>SUM(BK301:BK338)</f>
        <v>0</v>
      </c>
    </row>
    <row r="301" spans="2:65" s="1" customFormat="1" ht="16.5" customHeight="1">
      <c r="B301" s="38"/>
      <c r="C301" s="223" t="s">
        <v>549</v>
      </c>
      <c r="D301" s="223" t="s">
        <v>137</v>
      </c>
      <c r="E301" s="224" t="s">
        <v>802</v>
      </c>
      <c r="F301" s="225" t="s">
        <v>803</v>
      </c>
      <c r="G301" s="226" t="s">
        <v>240</v>
      </c>
      <c r="H301" s="227">
        <v>0.5</v>
      </c>
      <c r="I301" s="228"/>
      <c r="J301" s="229">
        <f>ROUND(I301*H301,2)</f>
        <v>0</v>
      </c>
      <c r="K301" s="225" t="s">
        <v>141</v>
      </c>
      <c r="L301" s="43"/>
      <c r="M301" s="230" t="s">
        <v>1</v>
      </c>
      <c r="N301" s="231" t="s">
        <v>44</v>
      </c>
      <c r="O301" s="86"/>
      <c r="P301" s="232">
        <f>O301*H301</f>
        <v>0</v>
      </c>
      <c r="Q301" s="232">
        <v>0</v>
      </c>
      <c r="R301" s="232">
        <f>Q301*H301</f>
        <v>0</v>
      </c>
      <c r="S301" s="232">
        <v>0</v>
      </c>
      <c r="T301" s="233">
        <f>S301*H301</f>
        <v>0</v>
      </c>
      <c r="AR301" s="234" t="s">
        <v>142</v>
      </c>
      <c r="AT301" s="234" t="s">
        <v>137</v>
      </c>
      <c r="AU301" s="234" t="s">
        <v>89</v>
      </c>
      <c r="AY301" s="17" t="s">
        <v>135</v>
      </c>
      <c r="BE301" s="235">
        <f>IF(N301="základní",J301,0)</f>
        <v>0</v>
      </c>
      <c r="BF301" s="235">
        <f>IF(N301="snížená",J301,0)</f>
        <v>0</v>
      </c>
      <c r="BG301" s="235">
        <f>IF(N301="zákl. přenesená",J301,0)</f>
        <v>0</v>
      </c>
      <c r="BH301" s="235">
        <f>IF(N301="sníž. přenesená",J301,0)</f>
        <v>0</v>
      </c>
      <c r="BI301" s="235">
        <f>IF(N301="nulová",J301,0)</f>
        <v>0</v>
      </c>
      <c r="BJ301" s="17" t="s">
        <v>87</v>
      </c>
      <c r="BK301" s="235">
        <f>ROUND(I301*H301,2)</f>
        <v>0</v>
      </c>
      <c r="BL301" s="17" t="s">
        <v>142</v>
      </c>
      <c r="BM301" s="234" t="s">
        <v>983</v>
      </c>
    </row>
    <row r="302" spans="2:47" s="1" customFormat="1" ht="12">
      <c r="B302" s="38"/>
      <c r="C302" s="39"/>
      <c r="D302" s="236" t="s">
        <v>144</v>
      </c>
      <c r="E302" s="39"/>
      <c r="F302" s="237" t="s">
        <v>805</v>
      </c>
      <c r="G302" s="39"/>
      <c r="H302" s="39"/>
      <c r="I302" s="139"/>
      <c r="J302" s="39"/>
      <c r="K302" s="39"/>
      <c r="L302" s="43"/>
      <c r="M302" s="238"/>
      <c r="N302" s="86"/>
      <c r="O302" s="86"/>
      <c r="P302" s="86"/>
      <c r="Q302" s="86"/>
      <c r="R302" s="86"/>
      <c r="S302" s="86"/>
      <c r="T302" s="87"/>
      <c r="AT302" s="17" t="s">
        <v>144</v>
      </c>
      <c r="AU302" s="17" t="s">
        <v>89</v>
      </c>
    </row>
    <row r="303" spans="2:47" s="1" customFormat="1" ht="12">
      <c r="B303" s="38"/>
      <c r="C303" s="39"/>
      <c r="D303" s="236" t="s">
        <v>146</v>
      </c>
      <c r="E303" s="39"/>
      <c r="F303" s="239" t="s">
        <v>806</v>
      </c>
      <c r="G303" s="39"/>
      <c r="H303" s="39"/>
      <c r="I303" s="139"/>
      <c r="J303" s="39"/>
      <c r="K303" s="39"/>
      <c r="L303" s="43"/>
      <c r="M303" s="238"/>
      <c r="N303" s="86"/>
      <c r="O303" s="86"/>
      <c r="P303" s="86"/>
      <c r="Q303" s="86"/>
      <c r="R303" s="86"/>
      <c r="S303" s="86"/>
      <c r="T303" s="87"/>
      <c r="AT303" s="17" t="s">
        <v>146</v>
      </c>
      <c r="AU303" s="17" t="s">
        <v>89</v>
      </c>
    </row>
    <row r="304" spans="2:51" s="13" customFormat="1" ht="12">
      <c r="B304" s="250"/>
      <c r="C304" s="251"/>
      <c r="D304" s="236" t="s">
        <v>148</v>
      </c>
      <c r="E304" s="252" t="s">
        <v>1</v>
      </c>
      <c r="F304" s="253" t="s">
        <v>984</v>
      </c>
      <c r="G304" s="251"/>
      <c r="H304" s="254">
        <v>0.5</v>
      </c>
      <c r="I304" s="255"/>
      <c r="J304" s="251"/>
      <c r="K304" s="251"/>
      <c r="L304" s="256"/>
      <c r="M304" s="257"/>
      <c r="N304" s="258"/>
      <c r="O304" s="258"/>
      <c r="P304" s="258"/>
      <c r="Q304" s="258"/>
      <c r="R304" s="258"/>
      <c r="S304" s="258"/>
      <c r="T304" s="259"/>
      <c r="AT304" s="260" t="s">
        <v>148</v>
      </c>
      <c r="AU304" s="260" t="s">
        <v>89</v>
      </c>
      <c r="AV304" s="13" t="s">
        <v>89</v>
      </c>
      <c r="AW304" s="13" t="s">
        <v>36</v>
      </c>
      <c r="AX304" s="13" t="s">
        <v>87</v>
      </c>
      <c r="AY304" s="260" t="s">
        <v>135</v>
      </c>
    </row>
    <row r="305" spans="2:65" s="1" customFormat="1" ht="16.5" customHeight="1">
      <c r="B305" s="38"/>
      <c r="C305" s="223" t="s">
        <v>555</v>
      </c>
      <c r="D305" s="223" t="s">
        <v>137</v>
      </c>
      <c r="E305" s="224" t="s">
        <v>808</v>
      </c>
      <c r="F305" s="225" t="s">
        <v>809</v>
      </c>
      <c r="G305" s="226" t="s">
        <v>240</v>
      </c>
      <c r="H305" s="227">
        <v>0.5</v>
      </c>
      <c r="I305" s="228"/>
      <c r="J305" s="229">
        <f>ROUND(I305*H305,2)</f>
        <v>0</v>
      </c>
      <c r="K305" s="225" t="s">
        <v>141</v>
      </c>
      <c r="L305" s="43"/>
      <c r="M305" s="230" t="s">
        <v>1</v>
      </c>
      <c r="N305" s="231" t="s">
        <v>44</v>
      </c>
      <c r="O305" s="86"/>
      <c r="P305" s="232">
        <f>O305*H305</f>
        <v>0</v>
      </c>
      <c r="Q305" s="232">
        <v>0</v>
      </c>
      <c r="R305" s="232">
        <f>Q305*H305</f>
        <v>0</v>
      </c>
      <c r="S305" s="232">
        <v>0</v>
      </c>
      <c r="T305" s="233">
        <f>S305*H305</f>
        <v>0</v>
      </c>
      <c r="AR305" s="234" t="s">
        <v>142</v>
      </c>
      <c r="AT305" s="234" t="s">
        <v>137</v>
      </c>
      <c r="AU305" s="234" t="s">
        <v>89</v>
      </c>
      <c r="AY305" s="17" t="s">
        <v>135</v>
      </c>
      <c r="BE305" s="235">
        <f>IF(N305="základní",J305,0)</f>
        <v>0</v>
      </c>
      <c r="BF305" s="235">
        <f>IF(N305="snížená",J305,0)</f>
        <v>0</v>
      </c>
      <c r="BG305" s="235">
        <f>IF(N305="zákl. přenesená",J305,0)</f>
        <v>0</v>
      </c>
      <c r="BH305" s="235">
        <f>IF(N305="sníž. přenesená",J305,0)</f>
        <v>0</v>
      </c>
      <c r="BI305" s="235">
        <f>IF(N305="nulová",J305,0)</f>
        <v>0</v>
      </c>
      <c r="BJ305" s="17" t="s">
        <v>87</v>
      </c>
      <c r="BK305" s="235">
        <f>ROUND(I305*H305,2)</f>
        <v>0</v>
      </c>
      <c r="BL305" s="17" t="s">
        <v>142</v>
      </c>
      <c r="BM305" s="234" t="s">
        <v>985</v>
      </c>
    </row>
    <row r="306" spans="2:47" s="1" customFormat="1" ht="12">
      <c r="B306" s="38"/>
      <c r="C306" s="39"/>
      <c r="D306" s="236" t="s">
        <v>144</v>
      </c>
      <c r="E306" s="39"/>
      <c r="F306" s="237" t="s">
        <v>811</v>
      </c>
      <c r="G306" s="39"/>
      <c r="H306" s="39"/>
      <c r="I306" s="139"/>
      <c r="J306" s="39"/>
      <c r="K306" s="39"/>
      <c r="L306" s="43"/>
      <c r="M306" s="238"/>
      <c r="N306" s="86"/>
      <c r="O306" s="86"/>
      <c r="P306" s="86"/>
      <c r="Q306" s="86"/>
      <c r="R306" s="86"/>
      <c r="S306" s="86"/>
      <c r="T306" s="87"/>
      <c r="AT306" s="17" t="s">
        <v>144</v>
      </c>
      <c r="AU306" s="17" t="s">
        <v>89</v>
      </c>
    </row>
    <row r="307" spans="2:47" s="1" customFormat="1" ht="12">
      <c r="B307" s="38"/>
      <c r="C307" s="39"/>
      <c r="D307" s="236" t="s">
        <v>146</v>
      </c>
      <c r="E307" s="39"/>
      <c r="F307" s="239" t="s">
        <v>812</v>
      </c>
      <c r="G307" s="39"/>
      <c r="H307" s="39"/>
      <c r="I307" s="139"/>
      <c r="J307" s="39"/>
      <c r="K307" s="39"/>
      <c r="L307" s="43"/>
      <c r="M307" s="238"/>
      <c r="N307" s="86"/>
      <c r="O307" s="86"/>
      <c r="P307" s="86"/>
      <c r="Q307" s="86"/>
      <c r="R307" s="86"/>
      <c r="S307" s="86"/>
      <c r="T307" s="87"/>
      <c r="AT307" s="17" t="s">
        <v>146</v>
      </c>
      <c r="AU307" s="17" t="s">
        <v>89</v>
      </c>
    </row>
    <row r="308" spans="2:51" s="13" customFormat="1" ht="12">
      <c r="B308" s="250"/>
      <c r="C308" s="251"/>
      <c r="D308" s="236" t="s">
        <v>148</v>
      </c>
      <c r="E308" s="252" t="s">
        <v>1</v>
      </c>
      <c r="F308" s="253" t="s">
        <v>986</v>
      </c>
      <c r="G308" s="251"/>
      <c r="H308" s="254">
        <v>0.5</v>
      </c>
      <c r="I308" s="255"/>
      <c r="J308" s="251"/>
      <c r="K308" s="251"/>
      <c r="L308" s="256"/>
      <c r="M308" s="257"/>
      <c r="N308" s="258"/>
      <c r="O308" s="258"/>
      <c r="P308" s="258"/>
      <c r="Q308" s="258"/>
      <c r="R308" s="258"/>
      <c r="S308" s="258"/>
      <c r="T308" s="259"/>
      <c r="AT308" s="260" t="s">
        <v>148</v>
      </c>
      <c r="AU308" s="260" t="s">
        <v>89</v>
      </c>
      <c r="AV308" s="13" t="s">
        <v>89</v>
      </c>
      <c r="AW308" s="13" t="s">
        <v>36</v>
      </c>
      <c r="AX308" s="13" t="s">
        <v>87</v>
      </c>
      <c r="AY308" s="260" t="s">
        <v>135</v>
      </c>
    </row>
    <row r="309" spans="2:65" s="1" customFormat="1" ht="16.5" customHeight="1">
      <c r="B309" s="38"/>
      <c r="C309" s="223" t="s">
        <v>561</v>
      </c>
      <c r="D309" s="223" t="s">
        <v>137</v>
      </c>
      <c r="E309" s="224" t="s">
        <v>668</v>
      </c>
      <c r="F309" s="225" t="s">
        <v>669</v>
      </c>
      <c r="G309" s="226" t="s">
        <v>240</v>
      </c>
      <c r="H309" s="227">
        <v>26.852</v>
      </c>
      <c r="I309" s="228"/>
      <c r="J309" s="229">
        <f>ROUND(I309*H309,2)</f>
        <v>0</v>
      </c>
      <c r="K309" s="225" t="s">
        <v>141</v>
      </c>
      <c r="L309" s="43"/>
      <c r="M309" s="230" t="s">
        <v>1</v>
      </c>
      <c r="N309" s="231" t="s">
        <v>44</v>
      </c>
      <c r="O309" s="86"/>
      <c r="P309" s="232">
        <f>O309*H309</f>
        <v>0</v>
      </c>
      <c r="Q309" s="232">
        <v>0</v>
      </c>
      <c r="R309" s="232">
        <f>Q309*H309</f>
        <v>0</v>
      </c>
      <c r="S309" s="232">
        <v>0</v>
      </c>
      <c r="T309" s="233">
        <f>S309*H309</f>
        <v>0</v>
      </c>
      <c r="AR309" s="234" t="s">
        <v>142</v>
      </c>
      <c r="AT309" s="234" t="s">
        <v>137</v>
      </c>
      <c r="AU309" s="234" t="s">
        <v>89</v>
      </c>
      <c r="AY309" s="17" t="s">
        <v>135</v>
      </c>
      <c r="BE309" s="235">
        <f>IF(N309="základní",J309,0)</f>
        <v>0</v>
      </c>
      <c r="BF309" s="235">
        <f>IF(N309="snížená",J309,0)</f>
        <v>0</v>
      </c>
      <c r="BG309" s="235">
        <f>IF(N309="zákl. přenesená",J309,0)</f>
        <v>0</v>
      </c>
      <c r="BH309" s="235">
        <f>IF(N309="sníž. přenesená",J309,0)</f>
        <v>0</v>
      </c>
      <c r="BI309" s="235">
        <f>IF(N309="nulová",J309,0)</f>
        <v>0</v>
      </c>
      <c r="BJ309" s="17" t="s">
        <v>87</v>
      </c>
      <c r="BK309" s="235">
        <f>ROUND(I309*H309,2)</f>
        <v>0</v>
      </c>
      <c r="BL309" s="17" t="s">
        <v>142</v>
      </c>
      <c r="BM309" s="234" t="s">
        <v>987</v>
      </c>
    </row>
    <row r="310" spans="2:47" s="1" customFormat="1" ht="12">
      <c r="B310" s="38"/>
      <c r="C310" s="39"/>
      <c r="D310" s="236" t="s">
        <v>144</v>
      </c>
      <c r="E310" s="39"/>
      <c r="F310" s="237" t="s">
        <v>671</v>
      </c>
      <c r="G310" s="39"/>
      <c r="H310" s="39"/>
      <c r="I310" s="139"/>
      <c r="J310" s="39"/>
      <c r="K310" s="39"/>
      <c r="L310" s="43"/>
      <c r="M310" s="238"/>
      <c r="N310" s="86"/>
      <c r="O310" s="86"/>
      <c r="P310" s="86"/>
      <c r="Q310" s="86"/>
      <c r="R310" s="86"/>
      <c r="S310" s="86"/>
      <c r="T310" s="87"/>
      <c r="AT310" s="17" t="s">
        <v>144</v>
      </c>
      <c r="AU310" s="17" t="s">
        <v>89</v>
      </c>
    </row>
    <row r="311" spans="2:47" s="1" customFormat="1" ht="12">
      <c r="B311" s="38"/>
      <c r="C311" s="39"/>
      <c r="D311" s="236" t="s">
        <v>146</v>
      </c>
      <c r="E311" s="39"/>
      <c r="F311" s="239" t="s">
        <v>672</v>
      </c>
      <c r="G311" s="39"/>
      <c r="H311" s="39"/>
      <c r="I311" s="139"/>
      <c r="J311" s="39"/>
      <c r="K311" s="39"/>
      <c r="L311" s="43"/>
      <c r="M311" s="238"/>
      <c r="N311" s="86"/>
      <c r="O311" s="86"/>
      <c r="P311" s="86"/>
      <c r="Q311" s="86"/>
      <c r="R311" s="86"/>
      <c r="S311" s="86"/>
      <c r="T311" s="87"/>
      <c r="AT311" s="17" t="s">
        <v>146</v>
      </c>
      <c r="AU311" s="17" t="s">
        <v>89</v>
      </c>
    </row>
    <row r="312" spans="2:51" s="13" customFormat="1" ht="12">
      <c r="B312" s="250"/>
      <c r="C312" s="251"/>
      <c r="D312" s="236" t="s">
        <v>148</v>
      </c>
      <c r="E312" s="252" t="s">
        <v>1</v>
      </c>
      <c r="F312" s="253" t="s">
        <v>988</v>
      </c>
      <c r="G312" s="251"/>
      <c r="H312" s="254">
        <v>21.2</v>
      </c>
      <c r="I312" s="255"/>
      <c r="J312" s="251"/>
      <c r="K312" s="251"/>
      <c r="L312" s="256"/>
      <c r="M312" s="257"/>
      <c r="N312" s="258"/>
      <c r="O312" s="258"/>
      <c r="P312" s="258"/>
      <c r="Q312" s="258"/>
      <c r="R312" s="258"/>
      <c r="S312" s="258"/>
      <c r="T312" s="259"/>
      <c r="AT312" s="260" t="s">
        <v>148</v>
      </c>
      <c r="AU312" s="260" t="s">
        <v>89</v>
      </c>
      <c r="AV312" s="13" t="s">
        <v>89</v>
      </c>
      <c r="AW312" s="13" t="s">
        <v>36</v>
      </c>
      <c r="AX312" s="13" t="s">
        <v>79</v>
      </c>
      <c r="AY312" s="260" t="s">
        <v>135</v>
      </c>
    </row>
    <row r="313" spans="2:51" s="13" customFormat="1" ht="12">
      <c r="B313" s="250"/>
      <c r="C313" s="251"/>
      <c r="D313" s="236" t="s">
        <v>148</v>
      </c>
      <c r="E313" s="252" t="s">
        <v>1</v>
      </c>
      <c r="F313" s="253" t="s">
        <v>989</v>
      </c>
      <c r="G313" s="251"/>
      <c r="H313" s="254">
        <v>3.083</v>
      </c>
      <c r="I313" s="255"/>
      <c r="J313" s="251"/>
      <c r="K313" s="251"/>
      <c r="L313" s="256"/>
      <c r="M313" s="257"/>
      <c r="N313" s="258"/>
      <c r="O313" s="258"/>
      <c r="P313" s="258"/>
      <c r="Q313" s="258"/>
      <c r="R313" s="258"/>
      <c r="S313" s="258"/>
      <c r="T313" s="259"/>
      <c r="AT313" s="260" t="s">
        <v>148</v>
      </c>
      <c r="AU313" s="260" t="s">
        <v>89</v>
      </c>
      <c r="AV313" s="13" t="s">
        <v>89</v>
      </c>
      <c r="AW313" s="13" t="s">
        <v>36</v>
      </c>
      <c r="AX313" s="13" t="s">
        <v>79</v>
      </c>
      <c r="AY313" s="260" t="s">
        <v>135</v>
      </c>
    </row>
    <row r="314" spans="2:51" s="13" customFormat="1" ht="12">
      <c r="B314" s="250"/>
      <c r="C314" s="251"/>
      <c r="D314" s="236" t="s">
        <v>148</v>
      </c>
      <c r="E314" s="252" t="s">
        <v>1</v>
      </c>
      <c r="F314" s="253" t="s">
        <v>990</v>
      </c>
      <c r="G314" s="251"/>
      <c r="H314" s="254">
        <v>2.569</v>
      </c>
      <c r="I314" s="255"/>
      <c r="J314" s="251"/>
      <c r="K314" s="251"/>
      <c r="L314" s="256"/>
      <c r="M314" s="257"/>
      <c r="N314" s="258"/>
      <c r="O314" s="258"/>
      <c r="P314" s="258"/>
      <c r="Q314" s="258"/>
      <c r="R314" s="258"/>
      <c r="S314" s="258"/>
      <c r="T314" s="259"/>
      <c r="AT314" s="260" t="s">
        <v>148</v>
      </c>
      <c r="AU314" s="260" t="s">
        <v>89</v>
      </c>
      <c r="AV314" s="13" t="s">
        <v>89</v>
      </c>
      <c r="AW314" s="13" t="s">
        <v>36</v>
      </c>
      <c r="AX314" s="13" t="s">
        <v>79</v>
      </c>
      <c r="AY314" s="260" t="s">
        <v>135</v>
      </c>
    </row>
    <row r="315" spans="2:51" s="15" customFormat="1" ht="12">
      <c r="B315" s="272"/>
      <c r="C315" s="273"/>
      <c r="D315" s="236" t="s">
        <v>148</v>
      </c>
      <c r="E315" s="274" t="s">
        <v>1</v>
      </c>
      <c r="F315" s="275" t="s">
        <v>232</v>
      </c>
      <c r="G315" s="273"/>
      <c r="H315" s="276">
        <v>26.852</v>
      </c>
      <c r="I315" s="277"/>
      <c r="J315" s="273"/>
      <c r="K315" s="273"/>
      <c r="L315" s="278"/>
      <c r="M315" s="279"/>
      <c r="N315" s="280"/>
      <c r="O315" s="280"/>
      <c r="P315" s="280"/>
      <c r="Q315" s="280"/>
      <c r="R315" s="280"/>
      <c r="S315" s="280"/>
      <c r="T315" s="281"/>
      <c r="AT315" s="282" t="s">
        <v>148</v>
      </c>
      <c r="AU315" s="282" t="s">
        <v>89</v>
      </c>
      <c r="AV315" s="15" t="s">
        <v>158</v>
      </c>
      <c r="AW315" s="15" t="s">
        <v>36</v>
      </c>
      <c r="AX315" s="15" t="s">
        <v>87</v>
      </c>
      <c r="AY315" s="282" t="s">
        <v>135</v>
      </c>
    </row>
    <row r="316" spans="2:65" s="1" customFormat="1" ht="16.5" customHeight="1">
      <c r="B316" s="38"/>
      <c r="C316" s="223" t="s">
        <v>566</v>
      </c>
      <c r="D316" s="223" t="s">
        <v>137</v>
      </c>
      <c r="E316" s="224" t="s">
        <v>312</v>
      </c>
      <c r="F316" s="225" t="s">
        <v>313</v>
      </c>
      <c r="G316" s="226" t="s">
        <v>240</v>
      </c>
      <c r="H316" s="227">
        <v>3.926</v>
      </c>
      <c r="I316" s="228"/>
      <c r="J316" s="229">
        <f>ROUND(I316*H316,2)</f>
        <v>0</v>
      </c>
      <c r="K316" s="225" t="s">
        <v>1</v>
      </c>
      <c r="L316" s="43"/>
      <c r="M316" s="230" t="s">
        <v>1</v>
      </c>
      <c r="N316" s="231" t="s">
        <v>44</v>
      </c>
      <c r="O316" s="86"/>
      <c r="P316" s="232">
        <f>O316*H316</f>
        <v>0</v>
      </c>
      <c r="Q316" s="232">
        <v>0</v>
      </c>
      <c r="R316" s="232">
        <f>Q316*H316</f>
        <v>0</v>
      </c>
      <c r="S316" s="232">
        <v>0</v>
      </c>
      <c r="T316" s="233">
        <f>S316*H316</f>
        <v>0</v>
      </c>
      <c r="AR316" s="234" t="s">
        <v>142</v>
      </c>
      <c r="AT316" s="234" t="s">
        <v>137</v>
      </c>
      <c r="AU316" s="234" t="s">
        <v>89</v>
      </c>
      <c r="AY316" s="17" t="s">
        <v>135</v>
      </c>
      <c r="BE316" s="235">
        <f>IF(N316="základní",J316,0)</f>
        <v>0</v>
      </c>
      <c r="BF316" s="235">
        <f>IF(N316="snížená",J316,0)</f>
        <v>0</v>
      </c>
      <c r="BG316" s="235">
        <f>IF(N316="zákl. přenesená",J316,0)</f>
        <v>0</v>
      </c>
      <c r="BH316" s="235">
        <f>IF(N316="sníž. přenesená",J316,0)</f>
        <v>0</v>
      </c>
      <c r="BI316" s="235">
        <f>IF(N316="nulová",J316,0)</f>
        <v>0</v>
      </c>
      <c r="BJ316" s="17" t="s">
        <v>87</v>
      </c>
      <c r="BK316" s="235">
        <f>ROUND(I316*H316,2)</f>
        <v>0</v>
      </c>
      <c r="BL316" s="17" t="s">
        <v>142</v>
      </c>
      <c r="BM316" s="234" t="s">
        <v>991</v>
      </c>
    </row>
    <row r="317" spans="2:47" s="1" customFormat="1" ht="12">
      <c r="B317" s="38"/>
      <c r="C317" s="39"/>
      <c r="D317" s="236" t="s">
        <v>144</v>
      </c>
      <c r="E317" s="39"/>
      <c r="F317" s="237" t="s">
        <v>313</v>
      </c>
      <c r="G317" s="39"/>
      <c r="H317" s="39"/>
      <c r="I317" s="139"/>
      <c r="J317" s="39"/>
      <c r="K317" s="39"/>
      <c r="L317" s="43"/>
      <c r="M317" s="238"/>
      <c r="N317" s="86"/>
      <c r="O317" s="86"/>
      <c r="P317" s="86"/>
      <c r="Q317" s="86"/>
      <c r="R317" s="86"/>
      <c r="S317" s="86"/>
      <c r="T317" s="87"/>
      <c r="AT317" s="17" t="s">
        <v>144</v>
      </c>
      <c r="AU317" s="17" t="s">
        <v>89</v>
      </c>
    </row>
    <row r="318" spans="2:51" s="13" customFormat="1" ht="12">
      <c r="B318" s="250"/>
      <c r="C318" s="251"/>
      <c r="D318" s="236" t="s">
        <v>148</v>
      </c>
      <c r="E318" s="252" t="s">
        <v>1</v>
      </c>
      <c r="F318" s="253" t="s">
        <v>992</v>
      </c>
      <c r="G318" s="251"/>
      <c r="H318" s="254">
        <v>3.926</v>
      </c>
      <c r="I318" s="255"/>
      <c r="J318" s="251"/>
      <c r="K318" s="251"/>
      <c r="L318" s="256"/>
      <c r="M318" s="257"/>
      <c r="N318" s="258"/>
      <c r="O318" s="258"/>
      <c r="P318" s="258"/>
      <c r="Q318" s="258"/>
      <c r="R318" s="258"/>
      <c r="S318" s="258"/>
      <c r="T318" s="259"/>
      <c r="AT318" s="260" t="s">
        <v>148</v>
      </c>
      <c r="AU318" s="260" t="s">
        <v>89</v>
      </c>
      <c r="AV318" s="13" t="s">
        <v>89</v>
      </c>
      <c r="AW318" s="13" t="s">
        <v>36</v>
      </c>
      <c r="AX318" s="13" t="s">
        <v>87</v>
      </c>
      <c r="AY318" s="260" t="s">
        <v>135</v>
      </c>
    </row>
    <row r="319" spans="2:65" s="1" customFormat="1" ht="16.5" customHeight="1">
      <c r="B319" s="38"/>
      <c r="C319" s="223" t="s">
        <v>575</v>
      </c>
      <c r="D319" s="223" t="s">
        <v>137</v>
      </c>
      <c r="E319" s="224" t="s">
        <v>693</v>
      </c>
      <c r="F319" s="225" t="s">
        <v>694</v>
      </c>
      <c r="G319" s="226" t="s">
        <v>240</v>
      </c>
      <c r="H319" s="227">
        <v>26.852</v>
      </c>
      <c r="I319" s="228"/>
      <c r="J319" s="229">
        <f>ROUND(I319*H319,2)</f>
        <v>0</v>
      </c>
      <c r="K319" s="225" t="s">
        <v>1</v>
      </c>
      <c r="L319" s="43"/>
      <c r="M319" s="230" t="s">
        <v>1</v>
      </c>
      <c r="N319" s="231" t="s">
        <v>44</v>
      </c>
      <c r="O319" s="86"/>
      <c r="P319" s="232">
        <f>O319*H319</f>
        <v>0</v>
      </c>
      <c r="Q319" s="232">
        <v>0</v>
      </c>
      <c r="R319" s="232">
        <f>Q319*H319</f>
        <v>0</v>
      </c>
      <c r="S319" s="232">
        <v>0</v>
      </c>
      <c r="T319" s="233">
        <f>S319*H319</f>
        <v>0</v>
      </c>
      <c r="AR319" s="234" t="s">
        <v>142</v>
      </c>
      <c r="AT319" s="234" t="s">
        <v>137</v>
      </c>
      <c r="AU319" s="234" t="s">
        <v>89</v>
      </c>
      <c r="AY319" s="17" t="s">
        <v>135</v>
      </c>
      <c r="BE319" s="235">
        <f>IF(N319="základní",J319,0)</f>
        <v>0</v>
      </c>
      <c r="BF319" s="235">
        <f>IF(N319="snížená",J319,0)</f>
        <v>0</v>
      </c>
      <c r="BG319" s="235">
        <f>IF(N319="zákl. přenesená",J319,0)</f>
        <v>0</v>
      </c>
      <c r="BH319" s="235">
        <f>IF(N319="sníž. přenesená",J319,0)</f>
        <v>0</v>
      </c>
      <c r="BI319" s="235">
        <f>IF(N319="nulová",J319,0)</f>
        <v>0</v>
      </c>
      <c r="BJ319" s="17" t="s">
        <v>87</v>
      </c>
      <c r="BK319" s="235">
        <f>ROUND(I319*H319,2)</f>
        <v>0</v>
      </c>
      <c r="BL319" s="17" t="s">
        <v>142</v>
      </c>
      <c r="BM319" s="234" t="s">
        <v>993</v>
      </c>
    </row>
    <row r="320" spans="2:47" s="1" customFormat="1" ht="12">
      <c r="B320" s="38"/>
      <c r="C320" s="39"/>
      <c r="D320" s="236" t="s">
        <v>144</v>
      </c>
      <c r="E320" s="39"/>
      <c r="F320" s="237" t="s">
        <v>320</v>
      </c>
      <c r="G320" s="39"/>
      <c r="H320" s="39"/>
      <c r="I320" s="139"/>
      <c r="J320" s="39"/>
      <c r="K320" s="39"/>
      <c r="L320" s="43"/>
      <c r="M320" s="238"/>
      <c r="N320" s="86"/>
      <c r="O320" s="86"/>
      <c r="P320" s="86"/>
      <c r="Q320" s="86"/>
      <c r="R320" s="86"/>
      <c r="S320" s="86"/>
      <c r="T320" s="87"/>
      <c r="AT320" s="17" t="s">
        <v>144</v>
      </c>
      <c r="AU320" s="17" t="s">
        <v>89</v>
      </c>
    </row>
    <row r="321" spans="2:51" s="13" customFormat="1" ht="12">
      <c r="B321" s="250"/>
      <c r="C321" s="251"/>
      <c r="D321" s="236" t="s">
        <v>148</v>
      </c>
      <c r="E321" s="252" t="s">
        <v>1</v>
      </c>
      <c r="F321" s="253" t="s">
        <v>988</v>
      </c>
      <c r="G321" s="251"/>
      <c r="H321" s="254">
        <v>21.2</v>
      </c>
      <c r="I321" s="255"/>
      <c r="J321" s="251"/>
      <c r="K321" s="251"/>
      <c r="L321" s="256"/>
      <c r="M321" s="257"/>
      <c r="N321" s="258"/>
      <c r="O321" s="258"/>
      <c r="P321" s="258"/>
      <c r="Q321" s="258"/>
      <c r="R321" s="258"/>
      <c r="S321" s="258"/>
      <c r="T321" s="259"/>
      <c r="AT321" s="260" t="s">
        <v>148</v>
      </c>
      <c r="AU321" s="260" t="s">
        <v>89</v>
      </c>
      <c r="AV321" s="13" t="s">
        <v>89</v>
      </c>
      <c r="AW321" s="13" t="s">
        <v>36</v>
      </c>
      <c r="AX321" s="13" t="s">
        <v>79</v>
      </c>
      <c r="AY321" s="260" t="s">
        <v>135</v>
      </c>
    </row>
    <row r="322" spans="2:51" s="13" customFormat="1" ht="12">
      <c r="B322" s="250"/>
      <c r="C322" s="251"/>
      <c r="D322" s="236" t="s">
        <v>148</v>
      </c>
      <c r="E322" s="252" t="s">
        <v>1</v>
      </c>
      <c r="F322" s="253" t="s">
        <v>989</v>
      </c>
      <c r="G322" s="251"/>
      <c r="H322" s="254">
        <v>3.083</v>
      </c>
      <c r="I322" s="255"/>
      <c r="J322" s="251"/>
      <c r="K322" s="251"/>
      <c r="L322" s="256"/>
      <c r="M322" s="257"/>
      <c r="N322" s="258"/>
      <c r="O322" s="258"/>
      <c r="P322" s="258"/>
      <c r="Q322" s="258"/>
      <c r="R322" s="258"/>
      <c r="S322" s="258"/>
      <c r="T322" s="259"/>
      <c r="AT322" s="260" t="s">
        <v>148</v>
      </c>
      <c r="AU322" s="260" t="s">
        <v>89</v>
      </c>
      <c r="AV322" s="13" t="s">
        <v>89</v>
      </c>
      <c r="AW322" s="13" t="s">
        <v>36</v>
      </c>
      <c r="AX322" s="13" t="s">
        <v>79</v>
      </c>
      <c r="AY322" s="260" t="s">
        <v>135</v>
      </c>
    </row>
    <row r="323" spans="2:51" s="13" customFormat="1" ht="12">
      <c r="B323" s="250"/>
      <c r="C323" s="251"/>
      <c r="D323" s="236" t="s">
        <v>148</v>
      </c>
      <c r="E323" s="252" t="s">
        <v>1</v>
      </c>
      <c r="F323" s="253" t="s">
        <v>990</v>
      </c>
      <c r="G323" s="251"/>
      <c r="H323" s="254">
        <v>2.569</v>
      </c>
      <c r="I323" s="255"/>
      <c r="J323" s="251"/>
      <c r="K323" s="251"/>
      <c r="L323" s="256"/>
      <c r="M323" s="257"/>
      <c r="N323" s="258"/>
      <c r="O323" s="258"/>
      <c r="P323" s="258"/>
      <c r="Q323" s="258"/>
      <c r="R323" s="258"/>
      <c r="S323" s="258"/>
      <c r="T323" s="259"/>
      <c r="AT323" s="260" t="s">
        <v>148</v>
      </c>
      <c r="AU323" s="260" t="s">
        <v>89</v>
      </c>
      <c r="AV323" s="13" t="s">
        <v>89</v>
      </c>
      <c r="AW323" s="13" t="s">
        <v>36</v>
      </c>
      <c r="AX323" s="13" t="s">
        <v>79</v>
      </c>
      <c r="AY323" s="260" t="s">
        <v>135</v>
      </c>
    </row>
    <row r="324" spans="2:51" s="15" customFormat="1" ht="12">
      <c r="B324" s="272"/>
      <c r="C324" s="273"/>
      <c r="D324" s="236" t="s">
        <v>148</v>
      </c>
      <c r="E324" s="274" t="s">
        <v>1</v>
      </c>
      <c r="F324" s="275" t="s">
        <v>232</v>
      </c>
      <c r="G324" s="273"/>
      <c r="H324" s="276">
        <v>26.852</v>
      </c>
      <c r="I324" s="277"/>
      <c r="J324" s="273"/>
      <c r="K324" s="273"/>
      <c r="L324" s="278"/>
      <c r="M324" s="279"/>
      <c r="N324" s="280"/>
      <c r="O324" s="280"/>
      <c r="P324" s="280"/>
      <c r="Q324" s="280"/>
      <c r="R324" s="280"/>
      <c r="S324" s="280"/>
      <c r="T324" s="281"/>
      <c r="AT324" s="282" t="s">
        <v>148</v>
      </c>
      <c r="AU324" s="282" t="s">
        <v>89</v>
      </c>
      <c r="AV324" s="15" t="s">
        <v>158</v>
      </c>
      <c r="AW324" s="15" t="s">
        <v>36</v>
      </c>
      <c r="AX324" s="15" t="s">
        <v>87</v>
      </c>
      <c r="AY324" s="282" t="s">
        <v>135</v>
      </c>
    </row>
    <row r="325" spans="2:65" s="1" customFormat="1" ht="16.5" customHeight="1">
      <c r="B325" s="38"/>
      <c r="C325" s="223" t="s">
        <v>577</v>
      </c>
      <c r="D325" s="223" t="s">
        <v>137</v>
      </c>
      <c r="E325" s="224" t="s">
        <v>323</v>
      </c>
      <c r="F325" s="225" t="s">
        <v>324</v>
      </c>
      <c r="G325" s="226" t="s">
        <v>240</v>
      </c>
      <c r="H325" s="227">
        <v>26.852</v>
      </c>
      <c r="I325" s="228"/>
      <c r="J325" s="229">
        <f>ROUND(I325*H325,2)</f>
        <v>0</v>
      </c>
      <c r="K325" s="225" t="s">
        <v>141</v>
      </c>
      <c r="L325" s="43"/>
      <c r="M325" s="230" t="s">
        <v>1</v>
      </c>
      <c r="N325" s="231" t="s">
        <v>44</v>
      </c>
      <c r="O325" s="86"/>
      <c r="P325" s="232">
        <f>O325*H325</f>
        <v>0</v>
      </c>
      <c r="Q325" s="232">
        <v>0</v>
      </c>
      <c r="R325" s="232">
        <f>Q325*H325</f>
        <v>0</v>
      </c>
      <c r="S325" s="232">
        <v>0</v>
      </c>
      <c r="T325" s="233">
        <f>S325*H325</f>
        <v>0</v>
      </c>
      <c r="AR325" s="234" t="s">
        <v>142</v>
      </c>
      <c r="AT325" s="234" t="s">
        <v>137</v>
      </c>
      <c r="AU325" s="234" t="s">
        <v>89</v>
      </c>
      <c r="AY325" s="17" t="s">
        <v>135</v>
      </c>
      <c r="BE325" s="235">
        <f>IF(N325="základní",J325,0)</f>
        <v>0</v>
      </c>
      <c r="BF325" s="235">
        <f>IF(N325="snížená",J325,0)</f>
        <v>0</v>
      </c>
      <c r="BG325" s="235">
        <f>IF(N325="zákl. přenesená",J325,0)</f>
        <v>0</v>
      </c>
      <c r="BH325" s="235">
        <f>IF(N325="sníž. přenesená",J325,0)</f>
        <v>0</v>
      </c>
      <c r="BI325" s="235">
        <f>IF(N325="nulová",J325,0)</f>
        <v>0</v>
      </c>
      <c r="BJ325" s="17" t="s">
        <v>87</v>
      </c>
      <c r="BK325" s="235">
        <f>ROUND(I325*H325,2)</f>
        <v>0</v>
      </c>
      <c r="BL325" s="17" t="s">
        <v>142</v>
      </c>
      <c r="BM325" s="234" t="s">
        <v>994</v>
      </c>
    </row>
    <row r="326" spans="2:47" s="1" customFormat="1" ht="12">
      <c r="B326" s="38"/>
      <c r="C326" s="39"/>
      <c r="D326" s="236" t="s">
        <v>144</v>
      </c>
      <c r="E326" s="39"/>
      <c r="F326" s="237" t="s">
        <v>326</v>
      </c>
      <c r="G326" s="39"/>
      <c r="H326" s="39"/>
      <c r="I326" s="139"/>
      <c r="J326" s="39"/>
      <c r="K326" s="39"/>
      <c r="L326" s="43"/>
      <c r="M326" s="238"/>
      <c r="N326" s="86"/>
      <c r="O326" s="86"/>
      <c r="P326" s="86"/>
      <c r="Q326" s="86"/>
      <c r="R326" s="86"/>
      <c r="S326" s="86"/>
      <c r="T326" s="87"/>
      <c r="AT326" s="17" t="s">
        <v>144</v>
      </c>
      <c r="AU326" s="17" t="s">
        <v>89</v>
      </c>
    </row>
    <row r="327" spans="2:47" s="1" customFormat="1" ht="12">
      <c r="B327" s="38"/>
      <c r="C327" s="39"/>
      <c r="D327" s="236" t="s">
        <v>146</v>
      </c>
      <c r="E327" s="39"/>
      <c r="F327" s="239" t="s">
        <v>327</v>
      </c>
      <c r="G327" s="39"/>
      <c r="H327" s="39"/>
      <c r="I327" s="139"/>
      <c r="J327" s="39"/>
      <c r="K327" s="39"/>
      <c r="L327" s="43"/>
      <c r="M327" s="238"/>
      <c r="N327" s="86"/>
      <c r="O327" s="86"/>
      <c r="P327" s="86"/>
      <c r="Q327" s="86"/>
      <c r="R327" s="86"/>
      <c r="S327" s="86"/>
      <c r="T327" s="87"/>
      <c r="AT327" s="17" t="s">
        <v>146</v>
      </c>
      <c r="AU327" s="17" t="s">
        <v>89</v>
      </c>
    </row>
    <row r="328" spans="2:51" s="12" customFormat="1" ht="12">
      <c r="B328" s="240"/>
      <c r="C328" s="241"/>
      <c r="D328" s="236" t="s">
        <v>148</v>
      </c>
      <c r="E328" s="242" t="s">
        <v>1</v>
      </c>
      <c r="F328" s="243" t="s">
        <v>823</v>
      </c>
      <c r="G328" s="241"/>
      <c r="H328" s="242" t="s">
        <v>1</v>
      </c>
      <c r="I328" s="244"/>
      <c r="J328" s="241"/>
      <c r="K328" s="241"/>
      <c r="L328" s="245"/>
      <c r="M328" s="246"/>
      <c r="N328" s="247"/>
      <c r="O328" s="247"/>
      <c r="P328" s="247"/>
      <c r="Q328" s="247"/>
      <c r="R328" s="247"/>
      <c r="S328" s="247"/>
      <c r="T328" s="248"/>
      <c r="AT328" s="249" t="s">
        <v>148</v>
      </c>
      <c r="AU328" s="249" t="s">
        <v>89</v>
      </c>
      <c r="AV328" s="12" t="s">
        <v>87</v>
      </c>
      <c r="AW328" s="12" t="s">
        <v>36</v>
      </c>
      <c r="AX328" s="12" t="s">
        <v>79</v>
      </c>
      <c r="AY328" s="249" t="s">
        <v>135</v>
      </c>
    </row>
    <row r="329" spans="2:51" s="13" customFormat="1" ht="12">
      <c r="B329" s="250"/>
      <c r="C329" s="251"/>
      <c r="D329" s="236" t="s">
        <v>148</v>
      </c>
      <c r="E329" s="252" t="s">
        <v>1</v>
      </c>
      <c r="F329" s="253" t="s">
        <v>988</v>
      </c>
      <c r="G329" s="251"/>
      <c r="H329" s="254">
        <v>21.2</v>
      </c>
      <c r="I329" s="255"/>
      <c r="J329" s="251"/>
      <c r="K329" s="251"/>
      <c r="L329" s="256"/>
      <c r="M329" s="257"/>
      <c r="N329" s="258"/>
      <c r="O329" s="258"/>
      <c r="P329" s="258"/>
      <c r="Q329" s="258"/>
      <c r="R329" s="258"/>
      <c r="S329" s="258"/>
      <c r="T329" s="259"/>
      <c r="AT329" s="260" t="s">
        <v>148</v>
      </c>
      <c r="AU329" s="260" t="s">
        <v>89</v>
      </c>
      <c r="AV329" s="13" t="s">
        <v>89</v>
      </c>
      <c r="AW329" s="13" t="s">
        <v>36</v>
      </c>
      <c r="AX329" s="13" t="s">
        <v>79</v>
      </c>
      <c r="AY329" s="260" t="s">
        <v>135</v>
      </c>
    </row>
    <row r="330" spans="2:51" s="13" customFormat="1" ht="12">
      <c r="B330" s="250"/>
      <c r="C330" s="251"/>
      <c r="D330" s="236" t="s">
        <v>148</v>
      </c>
      <c r="E330" s="252" t="s">
        <v>1</v>
      </c>
      <c r="F330" s="253" t="s">
        <v>989</v>
      </c>
      <c r="G330" s="251"/>
      <c r="H330" s="254">
        <v>3.083</v>
      </c>
      <c r="I330" s="255"/>
      <c r="J330" s="251"/>
      <c r="K330" s="251"/>
      <c r="L330" s="256"/>
      <c r="M330" s="257"/>
      <c r="N330" s="258"/>
      <c r="O330" s="258"/>
      <c r="P330" s="258"/>
      <c r="Q330" s="258"/>
      <c r="R330" s="258"/>
      <c r="S330" s="258"/>
      <c r="T330" s="259"/>
      <c r="AT330" s="260" t="s">
        <v>148</v>
      </c>
      <c r="AU330" s="260" t="s">
        <v>89</v>
      </c>
      <c r="AV330" s="13" t="s">
        <v>89</v>
      </c>
      <c r="AW330" s="13" t="s">
        <v>36</v>
      </c>
      <c r="AX330" s="13" t="s">
        <v>79</v>
      </c>
      <c r="AY330" s="260" t="s">
        <v>135</v>
      </c>
    </row>
    <row r="331" spans="2:51" s="13" customFormat="1" ht="12">
      <c r="B331" s="250"/>
      <c r="C331" s="251"/>
      <c r="D331" s="236" t="s">
        <v>148</v>
      </c>
      <c r="E331" s="252" t="s">
        <v>1</v>
      </c>
      <c r="F331" s="253" t="s">
        <v>990</v>
      </c>
      <c r="G331" s="251"/>
      <c r="H331" s="254">
        <v>2.569</v>
      </c>
      <c r="I331" s="255"/>
      <c r="J331" s="251"/>
      <c r="K331" s="251"/>
      <c r="L331" s="256"/>
      <c r="M331" s="257"/>
      <c r="N331" s="258"/>
      <c r="O331" s="258"/>
      <c r="P331" s="258"/>
      <c r="Q331" s="258"/>
      <c r="R331" s="258"/>
      <c r="S331" s="258"/>
      <c r="T331" s="259"/>
      <c r="AT331" s="260" t="s">
        <v>148</v>
      </c>
      <c r="AU331" s="260" t="s">
        <v>89</v>
      </c>
      <c r="AV331" s="13" t="s">
        <v>89</v>
      </c>
      <c r="AW331" s="13" t="s">
        <v>36</v>
      </c>
      <c r="AX331" s="13" t="s">
        <v>79</v>
      </c>
      <c r="AY331" s="260" t="s">
        <v>135</v>
      </c>
    </row>
    <row r="332" spans="2:51" s="15" customFormat="1" ht="12">
      <c r="B332" s="272"/>
      <c r="C332" s="273"/>
      <c r="D332" s="236" t="s">
        <v>148</v>
      </c>
      <c r="E332" s="274" t="s">
        <v>1</v>
      </c>
      <c r="F332" s="275" t="s">
        <v>232</v>
      </c>
      <c r="G332" s="273"/>
      <c r="H332" s="276">
        <v>26.852</v>
      </c>
      <c r="I332" s="277"/>
      <c r="J332" s="273"/>
      <c r="K332" s="273"/>
      <c r="L332" s="278"/>
      <c r="M332" s="279"/>
      <c r="N332" s="280"/>
      <c r="O332" s="280"/>
      <c r="P332" s="280"/>
      <c r="Q332" s="280"/>
      <c r="R332" s="280"/>
      <c r="S332" s="280"/>
      <c r="T332" s="281"/>
      <c r="AT332" s="282" t="s">
        <v>148</v>
      </c>
      <c r="AU332" s="282" t="s">
        <v>89</v>
      </c>
      <c r="AV332" s="15" t="s">
        <v>158</v>
      </c>
      <c r="AW332" s="15" t="s">
        <v>36</v>
      </c>
      <c r="AX332" s="15" t="s">
        <v>87</v>
      </c>
      <c r="AY332" s="282" t="s">
        <v>135</v>
      </c>
    </row>
    <row r="333" spans="2:65" s="1" customFormat="1" ht="16.5" customHeight="1">
      <c r="B333" s="38"/>
      <c r="C333" s="223" t="s">
        <v>583</v>
      </c>
      <c r="D333" s="223" t="s">
        <v>137</v>
      </c>
      <c r="E333" s="224" t="s">
        <v>330</v>
      </c>
      <c r="F333" s="225" t="s">
        <v>331</v>
      </c>
      <c r="G333" s="226" t="s">
        <v>240</v>
      </c>
      <c r="H333" s="227">
        <v>187.964</v>
      </c>
      <c r="I333" s="228"/>
      <c r="J333" s="229">
        <f>ROUND(I333*H333,2)</f>
        <v>0</v>
      </c>
      <c r="K333" s="225" t="s">
        <v>141</v>
      </c>
      <c r="L333" s="43"/>
      <c r="M333" s="230" t="s">
        <v>1</v>
      </c>
      <c r="N333" s="231" t="s">
        <v>44</v>
      </c>
      <c r="O333" s="86"/>
      <c r="P333" s="232">
        <f>O333*H333</f>
        <v>0</v>
      </c>
      <c r="Q333" s="232">
        <v>0</v>
      </c>
      <c r="R333" s="232">
        <f>Q333*H333</f>
        <v>0</v>
      </c>
      <c r="S333" s="232">
        <v>0</v>
      </c>
      <c r="T333" s="233">
        <f>S333*H333</f>
        <v>0</v>
      </c>
      <c r="AR333" s="234" t="s">
        <v>142</v>
      </c>
      <c r="AT333" s="234" t="s">
        <v>137</v>
      </c>
      <c r="AU333" s="234" t="s">
        <v>89</v>
      </c>
      <c r="AY333" s="17" t="s">
        <v>135</v>
      </c>
      <c r="BE333" s="235">
        <f>IF(N333="základní",J333,0)</f>
        <v>0</v>
      </c>
      <c r="BF333" s="235">
        <f>IF(N333="snížená",J333,0)</f>
        <v>0</v>
      </c>
      <c r="BG333" s="235">
        <f>IF(N333="zákl. přenesená",J333,0)</f>
        <v>0</v>
      </c>
      <c r="BH333" s="235">
        <f>IF(N333="sníž. přenesená",J333,0)</f>
        <v>0</v>
      </c>
      <c r="BI333" s="235">
        <f>IF(N333="nulová",J333,0)</f>
        <v>0</v>
      </c>
      <c r="BJ333" s="17" t="s">
        <v>87</v>
      </c>
      <c r="BK333" s="235">
        <f>ROUND(I333*H333,2)</f>
        <v>0</v>
      </c>
      <c r="BL333" s="17" t="s">
        <v>142</v>
      </c>
      <c r="BM333" s="234" t="s">
        <v>995</v>
      </c>
    </row>
    <row r="334" spans="2:47" s="1" customFormat="1" ht="12">
      <c r="B334" s="38"/>
      <c r="C334" s="39"/>
      <c r="D334" s="236" t="s">
        <v>144</v>
      </c>
      <c r="E334" s="39"/>
      <c r="F334" s="237" t="s">
        <v>333</v>
      </c>
      <c r="G334" s="39"/>
      <c r="H334" s="39"/>
      <c r="I334" s="139"/>
      <c r="J334" s="39"/>
      <c r="K334" s="39"/>
      <c r="L334" s="43"/>
      <c r="M334" s="238"/>
      <c r="N334" s="86"/>
      <c r="O334" s="86"/>
      <c r="P334" s="86"/>
      <c r="Q334" s="86"/>
      <c r="R334" s="86"/>
      <c r="S334" s="86"/>
      <c r="T334" s="87"/>
      <c r="AT334" s="17" t="s">
        <v>144</v>
      </c>
      <c r="AU334" s="17" t="s">
        <v>89</v>
      </c>
    </row>
    <row r="335" spans="2:47" s="1" customFormat="1" ht="12">
      <c r="B335" s="38"/>
      <c r="C335" s="39"/>
      <c r="D335" s="236" t="s">
        <v>146</v>
      </c>
      <c r="E335" s="39"/>
      <c r="F335" s="239" t="s">
        <v>327</v>
      </c>
      <c r="G335" s="39"/>
      <c r="H335" s="39"/>
      <c r="I335" s="139"/>
      <c r="J335" s="39"/>
      <c r="K335" s="39"/>
      <c r="L335" s="43"/>
      <c r="M335" s="238"/>
      <c r="N335" s="86"/>
      <c r="O335" s="86"/>
      <c r="P335" s="86"/>
      <c r="Q335" s="86"/>
      <c r="R335" s="86"/>
      <c r="S335" s="86"/>
      <c r="T335" s="87"/>
      <c r="AT335" s="17" t="s">
        <v>146</v>
      </c>
      <c r="AU335" s="17" t="s">
        <v>89</v>
      </c>
    </row>
    <row r="336" spans="2:51" s="13" customFormat="1" ht="12">
      <c r="B336" s="250"/>
      <c r="C336" s="251"/>
      <c r="D336" s="236" t="s">
        <v>148</v>
      </c>
      <c r="E336" s="252" t="s">
        <v>1</v>
      </c>
      <c r="F336" s="253" t="s">
        <v>996</v>
      </c>
      <c r="G336" s="251"/>
      <c r="H336" s="254">
        <v>187.964</v>
      </c>
      <c r="I336" s="255"/>
      <c r="J336" s="251"/>
      <c r="K336" s="251"/>
      <c r="L336" s="256"/>
      <c r="M336" s="257"/>
      <c r="N336" s="258"/>
      <c r="O336" s="258"/>
      <c r="P336" s="258"/>
      <c r="Q336" s="258"/>
      <c r="R336" s="258"/>
      <c r="S336" s="258"/>
      <c r="T336" s="259"/>
      <c r="AT336" s="260" t="s">
        <v>148</v>
      </c>
      <c r="AU336" s="260" t="s">
        <v>89</v>
      </c>
      <c r="AV336" s="13" t="s">
        <v>89</v>
      </c>
      <c r="AW336" s="13" t="s">
        <v>36</v>
      </c>
      <c r="AX336" s="13" t="s">
        <v>87</v>
      </c>
      <c r="AY336" s="260" t="s">
        <v>135</v>
      </c>
    </row>
    <row r="337" spans="2:65" s="1" customFormat="1" ht="16.5" customHeight="1">
      <c r="B337" s="38"/>
      <c r="C337" s="223" t="s">
        <v>588</v>
      </c>
      <c r="D337" s="223" t="s">
        <v>137</v>
      </c>
      <c r="E337" s="224" t="s">
        <v>826</v>
      </c>
      <c r="F337" s="225" t="s">
        <v>827</v>
      </c>
      <c r="G337" s="226" t="s">
        <v>240</v>
      </c>
      <c r="H337" s="227">
        <v>0.5</v>
      </c>
      <c r="I337" s="228"/>
      <c r="J337" s="229">
        <f>ROUND(I337*H337,2)</f>
        <v>0</v>
      </c>
      <c r="K337" s="225" t="s">
        <v>1</v>
      </c>
      <c r="L337" s="43"/>
      <c r="M337" s="230" t="s">
        <v>1</v>
      </c>
      <c r="N337" s="231" t="s">
        <v>44</v>
      </c>
      <c r="O337" s="86"/>
      <c r="P337" s="232">
        <f>O337*H337</f>
        <v>0</v>
      </c>
      <c r="Q337" s="232">
        <v>0</v>
      </c>
      <c r="R337" s="232">
        <f>Q337*H337</f>
        <v>0</v>
      </c>
      <c r="S337" s="232">
        <v>0</v>
      </c>
      <c r="T337" s="233">
        <f>S337*H337</f>
        <v>0</v>
      </c>
      <c r="AR337" s="234" t="s">
        <v>142</v>
      </c>
      <c r="AT337" s="234" t="s">
        <v>137</v>
      </c>
      <c r="AU337" s="234" t="s">
        <v>89</v>
      </c>
      <c r="AY337" s="17" t="s">
        <v>135</v>
      </c>
      <c r="BE337" s="235">
        <f>IF(N337="základní",J337,0)</f>
        <v>0</v>
      </c>
      <c r="BF337" s="235">
        <f>IF(N337="snížená",J337,0)</f>
        <v>0</v>
      </c>
      <c r="BG337" s="235">
        <f>IF(N337="zákl. přenesená",J337,0)</f>
        <v>0</v>
      </c>
      <c r="BH337" s="235">
        <f>IF(N337="sníž. přenesená",J337,0)</f>
        <v>0</v>
      </c>
      <c r="BI337" s="235">
        <f>IF(N337="nulová",J337,0)</f>
        <v>0</v>
      </c>
      <c r="BJ337" s="17" t="s">
        <v>87</v>
      </c>
      <c r="BK337" s="235">
        <f>ROUND(I337*H337,2)</f>
        <v>0</v>
      </c>
      <c r="BL337" s="17" t="s">
        <v>142</v>
      </c>
      <c r="BM337" s="234" t="s">
        <v>997</v>
      </c>
    </row>
    <row r="338" spans="2:47" s="1" customFormat="1" ht="12">
      <c r="B338" s="38"/>
      <c r="C338" s="39"/>
      <c r="D338" s="236" t="s">
        <v>144</v>
      </c>
      <c r="E338" s="39"/>
      <c r="F338" s="237" t="s">
        <v>829</v>
      </c>
      <c r="G338" s="39"/>
      <c r="H338" s="39"/>
      <c r="I338" s="139"/>
      <c r="J338" s="39"/>
      <c r="K338" s="39"/>
      <c r="L338" s="43"/>
      <c r="M338" s="238"/>
      <c r="N338" s="86"/>
      <c r="O338" s="86"/>
      <c r="P338" s="86"/>
      <c r="Q338" s="86"/>
      <c r="R338" s="86"/>
      <c r="S338" s="86"/>
      <c r="T338" s="87"/>
      <c r="AT338" s="17" t="s">
        <v>144</v>
      </c>
      <c r="AU338" s="17" t="s">
        <v>89</v>
      </c>
    </row>
    <row r="339" spans="2:63" s="11" customFormat="1" ht="22.8" customHeight="1">
      <c r="B339" s="207"/>
      <c r="C339" s="208"/>
      <c r="D339" s="209" t="s">
        <v>78</v>
      </c>
      <c r="E339" s="221" t="s">
        <v>335</v>
      </c>
      <c r="F339" s="221" t="s">
        <v>336</v>
      </c>
      <c r="G339" s="208"/>
      <c r="H339" s="208"/>
      <c r="I339" s="211"/>
      <c r="J339" s="222">
        <f>BK339</f>
        <v>0</v>
      </c>
      <c r="K339" s="208"/>
      <c r="L339" s="213"/>
      <c r="M339" s="214"/>
      <c r="N339" s="215"/>
      <c r="O339" s="215"/>
      <c r="P339" s="216">
        <f>SUM(P340:P342)</f>
        <v>0</v>
      </c>
      <c r="Q339" s="215"/>
      <c r="R339" s="216">
        <f>SUM(R340:R342)</f>
        <v>0</v>
      </c>
      <c r="S339" s="215"/>
      <c r="T339" s="217">
        <f>SUM(T340:T342)</f>
        <v>0</v>
      </c>
      <c r="AR339" s="218" t="s">
        <v>87</v>
      </c>
      <c r="AT339" s="219" t="s">
        <v>78</v>
      </c>
      <c r="AU339" s="219" t="s">
        <v>87</v>
      </c>
      <c r="AY339" s="218" t="s">
        <v>135</v>
      </c>
      <c r="BK339" s="220">
        <f>SUM(BK340:BK342)</f>
        <v>0</v>
      </c>
    </row>
    <row r="340" spans="2:65" s="1" customFormat="1" ht="16.5" customHeight="1">
      <c r="B340" s="38"/>
      <c r="C340" s="223" t="s">
        <v>594</v>
      </c>
      <c r="D340" s="223" t="s">
        <v>137</v>
      </c>
      <c r="E340" s="224" t="s">
        <v>338</v>
      </c>
      <c r="F340" s="225" t="s">
        <v>339</v>
      </c>
      <c r="G340" s="226" t="s">
        <v>240</v>
      </c>
      <c r="H340" s="227">
        <v>39.633</v>
      </c>
      <c r="I340" s="228"/>
      <c r="J340" s="229">
        <f>ROUND(I340*H340,2)</f>
        <v>0</v>
      </c>
      <c r="K340" s="225" t="s">
        <v>141</v>
      </c>
      <c r="L340" s="43"/>
      <c r="M340" s="230" t="s">
        <v>1</v>
      </c>
      <c r="N340" s="231" t="s">
        <v>44</v>
      </c>
      <c r="O340" s="86"/>
      <c r="P340" s="232">
        <f>O340*H340</f>
        <v>0</v>
      </c>
      <c r="Q340" s="232">
        <v>0</v>
      </c>
      <c r="R340" s="232">
        <f>Q340*H340</f>
        <v>0</v>
      </c>
      <c r="S340" s="232">
        <v>0</v>
      </c>
      <c r="T340" s="233">
        <f>S340*H340</f>
        <v>0</v>
      </c>
      <c r="AR340" s="234" t="s">
        <v>142</v>
      </c>
      <c r="AT340" s="234" t="s">
        <v>137</v>
      </c>
      <c r="AU340" s="234" t="s">
        <v>89</v>
      </c>
      <c r="AY340" s="17" t="s">
        <v>135</v>
      </c>
      <c r="BE340" s="235">
        <f>IF(N340="základní",J340,0)</f>
        <v>0</v>
      </c>
      <c r="BF340" s="235">
        <f>IF(N340="snížená",J340,0)</f>
        <v>0</v>
      </c>
      <c r="BG340" s="235">
        <f>IF(N340="zákl. přenesená",J340,0)</f>
        <v>0</v>
      </c>
      <c r="BH340" s="235">
        <f>IF(N340="sníž. přenesená",J340,0)</f>
        <v>0</v>
      </c>
      <c r="BI340" s="235">
        <f>IF(N340="nulová",J340,0)</f>
        <v>0</v>
      </c>
      <c r="BJ340" s="17" t="s">
        <v>87</v>
      </c>
      <c r="BK340" s="235">
        <f>ROUND(I340*H340,2)</f>
        <v>0</v>
      </c>
      <c r="BL340" s="17" t="s">
        <v>142</v>
      </c>
      <c r="BM340" s="234" t="s">
        <v>998</v>
      </c>
    </row>
    <row r="341" spans="2:47" s="1" customFormat="1" ht="12">
      <c r="B341" s="38"/>
      <c r="C341" s="39"/>
      <c r="D341" s="236" t="s">
        <v>144</v>
      </c>
      <c r="E341" s="39"/>
      <c r="F341" s="237" t="s">
        <v>341</v>
      </c>
      <c r="G341" s="39"/>
      <c r="H341" s="39"/>
      <c r="I341" s="139"/>
      <c r="J341" s="39"/>
      <c r="K341" s="39"/>
      <c r="L341" s="43"/>
      <c r="M341" s="238"/>
      <c r="N341" s="86"/>
      <c r="O341" s="86"/>
      <c r="P341" s="86"/>
      <c r="Q341" s="86"/>
      <c r="R341" s="86"/>
      <c r="S341" s="86"/>
      <c r="T341" s="87"/>
      <c r="AT341" s="17" t="s">
        <v>144</v>
      </c>
      <c r="AU341" s="17" t="s">
        <v>89</v>
      </c>
    </row>
    <row r="342" spans="2:47" s="1" customFormat="1" ht="12">
      <c r="B342" s="38"/>
      <c r="C342" s="39"/>
      <c r="D342" s="236" t="s">
        <v>146</v>
      </c>
      <c r="E342" s="39"/>
      <c r="F342" s="239" t="s">
        <v>342</v>
      </c>
      <c r="G342" s="39"/>
      <c r="H342" s="39"/>
      <c r="I342" s="139"/>
      <c r="J342" s="39"/>
      <c r="K342" s="39"/>
      <c r="L342" s="43"/>
      <c r="M342" s="293"/>
      <c r="N342" s="294"/>
      <c r="O342" s="294"/>
      <c r="P342" s="294"/>
      <c r="Q342" s="294"/>
      <c r="R342" s="294"/>
      <c r="S342" s="294"/>
      <c r="T342" s="295"/>
      <c r="AT342" s="17" t="s">
        <v>146</v>
      </c>
      <c r="AU342" s="17" t="s">
        <v>89</v>
      </c>
    </row>
    <row r="343" spans="2:12" s="1" customFormat="1" ht="6.95" customHeight="1">
      <c r="B343" s="61"/>
      <c r="C343" s="62"/>
      <c r="D343" s="62"/>
      <c r="E343" s="62"/>
      <c r="F343" s="62"/>
      <c r="G343" s="62"/>
      <c r="H343" s="62"/>
      <c r="I343" s="173"/>
      <c r="J343" s="62"/>
      <c r="K343" s="62"/>
      <c r="L343" s="43"/>
    </row>
  </sheetData>
  <sheetProtection password="CC35" sheet="1" objects="1" scenarios="1" formatColumns="0" formatRows="0" autoFilter="0"/>
  <autoFilter ref="C123:K342"/>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5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104</v>
      </c>
    </row>
    <row r="3" spans="2:46" ht="6.95" customHeight="1">
      <c r="B3" s="132"/>
      <c r="C3" s="133"/>
      <c r="D3" s="133"/>
      <c r="E3" s="133"/>
      <c r="F3" s="133"/>
      <c r="G3" s="133"/>
      <c r="H3" s="133"/>
      <c r="I3" s="134"/>
      <c r="J3" s="133"/>
      <c r="K3" s="133"/>
      <c r="L3" s="20"/>
      <c r="AT3" s="17" t="s">
        <v>89</v>
      </c>
    </row>
    <row r="4" spans="2:46" ht="24.95" customHeight="1">
      <c r="B4" s="20"/>
      <c r="D4" s="135" t="s">
        <v>105</v>
      </c>
      <c r="L4" s="20"/>
      <c r="M4" s="136" t="s">
        <v>10</v>
      </c>
      <c r="AT4" s="17" t="s">
        <v>4</v>
      </c>
    </row>
    <row r="5" spans="2:12" ht="6.95" customHeight="1">
      <c r="B5" s="20"/>
      <c r="L5" s="20"/>
    </row>
    <row r="6" spans="2:12" ht="12" customHeight="1">
      <c r="B6" s="20"/>
      <c r="D6" s="137" t="s">
        <v>16</v>
      </c>
      <c r="L6" s="20"/>
    </row>
    <row r="7" spans="2:12" ht="16.5" customHeight="1">
      <c r="B7" s="20"/>
      <c r="E7" s="138" t="str">
        <f>'Rekapitulace stavby'!K6</f>
        <v>Jílový potok, Chrastava, oprava koryta, ř.km 0,000 - 1,157</v>
      </c>
      <c r="F7" s="137"/>
      <c r="G7" s="137"/>
      <c r="H7" s="137"/>
      <c r="L7" s="20"/>
    </row>
    <row r="8" spans="2:12" s="1" customFormat="1" ht="12" customHeight="1">
      <c r="B8" s="43"/>
      <c r="D8" s="137" t="s">
        <v>106</v>
      </c>
      <c r="I8" s="139"/>
      <c r="L8" s="43"/>
    </row>
    <row r="9" spans="2:12" s="1" customFormat="1" ht="36.95" customHeight="1">
      <c r="B9" s="43"/>
      <c r="E9" s="140" t="s">
        <v>999</v>
      </c>
      <c r="F9" s="1"/>
      <c r="G9" s="1"/>
      <c r="H9" s="1"/>
      <c r="I9" s="139"/>
      <c r="L9" s="43"/>
    </row>
    <row r="10" spans="2:12" s="1" customFormat="1" ht="12">
      <c r="B10" s="43"/>
      <c r="I10" s="139"/>
      <c r="L10" s="43"/>
    </row>
    <row r="11" spans="2:12" s="1" customFormat="1" ht="12" customHeight="1">
      <c r="B11" s="43"/>
      <c r="D11" s="137" t="s">
        <v>18</v>
      </c>
      <c r="F11" s="141" t="s">
        <v>1</v>
      </c>
      <c r="I11" s="142" t="s">
        <v>19</v>
      </c>
      <c r="J11" s="141" t="s">
        <v>1</v>
      </c>
      <c r="L11" s="43"/>
    </row>
    <row r="12" spans="2:12" s="1" customFormat="1" ht="12" customHeight="1">
      <c r="B12" s="43"/>
      <c r="D12" s="137" t="s">
        <v>20</v>
      </c>
      <c r="F12" s="141" t="s">
        <v>21</v>
      </c>
      <c r="I12" s="142" t="s">
        <v>22</v>
      </c>
      <c r="J12" s="143" t="str">
        <f>'Rekapitulace stavby'!AN8</f>
        <v>20. 12. 2017</v>
      </c>
      <c r="L12" s="43"/>
    </row>
    <row r="13" spans="2:12" s="1" customFormat="1" ht="10.8" customHeight="1">
      <c r="B13" s="43"/>
      <c r="I13" s="139"/>
      <c r="L13" s="43"/>
    </row>
    <row r="14" spans="2:12" s="1" customFormat="1" ht="12" customHeight="1">
      <c r="B14" s="43"/>
      <c r="D14" s="137" t="s">
        <v>24</v>
      </c>
      <c r="I14" s="142" t="s">
        <v>25</v>
      </c>
      <c r="J14" s="141" t="s">
        <v>26</v>
      </c>
      <c r="L14" s="43"/>
    </row>
    <row r="15" spans="2:12" s="1" customFormat="1" ht="18" customHeight="1">
      <c r="B15" s="43"/>
      <c r="E15" s="141" t="s">
        <v>27</v>
      </c>
      <c r="I15" s="142" t="s">
        <v>28</v>
      </c>
      <c r="J15" s="141" t="s">
        <v>29</v>
      </c>
      <c r="L15" s="43"/>
    </row>
    <row r="16" spans="2:12" s="1" customFormat="1" ht="6.95" customHeight="1">
      <c r="B16" s="43"/>
      <c r="I16" s="139"/>
      <c r="L16" s="43"/>
    </row>
    <row r="17" spans="2:12" s="1" customFormat="1" ht="12" customHeight="1">
      <c r="B17" s="43"/>
      <c r="D17" s="137" t="s">
        <v>30</v>
      </c>
      <c r="I17" s="142" t="s">
        <v>25</v>
      </c>
      <c r="J17" s="33" t="str">
        <f>'Rekapitulace stavby'!AN13</f>
        <v>Vyplň údaj</v>
      </c>
      <c r="L17" s="43"/>
    </row>
    <row r="18" spans="2:12" s="1" customFormat="1" ht="18" customHeight="1">
      <c r="B18" s="43"/>
      <c r="E18" s="33" t="str">
        <f>'Rekapitulace stavby'!E14</f>
        <v>Vyplň údaj</v>
      </c>
      <c r="F18" s="141"/>
      <c r="G18" s="141"/>
      <c r="H18" s="141"/>
      <c r="I18" s="142" t="s">
        <v>28</v>
      </c>
      <c r="J18" s="33" t="str">
        <f>'Rekapitulace stavby'!AN14</f>
        <v>Vyplň údaj</v>
      </c>
      <c r="L18" s="43"/>
    </row>
    <row r="19" spans="2:12" s="1" customFormat="1" ht="6.95" customHeight="1">
      <c r="B19" s="43"/>
      <c r="I19" s="139"/>
      <c r="L19" s="43"/>
    </row>
    <row r="20" spans="2:12" s="1" customFormat="1" ht="12" customHeight="1">
      <c r="B20" s="43"/>
      <c r="D20" s="137" t="s">
        <v>32</v>
      </c>
      <c r="I20" s="142" t="s">
        <v>25</v>
      </c>
      <c r="J20" s="141" t="s">
        <v>33</v>
      </c>
      <c r="L20" s="43"/>
    </row>
    <row r="21" spans="2:12" s="1" customFormat="1" ht="18" customHeight="1">
      <c r="B21" s="43"/>
      <c r="E21" s="141" t="s">
        <v>34</v>
      </c>
      <c r="I21" s="142" t="s">
        <v>28</v>
      </c>
      <c r="J21" s="141" t="s">
        <v>35</v>
      </c>
      <c r="L21" s="43"/>
    </row>
    <row r="22" spans="2:12" s="1" customFormat="1" ht="6.95" customHeight="1">
      <c r="B22" s="43"/>
      <c r="I22" s="139"/>
      <c r="L22" s="43"/>
    </row>
    <row r="23" spans="2:12" s="1" customFormat="1" ht="12" customHeight="1">
      <c r="B23" s="43"/>
      <c r="D23" s="137" t="s">
        <v>37</v>
      </c>
      <c r="I23" s="142" t="s">
        <v>25</v>
      </c>
      <c r="J23" s="141" t="s">
        <v>33</v>
      </c>
      <c r="L23" s="43"/>
    </row>
    <row r="24" spans="2:12" s="1" customFormat="1" ht="18" customHeight="1">
      <c r="B24" s="43"/>
      <c r="E24" s="141" t="s">
        <v>34</v>
      </c>
      <c r="I24" s="142" t="s">
        <v>28</v>
      </c>
      <c r="J24" s="141" t="s">
        <v>35</v>
      </c>
      <c r="L24" s="43"/>
    </row>
    <row r="25" spans="2:12" s="1" customFormat="1" ht="6.95" customHeight="1">
      <c r="B25" s="43"/>
      <c r="I25" s="139"/>
      <c r="L25" s="43"/>
    </row>
    <row r="26" spans="2:12" s="1" customFormat="1" ht="12" customHeight="1">
      <c r="B26" s="43"/>
      <c r="D26" s="137" t="s">
        <v>38</v>
      </c>
      <c r="I26" s="139"/>
      <c r="L26" s="43"/>
    </row>
    <row r="27" spans="2:12" s="7" customFormat="1" ht="16.5" customHeight="1">
      <c r="B27" s="144"/>
      <c r="E27" s="145" t="s">
        <v>1</v>
      </c>
      <c r="F27" s="145"/>
      <c r="G27" s="145"/>
      <c r="H27" s="145"/>
      <c r="I27" s="146"/>
      <c r="L27" s="144"/>
    </row>
    <row r="28" spans="2:12" s="1" customFormat="1" ht="6.95" customHeight="1">
      <c r="B28" s="43"/>
      <c r="I28" s="139"/>
      <c r="L28" s="43"/>
    </row>
    <row r="29" spans="2:12" s="1" customFormat="1" ht="6.95" customHeight="1">
      <c r="B29" s="43"/>
      <c r="D29" s="78"/>
      <c r="E29" s="78"/>
      <c r="F29" s="78"/>
      <c r="G29" s="78"/>
      <c r="H29" s="78"/>
      <c r="I29" s="147"/>
      <c r="J29" s="78"/>
      <c r="K29" s="78"/>
      <c r="L29" s="43"/>
    </row>
    <row r="30" spans="2:12" s="1" customFormat="1" ht="25.4" customHeight="1">
      <c r="B30" s="43"/>
      <c r="D30" s="148" t="s">
        <v>39</v>
      </c>
      <c r="I30" s="139"/>
      <c r="J30" s="149">
        <f>ROUND(J123,2)</f>
        <v>0</v>
      </c>
      <c r="L30" s="43"/>
    </row>
    <row r="31" spans="2:12" s="1" customFormat="1" ht="6.95" customHeight="1">
      <c r="B31" s="43"/>
      <c r="D31" s="78"/>
      <c r="E31" s="78"/>
      <c r="F31" s="78"/>
      <c r="G31" s="78"/>
      <c r="H31" s="78"/>
      <c r="I31" s="147"/>
      <c r="J31" s="78"/>
      <c r="K31" s="78"/>
      <c r="L31" s="43"/>
    </row>
    <row r="32" spans="2:12" s="1" customFormat="1" ht="14.4" customHeight="1">
      <c r="B32" s="43"/>
      <c r="F32" s="150" t="s">
        <v>41</v>
      </c>
      <c r="I32" s="151" t="s">
        <v>40</v>
      </c>
      <c r="J32" s="150" t="s">
        <v>42</v>
      </c>
      <c r="L32" s="43"/>
    </row>
    <row r="33" spans="2:12" s="1" customFormat="1" ht="14.4" customHeight="1">
      <c r="B33" s="43"/>
      <c r="D33" s="152" t="s">
        <v>43</v>
      </c>
      <c r="E33" s="137" t="s">
        <v>44</v>
      </c>
      <c r="F33" s="153">
        <f>ROUND((SUM(BE123:BE154)),2)</f>
        <v>0</v>
      </c>
      <c r="I33" s="154">
        <v>0.21</v>
      </c>
      <c r="J33" s="153">
        <f>ROUND(((SUM(BE123:BE154))*I33),2)</f>
        <v>0</v>
      </c>
      <c r="L33" s="43"/>
    </row>
    <row r="34" spans="2:12" s="1" customFormat="1" ht="14.4" customHeight="1">
      <c r="B34" s="43"/>
      <c r="E34" s="137" t="s">
        <v>45</v>
      </c>
      <c r="F34" s="153">
        <f>ROUND((SUM(BF123:BF154)),2)</f>
        <v>0</v>
      </c>
      <c r="I34" s="154">
        <v>0.15</v>
      </c>
      <c r="J34" s="153">
        <f>ROUND(((SUM(BF123:BF154))*I34),2)</f>
        <v>0</v>
      </c>
      <c r="L34" s="43"/>
    </row>
    <row r="35" spans="2:12" s="1" customFormat="1" ht="14.4" customHeight="1" hidden="1">
      <c r="B35" s="43"/>
      <c r="E35" s="137" t="s">
        <v>46</v>
      </c>
      <c r="F35" s="153">
        <f>ROUND((SUM(BG123:BG154)),2)</f>
        <v>0</v>
      </c>
      <c r="I35" s="154">
        <v>0.21</v>
      </c>
      <c r="J35" s="153">
        <f>0</f>
        <v>0</v>
      </c>
      <c r="L35" s="43"/>
    </row>
    <row r="36" spans="2:12" s="1" customFormat="1" ht="14.4" customHeight="1" hidden="1">
      <c r="B36" s="43"/>
      <c r="E36" s="137" t="s">
        <v>47</v>
      </c>
      <c r="F36" s="153">
        <f>ROUND((SUM(BH123:BH154)),2)</f>
        <v>0</v>
      </c>
      <c r="I36" s="154">
        <v>0.15</v>
      </c>
      <c r="J36" s="153">
        <f>0</f>
        <v>0</v>
      </c>
      <c r="L36" s="43"/>
    </row>
    <row r="37" spans="2:12" s="1" customFormat="1" ht="14.4" customHeight="1" hidden="1">
      <c r="B37" s="43"/>
      <c r="E37" s="137" t="s">
        <v>48</v>
      </c>
      <c r="F37" s="153">
        <f>ROUND((SUM(BI123:BI154)),2)</f>
        <v>0</v>
      </c>
      <c r="I37" s="154">
        <v>0</v>
      </c>
      <c r="J37" s="153">
        <f>0</f>
        <v>0</v>
      </c>
      <c r="L37" s="43"/>
    </row>
    <row r="38" spans="2:12" s="1" customFormat="1" ht="6.95" customHeight="1">
      <c r="B38" s="43"/>
      <c r="I38" s="139"/>
      <c r="L38" s="43"/>
    </row>
    <row r="39" spans="2:12" s="1" customFormat="1" ht="25.4" customHeight="1">
      <c r="B39" s="43"/>
      <c r="C39" s="155"/>
      <c r="D39" s="156" t="s">
        <v>49</v>
      </c>
      <c r="E39" s="157"/>
      <c r="F39" s="157"/>
      <c r="G39" s="158" t="s">
        <v>50</v>
      </c>
      <c r="H39" s="159" t="s">
        <v>51</v>
      </c>
      <c r="I39" s="160"/>
      <c r="J39" s="161">
        <f>SUM(J30:J37)</f>
        <v>0</v>
      </c>
      <c r="K39" s="162"/>
      <c r="L39" s="43"/>
    </row>
    <row r="40" spans="2:12" s="1" customFormat="1" ht="14.4" customHeight="1">
      <c r="B40" s="43"/>
      <c r="I40" s="139"/>
      <c r="L40" s="43"/>
    </row>
    <row r="41" spans="2:12" ht="14.4" customHeight="1">
      <c r="B41" s="20"/>
      <c r="L41" s="20"/>
    </row>
    <row r="42" spans="2:12" ht="14.4" customHeight="1">
      <c r="B42" s="20"/>
      <c r="L42" s="20"/>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43"/>
      <c r="D50" s="163" t="s">
        <v>52</v>
      </c>
      <c r="E50" s="164"/>
      <c r="F50" s="164"/>
      <c r="G50" s="163" t="s">
        <v>53</v>
      </c>
      <c r="H50" s="164"/>
      <c r="I50" s="165"/>
      <c r="J50" s="164"/>
      <c r="K50" s="164"/>
      <c r="L50" s="4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
      <c r="B61" s="43"/>
      <c r="D61" s="166" t="s">
        <v>54</v>
      </c>
      <c r="E61" s="167"/>
      <c r="F61" s="168" t="s">
        <v>55</v>
      </c>
      <c r="G61" s="166" t="s">
        <v>54</v>
      </c>
      <c r="H61" s="167"/>
      <c r="I61" s="169"/>
      <c r="J61" s="170" t="s">
        <v>55</v>
      </c>
      <c r="K61" s="167"/>
      <c r="L61" s="43"/>
    </row>
    <row r="62" spans="2:12" ht="12">
      <c r="B62" s="20"/>
      <c r="L62" s="20"/>
    </row>
    <row r="63" spans="2:12" ht="12">
      <c r="B63" s="20"/>
      <c r="L63" s="20"/>
    </row>
    <row r="64" spans="2:12" ht="12">
      <c r="B64" s="20"/>
      <c r="L64" s="20"/>
    </row>
    <row r="65" spans="2:12" s="1" customFormat="1" ht="12">
      <c r="B65" s="43"/>
      <c r="D65" s="163" t="s">
        <v>56</v>
      </c>
      <c r="E65" s="164"/>
      <c r="F65" s="164"/>
      <c r="G65" s="163" t="s">
        <v>57</v>
      </c>
      <c r="H65" s="164"/>
      <c r="I65" s="165"/>
      <c r="J65" s="164"/>
      <c r="K65" s="164"/>
      <c r="L65" s="43"/>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
      <c r="B76" s="43"/>
      <c r="D76" s="166" t="s">
        <v>54</v>
      </c>
      <c r="E76" s="167"/>
      <c r="F76" s="168" t="s">
        <v>55</v>
      </c>
      <c r="G76" s="166" t="s">
        <v>54</v>
      </c>
      <c r="H76" s="167"/>
      <c r="I76" s="169"/>
      <c r="J76" s="170" t="s">
        <v>55</v>
      </c>
      <c r="K76" s="167"/>
      <c r="L76" s="43"/>
    </row>
    <row r="77" spans="2:12" s="1" customFormat="1" ht="14.4" customHeight="1">
      <c r="B77" s="171"/>
      <c r="C77" s="172"/>
      <c r="D77" s="172"/>
      <c r="E77" s="172"/>
      <c r="F77" s="172"/>
      <c r="G77" s="172"/>
      <c r="H77" s="172"/>
      <c r="I77" s="173"/>
      <c r="J77" s="172"/>
      <c r="K77" s="172"/>
      <c r="L77" s="43"/>
    </row>
    <row r="81" spans="2:12" s="1" customFormat="1" ht="6.95" customHeight="1">
      <c r="B81" s="174"/>
      <c r="C81" s="175"/>
      <c r="D81" s="175"/>
      <c r="E81" s="175"/>
      <c r="F81" s="175"/>
      <c r="G81" s="175"/>
      <c r="H81" s="175"/>
      <c r="I81" s="176"/>
      <c r="J81" s="175"/>
      <c r="K81" s="175"/>
      <c r="L81" s="43"/>
    </row>
    <row r="82" spans="2:12" s="1" customFormat="1" ht="24.95" customHeight="1">
      <c r="B82" s="38"/>
      <c r="C82" s="23" t="s">
        <v>108</v>
      </c>
      <c r="D82" s="39"/>
      <c r="E82" s="39"/>
      <c r="F82" s="39"/>
      <c r="G82" s="39"/>
      <c r="H82" s="39"/>
      <c r="I82" s="139"/>
      <c r="J82" s="39"/>
      <c r="K82" s="39"/>
      <c r="L82" s="43"/>
    </row>
    <row r="83" spans="2:12" s="1" customFormat="1" ht="6.95" customHeight="1">
      <c r="B83" s="38"/>
      <c r="C83" s="39"/>
      <c r="D83" s="39"/>
      <c r="E83" s="39"/>
      <c r="F83" s="39"/>
      <c r="G83" s="39"/>
      <c r="H83" s="39"/>
      <c r="I83" s="139"/>
      <c r="J83" s="39"/>
      <c r="K83" s="39"/>
      <c r="L83" s="43"/>
    </row>
    <row r="84" spans="2:12" s="1" customFormat="1" ht="12" customHeight="1">
      <c r="B84" s="38"/>
      <c r="C84" s="32" t="s">
        <v>16</v>
      </c>
      <c r="D84" s="39"/>
      <c r="E84" s="39"/>
      <c r="F84" s="39"/>
      <c r="G84" s="39"/>
      <c r="H84" s="39"/>
      <c r="I84" s="139"/>
      <c r="J84" s="39"/>
      <c r="K84" s="39"/>
      <c r="L84" s="43"/>
    </row>
    <row r="85" spans="2:12" s="1" customFormat="1" ht="16.5" customHeight="1">
      <c r="B85" s="38"/>
      <c r="C85" s="39"/>
      <c r="D85" s="39"/>
      <c r="E85" s="177" t="str">
        <f>E7</f>
        <v>Jílový potok, Chrastava, oprava koryta, ř.km 0,000 - 1,157</v>
      </c>
      <c r="F85" s="32"/>
      <c r="G85" s="32"/>
      <c r="H85" s="32"/>
      <c r="I85" s="139"/>
      <c r="J85" s="39"/>
      <c r="K85" s="39"/>
      <c r="L85" s="43"/>
    </row>
    <row r="86" spans="2:12" s="1" customFormat="1" ht="12" customHeight="1">
      <c r="B86" s="38"/>
      <c r="C86" s="32" t="s">
        <v>106</v>
      </c>
      <c r="D86" s="39"/>
      <c r="E86" s="39"/>
      <c r="F86" s="39"/>
      <c r="G86" s="39"/>
      <c r="H86" s="39"/>
      <c r="I86" s="139"/>
      <c r="J86" s="39"/>
      <c r="K86" s="39"/>
      <c r="L86" s="43"/>
    </row>
    <row r="87" spans="2:12" s="1" customFormat="1" ht="16.5" customHeight="1">
      <c r="B87" s="38"/>
      <c r="C87" s="39"/>
      <c r="D87" s="39"/>
      <c r="E87" s="71" t="str">
        <f>E9</f>
        <v>06 - VRN - Vedlejší rozpočtové náklady</v>
      </c>
      <c r="F87" s="39"/>
      <c r="G87" s="39"/>
      <c r="H87" s="39"/>
      <c r="I87" s="139"/>
      <c r="J87" s="39"/>
      <c r="K87" s="39"/>
      <c r="L87" s="43"/>
    </row>
    <row r="88" spans="2:12" s="1" customFormat="1" ht="6.95" customHeight="1">
      <c r="B88" s="38"/>
      <c r="C88" s="39"/>
      <c r="D88" s="39"/>
      <c r="E88" s="39"/>
      <c r="F88" s="39"/>
      <c r="G88" s="39"/>
      <c r="H88" s="39"/>
      <c r="I88" s="139"/>
      <c r="J88" s="39"/>
      <c r="K88" s="39"/>
      <c r="L88" s="43"/>
    </row>
    <row r="89" spans="2:12" s="1" customFormat="1" ht="12" customHeight="1">
      <c r="B89" s="38"/>
      <c r="C89" s="32" t="s">
        <v>20</v>
      </c>
      <c r="D89" s="39"/>
      <c r="E89" s="39"/>
      <c r="F89" s="27" t="str">
        <f>F12</f>
        <v>Chrastava</v>
      </c>
      <c r="G89" s="39"/>
      <c r="H89" s="39"/>
      <c r="I89" s="142" t="s">
        <v>22</v>
      </c>
      <c r="J89" s="74" t="str">
        <f>IF(J12="","",J12)</f>
        <v>20. 12. 2017</v>
      </c>
      <c r="K89" s="39"/>
      <c r="L89" s="43"/>
    </row>
    <row r="90" spans="2:12" s="1" customFormat="1" ht="6.95" customHeight="1">
      <c r="B90" s="38"/>
      <c r="C90" s="39"/>
      <c r="D90" s="39"/>
      <c r="E90" s="39"/>
      <c r="F90" s="39"/>
      <c r="G90" s="39"/>
      <c r="H90" s="39"/>
      <c r="I90" s="139"/>
      <c r="J90" s="39"/>
      <c r="K90" s="39"/>
      <c r="L90" s="43"/>
    </row>
    <row r="91" spans="2:12" s="1" customFormat="1" ht="27.9" customHeight="1">
      <c r="B91" s="38"/>
      <c r="C91" s="32" t="s">
        <v>24</v>
      </c>
      <c r="D91" s="39"/>
      <c r="E91" s="39"/>
      <c r="F91" s="27" t="str">
        <f>E15</f>
        <v>Povodí Labe, s.p.</v>
      </c>
      <c r="G91" s="39"/>
      <c r="H91" s="39"/>
      <c r="I91" s="142" t="s">
        <v>32</v>
      </c>
      <c r="J91" s="36" t="str">
        <f>E21</f>
        <v>SNOWPLAN, spol. s r.o.</v>
      </c>
      <c r="K91" s="39"/>
      <c r="L91" s="43"/>
    </row>
    <row r="92" spans="2:12" s="1" customFormat="1" ht="27.9" customHeight="1">
      <c r="B92" s="38"/>
      <c r="C92" s="32" t="s">
        <v>30</v>
      </c>
      <c r="D92" s="39"/>
      <c r="E92" s="39"/>
      <c r="F92" s="27" t="str">
        <f>IF(E18="","",E18)</f>
        <v>Vyplň údaj</v>
      </c>
      <c r="G92" s="39"/>
      <c r="H92" s="39"/>
      <c r="I92" s="142" t="s">
        <v>37</v>
      </c>
      <c r="J92" s="36" t="str">
        <f>E24</f>
        <v>SNOWPLAN, spol. s r.o.</v>
      </c>
      <c r="K92" s="39"/>
      <c r="L92" s="43"/>
    </row>
    <row r="93" spans="2:12" s="1" customFormat="1" ht="10.3" customHeight="1">
      <c r="B93" s="38"/>
      <c r="C93" s="39"/>
      <c r="D93" s="39"/>
      <c r="E93" s="39"/>
      <c r="F93" s="39"/>
      <c r="G93" s="39"/>
      <c r="H93" s="39"/>
      <c r="I93" s="139"/>
      <c r="J93" s="39"/>
      <c r="K93" s="39"/>
      <c r="L93" s="43"/>
    </row>
    <row r="94" spans="2:12" s="1" customFormat="1" ht="29.25" customHeight="1">
      <c r="B94" s="38"/>
      <c r="C94" s="178" t="s">
        <v>109</v>
      </c>
      <c r="D94" s="179"/>
      <c r="E94" s="179"/>
      <c r="F94" s="179"/>
      <c r="G94" s="179"/>
      <c r="H94" s="179"/>
      <c r="I94" s="180"/>
      <c r="J94" s="181" t="s">
        <v>110</v>
      </c>
      <c r="K94" s="179"/>
      <c r="L94" s="43"/>
    </row>
    <row r="95" spans="2:12" s="1" customFormat="1" ht="10.3" customHeight="1">
      <c r="B95" s="38"/>
      <c r="C95" s="39"/>
      <c r="D95" s="39"/>
      <c r="E95" s="39"/>
      <c r="F95" s="39"/>
      <c r="G95" s="39"/>
      <c r="H95" s="39"/>
      <c r="I95" s="139"/>
      <c r="J95" s="39"/>
      <c r="K95" s="39"/>
      <c r="L95" s="43"/>
    </row>
    <row r="96" spans="2:47" s="1" customFormat="1" ht="22.8" customHeight="1">
      <c r="B96" s="38"/>
      <c r="C96" s="182" t="s">
        <v>111</v>
      </c>
      <c r="D96" s="39"/>
      <c r="E96" s="39"/>
      <c r="F96" s="39"/>
      <c r="G96" s="39"/>
      <c r="H96" s="39"/>
      <c r="I96" s="139"/>
      <c r="J96" s="105">
        <f>J123</f>
        <v>0</v>
      </c>
      <c r="K96" s="39"/>
      <c r="L96" s="43"/>
      <c r="AU96" s="17" t="s">
        <v>112</v>
      </c>
    </row>
    <row r="97" spans="2:12" s="8" customFormat="1" ht="24.95" customHeight="1">
      <c r="B97" s="183"/>
      <c r="C97" s="184"/>
      <c r="D97" s="185" t="s">
        <v>103</v>
      </c>
      <c r="E97" s="186"/>
      <c r="F97" s="186"/>
      <c r="G97" s="186"/>
      <c r="H97" s="186"/>
      <c r="I97" s="187"/>
      <c r="J97" s="188">
        <f>J124</f>
        <v>0</v>
      </c>
      <c r="K97" s="184"/>
      <c r="L97" s="189"/>
    </row>
    <row r="98" spans="2:12" s="9" customFormat="1" ht="19.9" customHeight="1">
      <c r="B98" s="190"/>
      <c r="C98" s="191"/>
      <c r="D98" s="192" t="s">
        <v>1000</v>
      </c>
      <c r="E98" s="193"/>
      <c r="F98" s="193"/>
      <c r="G98" s="193"/>
      <c r="H98" s="193"/>
      <c r="I98" s="194"/>
      <c r="J98" s="195">
        <f>J125</f>
        <v>0</v>
      </c>
      <c r="K98" s="191"/>
      <c r="L98" s="196"/>
    </row>
    <row r="99" spans="2:12" s="9" customFormat="1" ht="19.9" customHeight="1">
      <c r="B99" s="190"/>
      <c r="C99" s="191"/>
      <c r="D99" s="192" t="s">
        <v>1001</v>
      </c>
      <c r="E99" s="193"/>
      <c r="F99" s="193"/>
      <c r="G99" s="193"/>
      <c r="H99" s="193"/>
      <c r="I99" s="194"/>
      <c r="J99" s="195">
        <f>J129</f>
        <v>0</v>
      </c>
      <c r="K99" s="191"/>
      <c r="L99" s="196"/>
    </row>
    <row r="100" spans="2:12" s="9" customFormat="1" ht="19.9" customHeight="1">
      <c r="B100" s="190"/>
      <c r="C100" s="191"/>
      <c r="D100" s="192" t="s">
        <v>1002</v>
      </c>
      <c r="E100" s="193"/>
      <c r="F100" s="193"/>
      <c r="G100" s="193"/>
      <c r="H100" s="193"/>
      <c r="I100" s="194"/>
      <c r="J100" s="195">
        <f>J138</f>
        <v>0</v>
      </c>
      <c r="K100" s="191"/>
      <c r="L100" s="196"/>
    </row>
    <row r="101" spans="2:12" s="9" customFormat="1" ht="19.9" customHeight="1">
      <c r="B101" s="190"/>
      <c r="C101" s="191"/>
      <c r="D101" s="192" t="s">
        <v>1003</v>
      </c>
      <c r="E101" s="193"/>
      <c r="F101" s="193"/>
      <c r="G101" s="193"/>
      <c r="H101" s="193"/>
      <c r="I101" s="194"/>
      <c r="J101" s="195">
        <f>J140</f>
        <v>0</v>
      </c>
      <c r="K101" s="191"/>
      <c r="L101" s="196"/>
    </row>
    <row r="102" spans="2:12" s="9" customFormat="1" ht="19.9" customHeight="1">
      <c r="B102" s="190"/>
      <c r="C102" s="191"/>
      <c r="D102" s="192" t="s">
        <v>1004</v>
      </c>
      <c r="E102" s="193"/>
      <c r="F102" s="193"/>
      <c r="G102" s="193"/>
      <c r="H102" s="193"/>
      <c r="I102" s="194"/>
      <c r="J102" s="195">
        <f>J144</f>
        <v>0</v>
      </c>
      <c r="K102" s="191"/>
      <c r="L102" s="196"/>
    </row>
    <row r="103" spans="2:12" s="9" customFormat="1" ht="19.9" customHeight="1">
      <c r="B103" s="190"/>
      <c r="C103" s="191"/>
      <c r="D103" s="192" t="s">
        <v>1005</v>
      </c>
      <c r="E103" s="193"/>
      <c r="F103" s="193"/>
      <c r="G103" s="193"/>
      <c r="H103" s="193"/>
      <c r="I103" s="194"/>
      <c r="J103" s="195">
        <f>J148</f>
        <v>0</v>
      </c>
      <c r="K103" s="191"/>
      <c r="L103" s="196"/>
    </row>
    <row r="104" spans="2:12" s="1" customFormat="1" ht="21.8" customHeight="1">
      <c r="B104" s="38"/>
      <c r="C104" s="39"/>
      <c r="D104" s="39"/>
      <c r="E104" s="39"/>
      <c r="F104" s="39"/>
      <c r="G104" s="39"/>
      <c r="H104" s="39"/>
      <c r="I104" s="139"/>
      <c r="J104" s="39"/>
      <c r="K104" s="39"/>
      <c r="L104" s="43"/>
    </row>
    <row r="105" spans="2:12" s="1" customFormat="1" ht="6.95" customHeight="1">
      <c r="B105" s="61"/>
      <c r="C105" s="62"/>
      <c r="D105" s="62"/>
      <c r="E105" s="62"/>
      <c r="F105" s="62"/>
      <c r="G105" s="62"/>
      <c r="H105" s="62"/>
      <c r="I105" s="173"/>
      <c r="J105" s="62"/>
      <c r="K105" s="62"/>
      <c r="L105" s="43"/>
    </row>
    <row r="109" spans="2:12" s="1" customFormat="1" ht="6.95" customHeight="1">
      <c r="B109" s="63"/>
      <c r="C109" s="64"/>
      <c r="D109" s="64"/>
      <c r="E109" s="64"/>
      <c r="F109" s="64"/>
      <c r="G109" s="64"/>
      <c r="H109" s="64"/>
      <c r="I109" s="176"/>
      <c r="J109" s="64"/>
      <c r="K109" s="64"/>
      <c r="L109" s="43"/>
    </row>
    <row r="110" spans="2:12" s="1" customFormat="1" ht="24.95" customHeight="1">
      <c r="B110" s="38"/>
      <c r="C110" s="23" t="s">
        <v>120</v>
      </c>
      <c r="D110" s="39"/>
      <c r="E110" s="39"/>
      <c r="F110" s="39"/>
      <c r="G110" s="39"/>
      <c r="H110" s="39"/>
      <c r="I110" s="139"/>
      <c r="J110" s="39"/>
      <c r="K110" s="39"/>
      <c r="L110" s="43"/>
    </row>
    <row r="111" spans="2:12" s="1" customFormat="1" ht="6.95" customHeight="1">
      <c r="B111" s="38"/>
      <c r="C111" s="39"/>
      <c r="D111" s="39"/>
      <c r="E111" s="39"/>
      <c r="F111" s="39"/>
      <c r="G111" s="39"/>
      <c r="H111" s="39"/>
      <c r="I111" s="139"/>
      <c r="J111" s="39"/>
      <c r="K111" s="39"/>
      <c r="L111" s="43"/>
    </row>
    <row r="112" spans="2:12" s="1" customFormat="1" ht="12" customHeight="1">
      <c r="B112" s="38"/>
      <c r="C112" s="32" t="s">
        <v>16</v>
      </c>
      <c r="D112" s="39"/>
      <c r="E112" s="39"/>
      <c r="F112" s="39"/>
      <c r="G112" s="39"/>
      <c r="H112" s="39"/>
      <c r="I112" s="139"/>
      <c r="J112" s="39"/>
      <c r="K112" s="39"/>
      <c r="L112" s="43"/>
    </row>
    <row r="113" spans="2:12" s="1" customFormat="1" ht="16.5" customHeight="1">
      <c r="B113" s="38"/>
      <c r="C113" s="39"/>
      <c r="D113" s="39"/>
      <c r="E113" s="177" t="str">
        <f>E7</f>
        <v>Jílový potok, Chrastava, oprava koryta, ř.km 0,000 - 1,157</v>
      </c>
      <c r="F113" s="32"/>
      <c r="G113" s="32"/>
      <c r="H113" s="32"/>
      <c r="I113" s="139"/>
      <c r="J113" s="39"/>
      <c r="K113" s="39"/>
      <c r="L113" s="43"/>
    </row>
    <row r="114" spans="2:12" s="1" customFormat="1" ht="12" customHeight="1">
      <c r="B114" s="38"/>
      <c r="C114" s="32" t="s">
        <v>106</v>
      </c>
      <c r="D114" s="39"/>
      <c r="E114" s="39"/>
      <c r="F114" s="39"/>
      <c r="G114" s="39"/>
      <c r="H114" s="39"/>
      <c r="I114" s="139"/>
      <c r="J114" s="39"/>
      <c r="K114" s="39"/>
      <c r="L114" s="43"/>
    </row>
    <row r="115" spans="2:12" s="1" customFormat="1" ht="16.5" customHeight="1">
      <c r="B115" s="38"/>
      <c r="C115" s="39"/>
      <c r="D115" s="39"/>
      <c r="E115" s="71" t="str">
        <f>E9</f>
        <v>06 - VRN - Vedlejší rozpočtové náklady</v>
      </c>
      <c r="F115" s="39"/>
      <c r="G115" s="39"/>
      <c r="H115" s="39"/>
      <c r="I115" s="139"/>
      <c r="J115" s="39"/>
      <c r="K115" s="39"/>
      <c r="L115" s="43"/>
    </row>
    <row r="116" spans="2:12" s="1" customFormat="1" ht="6.95" customHeight="1">
      <c r="B116" s="38"/>
      <c r="C116" s="39"/>
      <c r="D116" s="39"/>
      <c r="E116" s="39"/>
      <c r="F116" s="39"/>
      <c r="G116" s="39"/>
      <c r="H116" s="39"/>
      <c r="I116" s="139"/>
      <c r="J116" s="39"/>
      <c r="K116" s="39"/>
      <c r="L116" s="43"/>
    </row>
    <row r="117" spans="2:12" s="1" customFormat="1" ht="12" customHeight="1">
      <c r="B117" s="38"/>
      <c r="C117" s="32" t="s">
        <v>20</v>
      </c>
      <c r="D117" s="39"/>
      <c r="E117" s="39"/>
      <c r="F117" s="27" t="str">
        <f>F12</f>
        <v>Chrastava</v>
      </c>
      <c r="G117" s="39"/>
      <c r="H117" s="39"/>
      <c r="I117" s="142" t="s">
        <v>22</v>
      </c>
      <c r="J117" s="74" t="str">
        <f>IF(J12="","",J12)</f>
        <v>20. 12. 2017</v>
      </c>
      <c r="K117" s="39"/>
      <c r="L117" s="43"/>
    </row>
    <row r="118" spans="2:12" s="1" customFormat="1" ht="6.95" customHeight="1">
      <c r="B118" s="38"/>
      <c r="C118" s="39"/>
      <c r="D118" s="39"/>
      <c r="E118" s="39"/>
      <c r="F118" s="39"/>
      <c r="G118" s="39"/>
      <c r="H118" s="39"/>
      <c r="I118" s="139"/>
      <c r="J118" s="39"/>
      <c r="K118" s="39"/>
      <c r="L118" s="43"/>
    </row>
    <row r="119" spans="2:12" s="1" customFormat="1" ht="27.9" customHeight="1">
      <c r="B119" s="38"/>
      <c r="C119" s="32" t="s">
        <v>24</v>
      </c>
      <c r="D119" s="39"/>
      <c r="E119" s="39"/>
      <c r="F119" s="27" t="str">
        <f>E15</f>
        <v>Povodí Labe, s.p.</v>
      </c>
      <c r="G119" s="39"/>
      <c r="H119" s="39"/>
      <c r="I119" s="142" t="s">
        <v>32</v>
      </c>
      <c r="J119" s="36" t="str">
        <f>E21</f>
        <v>SNOWPLAN, spol. s r.o.</v>
      </c>
      <c r="K119" s="39"/>
      <c r="L119" s="43"/>
    </row>
    <row r="120" spans="2:12" s="1" customFormat="1" ht="27.9" customHeight="1">
      <c r="B120" s="38"/>
      <c r="C120" s="32" t="s">
        <v>30</v>
      </c>
      <c r="D120" s="39"/>
      <c r="E120" s="39"/>
      <c r="F120" s="27" t="str">
        <f>IF(E18="","",E18)</f>
        <v>Vyplň údaj</v>
      </c>
      <c r="G120" s="39"/>
      <c r="H120" s="39"/>
      <c r="I120" s="142" t="s">
        <v>37</v>
      </c>
      <c r="J120" s="36" t="str">
        <f>E24</f>
        <v>SNOWPLAN, spol. s r.o.</v>
      </c>
      <c r="K120" s="39"/>
      <c r="L120" s="43"/>
    </row>
    <row r="121" spans="2:12" s="1" customFormat="1" ht="10.3" customHeight="1">
      <c r="B121" s="38"/>
      <c r="C121" s="39"/>
      <c r="D121" s="39"/>
      <c r="E121" s="39"/>
      <c r="F121" s="39"/>
      <c r="G121" s="39"/>
      <c r="H121" s="39"/>
      <c r="I121" s="139"/>
      <c r="J121" s="39"/>
      <c r="K121" s="39"/>
      <c r="L121" s="43"/>
    </row>
    <row r="122" spans="2:20" s="10" customFormat="1" ht="29.25" customHeight="1">
      <c r="B122" s="197"/>
      <c r="C122" s="198" t="s">
        <v>121</v>
      </c>
      <c r="D122" s="199" t="s">
        <v>64</v>
      </c>
      <c r="E122" s="199" t="s">
        <v>60</v>
      </c>
      <c r="F122" s="199" t="s">
        <v>61</v>
      </c>
      <c r="G122" s="199" t="s">
        <v>122</v>
      </c>
      <c r="H122" s="199" t="s">
        <v>123</v>
      </c>
      <c r="I122" s="200" t="s">
        <v>124</v>
      </c>
      <c r="J122" s="199" t="s">
        <v>110</v>
      </c>
      <c r="K122" s="201" t="s">
        <v>125</v>
      </c>
      <c r="L122" s="202"/>
      <c r="M122" s="95" t="s">
        <v>1</v>
      </c>
      <c r="N122" s="96" t="s">
        <v>43</v>
      </c>
      <c r="O122" s="96" t="s">
        <v>126</v>
      </c>
      <c r="P122" s="96" t="s">
        <v>127</v>
      </c>
      <c r="Q122" s="96" t="s">
        <v>128</v>
      </c>
      <c r="R122" s="96" t="s">
        <v>129</v>
      </c>
      <c r="S122" s="96" t="s">
        <v>130</v>
      </c>
      <c r="T122" s="97" t="s">
        <v>131</v>
      </c>
    </row>
    <row r="123" spans="2:63" s="1" customFormat="1" ht="22.8" customHeight="1">
      <c r="B123" s="38"/>
      <c r="C123" s="102" t="s">
        <v>132</v>
      </c>
      <c r="D123" s="39"/>
      <c r="E123" s="39"/>
      <c r="F123" s="39"/>
      <c r="G123" s="39"/>
      <c r="H123" s="39"/>
      <c r="I123" s="139"/>
      <c r="J123" s="203">
        <f>BK123</f>
        <v>0</v>
      </c>
      <c r="K123" s="39"/>
      <c r="L123" s="43"/>
      <c r="M123" s="98"/>
      <c r="N123" s="99"/>
      <c r="O123" s="99"/>
      <c r="P123" s="204">
        <f>P124</f>
        <v>0</v>
      </c>
      <c r="Q123" s="99"/>
      <c r="R123" s="204">
        <f>R124</f>
        <v>0</v>
      </c>
      <c r="S123" s="99"/>
      <c r="T123" s="205">
        <f>T124</f>
        <v>0</v>
      </c>
      <c r="AT123" s="17" t="s">
        <v>78</v>
      </c>
      <c r="AU123" s="17" t="s">
        <v>112</v>
      </c>
      <c r="BK123" s="206">
        <f>BK124</f>
        <v>0</v>
      </c>
    </row>
    <row r="124" spans="2:63" s="11" customFormat="1" ht="25.9" customHeight="1">
      <c r="B124" s="207"/>
      <c r="C124" s="208"/>
      <c r="D124" s="209" t="s">
        <v>78</v>
      </c>
      <c r="E124" s="210" t="s">
        <v>1006</v>
      </c>
      <c r="F124" s="210" t="s">
        <v>1007</v>
      </c>
      <c r="G124" s="208"/>
      <c r="H124" s="208"/>
      <c r="I124" s="211"/>
      <c r="J124" s="212">
        <f>BK124</f>
        <v>0</v>
      </c>
      <c r="K124" s="208"/>
      <c r="L124" s="213"/>
      <c r="M124" s="214"/>
      <c r="N124" s="215"/>
      <c r="O124" s="215"/>
      <c r="P124" s="216">
        <f>P125+P129+P138+P140+P144+P148</f>
        <v>0</v>
      </c>
      <c r="Q124" s="215"/>
      <c r="R124" s="216">
        <f>R125+R129+R138+R140+R144+R148</f>
        <v>0</v>
      </c>
      <c r="S124" s="215"/>
      <c r="T124" s="217">
        <f>T125+T129+T138+T140+T144+T148</f>
        <v>0</v>
      </c>
      <c r="AR124" s="218" t="s">
        <v>171</v>
      </c>
      <c r="AT124" s="219" t="s">
        <v>78</v>
      </c>
      <c r="AU124" s="219" t="s">
        <v>79</v>
      </c>
      <c r="AY124" s="218" t="s">
        <v>135</v>
      </c>
      <c r="BK124" s="220">
        <f>BK125+BK129+BK138+BK140+BK144+BK148</f>
        <v>0</v>
      </c>
    </row>
    <row r="125" spans="2:63" s="11" customFormat="1" ht="22.8" customHeight="1">
      <c r="B125" s="207"/>
      <c r="C125" s="208"/>
      <c r="D125" s="209" t="s">
        <v>78</v>
      </c>
      <c r="E125" s="221" t="s">
        <v>79</v>
      </c>
      <c r="F125" s="221" t="s">
        <v>1007</v>
      </c>
      <c r="G125" s="208"/>
      <c r="H125" s="208"/>
      <c r="I125" s="211"/>
      <c r="J125" s="222">
        <f>BK125</f>
        <v>0</v>
      </c>
      <c r="K125" s="208"/>
      <c r="L125" s="213"/>
      <c r="M125" s="214"/>
      <c r="N125" s="215"/>
      <c r="O125" s="215"/>
      <c r="P125" s="216">
        <f>SUM(P126:P128)</f>
        <v>0</v>
      </c>
      <c r="Q125" s="215"/>
      <c r="R125" s="216">
        <f>SUM(R126:R128)</f>
        <v>0</v>
      </c>
      <c r="S125" s="215"/>
      <c r="T125" s="217">
        <f>SUM(T126:T128)</f>
        <v>0</v>
      </c>
      <c r="AR125" s="218" t="s">
        <v>171</v>
      </c>
      <c r="AT125" s="219" t="s">
        <v>78</v>
      </c>
      <c r="AU125" s="219" t="s">
        <v>87</v>
      </c>
      <c r="AY125" s="218" t="s">
        <v>135</v>
      </c>
      <c r="BK125" s="220">
        <f>SUM(BK126:BK128)</f>
        <v>0</v>
      </c>
    </row>
    <row r="126" spans="2:65" s="1" customFormat="1" ht="16.5" customHeight="1">
      <c r="B126" s="38"/>
      <c r="C126" s="223" t="s">
        <v>87</v>
      </c>
      <c r="D126" s="223" t="s">
        <v>137</v>
      </c>
      <c r="E126" s="224" t="s">
        <v>1008</v>
      </c>
      <c r="F126" s="225" t="s">
        <v>1009</v>
      </c>
      <c r="G126" s="226" t="s">
        <v>1010</v>
      </c>
      <c r="H126" s="227">
        <v>1</v>
      </c>
      <c r="I126" s="228"/>
      <c r="J126" s="229">
        <f>ROUND(I126*H126,2)</f>
        <v>0</v>
      </c>
      <c r="K126" s="225" t="s">
        <v>141</v>
      </c>
      <c r="L126" s="43"/>
      <c r="M126" s="230" t="s">
        <v>1</v>
      </c>
      <c r="N126" s="231" t="s">
        <v>44</v>
      </c>
      <c r="O126" s="86"/>
      <c r="P126" s="232">
        <f>O126*H126</f>
        <v>0</v>
      </c>
      <c r="Q126" s="232">
        <v>0</v>
      </c>
      <c r="R126" s="232">
        <f>Q126*H126</f>
        <v>0</v>
      </c>
      <c r="S126" s="232">
        <v>0</v>
      </c>
      <c r="T126" s="233">
        <f>S126*H126</f>
        <v>0</v>
      </c>
      <c r="AR126" s="234" t="s">
        <v>1011</v>
      </c>
      <c r="AT126" s="234" t="s">
        <v>137</v>
      </c>
      <c r="AU126" s="234" t="s">
        <v>89</v>
      </c>
      <c r="AY126" s="17" t="s">
        <v>135</v>
      </c>
      <c r="BE126" s="235">
        <f>IF(N126="základní",J126,0)</f>
        <v>0</v>
      </c>
      <c r="BF126" s="235">
        <f>IF(N126="snížená",J126,0)</f>
        <v>0</v>
      </c>
      <c r="BG126" s="235">
        <f>IF(N126="zákl. přenesená",J126,0)</f>
        <v>0</v>
      </c>
      <c r="BH126" s="235">
        <f>IF(N126="sníž. přenesená",J126,0)</f>
        <v>0</v>
      </c>
      <c r="BI126" s="235">
        <f>IF(N126="nulová",J126,0)</f>
        <v>0</v>
      </c>
      <c r="BJ126" s="17" t="s">
        <v>87</v>
      </c>
      <c r="BK126" s="235">
        <f>ROUND(I126*H126,2)</f>
        <v>0</v>
      </c>
      <c r="BL126" s="17" t="s">
        <v>1011</v>
      </c>
      <c r="BM126" s="234" t="s">
        <v>1012</v>
      </c>
    </row>
    <row r="127" spans="2:47" s="1" customFormat="1" ht="12">
      <c r="B127" s="38"/>
      <c r="C127" s="39"/>
      <c r="D127" s="236" t="s">
        <v>144</v>
      </c>
      <c r="E127" s="39"/>
      <c r="F127" s="237" t="s">
        <v>1013</v>
      </c>
      <c r="G127" s="39"/>
      <c r="H127" s="39"/>
      <c r="I127" s="139"/>
      <c r="J127" s="39"/>
      <c r="K127" s="39"/>
      <c r="L127" s="43"/>
      <c r="M127" s="238"/>
      <c r="N127" s="86"/>
      <c r="O127" s="86"/>
      <c r="P127" s="86"/>
      <c r="Q127" s="86"/>
      <c r="R127" s="86"/>
      <c r="S127" s="86"/>
      <c r="T127" s="87"/>
      <c r="AT127" s="17" t="s">
        <v>144</v>
      </c>
      <c r="AU127" s="17" t="s">
        <v>89</v>
      </c>
    </row>
    <row r="128" spans="2:65" s="1" customFormat="1" ht="16.5" customHeight="1">
      <c r="B128" s="38"/>
      <c r="C128" s="223" t="s">
        <v>89</v>
      </c>
      <c r="D128" s="223" t="s">
        <v>137</v>
      </c>
      <c r="E128" s="224" t="s">
        <v>1014</v>
      </c>
      <c r="F128" s="225" t="s">
        <v>1015</v>
      </c>
      <c r="G128" s="226" t="s">
        <v>1010</v>
      </c>
      <c r="H128" s="227">
        <v>1</v>
      </c>
      <c r="I128" s="228"/>
      <c r="J128" s="229">
        <f>ROUND(I128*H128,2)</f>
        <v>0</v>
      </c>
      <c r="K128" s="225" t="s">
        <v>1</v>
      </c>
      <c r="L128" s="43"/>
      <c r="M128" s="230" t="s">
        <v>1</v>
      </c>
      <c r="N128" s="231" t="s">
        <v>44</v>
      </c>
      <c r="O128" s="86"/>
      <c r="P128" s="232">
        <f>O128*H128</f>
        <v>0</v>
      </c>
      <c r="Q128" s="232">
        <v>0</v>
      </c>
      <c r="R128" s="232">
        <f>Q128*H128</f>
        <v>0</v>
      </c>
      <c r="S128" s="232">
        <v>0</v>
      </c>
      <c r="T128" s="233">
        <f>S128*H128</f>
        <v>0</v>
      </c>
      <c r="AR128" s="234" t="s">
        <v>1011</v>
      </c>
      <c r="AT128" s="234" t="s">
        <v>137</v>
      </c>
      <c r="AU128" s="234" t="s">
        <v>89</v>
      </c>
      <c r="AY128" s="17" t="s">
        <v>135</v>
      </c>
      <c r="BE128" s="235">
        <f>IF(N128="základní",J128,0)</f>
        <v>0</v>
      </c>
      <c r="BF128" s="235">
        <f>IF(N128="snížená",J128,0)</f>
        <v>0</v>
      </c>
      <c r="BG128" s="235">
        <f>IF(N128="zákl. přenesená",J128,0)</f>
        <v>0</v>
      </c>
      <c r="BH128" s="235">
        <f>IF(N128="sníž. přenesená",J128,0)</f>
        <v>0</v>
      </c>
      <c r="BI128" s="235">
        <f>IF(N128="nulová",J128,0)</f>
        <v>0</v>
      </c>
      <c r="BJ128" s="17" t="s">
        <v>87</v>
      </c>
      <c r="BK128" s="235">
        <f>ROUND(I128*H128,2)</f>
        <v>0</v>
      </c>
      <c r="BL128" s="17" t="s">
        <v>1011</v>
      </c>
      <c r="BM128" s="234" t="s">
        <v>1016</v>
      </c>
    </row>
    <row r="129" spans="2:63" s="11" customFormat="1" ht="22.8" customHeight="1">
      <c r="B129" s="207"/>
      <c r="C129" s="208"/>
      <c r="D129" s="209" t="s">
        <v>78</v>
      </c>
      <c r="E129" s="221" t="s">
        <v>1017</v>
      </c>
      <c r="F129" s="221" t="s">
        <v>1018</v>
      </c>
      <c r="G129" s="208"/>
      <c r="H129" s="208"/>
      <c r="I129" s="211"/>
      <c r="J129" s="222">
        <f>BK129</f>
        <v>0</v>
      </c>
      <c r="K129" s="208"/>
      <c r="L129" s="213"/>
      <c r="M129" s="214"/>
      <c r="N129" s="215"/>
      <c r="O129" s="215"/>
      <c r="P129" s="216">
        <f>SUM(P130:P137)</f>
        <v>0</v>
      </c>
      <c r="Q129" s="215"/>
      <c r="R129" s="216">
        <f>SUM(R130:R137)</f>
        <v>0</v>
      </c>
      <c r="S129" s="215"/>
      <c r="T129" s="217">
        <f>SUM(T130:T137)</f>
        <v>0</v>
      </c>
      <c r="AR129" s="218" t="s">
        <v>171</v>
      </c>
      <c r="AT129" s="219" t="s">
        <v>78</v>
      </c>
      <c r="AU129" s="219" t="s">
        <v>87</v>
      </c>
      <c r="AY129" s="218" t="s">
        <v>135</v>
      </c>
      <c r="BK129" s="220">
        <f>SUM(BK130:BK137)</f>
        <v>0</v>
      </c>
    </row>
    <row r="130" spans="2:65" s="1" customFormat="1" ht="16.5" customHeight="1">
      <c r="B130" s="38"/>
      <c r="C130" s="223" t="s">
        <v>158</v>
      </c>
      <c r="D130" s="223" t="s">
        <v>137</v>
      </c>
      <c r="E130" s="224" t="s">
        <v>1019</v>
      </c>
      <c r="F130" s="225" t="s">
        <v>1020</v>
      </c>
      <c r="G130" s="226" t="s">
        <v>1010</v>
      </c>
      <c r="H130" s="227">
        <v>1</v>
      </c>
      <c r="I130" s="228"/>
      <c r="J130" s="229">
        <f>ROUND(I130*H130,2)</f>
        <v>0</v>
      </c>
      <c r="K130" s="225" t="s">
        <v>141</v>
      </c>
      <c r="L130" s="43"/>
      <c r="M130" s="230" t="s">
        <v>1</v>
      </c>
      <c r="N130" s="231" t="s">
        <v>44</v>
      </c>
      <c r="O130" s="86"/>
      <c r="P130" s="232">
        <f>O130*H130</f>
        <v>0</v>
      </c>
      <c r="Q130" s="232">
        <v>0</v>
      </c>
      <c r="R130" s="232">
        <f>Q130*H130</f>
        <v>0</v>
      </c>
      <c r="S130" s="232">
        <v>0</v>
      </c>
      <c r="T130" s="233">
        <f>S130*H130</f>
        <v>0</v>
      </c>
      <c r="AR130" s="234" t="s">
        <v>1011</v>
      </c>
      <c r="AT130" s="234" t="s">
        <v>137</v>
      </c>
      <c r="AU130" s="234" t="s">
        <v>89</v>
      </c>
      <c r="AY130" s="17" t="s">
        <v>135</v>
      </c>
      <c r="BE130" s="235">
        <f>IF(N130="základní",J130,0)</f>
        <v>0</v>
      </c>
      <c r="BF130" s="235">
        <f>IF(N130="snížená",J130,0)</f>
        <v>0</v>
      </c>
      <c r="BG130" s="235">
        <f>IF(N130="zákl. přenesená",J130,0)</f>
        <v>0</v>
      </c>
      <c r="BH130" s="235">
        <f>IF(N130="sníž. přenesená",J130,0)</f>
        <v>0</v>
      </c>
      <c r="BI130" s="235">
        <f>IF(N130="nulová",J130,0)</f>
        <v>0</v>
      </c>
      <c r="BJ130" s="17" t="s">
        <v>87</v>
      </c>
      <c r="BK130" s="235">
        <f>ROUND(I130*H130,2)</f>
        <v>0</v>
      </c>
      <c r="BL130" s="17" t="s">
        <v>1011</v>
      </c>
      <c r="BM130" s="234" t="s">
        <v>1021</v>
      </c>
    </row>
    <row r="131" spans="2:47" s="1" customFormat="1" ht="12">
      <c r="B131" s="38"/>
      <c r="C131" s="39"/>
      <c r="D131" s="236" t="s">
        <v>144</v>
      </c>
      <c r="E131" s="39"/>
      <c r="F131" s="237" t="s">
        <v>1022</v>
      </c>
      <c r="G131" s="39"/>
      <c r="H131" s="39"/>
      <c r="I131" s="139"/>
      <c r="J131" s="39"/>
      <c r="K131" s="39"/>
      <c r="L131" s="43"/>
      <c r="M131" s="238"/>
      <c r="N131" s="86"/>
      <c r="O131" s="86"/>
      <c r="P131" s="86"/>
      <c r="Q131" s="86"/>
      <c r="R131" s="86"/>
      <c r="S131" s="86"/>
      <c r="T131" s="87"/>
      <c r="AT131" s="17" t="s">
        <v>144</v>
      </c>
      <c r="AU131" s="17" t="s">
        <v>89</v>
      </c>
    </row>
    <row r="132" spans="2:65" s="1" customFormat="1" ht="16.5" customHeight="1">
      <c r="B132" s="38"/>
      <c r="C132" s="223" t="s">
        <v>142</v>
      </c>
      <c r="D132" s="223" t="s">
        <v>137</v>
      </c>
      <c r="E132" s="224" t="s">
        <v>1023</v>
      </c>
      <c r="F132" s="225" t="s">
        <v>1024</v>
      </c>
      <c r="G132" s="226" t="s">
        <v>1010</v>
      </c>
      <c r="H132" s="227">
        <v>1</v>
      </c>
      <c r="I132" s="228"/>
      <c r="J132" s="229">
        <f>ROUND(I132*H132,2)</f>
        <v>0</v>
      </c>
      <c r="K132" s="225" t="s">
        <v>141</v>
      </c>
      <c r="L132" s="43"/>
      <c r="M132" s="230" t="s">
        <v>1</v>
      </c>
      <c r="N132" s="231" t="s">
        <v>44</v>
      </c>
      <c r="O132" s="86"/>
      <c r="P132" s="232">
        <f>O132*H132</f>
        <v>0</v>
      </c>
      <c r="Q132" s="232">
        <v>0</v>
      </c>
      <c r="R132" s="232">
        <f>Q132*H132</f>
        <v>0</v>
      </c>
      <c r="S132" s="232">
        <v>0</v>
      </c>
      <c r="T132" s="233">
        <f>S132*H132</f>
        <v>0</v>
      </c>
      <c r="AR132" s="234" t="s">
        <v>1011</v>
      </c>
      <c r="AT132" s="234" t="s">
        <v>137</v>
      </c>
      <c r="AU132" s="234" t="s">
        <v>89</v>
      </c>
      <c r="AY132" s="17" t="s">
        <v>135</v>
      </c>
      <c r="BE132" s="235">
        <f>IF(N132="základní",J132,0)</f>
        <v>0</v>
      </c>
      <c r="BF132" s="235">
        <f>IF(N132="snížená",J132,0)</f>
        <v>0</v>
      </c>
      <c r="BG132" s="235">
        <f>IF(N132="zákl. přenesená",J132,0)</f>
        <v>0</v>
      </c>
      <c r="BH132" s="235">
        <f>IF(N132="sníž. přenesená",J132,0)</f>
        <v>0</v>
      </c>
      <c r="BI132" s="235">
        <f>IF(N132="nulová",J132,0)</f>
        <v>0</v>
      </c>
      <c r="BJ132" s="17" t="s">
        <v>87</v>
      </c>
      <c r="BK132" s="235">
        <f>ROUND(I132*H132,2)</f>
        <v>0</v>
      </c>
      <c r="BL132" s="17" t="s">
        <v>1011</v>
      </c>
      <c r="BM132" s="234" t="s">
        <v>1025</v>
      </c>
    </row>
    <row r="133" spans="2:47" s="1" customFormat="1" ht="12">
      <c r="B133" s="38"/>
      <c r="C133" s="39"/>
      <c r="D133" s="236" t="s">
        <v>144</v>
      </c>
      <c r="E133" s="39"/>
      <c r="F133" s="237" t="s">
        <v>1026</v>
      </c>
      <c r="G133" s="39"/>
      <c r="H133" s="39"/>
      <c r="I133" s="139"/>
      <c r="J133" s="39"/>
      <c r="K133" s="39"/>
      <c r="L133" s="43"/>
      <c r="M133" s="238"/>
      <c r="N133" s="86"/>
      <c r="O133" s="86"/>
      <c r="P133" s="86"/>
      <c r="Q133" s="86"/>
      <c r="R133" s="86"/>
      <c r="S133" s="86"/>
      <c r="T133" s="87"/>
      <c r="AT133" s="17" t="s">
        <v>144</v>
      </c>
      <c r="AU133" s="17" t="s">
        <v>89</v>
      </c>
    </row>
    <row r="134" spans="2:65" s="1" customFormat="1" ht="16.5" customHeight="1">
      <c r="B134" s="38"/>
      <c r="C134" s="223" t="s">
        <v>171</v>
      </c>
      <c r="D134" s="223" t="s">
        <v>137</v>
      </c>
      <c r="E134" s="224" t="s">
        <v>1027</v>
      </c>
      <c r="F134" s="225" t="s">
        <v>1028</v>
      </c>
      <c r="G134" s="226" t="s">
        <v>1010</v>
      </c>
      <c r="H134" s="227">
        <v>1</v>
      </c>
      <c r="I134" s="228"/>
      <c r="J134" s="229">
        <f>ROUND(I134*H134,2)</f>
        <v>0</v>
      </c>
      <c r="K134" s="225" t="s">
        <v>141</v>
      </c>
      <c r="L134" s="43"/>
      <c r="M134" s="230" t="s">
        <v>1</v>
      </c>
      <c r="N134" s="231" t="s">
        <v>44</v>
      </c>
      <c r="O134" s="86"/>
      <c r="P134" s="232">
        <f>O134*H134</f>
        <v>0</v>
      </c>
      <c r="Q134" s="232">
        <v>0</v>
      </c>
      <c r="R134" s="232">
        <f>Q134*H134</f>
        <v>0</v>
      </c>
      <c r="S134" s="232">
        <v>0</v>
      </c>
      <c r="T134" s="233">
        <f>S134*H134</f>
        <v>0</v>
      </c>
      <c r="AR134" s="234" t="s">
        <v>1011</v>
      </c>
      <c r="AT134" s="234" t="s">
        <v>137</v>
      </c>
      <c r="AU134" s="234" t="s">
        <v>89</v>
      </c>
      <c r="AY134" s="17" t="s">
        <v>135</v>
      </c>
      <c r="BE134" s="235">
        <f>IF(N134="základní",J134,0)</f>
        <v>0</v>
      </c>
      <c r="BF134" s="235">
        <f>IF(N134="snížená",J134,0)</f>
        <v>0</v>
      </c>
      <c r="BG134" s="235">
        <f>IF(N134="zákl. přenesená",J134,0)</f>
        <v>0</v>
      </c>
      <c r="BH134" s="235">
        <f>IF(N134="sníž. přenesená",J134,0)</f>
        <v>0</v>
      </c>
      <c r="BI134" s="235">
        <f>IF(N134="nulová",J134,0)</f>
        <v>0</v>
      </c>
      <c r="BJ134" s="17" t="s">
        <v>87</v>
      </c>
      <c r="BK134" s="235">
        <f>ROUND(I134*H134,2)</f>
        <v>0</v>
      </c>
      <c r="BL134" s="17" t="s">
        <v>1011</v>
      </c>
      <c r="BM134" s="234" t="s">
        <v>1029</v>
      </c>
    </row>
    <row r="135" spans="2:47" s="1" customFormat="1" ht="12">
      <c r="B135" s="38"/>
      <c r="C135" s="39"/>
      <c r="D135" s="236" t="s">
        <v>144</v>
      </c>
      <c r="E135" s="39"/>
      <c r="F135" s="237" t="s">
        <v>1030</v>
      </c>
      <c r="G135" s="39"/>
      <c r="H135" s="39"/>
      <c r="I135" s="139"/>
      <c r="J135" s="39"/>
      <c r="K135" s="39"/>
      <c r="L135" s="43"/>
      <c r="M135" s="238"/>
      <c r="N135" s="86"/>
      <c r="O135" s="86"/>
      <c r="P135" s="86"/>
      <c r="Q135" s="86"/>
      <c r="R135" s="86"/>
      <c r="S135" s="86"/>
      <c r="T135" s="87"/>
      <c r="AT135" s="17" t="s">
        <v>144</v>
      </c>
      <c r="AU135" s="17" t="s">
        <v>89</v>
      </c>
    </row>
    <row r="136" spans="2:65" s="1" customFormat="1" ht="16.5" customHeight="1">
      <c r="B136" s="38"/>
      <c r="C136" s="223" t="s">
        <v>181</v>
      </c>
      <c r="D136" s="223" t="s">
        <v>137</v>
      </c>
      <c r="E136" s="224" t="s">
        <v>1031</v>
      </c>
      <c r="F136" s="225" t="s">
        <v>1032</v>
      </c>
      <c r="G136" s="226" t="s">
        <v>1010</v>
      </c>
      <c r="H136" s="227">
        <v>1</v>
      </c>
      <c r="I136" s="228"/>
      <c r="J136" s="229">
        <f>ROUND(I136*H136,2)</f>
        <v>0</v>
      </c>
      <c r="K136" s="225" t="s">
        <v>141</v>
      </c>
      <c r="L136" s="43"/>
      <c r="M136" s="230" t="s">
        <v>1</v>
      </c>
      <c r="N136" s="231" t="s">
        <v>44</v>
      </c>
      <c r="O136" s="86"/>
      <c r="P136" s="232">
        <f>O136*H136</f>
        <v>0</v>
      </c>
      <c r="Q136" s="232">
        <v>0</v>
      </c>
      <c r="R136" s="232">
        <f>Q136*H136</f>
        <v>0</v>
      </c>
      <c r="S136" s="232">
        <v>0</v>
      </c>
      <c r="T136" s="233">
        <f>S136*H136</f>
        <v>0</v>
      </c>
      <c r="AR136" s="234" t="s">
        <v>1011</v>
      </c>
      <c r="AT136" s="234" t="s">
        <v>137</v>
      </c>
      <c r="AU136" s="234" t="s">
        <v>89</v>
      </c>
      <c r="AY136" s="17" t="s">
        <v>135</v>
      </c>
      <c r="BE136" s="235">
        <f>IF(N136="základní",J136,0)</f>
        <v>0</v>
      </c>
      <c r="BF136" s="235">
        <f>IF(N136="snížená",J136,0)</f>
        <v>0</v>
      </c>
      <c r="BG136" s="235">
        <f>IF(N136="zákl. přenesená",J136,0)</f>
        <v>0</v>
      </c>
      <c r="BH136" s="235">
        <f>IF(N136="sníž. přenesená",J136,0)</f>
        <v>0</v>
      </c>
      <c r="BI136" s="235">
        <f>IF(N136="nulová",J136,0)</f>
        <v>0</v>
      </c>
      <c r="BJ136" s="17" t="s">
        <v>87</v>
      </c>
      <c r="BK136" s="235">
        <f>ROUND(I136*H136,2)</f>
        <v>0</v>
      </c>
      <c r="BL136" s="17" t="s">
        <v>1011</v>
      </c>
      <c r="BM136" s="234" t="s">
        <v>1033</v>
      </c>
    </row>
    <row r="137" spans="2:47" s="1" customFormat="1" ht="12">
      <c r="B137" s="38"/>
      <c r="C137" s="39"/>
      <c r="D137" s="236" t="s">
        <v>144</v>
      </c>
      <c r="E137" s="39"/>
      <c r="F137" s="237" t="s">
        <v>1034</v>
      </c>
      <c r="G137" s="39"/>
      <c r="H137" s="39"/>
      <c r="I137" s="139"/>
      <c r="J137" s="39"/>
      <c r="K137" s="39"/>
      <c r="L137" s="43"/>
      <c r="M137" s="238"/>
      <c r="N137" s="86"/>
      <c r="O137" s="86"/>
      <c r="P137" s="86"/>
      <c r="Q137" s="86"/>
      <c r="R137" s="86"/>
      <c r="S137" s="86"/>
      <c r="T137" s="87"/>
      <c r="AT137" s="17" t="s">
        <v>144</v>
      </c>
      <c r="AU137" s="17" t="s">
        <v>89</v>
      </c>
    </row>
    <row r="138" spans="2:63" s="11" customFormat="1" ht="22.8" customHeight="1">
      <c r="B138" s="207"/>
      <c r="C138" s="208"/>
      <c r="D138" s="209" t="s">
        <v>78</v>
      </c>
      <c r="E138" s="221" t="s">
        <v>1035</v>
      </c>
      <c r="F138" s="221" t="s">
        <v>1009</v>
      </c>
      <c r="G138" s="208"/>
      <c r="H138" s="208"/>
      <c r="I138" s="211"/>
      <c r="J138" s="222">
        <f>BK138</f>
        <v>0</v>
      </c>
      <c r="K138" s="208"/>
      <c r="L138" s="213"/>
      <c r="M138" s="214"/>
      <c r="N138" s="215"/>
      <c r="O138" s="215"/>
      <c r="P138" s="216">
        <f>P139</f>
        <v>0</v>
      </c>
      <c r="Q138" s="215"/>
      <c r="R138" s="216">
        <f>R139</f>
        <v>0</v>
      </c>
      <c r="S138" s="215"/>
      <c r="T138" s="217">
        <f>T139</f>
        <v>0</v>
      </c>
      <c r="AR138" s="218" t="s">
        <v>171</v>
      </c>
      <c r="AT138" s="219" t="s">
        <v>78</v>
      </c>
      <c r="AU138" s="219" t="s">
        <v>87</v>
      </c>
      <c r="AY138" s="218" t="s">
        <v>135</v>
      </c>
      <c r="BK138" s="220">
        <f>BK139</f>
        <v>0</v>
      </c>
    </row>
    <row r="139" spans="2:65" s="1" customFormat="1" ht="16.5" customHeight="1">
      <c r="B139" s="38"/>
      <c r="C139" s="223" t="s">
        <v>186</v>
      </c>
      <c r="D139" s="223" t="s">
        <v>137</v>
      </c>
      <c r="E139" s="224" t="s">
        <v>84</v>
      </c>
      <c r="F139" s="225" t="s">
        <v>1036</v>
      </c>
      <c r="G139" s="226" t="s">
        <v>1010</v>
      </c>
      <c r="H139" s="227">
        <v>1</v>
      </c>
      <c r="I139" s="228"/>
      <c r="J139" s="229">
        <f>ROUND(I139*H139,2)</f>
        <v>0</v>
      </c>
      <c r="K139" s="225" t="s">
        <v>1</v>
      </c>
      <c r="L139" s="43"/>
      <c r="M139" s="230" t="s">
        <v>1</v>
      </c>
      <c r="N139" s="231" t="s">
        <v>44</v>
      </c>
      <c r="O139" s="86"/>
      <c r="P139" s="232">
        <f>O139*H139</f>
        <v>0</v>
      </c>
      <c r="Q139" s="232">
        <v>0</v>
      </c>
      <c r="R139" s="232">
        <f>Q139*H139</f>
        <v>0</v>
      </c>
      <c r="S139" s="232">
        <v>0</v>
      </c>
      <c r="T139" s="233">
        <f>S139*H139</f>
        <v>0</v>
      </c>
      <c r="AR139" s="234" t="s">
        <v>1011</v>
      </c>
      <c r="AT139" s="234" t="s">
        <v>137</v>
      </c>
      <c r="AU139" s="234" t="s">
        <v>89</v>
      </c>
      <c r="AY139" s="17" t="s">
        <v>135</v>
      </c>
      <c r="BE139" s="235">
        <f>IF(N139="základní",J139,0)</f>
        <v>0</v>
      </c>
      <c r="BF139" s="235">
        <f>IF(N139="snížená",J139,0)</f>
        <v>0</v>
      </c>
      <c r="BG139" s="235">
        <f>IF(N139="zákl. přenesená",J139,0)</f>
        <v>0</v>
      </c>
      <c r="BH139" s="235">
        <f>IF(N139="sníž. přenesená",J139,0)</f>
        <v>0</v>
      </c>
      <c r="BI139" s="235">
        <f>IF(N139="nulová",J139,0)</f>
        <v>0</v>
      </c>
      <c r="BJ139" s="17" t="s">
        <v>87</v>
      </c>
      <c r="BK139" s="235">
        <f>ROUND(I139*H139,2)</f>
        <v>0</v>
      </c>
      <c r="BL139" s="17" t="s">
        <v>1011</v>
      </c>
      <c r="BM139" s="234" t="s">
        <v>1037</v>
      </c>
    </row>
    <row r="140" spans="2:63" s="11" customFormat="1" ht="22.8" customHeight="1">
      <c r="B140" s="207"/>
      <c r="C140" s="208"/>
      <c r="D140" s="209" t="s">
        <v>78</v>
      </c>
      <c r="E140" s="221" t="s">
        <v>1038</v>
      </c>
      <c r="F140" s="221" t="s">
        <v>1039</v>
      </c>
      <c r="G140" s="208"/>
      <c r="H140" s="208"/>
      <c r="I140" s="211"/>
      <c r="J140" s="222">
        <f>BK140</f>
        <v>0</v>
      </c>
      <c r="K140" s="208"/>
      <c r="L140" s="213"/>
      <c r="M140" s="214"/>
      <c r="N140" s="215"/>
      <c r="O140" s="215"/>
      <c r="P140" s="216">
        <f>SUM(P141:P143)</f>
        <v>0</v>
      </c>
      <c r="Q140" s="215"/>
      <c r="R140" s="216">
        <f>SUM(R141:R143)</f>
        <v>0</v>
      </c>
      <c r="S140" s="215"/>
      <c r="T140" s="217">
        <f>SUM(T141:T143)</f>
        <v>0</v>
      </c>
      <c r="AR140" s="218" t="s">
        <v>171</v>
      </c>
      <c r="AT140" s="219" t="s">
        <v>78</v>
      </c>
      <c r="AU140" s="219" t="s">
        <v>87</v>
      </c>
      <c r="AY140" s="218" t="s">
        <v>135</v>
      </c>
      <c r="BK140" s="220">
        <f>SUM(BK141:BK143)</f>
        <v>0</v>
      </c>
    </row>
    <row r="141" spans="2:65" s="1" customFormat="1" ht="16.5" customHeight="1">
      <c r="B141" s="38"/>
      <c r="C141" s="223" t="s">
        <v>192</v>
      </c>
      <c r="D141" s="223" t="s">
        <v>137</v>
      </c>
      <c r="E141" s="224" t="s">
        <v>1040</v>
      </c>
      <c r="F141" s="225" t="s">
        <v>1041</v>
      </c>
      <c r="G141" s="226" t="s">
        <v>153</v>
      </c>
      <c r="H141" s="227">
        <v>2</v>
      </c>
      <c r="I141" s="228"/>
      <c r="J141" s="229">
        <f>ROUND(I141*H141,2)</f>
        <v>0</v>
      </c>
      <c r="K141" s="225" t="s">
        <v>141</v>
      </c>
      <c r="L141" s="43"/>
      <c r="M141" s="230" t="s">
        <v>1</v>
      </c>
      <c r="N141" s="231" t="s">
        <v>44</v>
      </c>
      <c r="O141" s="86"/>
      <c r="P141" s="232">
        <f>O141*H141</f>
        <v>0</v>
      </c>
      <c r="Q141" s="232">
        <v>0</v>
      </c>
      <c r="R141" s="232">
        <f>Q141*H141</f>
        <v>0</v>
      </c>
      <c r="S141" s="232">
        <v>0</v>
      </c>
      <c r="T141" s="233">
        <f>S141*H141</f>
        <v>0</v>
      </c>
      <c r="AR141" s="234" t="s">
        <v>1011</v>
      </c>
      <c r="AT141" s="234" t="s">
        <v>137</v>
      </c>
      <c r="AU141" s="234" t="s">
        <v>89</v>
      </c>
      <c r="AY141" s="17" t="s">
        <v>135</v>
      </c>
      <c r="BE141" s="235">
        <f>IF(N141="základní",J141,0)</f>
        <v>0</v>
      </c>
      <c r="BF141" s="235">
        <f>IF(N141="snížená",J141,0)</f>
        <v>0</v>
      </c>
      <c r="BG141" s="235">
        <f>IF(N141="zákl. přenesená",J141,0)</f>
        <v>0</v>
      </c>
      <c r="BH141" s="235">
        <f>IF(N141="sníž. přenesená",J141,0)</f>
        <v>0</v>
      </c>
      <c r="BI141" s="235">
        <f>IF(N141="nulová",J141,0)</f>
        <v>0</v>
      </c>
      <c r="BJ141" s="17" t="s">
        <v>87</v>
      </c>
      <c r="BK141" s="235">
        <f>ROUND(I141*H141,2)</f>
        <v>0</v>
      </c>
      <c r="BL141" s="17" t="s">
        <v>1011</v>
      </c>
      <c r="BM141" s="234" t="s">
        <v>1042</v>
      </c>
    </row>
    <row r="142" spans="2:47" s="1" customFormat="1" ht="12">
      <c r="B142" s="38"/>
      <c r="C142" s="39"/>
      <c r="D142" s="236" t="s">
        <v>144</v>
      </c>
      <c r="E142" s="39"/>
      <c r="F142" s="237" t="s">
        <v>1043</v>
      </c>
      <c r="G142" s="39"/>
      <c r="H142" s="39"/>
      <c r="I142" s="139"/>
      <c r="J142" s="39"/>
      <c r="K142" s="39"/>
      <c r="L142" s="43"/>
      <c r="M142" s="238"/>
      <c r="N142" s="86"/>
      <c r="O142" s="86"/>
      <c r="P142" s="86"/>
      <c r="Q142" s="86"/>
      <c r="R142" s="86"/>
      <c r="S142" s="86"/>
      <c r="T142" s="87"/>
      <c r="AT142" s="17" t="s">
        <v>144</v>
      </c>
      <c r="AU142" s="17" t="s">
        <v>89</v>
      </c>
    </row>
    <row r="143" spans="2:47" s="1" customFormat="1" ht="12">
      <c r="B143" s="38"/>
      <c r="C143" s="39"/>
      <c r="D143" s="236" t="s">
        <v>222</v>
      </c>
      <c r="E143" s="39"/>
      <c r="F143" s="239" t="s">
        <v>1044</v>
      </c>
      <c r="G143" s="39"/>
      <c r="H143" s="39"/>
      <c r="I143" s="139"/>
      <c r="J143" s="39"/>
      <c r="K143" s="39"/>
      <c r="L143" s="43"/>
      <c r="M143" s="238"/>
      <c r="N143" s="86"/>
      <c r="O143" s="86"/>
      <c r="P143" s="86"/>
      <c r="Q143" s="86"/>
      <c r="R143" s="86"/>
      <c r="S143" s="86"/>
      <c r="T143" s="87"/>
      <c r="AT143" s="17" t="s">
        <v>222</v>
      </c>
      <c r="AU143" s="17" t="s">
        <v>89</v>
      </c>
    </row>
    <row r="144" spans="2:63" s="11" customFormat="1" ht="22.8" customHeight="1">
      <c r="B144" s="207"/>
      <c r="C144" s="208"/>
      <c r="D144" s="209" t="s">
        <v>78</v>
      </c>
      <c r="E144" s="221" t="s">
        <v>1045</v>
      </c>
      <c r="F144" s="221" t="s">
        <v>1046</v>
      </c>
      <c r="G144" s="208"/>
      <c r="H144" s="208"/>
      <c r="I144" s="211"/>
      <c r="J144" s="222">
        <f>BK144</f>
        <v>0</v>
      </c>
      <c r="K144" s="208"/>
      <c r="L144" s="213"/>
      <c r="M144" s="214"/>
      <c r="N144" s="215"/>
      <c r="O144" s="215"/>
      <c r="P144" s="216">
        <f>SUM(P145:P147)</f>
        <v>0</v>
      </c>
      <c r="Q144" s="215"/>
      <c r="R144" s="216">
        <f>SUM(R145:R147)</f>
        <v>0</v>
      </c>
      <c r="S144" s="215"/>
      <c r="T144" s="217">
        <f>SUM(T145:T147)</f>
        <v>0</v>
      </c>
      <c r="AR144" s="218" t="s">
        <v>171</v>
      </c>
      <c r="AT144" s="219" t="s">
        <v>78</v>
      </c>
      <c r="AU144" s="219" t="s">
        <v>87</v>
      </c>
      <c r="AY144" s="218" t="s">
        <v>135</v>
      </c>
      <c r="BK144" s="220">
        <f>SUM(BK145:BK147)</f>
        <v>0</v>
      </c>
    </row>
    <row r="145" spans="2:65" s="1" customFormat="1" ht="16.5" customHeight="1">
      <c r="B145" s="38"/>
      <c r="C145" s="223" t="s">
        <v>198</v>
      </c>
      <c r="D145" s="223" t="s">
        <v>137</v>
      </c>
      <c r="E145" s="224" t="s">
        <v>1047</v>
      </c>
      <c r="F145" s="225" t="s">
        <v>1048</v>
      </c>
      <c r="G145" s="226" t="s">
        <v>1010</v>
      </c>
      <c r="H145" s="227">
        <v>1</v>
      </c>
      <c r="I145" s="228"/>
      <c r="J145" s="229">
        <f>ROUND(I145*H145,2)</f>
        <v>0</v>
      </c>
      <c r="K145" s="225" t="s">
        <v>141</v>
      </c>
      <c r="L145" s="43"/>
      <c r="M145" s="230" t="s">
        <v>1</v>
      </c>
      <c r="N145" s="231" t="s">
        <v>44</v>
      </c>
      <c r="O145" s="86"/>
      <c r="P145" s="232">
        <f>O145*H145</f>
        <v>0</v>
      </c>
      <c r="Q145" s="232">
        <v>0</v>
      </c>
      <c r="R145" s="232">
        <f>Q145*H145</f>
        <v>0</v>
      </c>
      <c r="S145" s="232">
        <v>0</v>
      </c>
      <c r="T145" s="233">
        <f>S145*H145</f>
        <v>0</v>
      </c>
      <c r="AR145" s="234" t="s">
        <v>1011</v>
      </c>
      <c r="AT145" s="234" t="s">
        <v>137</v>
      </c>
      <c r="AU145" s="234" t="s">
        <v>89</v>
      </c>
      <c r="AY145" s="17" t="s">
        <v>135</v>
      </c>
      <c r="BE145" s="235">
        <f>IF(N145="základní",J145,0)</f>
        <v>0</v>
      </c>
      <c r="BF145" s="235">
        <f>IF(N145="snížená",J145,0)</f>
        <v>0</v>
      </c>
      <c r="BG145" s="235">
        <f>IF(N145="zákl. přenesená",J145,0)</f>
        <v>0</v>
      </c>
      <c r="BH145" s="235">
        <f>IF(N145="sníž. přenesená",J145,0)</f>
        <v>0</v>
      </c>
      <c r="BI145" s="235">
        <f>IF(N145="nulová",J145,0)</f>
        <v>0</v>
      </c>
      <c r="BJ145" s="17" t="s">
        <v>87</v>
      </c>
      <c r="BK145" s="235">
        <f>ROUND(I145*H145,2)</f>
        <v>0</v>
      </c>
      <c r="BL145" s="17" t="s">
        <v>1011</v>
      </c>
      <c r="BM145" s="234" t="s">
        <v>1049</v>
      </c>
    </row>
    <row r="146" spans="2:47" s="1" customFormat="1" ht="12">
      <c r="B146" s="38"/>
      <c r="C146" s="39"/>
      <c r="D146" s="236" t="s">
        <v>144</v>
      </c>
      <c r="E146" s="39"/>
      <c r="F146" s="237" t="s">
        <v>1050</v>
      </c>
      <c r="G146" s="39"/>
      <c r="H146" s="39"/>
      <c r="I146" s="139"/>
      <c r="J146" s="39"/>
      <c r="K146" s="39"/>
      <c r="L146" s="43"/>
      <c r="M146" s="238"/>
      <c r="N146" s="86"/>
      <c r="O146" s="86"/>
      <c r="P146" s="86"/>
      <c r="Q146" s="86"/>
      <c r="R146" s="86"/>
      <c r="S146" s="86"/>
      <c r="T146" s="87"/>
      <c r="AT146" s="17" t="s">
        <v>144</v>
      </c>
      <c r="AU146" s="17" t="s">
        <v>89</v>
      </c>
    </row>
    <row r="147" spans="2:47" s="1" customFormat="1" ht="12">
      <c r="B147" s="38"/>
      <c r="C147" s="39"/>
      <c r="D147" s="236" t="s">
        <v>222</v>
      </c>
      <c r="E147" s="39"/>
      <c r="F147" s="239" t="s">
        <v>1051</v>
      </c>
      <c r="G147" s="39"/>
      <c r="H147" s="39"/>
      <c r="I147" s="139"/>
      <c r="J147" s="39"/>
      <c r="K147" s="39"/>
      <c r="L147" s="43"/>
      <c r="M147" s="238"/>
      <c r="N147" s="86"/>
      <c r="O147" s="86"/>
      <c r="P147" s="86"/>
      <c r="Q147" s="86"/>
      <c r="R147" s="86"/>
      <c r="S147" s="86"/>
      <c r="T147" s="87"/>
      <c r="AT147" s="17" t="s">
        <v>222</v>
      </c>
      <c r="AU147" s="17" t="s">
        <v>89</v>
      </c>
    </row>
    <row r="148" spans="2:63" s="11" customFormat="1" ht="22.8" customHeight="1">
      <c r="B148" s="207"/>
      <c r="C148" s="208"/>
      <c r="D148" s="209" t="s">
        <v>78</v>
      </c>
      <c r="E148" s="221" t="s">
        <v>1052</v>
      </c>
      <c r="F148" s="221" t="s">
        <v>1053</v>
      </c>
      <c r="G148" s="208"/>
      <c r="H148" s="208"/>
      <c r="I148" s="211"/>
      <c r="J148" s="222">
        <f>BK148</f>
        <v>0</v>
      </c>
      <c r="K148" s="208"/>
      <c r="L148" s="213"/>
      <c r="M148" s="214"/>
      <c r="N148" s="215"/>
      <c r="O148" s="215"/>
      <c r="P148" s="216">
        <f>SUM(P149:P154)</f>
        <v>0</v>
      </c>
      <c r="Q148" s="215"/>
      <c r="R148" s="216">
        <f>SUM(R149:R154)</f>
        <v>0</v>
      </c>
      <c r="S148" s="215"/>
      <c r="T148" s="217">
        <f>SUM(T149:T154)</f>
        <v>0</v>
      </c>
      <c r="AR148" s="218" t="s">
        <v>171</v>
      </c>
      <c r="AT148" s="219" t="s">
        <v>78</v>
      </c>
      <c r="AU148" s="219" t="s">
        <v>87</v>
      </c>
      <c r="AY148" s="218" t="s">
        <v>135</v>
      </c>
      <c r="BK148" s="220">
        <f>SUM(BK149:BK154)</f>
        <v>0</v>
      </c>
    </row>
    <row r="149" spans="2:65" s="1" customFormat="1" ht="16.5" customHeight="1">
      <c r="B149" s="38"/>
      <c r="C149" s="223" t="s">
        <v>206</v>
      </c>
      <c r="D149" s="223" t="s">
        <v>137</v>
      </c>
      <c r="E149" s="224" t="s">
        <v>1054</v>
      </c>
      <c r="F149" s="225" t="s">
        <v>1053</v>
      </c>
      <c r="G149" s="226" t="s">
        <v>1010</v>
      </c>
      <c r="H149" s="227">
        <v>1</v>
      </c>
      <c r="I149" s="228"/>
      <c r="J149" s="229">
        <f>ROUND(I149*H149,2)</f>
        <v>0</v>
      </c>
      <c r="K149" s="225" t="s">
        <v>141</v>
      </c>
      <c r="L149" s="43"/>
      <c r="M149" s="230" t="s">
        <v>1</v>
      </c>
      <c r="N149" s="231" t="s">
        <v>44</v>
      </c>
      <c r="O149" s="86"/>
      <c r="P149" s="232">
        <f>O149*H149</f>
        <v>0</v>
      </c>
      <c r="Q149" s="232">
        <v>0</v>
      </c>
      <c r="R149" s="232">
        <f>Q149*H149</f>
        <v>0</v>
      </c>
      <c r="S149" s="232">
        <v>0</v>
      </c>
      <c r="T149" s="233">
        <f>S149*H149</f>
        <v>0</v>
      </c>
      <c r="AR149" s="234" t="s">
        <v>1011</v>
      </c>
      <c r="AT149" s="234" t="s">
        <v>137</v>
      </c>
      <c r="AU149" s="234" t="s">
        <v>89</v>
      </c>
      <c r="AY149" s="17" t="s">
        <v>135</v>
      </c>
      <c r="BE149" s="235">
        <f>IF(N149="základní",J149,0)</f>
        <v>0</v>
      </c>
      <c r="BF149" s="235">
        <f>IF(N149="snížená",J149,0)</f>
        <v>0</v>
      </c>
      <c r="BG149" s="235">
        <f>IF(N149="zákl. přenesená",J149,0)</f>
        <v>0</v>
      </c>
      <c r="BH149" s="235">
        <f>IF(N149="sníž. přenesená",J149,0)</f>
        <v>0</v>
      </c>
      <c r="BI149" s="235">
        <f>IF(N149="nulová",J149,0)</f>
        <v>0</v>
      </c>
      <c r="BJ149" s="17" t="s">
        <v>87</v>
      </c>
      <c r="BK149" s="235">
        <f>ROUND(I149*H149,2)</f>
        <v>0</v>
      </c>
      <c r="BL149" s="17" t="s">
        <v>1011</v>
      </c>
      <c r="BM149" s="234" t="s">
        <v>1055</v>
      </c>
    </row>
    <row r="150" spans="2:47" s="1" customFormat="1" ht="12">
      <c r="B150" s="38"/>
      <c r="C150" s="39"/>
      <c r="D150" s="236" t="s">
        <v>144</v>
      </c>
      <c r="E150" s="39"/>
      <c r="F150" s="237" t="s">
        <v>1056</v>
      </c>
      <c r="G150" s="39"/>
      <c r="H150" s="39"/>
      <c r="I150" s="139"/>
      <c r="J150" s="39"/>
      <c r="K150" s="39"/>
      <c r="L150" s="43"/>
      <c r="M150" s="238"/>
      <c r="N150" s="86"/>
      <c r="O150" s="86"/>
      <c r="P150" s="86"/>
      <c r="Q150" s="86"/>
      <c r="R150" s="86"/>
      <c r="S150" s="86"/>
      <c r="T150" s="87"/>
      <c r="AT150" s="17" t="s">
        <v>144</v>
      </c>
      <c r="AU150" s="17" t="s">
        <v>89</v>
      </c>
    </row>
    <row r="151" spans="2:47" s="1" customFormat="1" ht="12">
      <c r="B151" s="38"/>
      <c r="C151" s="39"/>
      <c r="D151" s="236" t="s">
        <v>222</v>
      </c>
      <c r="E151" s="39"/>
      <c r="F151" s="239" t="s">
        <v>1057</v>
      </c>
      <c r="G151" s="39"/>
      <c r="H151" s="39"/>
      <c r="I151" s="139"/>
      <c r="J151" s="39"/>
      <c r="K151" s="39"/>
      <c r="L151" s="43"/>
      <c r="M151" s="238"/>
      <c r="N151" s="86"/>
      <c r="O151" s="86"/>
      <c r="P151" s="86"/>
      <c r="Q151" s="86"/>
      <c r="R151" s="86"/>
      <c r="S151" s="86"/>
      <c r="T151" s="87"/>
      <c r="AT151" s="17" t="s">
        <v>222</v>
      </c>
      <c r="AU151" s="17" t="s">
        <v>89</v>
      </c>
    </row>
    <row r="152" spans="2:65" s="1" customFormat="1" ht="16.5" customHeight="1">
      <c r="B152" s="38"/>
      <c r="C152" s="223" t="s">
        <v>212</v>
      </c>
      <c r="D152" s="223" t="s">
        <v>137</v>
      </c>
      <c r="E152" s="224" t="s">
        <v>1058</v>
      </c>
      <c r="F152" s="225" t="s">
        <v>1059</v>
      </c>
      <c r="G152" s="226" t="s">
        <v>1010</v>
      </c>
      <c r="H152" s="227">
        <v>1</v>
      </c>
      <c r="I152" s="228"/>
      <c r="J152" s="229">
        <f>ROUND(I152*H152,2)</f>
        <v>0</v>
      </c>
      <c r="K152" s="225" t="s">
        <v>141</v>
      </c>
      <c r="L152" s="43"/>
      <c r="M152" s="230" t="s">
        <v>1</v>
      </c>
      <c r="N152" s="231" t="s">
        <v>44</v>
      </c>
      <c r="O152" s="86"/>
      <c r="P152" s="232">
        <f>O152*H152</f>
        <v>0</v>
      </c>
      <c r="Q152" s="232">
        <v>0</v>
      </c>
      <c r="R152" s="232">
        <f>Q152*H152</f>
        <v>0</v>
      </c>
      <c r="S152" s="232">
        <v>0</v>
      </c>
      <c r="T152" s="233">
        <f>S152*H152</f>
        <v>0</v>
      </c>
      <c r="AR152" s="234" t="s">
        <v>1011</v>
      </c>
      <c r="AT152" s="234" t="s">
        <v>137</v>
      </c>
      <c r="AU152" s="234" t="s">
        <v>89</v>
      </c>
      <c r="AY152" s="17" t="s">
        <v>135</v>
      </c>
      <c r="BE152" s="235">
        <f>IF(N152="základní",J152,0)</f>
        <v>0</v>
      </c>
      <c r="BF152" s="235">
        <f>IF(N152="snížená",J152,0)</f>
        <v>0</v>
      </c>
      <c r="BG152" s="235">
        <f>IF(N152="zákl. přenesená",J152,0)</f>
        <v>0</v>
      </c>
      <c r="BH152" s="235">
        <f>IF(N152="sníž. přenesená",J152,0)</f>
        <v>0</v>
      </c>
      <c r="BI152" s="235">
        <f>IF(N152="nulová",J152,0)</f>
        <v>0</v>
      </c>
      <c r="BJ152" s="17" t="s">
        <v>87</v>
      </c>
      <c r="BK152" s="235">
        <f>ROUND(I152*H152,2)</f>
        <v>0</v>
      </c>
      <c r="BL152" s="17" t="s">
        <v>1011</v>
      </c>
      <c r="BM152" s="234" t="s">
        <v>1060</v>
      </c>
    </row>
    <row r="153" spans="2:47" s="1" customFormat="1" ht="12">
      <c r="B153" s="38"/>
      <c r="C153" s="39"/>
      <c r="D153" s="236" t="s">
        <v>144</v>
      </c>
      <c r="E153" s="39"/>
      <c r="F153" s="237" t="s">
        <v>1061</v>
      </c>
      <c r="G153" s="39"/>
      <c r="H153" s="39"/>
      <c r="I153" s="139"/>
      <c r="J153" s="39"/>
      <c r="K153" s="39"/>
      <c r="L153" s="43"/>
      <c r="M153" s="238"/>
      <c r="N153" s="86"/>
      <c r="O153" s="86"/>
      <c r="P153" s="86"/>
      <c r="Q153" s="86"/>
      <c r="R153" s="86"/>
      <c r="S153" s="86"/>
      <c r="T153" s="87"/>
      <c r="AT153" s="17" t="s">
        <v>144</v>
      </c>
      <c r="AU153" s="17" t="s">
        <v>89</v>
      </c>
    </row>
    <row r="154" spans="2:47" s="1" customFormat="1" ht="12">
      <c r="B154" s="38"/>
      <c r="C154" s="39"/>
      <c r="D154" s="236" t="s">
        <v>222</v>
      </c>
      <c r="E154" s="39"/>
      <c r="F154" s="239" t="s">
        <v>1062</v>
      </c>
      <c r="G154" s="39"/>
      <c r="H154" s="39"/>
      <c r="I154" s="139"/>
      <c r="J154" s="39"/>
      <c r="K154" s="39"/>
      <c r="L154" s="43"/>
      <c r="M154" s="293"/>
      <c r="N154" s="294"/>
      <c r="O154" s="294"/>
      <c r="P154" s="294"/>
      <c r="Q154" s="294"/>
      <c r="R154" s="294"/>
      <c r="S154" s="294"/>
      <c r="T154" s="295"/>
      <c r="AT154" s="17" t="s">
        <v>222</v>
      </c>
      <c r="AU154" s="17" t="s">
        <v>89</v>
      </c>
    </row>
    <row r="155" spans="2:12" s="1" customFormat="1" ht="6.95" customHeight="1">
      <c r="B155" s="61"/>
      <c r="C155" s="62"/>
      <c r="D155" s="62"/>
      <c r="E155" s="62"/>
      <c r="F155" s="62"/>
      <c r="G155" s="62"/>
      <c r="H155" s="62"/>
      <c r="I155" s="173"/>
      <c r="J155" s="62"/>
      <c r="K155" s="62"/>
      <c r="L155" s="43"/>
    </row>
  </sheetData>
  <sheetProtection password="CC35" sheet="1" objects="1" scenarios="1" formatColumns="0" formatRows="0" autoFilter="0"/>
  <autoFilter ref="C122:K154"/>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NEZBEDA_NB\P. Nezbeda Javůrek</dc:creator>
  <cp:keywords/>
  <dc:description/>
  <cp:lastModifiedBy>NEZBEDA_NB\P. Nezbeda Javůrek</cp:lastModifiedBy>
  <dcterms:created xsi:type="dcterms:W3CDTF">2017-12-20T17:36:16Z</dcterms:created>
  <dcterms:modified xsi:type="dcterms:W3CDTF">2017-12-20T17:36:30Z</dcterms:modified>
  <cp:category/>
  <cp:version/>
  <cp:contentType/>
  <cp:contentStatus/>
</cp:coreProperties>
</file>