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Data\Dotace\Dokumentace_Akce_PLa\219160012_Orlice, Týniště n.O., revitalizace ramene Jordán\PD\ROZPOCET_5-2019\"/>
    </mc:Choice>
  </mc:AlternateContent>
  <bookViews>
    <workbookView xWindow="0" yWindow="0" windowWidth="28800" windowHeight="12300"/>
  </bookViews>
  <sheets>
    <sheet name="Rekapitulace stavby" sheetId="1" r:id="rId1"/>
    <sheet name="1 - SO 01 Stabilizační ob..." sheetId="2" r:id="rId2"/>
    <sheet name="2 - SO 02 Revitalizace ra..." sheetId="3" r:id="rId3"/>
    <sheet name="3 - SO 03 Napojení ramene..." sheetId="4" r:id="rId4"/>
    <sheet name="4 - SO 04 Sanace koryta p..." sheetId="5" r:id="rId5"/>
    <sheet name="5 - SO 05 Vegetační úprav..." sheetId="6" r:id="rId6"/>
    <sheet name="6 - SO 06 Dočasné konstru..." sheetId="7" r:id="rId7"/>
    <sheet name="7 - VON Vedlejší a ostatn..." sheetId="8" r:id="rId8"/>
    <sheet name="Pokyny pro vyplnění" sheetId="9" r:id="rId9"/>
  </sheets>
  <definedNames>
    <definedName name="_xlnm._FilterDatabase" localSheetId="1" hidden="1">'1 - SO 01 Stabilizační ob...'!$C$84:$K$194</definedName>
    <definedName name="_xlnm._FilterDatabase" localSheetId="2" hidden="1">'2 - SO 02 Revitalizace ra...'!$C$81:$K$122</definedName>
    <definedName name="_xlnm._FilterDatabase" localSheetId="3" hidden="1">'3 - SO 03 Napojení ramene...'!$C$84:$K$147</definedName>
    <definedName name="_xlnm._FilterDatabase" localSheetId="4" hidden="1">'4 - SO 04 Sanace koryta p...'!$C$81:$K$149</definedName>
    <definedName name="_xlnm._FilterDatabase" localSheetId="5" hidden="1">'5 - SO 05 Vegetační úprav...'!$C$80:$K$130</definedName>
    <definedName name="_xlnm._FilterDatabase" localSheetId="6" hidden="1">'6 - SO 06 Dočasné konstru...'!$C$82:$K$132</definedName>
    <definedName name="_xlnm._FilterDatabase" localSheetId="7" hidden="1">'7 - VON Vedlejší a ostatn...'!$C$87:$K$176</definedName>
    <definedName name="_xlnm.Print_Titles" localSheetId="1">'1 - SO 01 Stabilizační ob...'!$84:$84</definedName>
    <definedName name="_xlnm.Print_Titles" localSheetId="2">'2 - SO 02 Revitalizace ra...'!$81:$81</definedName>
    <definedName name="_xlnm.Print_Titles" localSheetId="3">'3 - SO 03 Napojení ramene...'!$84:$84</definedName>
    <definedName name="_xlnm.Print_Titles" localSheetId="4">'4 - SO 04 Sanace koryta p...'!$81:$81</definedName>
    <definedName name="_xlnm.Print_Titles" localSheetId="5">'5 - SO 05 Vegetační úprav...'!$80:$80</definedName>
    <definedName name="_xlnm.Print_Titles" localSheetId="6">'6 - SO 06 Dočasné konstru...'!$82:$82</definedName>
    <definedName name="_xlnm.Print_Titles" localSheetId="7">'7 - VON Vedlejší a ostatn...'!$87:$87</definedName>
    <definedName name="_xlnm.Print_Titles" localSheetId="0">'Rekapitulace stavby'!$52:$52</definedName>
    <definedName name="_xlnm.Print_Area" localSheetId="1">'1 - SO 01 Stabilizační ob...'!$C$4:$J$39,'1 - SO 01 Stabilizační ob...'!$C$45:$J$66,'1 - SO 01 Stabilizační ob...'!$C$72:$K$194</definedName>
    <definedName name="_xlnm.Print_Area" localSheetId="2">'2 - SO 02 Revitalizace ra...'!$C$4:$J$39,'2 - SO 02 Revitalizace ra...'!$C$45:$J$63,'2 - SO 02 Revitalizace ra...'!$C$69:$K$122</definedName>
    <definedName name="_xlnm.Print_Area" localSheetId="3">'3 - SO 03 Napojení ramene...'!$C$4:$J$39,'3 - SO 03 Napojení ramene...'!$C$45:$J$66,'3 - SO 03 Napojení ramene...'!$C$72:$K$147</definedName>
    <definedName name="_xlnm.Print_Area" localSheetId="4">'4 - SO 04 Sanace koryta p...'!$C$4:$J$39,'4 - SO 04 Sanace koryta p...'!$C$45:$J$63,'4 - SO 04 Sanace koryta p...'!$C$69:$K$149</definedName>
    <definedName name="_xlnm.Print_Area" localSheetId="5">'5 - SO 05 Vegetační úprav...'!$C$4:$J$39,'5 - SO 05 Vegetační úprav...'!$C$45:$J$62,'5 - SO 05 Vegetační úprav...'!$C$68:$K$130</definedName>
    <definedName name="_xlnm.Print_Area" localSheetId="6">'6 - SO 06 Dočasné konstru...'!$C$4:$J$39,'6 - SO 06 Dočasné konstru...'!$C$45:$J$64,'6 - SO 06 Dočasné konstru...'!$C$70:$K$132</definedName>
    <definedName name="_xlnm.Print_Area" localSheetId="7">'7 - VON Vedlejší a ostatn...'!$C$4:$J$39,'7 - VON Vedlejší a ostatn...'!$C$45:$J$69,'7 - VON Vedlejší a ostatn...'!$C$75:$K$176</definedName>
    <definedName name="_xlnm.Print_Area" localSheetId="8">'Pokyny pro vyplnění'!$B$2:$K$71,'Pokyny pro vyplnění'!$B$74:$K$118,'Pokyny pro vyplnění'!$B$121:$K$190,'Pokyny pro vyplnění'!$B$198:$K$218</definedName>
    <definedName name="_xlnm.Print_Area" localSheetId="0">'Rekapitulace stavby'!$D$4:$AO$36,'Rekapitulace stavby'!$C$42:$AQ$62</definedName>
  </definedNames>
  <calcPr calcId="162913"/>
</workbook>
</file>

<file path=xl/calcChain.xml><?xml version="1.0" encoding="utf-8"?>
<calcChain xmlns="http://schemas.openxmlformats.org/spreadsheetml/2006/main">
  <c r="J37" i="8" l="1"/>
  <c r="J36" i="8"/>
  <c r="AY61" i="1" s="1"/>
  <c r="J35" i="8"/>
  <c r="AX61" i="1" s="1"/>
  <c r="BI176" i="8"/>
  <c r="BH176" i="8"/>
  <c r="BG176" i="8"/>
  <c r="BF176" i="8"/>
  <c r="T176" i="8"/>
  <c r="R176" i="8"/>
  <c r="P176" i="8"/>
  <c r="BK176" i="8"/>
  <c r="J176" i="8"/>
  <c r="BE176" i="8" s="1"/>
  <c r="BI175" i="8"/>
  <c r="BH175" i="8"/>
  <c r="BG175" i="8"/>
  <c r="BF175" i="8"/>
  <c r="T175" i="8"/>
  <c r="R175" i="8"/>
  <c r="P175" i="8"/>
  <c r="BK175" i="8"/>
  <c r="J175" i="8"/>
  <c r="BE175" i="8" s="1"/>
  <c r="BI171" i="8"/>
  <c r="BH171" i="8"/>
  <c r="BG171" i="8"/>
  <c r="BF171" i="8"/>
  <c r="T171" i="8"/>
  <c r="R171" i="8"/>
  <c r="P171" i="8"/>
  <c r="P162" i="8" s="1"/>
  <c r="BK171" i="8"/>
  <c r="J171" i="8"/>
  <c r="BE171" i="8" s="1"/>
  <c r="BI168" i="8"/>
  <c r="BH168" i="8"/>
  <c r="BG168" i="8"/>
  <c r="BF168" i="8"/>
  <c r="T168" i="8"/>
  <c r="T162" i="8" s="1"/>
  <c r="R168" i="8"/>
  <c r="P168" i="8"/>
  <c r="BK168" i="8"/>
  <c r="J168" i="8"/>
  <c r="BE168" i="8" s="1"/>
  <c r="BI163" i="8"/>
  <c r="BH163" i="8"/>
  <c r="BG163" i="8"/>
  <c r="BF163" i="8"/>
  <c r="T163" i="8"/>
  <c r="R163" i="8"/>
  <c r="R162" i="8" s="1"/>
  <c r="P163" i="8"/>
  <c r="BK163" i="8"/>
  <c r="BK162" i="8" s="1"/>
  <c r="J162" i="8" s="1"/>
  <c r="J68" i="8" s="1"/>
  <c r="J163" i="8"/>
  <c r="BE163" i="8"/>
  <c r="BI159" i="8"/>
  <c r="BH159" i="8"/>
  <c r="BG159" i="8"/>
  <c r="BF159" i="8"/>
  <c r="T159" i="8"/>
  <c r="R159" i="8"/>
  <c r="P159" i="8"/>
  <c r="P149" i="8" s="1"/>
  <c r="BK159" i="8"/>
  <c r="J159" i="8"/>
  <c r="BE159" i="8"/>
  <c r="BI154" i="8"/>
  <c r="BH154" i="8"/>
  <c r="BG154" i="8"/>
  <c r="BF154" i="8"/>
  <c r="T154" i="8"/>
  <c r="T149" i="8" s="1"/>
  <c r="R154" i="8"/>
  <c r="P154" i="8"/>
  <c r="BK154" i="8"/>
  <c r="J154" i="8"/>
  <c r="BE154" i="8" s="1"/>
  <c r="BI150" i="8"/>
  <c r="BH150" i="8"/>
  <c r="BG150" i="8"/>
  <c r="BF150" i="8"/>
  <c r="T150" i="8"/>
  <c r="R150" i="8"/>
  <c r="R149" i="8" s="1"/>
  <c r="P150" i="8"/>
  <c r="BK150" i="8"/>
  <c r="BK149" i="8" s="1"/>
  <c r="J149" i="8" s="1"/>
  <c r="J67" i="8" s="1"/>
  <c r="J150" i="8"/>
  <c r="BE150" i="8"/>
  <c r="BI148" i="8"/>
  <c r="BH148" i="8"/>
  <c r="BG148" i="8"/>
  <c r="BF148" i="8"/>
  <c r="T148" i="8"/>
  <c r="R148" i="8"/>
  <c r="P148" i="8"/>
  <c r="BK148" i="8"/>
  <c r="J148" i="8"/>
  <c r="BE148" i="8"/>
  <c r="BI147" i="8"/>
  <c r="BH147" i="8"/>
  <c r="BG147" i="8"/>
  <c r="BF147" i="8"/>
  <c r="T147" i="8"/>
  <c r="R147" i="8"/>
  <c r="P147" i="8"/>
  <c r="BK147" i="8"/>
  <c r="J147" i="8"/>
  <c r="BE147" i="8" s="1"/>
  <c r="BI143" i="8"/>
  <c r="BH143" i="8"/>
  <c r="BG143" i="8"/>
  <c r="BF143" i="8"/>
  <c r="T143" i="8"/>
  <c r="R143" i="8"/>
  <c r="P143" i="8"/>
  <c r="BK143" i="8"/>
  <c r="J143" i="8"/>
  <c r="BE143" i="8"/>
  <c r="BI125" i="8"/>
  <c r="BH125" i="8"/>
  <c r="BG125" i="8"/>
  <c r="BF125" i="8"/>
  <c r="T125" i="8"/>
  <c r="T124" i="8" s="1"/>
  <c r="R125" i="8"/>
  <c r="R124" i="8"/>
  <c r="P125" i="8"/>
  <c r="BK125" i="8"/>
  <c r="BK124" i="8"/>
  <c r="J124" i="8"/>
  <c r="J66" i="8" s="1"/>
  <c r="J125" i="8"/>
  <c r="BE125" i="8"/>
  <c r="BI121" i="8"/>
  <c r="BH121" i="8"/>
  <c r="BG121" i="8"/>
  <c r="BF121" i="8"/>
  <c r="T121" i="8"/>
  <c r="R121" i="8"/>
  <c r="P121" i="8"/>
  <c r="BK121" i="8"/>
  <c r="J121" i="8"/>
  <c r="BE121" i="8" s="1"/>
  <c r="BI117" i="8"/>
  <c r="BH117" i="8"/>
  <c r="BG117" i="8"/>
  <c r="BF117" i="8"/>
  <c r="T117" i="8"/>
  <c r="R117" i="8"/>
  <c r="P117" i="8"/>
  <c r="BK117" i="8"/>
  <c r="J117" i="8"/>
  <c r="BE117" i="8"/>
  <c r="BI113" i="8"/>
  <c r="BH113" i="8"/>
  <c r="BG113" i="8"/>
  <c r="BF113" i="8"/>
  <c r="T113" i="8"/>
  <c r="R113" i="8"/>
  <c r="P113" i="8"/>
  <c r="BK113" i="8"/>
  <c r="J113" i="8"/>
  <c r="BE113" i="8" s="1"/>
  <c r="BI109" i="8"/>
  <c r="BH109" i="8"/>
  <c r="BG109" i="8"/>
  <c r="BF109" i="8"/>
  <c r="T109" i="8"/>
  <c r="R109" i="8"/>
  <c r="P109" i="8"/>
  <c r="BK109" i="8"/>
  <c r="J109" i="8"/>
  <c r="BE109" i="8"/>
  <c r="BI106" i="8"/>
  <c r="BH106" i="8"/>
  <c r="BG106" i="8"/>
  <c r="BF106" i="8"/>
  <c r="T106" i="8"/>
  <c r="R106" i="8"/>
  <c r="R105" i="8"/>
  <c r="R104" i="8" s="1"/>
  <c r="P106" i="8"/>
  <c r="BK106" i="8"/>
  <c r="BK105" i="8"/>
  <c r="J105" i="8" s="1"/>
  <c r="J106" i="8"/>
  <c r="BE106" i="8" s="1"/>
  <c r="J65" i="8"/>
  <c r="BI101" i="8"/>
  <c r="BH101" i="8"/>
  <c r="BG101" i="8"/>
  <c r="BF101" i="8"/>
  <c r="T101" i="8"/>
  <c r="T100" i="8" s="1"/>
  <c r="R101" i="8"/>
  <c r="R100" i="8" s="1"/>
  <c r="P101" i="8"/>
  <c r="P100" i="8"/>
  <c r="BK101" i="8"/>
  <c r="BK100" i="8" s="1"/>
  <c r="J100" i="8" s="1"/>
  <c r="J63" i="8" s="1"/>
  <c r="J101" i="8"/>
  <c r="BE101" i="8"/>
  <c r="BI97" i="8"/>
  <c r="BH97" i="8"/>
  <c r="BG97" i="8"/>
  <c r="BF97" i="8"/>
  <c r="T97" i="8"/>
  <c r="T96" i="8"/>
  <c r="R97" i="8"/>
  <c r="R96" i="8" s="1"/>
  <c r="P97" i="8"/>
  <c r="P96" i="8"/>
  <c r="BK97" i="8"/>
  <c r="BK96" i="8" s="1"/>
  <c r="J96" i="8" s="1"/>
  <c r="J62" i="8" s="1"/>
  <c r="J97" i="8"/>
  <c r="BE97" i="8"/>
  <c r="BI91" i="8"/>
  <c r="BH91" i="8"/>
  <c r="F36" i="8"/>
  <c r="BC61" i="1" s="1"/>
  <c r="BG91" i="8"/>
  <c r="F35" i="8" s="1"/>
  <c r="BB61" i="1" s="1"/>
  <c r="BF91" i="8"/>
  <c r="J34" i="8"/>
  <c r="AW61" i="1" s="1"/>
  <c r="F34" i="8"/>
  <c r="BA61" i="1" s="1"/>
  <c r="T91" i="8"/>
  <c r="T90" i="8" s="1"/>
  <c r="T89" i="8" s="1"/>
  <c r="R91" i="8"/>
  <c r="R90" i="8" s="1"/>
  <c r="R89" i="8" s="1"/>
  <c r="R88" i="8" s="1"/>
  <c r="P91" i="8"/>
  <c r="P90" i="8" s="1"/>
  <c r="P89" i="8" s="1"/>
  <c r="BK91" i="8"/>
  <c r="BK90" i="8"/>
  <c r="J90" i="8" s="1"/>
  <c r="J61" i="8" s="1"/>
  <c r="BK89" i="8"/>
  <c r="J91" i="8"/>
  <c r="BE91" i="8"/>
  <c r="J85" i="8"/>
  <c r="J84" i="8"/>
  <c r="F84" i="8"/>
  <c r="F82" i="8"/>
  <c r="E80" i="8"/>
  <c r="J55" i="8"/>
  <c r="J54" i="8"/>
  <c r="F54" i="8"/>
  <c r="F52" i="8"/>
  <c r="E50" i="8"/>
  <c r="J18" i="8"/>
  <c r="E18" i="8"/>
  <c r="F55" i="8" s="1"/>
  <c r="F85" i="8"/>
  <c r="J17" i="8"/>
  <c r="J12" i="8"/>
  <c r="J52" i="8" s="1"/>
  <c r="J82" i="8"/>
  <c r="E7" i="8"/>
  <c r="E78" i="8" s="1"/>
  <c r="E48" i="8"/>
  <c r="J37" i="7"/>
  <c r="J36" i="7"/>
  <c r="AY60" i="1" s="1"/>
  <c r="J35" i="7"/>
  <c r="AX60" i="1" s="1"/>
  <c r="BI130" i="7"/>
  <c r="BH130" i="7"/>
  <c r="BG130" i="7"/>
  <c r="BF130" i="7"/>
  <c r="T130" i="7"/>
  <c r="R130" i="7"/>
  <c r="P130" i="7"/>
  <c r="BK130" i="7"/>
  <c r="J130" i="7"/>
  <c r="BE130" i="7" s="1"/>
  <c r="BI127" i="7"/>
  <c r="BH127" i="7"/>
  <c r="BG127" i="7"/>
  <c r="BF127" i="7"/>
  <c r="T127" i="7"/>
  <c r="T126" i="7" s="1"/>
  <c r="R127" i="7"/>
  <c r="R126" i="7" s="1"/>
  <c r="P127" i="7"/>
  <c r="BK127" i="7"/>
  <c r="BK126" i="7" s="1"/>
  <c r="J126" i="7" s="1"/>
  <c r="J63" i="7" s="1"/>
  <c r="J127" i="7"/>
  <c r="BE127" i="7"/>
  <c r="BI124" i="7"/>
  <c r="BH124" i="7"/>
  <c r="BG124" i="7"/>
  <c r="BF124" i="7"/>
  <c r="T124" i="7"/>
  <c r="R124" i="7"/>
  <c r="P124" i="7"/>
  <c r="BK124" i="7"/>
  <c r="J124" i="7"/>
  <c r="BE124" i="7" s="1"/>
  <c r="BI118" i="7"/>
  <c r="BH118" i="7"/>
  <c r="BG118" i="7"/>
  <c r="BF118" i="7"/>
  <c r="T118" i="7"/>
  <c r="R118" i="7"/>
  <c r="P118" i="7"/>
  <c r="BK118" i="7"/>
  <c r="J118" i="7"/>
  <c r="BE118" i="7" s="1"/>
  <c r="BI113" i="7"/>
  <c r="BH113" i="7"/>
  <c r="BG113" i="7"/>
  <c r="BF113" i="7"/>
  <c r="T113" i="7"/>
  <c r="R113" i="7"/>
  <c r="R112" i="7" s="1"/>
  <c r="P113" i="7"/>
  <c r="P112" i="7" s="1"/>
  <c r="BK113" i="7"/>
  <c r="BK112" i="7" s="1"/>
  <c r="J112" i="7"/>
  <c r="J62" i="7" s="1"/>
  <c r="J113" i="7"/>
  <c r="BE113" i="7"/>
  <c r="BI109" i="7"/>
  <c r="BH109" i="7"/>
  <c r="BG109" i="7"/>
  <c r="BF109" i="7"/>
  <c r="T109" i="7"/>
  <c r="R109" i="7"/>
  <c r="P109" i="7"/>
  <c r="BK109" i="7"/>
  <c r="J109" i="7"/>
  <c r="BE109" i="7" s="1"/>
  <c r="BI106" i="7"/>
  <c r="BH106" i="7"/>
  <c r="BG106" i="7"/>
  <c r="BF106" i="7"/>
  <c r="T106" i="7"/>
  <c r="R106" i="7"/>
  <c r="P106" i="7"/>
  <c r="BK106" i="7"/>
  <c r="J106" i="7"/>
  <c r="BE106" i="7"/>
  <c r="BI100" i="7"/>
  <c r="BH100" i="7"/>
  <c r="BG100" i="7"/>
  <c r="BF100" i="7"/>
  <c r="T100" i="7"/>
  <c r="R100" i="7"/>
  <c r="P100" i="7"/>
  <c r="BK100" i="7"/>
  <c r="J100" i="7"/>
  <c r="BE100" i="7" s="1"/>
  <c r="BI95" i="7"/>
  <c r="BH95" i="7"/>
  <c r="BG95" i="7"/>
  <c r="BF95" i="7"/>
  <c r="T95" i="7"/>
  <c r="R95" i="7"/>
  <c r="P95" i="7"/>
  <c r="BK95" i="7"/>
  <c r="J95" i="7"/>
  <c r="BE95" i="7"/>
  <c r="BI92" i="7"/>
  <c r="BH92" i="7"/>
  <c r="BG92" i="7"/>
  <c r="BF92" i="7"/>
  <c r="T92" i="7"/>
  <c r="R92" i="7"/>
  <c r="P92" i="7"/>
  <c r="BK92" i="7"/>
  <c r="J92" i="7"/>
  <c r="BE92" i="7" s="1"/>
  <c r="BI89" i="7"/>
  <c r="BH89" i="7"/>
  <c r="BG89" i="7"/>
  <c r="BF89" i="7"/>
  <c r="T89" i="7"/>
  <c r="R89" i="7"/>
  <c r="P89" i="7"/>
  <c r="BK89" i="7"/>
  <c r="J89" i="7"/>
  <c r="BE89" i="7"/>
  <c r="BI86" i="7"/>
  <c r="BH86" i="7"/>
  <c r="F36" i="7"/>
  <c r="BC60" i="1" s="1"/>
  <c r="BG86" i="7"/>
  <c r="BF86" i="7"/>
  <c r="J34" i="7"/>
  <c r="AW60" i="1" s="1"/>
  <c r="F34" i="7"/>
  <c r="BA60" i="1" s="1"/>
  <c r="T86" i="7"/>
  <c r="R86" i="7"/>
  <c r="R85" i="7" s="1"/>
  <c r="R84" i="7" s="1"/>
  <c r="R83" i="7" s="1"/>
  <c r="P86" i="7"/>
  <c r="BK86" i="7"/>
  <c r="BK85" i="7"/>
  <c r="J86" i="7"/>
  <c r="BE86" i="7"/>
  <c r="J80" i="7"/>
  <c r="J79" i="7"/>
  <c r="F79" i="7"/>
  <c r="F77" i="7"/>
  <c r="E75" i="7"/>
  <c r="J55" i="7"/>
  <c r="J54" i="7"/>
  <c r="F54" i="7"/>
  <c r="F52" i="7"/>
  <c r="E50" i="7"/>
  <c r="J18" i="7"/>
  <c r="E18" i="7"/>
  <c r="F55" i="7" s="1"/>
  <c r="F80" i="7"/>
  <c r="J17" i="7"/>
  <c r="J12" i="7"/>
  <c r="J52" i="7" s="1"/>
  <c r="J77" i="7"/>
  <c r="E7" i="7"/>
  <c r="J37" i="6"/>
  <c r="J36" i="6"/>
  <c r="AY59" i="1" s="1"/>
  <c r="J35" i="6"/>
  <c r="AX59" i="1" s="1"/>
  <c r="BI129" i="6"/>
  <c r="BH129" i="6"/>
  <c r="BG129" i="6"/>
  <c r="BF129" i="6"/>
  <c r="T129" i="6"/>
  <c r="R129" i="6"/>
  <c r="P129" i="6"/>
  <c r="BK129" i="6"/>
  <c r="J129" i="6"/>
  <c r="BE129" i="6" s="1"/>
  <c r="BI127" i="6"/>
  <c r="BH127" i="6"/>
  <c r="BG127" i="6"/>
  <c r="BF127" i="6"/>
  <c r="T127" i="6"/>
  <c r="R127" i="6"/>
  <c r="P127" i="6"/>
  <c r="BK127" i="6"/>
  <c r="J127" i="6"/>
  <c r="BE127" i="6" s="1"/>
  <c r="BI125" i="6"/>
  <c r="BH125" i="6"/>
  <c r="BG125" i="6"/>
  <c r="BF125" i="6"/>
  <c r="T125" i="6"/>
  <c r="R125" i="6"/>
  <c r="P125" i="6"/>
  <c r="BK125" i="6"/>
  <c r="J125" i="6"/>
  <c r="BE125" i="6" s="1"/>
  <c r="BI124" i="6"/>
  <c r="BH124" i="6"/>
  <c r="BG124" i="6"/>
  <c r="BF124" i="6"/>
  <c r="T124" i="6"/>
  <c r="R124" i="6"/>
  <c r="P124" i="6"/>
  <c r="BK124" i="6"/>
  <c r="J124" i="6"/>
  <c r="BE124" i="6" s="1"/>
  <c r="BI122" i="6"/>
  <c r="BH122" i="6"/>
  <c r="BG122" i="6"/>
  <c r="BF122" i="6"/>
  <c r="T122" i="6"/>
  <c r="R122" i="6"/>
  <c r="P122" i="6"/>
  <c r="BK122" i="6"/>
  <c r="J122" i="6"/>
  <c r="BE122" i="6" s="1"/>
  <c r="BI119" i="6"/>
  <c r="BH119" i="6"/>
  <c r="BG119" i="6"/>
  <c r="BF119" i="6"/>
  <c r="T119" i="6"/>
  <c r="R119" i="6"/>
  <c r="P119" i="6"/>
  <c r="BK119" i="6"/>
  <c r="J119" i="6"/>
  <c r="BE119" i="6" s="1"/>
  <c r="BI116" i="6"/>
  <c r="BH116" i="6"/>
  <c r="BG116" i="6"/>
  <c r="BF116" i="6"/>
  <c r="T116" i="6"/>
  <c r="R116" i="6"/>
  <c r="P116" i="6"/>
  <c r="BK116" i="6"/>
  <c r="J116" i="6"/>
  <c r="BE116" i="6" s="1"/>
  <c r="BI114" i="6"/>
  <c r="BH114" i="6"/>
  <c r="BG114" i="6"/>
  <c r="BF114" i="6"/>
  <c r="T114" i="6"/>
  <c r="R114" i="6"/>
  <c r="P114" i="6"/>
  <c r="BK114" i="6"/>
  <c r="J114" i="6"/>
  <c r="BE114" i="6" s="1"/>
  <c r="BI109" i="6"/>
  <c r="BH109" i="6"/>
  <c r="BG109" i="6"/>
  <c r="BF109" i="6"/>
  <c r="T109" i="6"/>
  <c r="R109" i="6"/>
  <c r="P109" i="6"/>
  <c r="BK109" i="6"/>
  <c r="J109" i="6"/>
  <c r="BE109" i="6" s="1"/>
  <c r="BI104" i="6"/>
  <c r="BH104" i="6"/>
  <c r="BG104" i="6"/>
  <c r="BF104" i="6"/>
  <c r="T104" i="6"/>
  <c r="R104" i="6"/>
  <c r="P104" i="6"/>
  <c r="BK104" i="6"/>
  <c r="J104" i="6"/>
  <c r="BE104" i="6" s="1"/>
  <c r="BI101" i="6"/>
  <c r="BH101" i="6"/>
  <c r="BG101" i="6"/>
  <c r="BF101" i="6"/>
  <c r="T101" i="6"/>
  <c r="R101" i="6"/>
  <c r="P101" i="6"/>
  <c r="BK101" i="6"/>
  <c r="J101" i="6"/>
  <c r="BE101" i="6" s="1"/>
  <c r="BI96" i="6"/>
  <c r="BH96" i="6"/>
  <c r="BG96" i="6"/>
  <c r="BF96" i="6"/>
  <c r="T96" i="6"/>
  <c r="R96" i="6"/>
  <c r="P96" i="6"/>
  <c r="BK96" i="6"/>
  <c r="J96" i="6"/>
  <c r="BE96" i="6" s="1"/>
  <c r="BI93" i="6"/>
  <c r="BH93" i="6"/>
  <c r="BG93" i="6"/>
  <c r="BF93" i="6"/>
  <c r="T93" i="6"/>
  <c r="R93" i="6"/>
  <c r="P93" i="6"/>
  <c r="BK93" i="6"/>
  <c r="J93" i="6"/>
  <c r="BE93" i="6"/>
  <c r="BI87" i="6"/>
  <c r="BH87" i="6"/>
  <c r="BG87" i="6"/>
  <c r="BF87" i="6"/>
  <c r="F34" i="6" s="1"/>
  <c r="BA59" i="1" s="1"/>
  <c r="T87" i="6"/>
  <c r="R87" i="6"/>
  <c r="P87" i="6"/>
  <c r="BK87" i="6"/>
  <c r="J87" i="6"/>
  <c r="BE87" i="6" s="1"/>
  <c r="BI84" i="6"/>
  <c r="BH84" i="6"/>
  <c r="BG84" i="6"/>
  <c r="F35" i="6" s="1"/>
  <c r="BB59" i="1" s="1"/>
  <c r="BF84" i="6"/>
  <c r="J34" i="6" s="1"/>
  <c r="AW59" i="1" s="1"/>
  <c r="T84" i="6"/>
  <c r="R84" i="6"/>
  <c r="P84" i="6"/>
  <c r="BK84" i="6"/>
  <c r="BK83" i="6" s="1"/>
  <c r="J84" i="6"/>
  <c r="BE84" i="6"/>
  <c r="J78" i="6"/>
  <c r="J77" i="6"/>
  <c r="F77" i="6"/>
  <c r="F75" i="6"/>
  <c r="E73" i="6"/>
  <c r="J55" i="6"/>
  <c r="J54" i="6"/>
  <c r="F54" i="6"/>
  <c r="F52" i="6"/>
  <c r="E50" i="6"/>
  <c r="J18" i="6"/>
  <c r="E18" i="6"/>
  <c r="F55" i="6" s="1"/>
  <c r="J17" i="6"/>
  <c r="J12" i="6"/>
  <c r="J52" i="6" s="1"/>
  <c r="J75" i="6"/>
  <c r="E7" i="6"/>
  <c r="E71" i="6" s="1"/>
  <c r="E48" i="6"/>
  <c r="J37" i="5"/>
  <c r="J36" i="5"/>
  <c r="AY58" i="1" s="1"/>
  <c r="J35" i="5"/>
  <c r="AX58" i="1" s="1"/>
  <c r="BI148" i="5"/>
  <c r="BH148" i="5"/>
  <c r="BG148" i="5"/>
  <c r="BF148" i="5"/>
  <c r="T148" i="5"/>
  <c r="T147" i="5" s="1"/>
  <c r="R148" i="5"/>
  <c r="R147" i="5" s="1"/>
  <c r="P148" i="5"/>
  <c r="P147" i="5" s="1"/>
  <c r="BK148" i="5"/>
  <c r="BK147" i="5" s="1"/>
  <c r="J147" i="5" s="1"/>
  <c r="J62" i="5" s="1"/>
  <c r="J148" i="5"/>
  <c r="BE148" i="5"/>
  <c r="BI144" i="5"/>
  <c r="BH144" i="5"/>
  <c r="BG144" i="5"/>
  <c r="BF144" i="5"/>
  <c r="T144" i="5"/>
  <c r="R144" i="5"/>
  <c r="P144" i="5"/>
  <c r="BK144" i="5"/>
  <c r="J144" i="5"/>
  <c r="BE144" i="5"/>
  <c r="BI141" i="5"/>
  <c r="BH141" i="5"/>
  <c r="BG141" i="5"/>
  <c r="BF141" i="5"/>
  <c r="T141" i="5"/>
  <c r="R141" i="5"/>
  <c r="P141" i="5"/>
  <c r="BK141" i="5"/>
  <c r="J141" i="5"/>
  <c r="BE141" i="5" s="1"/>
  <c r="BI138" i="5"/>
  <c r="BH138" i="5"/>
  <c r="BG138" i="5"/>
  <c r="BF138" i="5"/>
  <c r="T138" i="5"/>
  <c r="R138" i="5"/>
  <c r="P138" i="5"/>
  <c r="BK138" i="5"/>
  <c r="J138" i="5"/>
  <c r="BE138" i="5"/>
  <c r="BI136" i="5"/>
  <c r="F37" i="5" s="1"/>
  <c r="BD58" i="1" s="1"/>
  <c r="BH136" i="5"/>
  <c r="BG136" i="5"/>
  <c r="BF136" i="5"/>
  <c r="T136" i="5"/>
  <c r="R136" i="5"/>
  <c r="P136" i="5"/>
  <c r="BK136" i="5"/>
  <c r="J136" i="5"/>
  <c r="BE136" i="5" s="1"/>
  <c r="BI133" i="5"/>
  <c r="BH133" i="5"/>
  <c r="BG133" i="5"/>
  <c r="BF133" i="5"/>
  <c r="T133" i="5"/>
  <c r="R133" i="5"/>
  <c r="P133" i="5"/>
  <c r="BK133" i="5"/>
  <c r="J133" i="5"/>
  <c r="BE133" i="5"/>
  <c r="BI131" i="5"/>
  <c r="BH131" i="5"/>
  <c r="BG131" i="5"/>
  <c r="BF131" i="5"/>
  <c r="T131" i="5"/>
  <c r="R131" i="5"/>
  <c r="P131" i="5"/>
  <c r="BK131" i="5"/>
  <c r="J131" i="5"/>
  <c r="BE131" i="5" s="1"/>
  <c r="BI126" i="5"/>
  <c r="BH126" i="5"/>
  <c r="BG126" i="5"/>
  <c r="BF126" i="5"/>
  <c r="T126" i="5"/>
  <c r="R126" i="5"/>
  <c r="P126" i="5"/>
  <c r="BK126" i="5"/>
  <c r="J126" i="5"/>
  <c r="BE126" i="5"/>
  <c r="BI121" i="5"/>
  <c r="BH121" i="5"/>
  <c r="BG121" i="5"/>
  <c r="BF121" i="5"/>
  <c r="T121" i="5"/>
  <c r="R121" i="5"/>
  <c r="P121" i="5"/>
  <c r="BK121" i="5"/>
  <c r="J121" i="5"/>
  <c r="BE121" i="5" s="1"/>
  <c r="BI115" i="5"/>
  <c r="BH115" i="5"/>
  <c r="BG115" i="5"/>
  <c r="BF115" i="5"/>
  <c r="T115" i="5"/>
  <c r="R115" i="5"/>
  <c r="P115" i="5"/>
  <c r="BK115" i="5"/>
  <c r="J115" i="5"/>
  <c r="BE115" i="5"/>
  <c r="BI112" i="5"/>
  <c r="BH112" i="5"/>
  <c r="BG112" i="5"/>
  <c r="BF112" i="5"/>
  <c r="T112" i="5"/>
  <c r="R112" i="5"/>
  <c r="P112" i="5"/>
  <c r="BK112" i="5"/>
  <c r="J112" i="5"/>
  <c r="BE112" i="5"/>
  <c r="BI106" i="5"/>
  <c r="BH106" i="5"/>
  <c r="BG106" i="5"/>
  <c r="BF106" i="5"/>
  <c r="T106" i="5"/>
  <c r="R106" i="5"/>
  <c r="P106" i="5"/>
  <c r="BK106" i="5"/>
  <c r="J106" i="5"/>
  <c r="BE106" i="5"/>
  <c r="BI103" i="5"/>
  <c r="BH103" i="5"/>
  <c r="BG103" i="5"/>
  <c r="BF103" i="5"/>
  <c r="T103" i="5"/>
  <c r="R103" i="5"/>
  <c r="P103" i="5"/>
  <c r="BK103" i="5"/>
  <c r="J103" i="5"/>
  <c r="BE103" i="5"/>
  <c r="BI98" i="5"/>
  <c r="BH98" i="5"/>
  <c r="BG98" i="5"/>
  <c r="BF98" i="5"/>
  <c r="T98" i="5"/>
  <c r="R98" i="5"/>
  <c r="P98" i="5"/>
  <c r="BK98" i="5"/>
  <c r="J98" i="5"/>
  <c r="BE98" i="5"/>
  <c r="BI95" i="5"/>
  <c r="BH95" i="5"/>
  <c r="BG95" i="5"/>
  <c r="BF95" i="5"/>
  <c r="T95" i="5"/>
  <c r="R95" i="5"/>
  <c r="P95" i="5"/>
  <c r="BK95" i="5"/>
  <c r="J95" i="5"/>
  <c r="BE95" i="5"/>
  <c r="BI92" i="5"/>
  <c r="BH92" i="5"/>
  <c r="BG92" i="5"/>
  <c r="BF92" i="5"/>
  <c r="T92" i="5"/>
  <c r="R92" i="5"/>
  <c r="P92" i="5"/>
  <c r="BK92" i="5"/>
  <c r="J92" i="5"/>
  <c r="BE92" i="5"/>
  <c r="BI85" i="5"/>
  <c r="BH85" i="5"/>
  <c r="F36" i="5" s="1"/>
  <c r="BC58" i="1" s="1"/>
  <c r="BG85" i="5"/>
  <c r="F35" i="5"/>
  <c r="BB58" i="1" s="1"/>
  <c r="BF85" i="5"/>
  <c r="F34" i="5" s="1"/>
  <c r="BA58" i="1" s="1"/>
  <c r="T85" i="5"/>
  <c r="T84" i="5"/>
  <c r="T83" i="5" s="1"/>
  <c r="T82" i="5" s="1"/>
  <c r="R85" i="5"/>
  <c r="R84" i="5"/>
  <c r="R83" i="5" s="1"/>
  <c r="R82" i="5" s="1"/>
  <c r="P85" i="5"/>
  <c r="P84" i="5"/>
  <c r="P83" i="5" s="1"/>
  <c r="P82" i="5" s="1"/>
  <c r="AU58" i="1" s="1"/>
  <c r="BK85" i="5"/>
  <c r="BK84" i="5" s="1"/>
  <c r="J85" i="5"/>
  <c r="BE85" i="5" s="1"/>
  <c r="J79" i="5"/>
  <c r="J78" i="5"/>
  <c r="F78" i="5"/>
  <c r="F76" i="5"/>
  <c r="E74" i="5"/>
  <c r="J55" i="5"/>
  <c r="J54" i="5"/>
  <c r="F54" i="5"/>
  <c r="F52" i="5"/>
  <c r="E50" i="5"/>
  <c r="J18" i="5"/>
  <c r="E18" i="5"/>
  <c r="F79" i="5" s="1"/>
  <c r="F55" i="5"/>
  <c r="J17" i="5"/>
  <c r="J12" i="5"/>
  <c r="J76" i="5" s="1"/>
  <c r="J52" i="5"/>
  <c r="E7" i="5"/>
  <c r="E48" i="5" s="1"/>
  <c r="E72" i="5"/>
  <c r="J37" i="4"/>
  <c r="J36" i="4"/>
  <c r="AY57" i="1"/>
  <c r="J35" i="4"/>
  <c r="AX57" i="1"/>
  <c r="BI145" i="4"/>
  <c r="BH145" i="4"/>
  <c r="BG145" i="4"/>
  <c r="BF145" i="4"/>
  <c r="T145" i="4"/>
  <c r="T144" i="4"/>
  <c r="R145" i="4"/>
  <c r="R144" i="4"/>
  <c r="P145" i="4"/>
  <c r="P144" i="4"/>
  <c r="BK145" i="4"/>
  <c r="BK144" i="4"/>
  <c r="J144" i="4" s="1"/>
  <c r="J65" i="4" s="1"/>
  <c r="J145" i="4"/>
  <c r="BE145" i="4" s="1"/>
  <c r="BI141" i="4"/>
  <c r="BH141" i="4"/>
  <c r="BG141" i="4"/>
  <c r="BF141" i="4"/>
  <c r="T141" i="4"/>
  <c r="R141" i="4"/>
  <c r="P141" i="4"/>
  <c r="BK141" i="4"/>
  <c r="J141" i="4"/>
  <c r="BE141" i="4"/>
  <c r="BI139" i="4"/>
  <c r="BH139" i="4"/>
  <c r="BG139" i="4"/>
  <c r="BF139" i="4"/>
  <c r="T139" i="4"/>
  <c r="R139" i="4"/>
  <c r="P139" i="4"/>
  <c r="BK139" i="4"/>
  <c r="J139" i="4"/>
  <c r="BE139" i="4"/>
  <c r="BI137" i="4"/>
  <c r="BH137" i="4"/>
  <c r="BG137" i="4"/>
  <c r="BF137" i="4"/>
  <c r="T137" i="4"/>
  <c r="T136" i="4"/>
  <c r="R137" i="4"/>
  <c r="R136" i="4"/>
  <c r="P137" i="4"/>
  <c r="P136" i="4"/>
  <c r="BK137" i="4"/>
  <c r="BK136" i="4"/>
  <c r="J136" i="4" s="1"/>
  <c r="J64" i="4" s="1"/>
  <c r="J137" i="4"/>
  <c r="BE137" i="4" s="1"/>
  <c r="BI133" i="4"/>
  <c r="BH133" i="4"/>
  <c r="BG133" i="4"/>
  <c r="BF133" i="4"/>
  <c r="T133" i="4"/>
  <c r="T132" i="4"/>
  <c r="R133" i="4"/>
  <c r="R132" i="4"/>
  <c r="P133" i="4"/>
  <c r="P132" i="4"/>
  <c r="BK133" i="4"/>
  <c r="BK132" i="4"/>
  <c r="J132" i="4" s="1"/>
  <c r="J63" i="4" s="1"/>
  <c r="J133" i="4"/>
  <c r="BE133" i="4" s="1"/>
  <c r="BI129" i="4"/>
  <c r="BH129" i="4"/>
  <c r="BG129" i="4"/>
  <c r="BF129" i="4"/>
  <c r="T129" i="4"/>
  <c r="R129" i="4"/>
  <c r="P129" i="4"/>
  <c r="BK129" i="4"/>
  <c r="BK122" i="4" s="1"/>
  <c r="J122" i="4" s="1"/>
  <c r="J62" i="4" s="1"/>
  <c r="J129" i="4"/>
  <c r="BE129" i="4"/>
  <c r="BI123" i="4"/>
  <c r="BH123" i="4"/>
  <c r="BG123" i="4"/>
  <c r="BF123" i="4"/>
  <c r="T123" i="4"/>
  <c r="T122" i="4"/>
  <c r="R123" i="4"/>
  <c r="R122" i="4"/>
  <c r="P123" i="4"/>
  <c r="P122" i="4"/>
  <c r="BK123" i="4"/>
  <c r="J123" i="4"/>
  <c r="BE123" i="4" s="1"/>
  <c r="BI118" i="4"/>
  <c r="BH118" i="4"/>
  <c r="BG118" i="4"/>
  <c r="BF118" i="4"/>
  <c r="T118" i="4"/>
  <c r="R118" i="4"/>
  <c r="P118" i="4"/>
  <c r="BK118" i="4"/>
  <c r="J118" i="4"/>
  <c r="BE118" i="4"/>
  <c r="BI116" i="4"/>
  <c r="BH116" i="4"/>
  <c r="BG116" i="4"/>
  <c r="BF116" i="4"/>
  <c r="T116" i="4"/>
  <c r="R116" i="4"/>
  <c r="P116" i="4"/>
  <c r="BK116" i="4"/>
  <c r="J116" i="4"/>
  <c r="BE116" i="4"/>
  <c r="BI113" i="4"/>
  <c r="BH113" i="4"/>
  <c r="BG113" i="4"/>
  <c r="BF113" i="4"/>
  <c r="T113" i="4"/>
  <c r="R113" i="4"/>
  <c r="P113" i="4"/>
  <c r="BK113" i="4"/>
  <c r="J113" i="4"/>
  <c r="BE113" i="4"/>
  <c r="BI110" i="4"/>
  <c r="BH110" i="4"/>
  <c r="BG110" i="4"/>
  <c r="BF110" i="4"/>
  <c r="T110" i="4"/>
  <c r="R110" i="4"/>
  <c r="P110" i="4"/>
  <c r="BK110" i="4"/>
  <c r="J110" i="4"/>
  <c r="BE110" i="4"/>
  <c r="BI106" i="4"/>
  <c r="BH106" i="4"/>
  <c r="BG106" i="4"/>
  <c r="BF106" i="4"/>
  <c r="T106" i="4"/>
  <c r="R106" i="4"/>
  <c r="P106" i="4"/>
  <c r="BK106" i="4"/>
  <c r="J106" i="4"/>
  <c r="BE106" i="4"/>
  <c r="BI102" i="4"/>
  <c r="BH102" i="4"/>
  <c r="BG102" i="4"/>
  <c r="BF102" i="4"/>
  <c r="T102" i="4"/>
  <c r="R102" i="4"/>
  <c r="P102" i="4"/>
  <c r="BK102" i="4"/>
  <c r="J102" i="4"/>
  <c r="BE102" i="4"/>
  <c r="BI98" i="4"/>
  <c r="BH98" i="4"/>
  <c r="BG98" i="4"/>
  <c r="BF98" i="4"/>
  <c r="T98" i="4"/>
  <c r="R98" i="4"/>
  <c r="P98" i="4"/>
  <c r="BK98" i="4"/>
  <c r="J98" i="4"/>
  <c r="BE98" i="4"/>
  <c r="BI95" i="4"/>
  <c r="BH95" i="4"/>
  <c r="BG95" i="4"/>
  <c r="BF95" i="4"/>
  <c r="T95" i="4"/>
  <c r="R95" i="4"/>
  <c r="P95" i="4"/>
  <c r="BK95" i="4"/>
  <c r="J95" i="4"/>
  <c r="BE95" i="4"/>
  <c r="BI91" i="4"/>
  <c r="BH91" i="4"/>
  <c r="BG91" i="4"/>
  <c r="BF91" i="4"/>
  <c r="T91" i="4"/>
  <c r="R91" i="4"/>
  <c r="P91" i="4"/>
  <c r="BK91" i="4"/>
  <c r="J91" i="4"/>
  <c r="BE91" i="4"/>
  <c r="BI88" i="4"/>
  <c r="F37" i="4"/>
  <c r="BD57" i="1" s="1"/>
  <c r="BH88" i="4"/>
  <c r="F36" i="4" s="1"/>
  <c r="BC57" i="1" s="1"/>
  <c r="BG88" i="4"/>
  <c r="F35" i="4"/>
  <c r="BB57" i="1" s="1"/>
  <c r="BF88" i="4"/>
  <c r="F34" i="4" s="1"/>
  <c r="BA57" i="1" s="1"/>
  <c r="T88" i="4"/>
  <c r="T87" i="4"/>
  <c r="T86" i="4" s="1"/>
  <c r="T85" i="4" s="1"/>
  <c r="R88" i="4"/>
  <c r="R87" i="4"/>
  <c r="R86" i="4" s="1"/>
  <c r="R85" i="4" s="1"/>
  <c r="P88" i="4"/>
  <c r="P87" i="4"/>
  <c r="P86" i="4" s="1"/>
  <c r="P85" i="4" s="1"/>
  <c r="AU57" i="1" s="1"/>
  <c r="BK88" i="4"/>
  <c r="BK87" i="4" s="1"/>
  <c r="J88" i="4"/>
  <c r="BE88" i="4" s="1"/>
  <c r="J82" i="4"/>
  <c r="J81" i="4"/>
  <c r="F81" i="4"/>
  <c r="F79" i="4"/>
  <c r="E77" i="4"/>
  <c r="J55" i="4"/>
  <c r="J54" i="4"/>
  <c r="F54" i="4"/>
  <c r="F52" i="4"/>
  <c r="E50" i="4"/>
  <c r="J18" i="4"/>
  <c r="E18" i="4"/>
  <c r="F82" i="4"/>
  <c r="F55" i="4"/>
  <c r="J17" i="4"/>
  <c r="J12" i="4"/>
  <c r="J79" i="4"/>
  <c r="J52" i="4"/>
  <c r="E7" i="4"/>
  <c r="E75" i="4"/>
  <c r="E48" i="4"/>
  <c r="J37" i="3"/>
  <c r="J36" i="3"/>
  <c r="AY56" i="1"/>
  <c r="J35" i="3"/>
  <c r="AX56" i="1"/>
  <c r="BI121" i="3"/>
  <c r="BH121" i="3"/>
  <c r="BG121" i="3"/>
  <c r="BF121" i="3"/>
  <c r="T121" i="3"/>
  <c r="T120" i="3"/>
  <c r="R121" i="3"/>
  <c r="R120" i="3"/>
  <c r="P121" i="3"/>
  <c r="P120" i="3"/>
  <c r="BK121" i="3"/>
  <c r="BK120" i="3"/>
  <c r="J120" i="3" s="1"/>
  <c r="J62" i="3" s="1"/>
  <c r="J121" i="3"/>
  <c r="BE121" i="3"/>
  <c r="BI118" i="3"/>
  <c r="BH118" i="3"/>
  <c r="BG118" i="3"/>
  <c r="BF118" i="3"/>
  <c r="T118" i="3"/>
  <c r="R118" i="3"/>
  <c r="P118" i="3"/>
  <c r="BK118" i="3"/>
  <c r="J118" i="3"/>
  <c r="BE118" i="3"/>
  <c r="BI115" i="3"/>
  <c r="BH115" i="3"/>
  <c r="BG115" i="3"/>
  <c r="BF115" i="3"/>
  <c r="T115" i="3"/>
  <c r="R115" i="3"/>
  <c r="P115" i="3"/>
  <c r="BK115" i="3"/>
  <c r="J115" i="3"/>
  <c r="BE115" i="3"/>
  <c r="BI113" i="3"/>
  <c r="BH113" i="3"/>
  <c r="BG113" i="3"/>
  <c r="BF113" i="3"/>
  <c r="T113" i="3"/>
  <c r="R113" i="3"/>
  <c r="P113" i="3"/>
  <c r="BK113" i="3"/>
  <c r="J113" i="3"/>
  <c r="BE113" i="3"/>
  <c r="BI110" i="3"/>
  <c r="BH110" i="3"/>
  <c r="BG110" i="3"/>
  <c r="BF110" i="3"/>
  <c r="T110" i="3"/>
  <c r="R110" i="3"/>
  <c r="P110" i="3"/>
  <c r="BK110" i="3"/>
  <c r="J110" i="3"/>
  <c r="BE110" i="3"/>
  <c r="BI108" i="3"/>
  <c r="BH108" i="3"/>
  <c r="BG108" i="3"/>
  <c r="BF108" i="3"/>
  <c r="T108" i="3"/>
  <c r="R108" i="3"/>
  <c r="P108" i="3"/>
  <c r="BK108" i="3"/>
  <c r="J108" i="3"/>
  <c r="BE108" i="3"/>
  <c r="BI106" i="3"/>
  <c r="BH106" i="3"/>
  <c r="BG106" i="3"/>
  <c r="BF106" i="3"/>
  <c r="T106" i="3"/>
  <c r="R106" i="3"/>
  <c r="P106" i="3"/>
  <c r="BK106" i="3"/>
  <c r="J106" i="3"/>
  <c r="BE106" i="3"/>
  <c r="BI103" i="3"/>
  <c r="BH103" i="3"/>
  <c r="BG103" i="3"/>
  <c r="BF103" i="3"/>
  <c r="T103" i="3"/>
  <c r="R103" i="3"/>
  <c r="P103" i="3"/>
  <c r="BK103" i="3"/>
  <c r="J103" i="3"/>
  <c r="BE103" i="3"/>
  <c r="BI100" i="3"/>
  <c r="BH100" i="3"/>
  <c r="BG100" i="3"/>
  <c r="BF100" i="3"/>
  <c r="T100" i="3"/>
  <c r="R100" i="3"/>
  <c r="P100" i="3"/>
  <c r="BK100" i="3"/>
  <c r="J100" i="3"/>
  <c r="BE100" i="3"/>
  <c r="BI96" i="3"/>
  <c r="BH96" i="3"/>
  <c r="BG96" i="3"/>
  <c r="BF96" i="3"/>
  <c r="T96" i="3"/>
  <c r="R96" i="3"/>
  <c r="P96" i="3"/>
  <c r="BK96" i="3"/>
  <c r="J96" i="3"/>
  <c r="BE96" i="3"/>
  <c r="BI93" i="3"/>
  <c r="BH93" i="3"/>
  <c r="BG93" i="3"/>
  <c r="BF93" i="3"/>
  <c r="T93" i="3"/>
  <c r="R93" i="3"/>
  <c r="R84" i="3" s="1"/>
  <c r="R83" i="3" s="1"/>
  <c r="R82" i="3" s="1"/>
  <c r="P93" i="3"/>
  <c r="BK93" i="3"/>
  <c r="J93" i="3"/>
  <c r="BE93" i="3"/>
  <c r="BI89" i="3"/>
  <c r="BH89" i="3"/>
  <c r="BG89" i="3"/>
  <c r="BF89" i="3"/>
  <c r="T89" i="3"/>
  <c r="R89" i="3"/>
  <c r="P89" i="3"/>
  <c r="BK89" i="3"/>
  <c r="J89" i="3"/>
  <c r="BE89" i="3"/>
  <c r="BI85" i="3"/>
  <c r="F37" i="3"/>
  <c r="BD56" i="1" s="1"/>
  <c r="BH85" i="3"/>
  <c r="F36" i="3" s="1"/>
  <c r="BC56" i="1" s="1"/>
  <c r="BG85" i="3"/>
  <c r="F35" i="3"/>
  <c r="BB56" i="1" s="1"/>
  <c r="BF85" i="3"/>
  <c r="J34" i="3" s="1"/>
  <c r="AW56" i="1" s="1"/>
  <c r="T85" i="3"/>
  <c r="T84" i="3"/>
  <c r="T83" i="3" s="1"/>
  <c r="T82" i="3" s="1"/>
  <c r="R85" i="3"/>
  <c r="P85" i="3"/>
  <c r="P84" i="3"/>
  <c r="P83" i="3" s="1"/>
  <c r="P82" i="3" s="1"/>
  <c r="AU56" i="1" s="1"/>
  <c r="BK85" i="3"/>
  <c r="BK84" i="3" s="1"/>
  <c r="J85" i="3"/>
  <c r="BE85" i="3" s="1"/>
  <c r="J79" i="3"/>
  <c r="J78" i="3"/>
  <c r="F78" i="3"/>
  <c r="F76" i="3"/>
  <c r="E74" i="3"/>
  <c r="J55" i="3"/>
  <c r="J54" i="3"/>
  <c r="F54" i="3"/>
  <c r="F52" i="3"/>
  <c r="E50" i="3"/>
  <c r="J18" i="3"/>
  <c r="E18" i="3"/>
  <c r="F79" i="3" s="1"/>
  <c r="J17" i="3"/>
  <c r="J12" i="3"/>
  <c r="J76" i="3" s="1"/>
  <c r="E7" i="3"/>
  <c r="E72" i="3"/>
  <c r="E48" i="3"/>
  <c r="J37" i="2"/>
  <c r="J36" i="2"/>
  <c r="AY55" i="1"/>
  <c r="J35" i="2"/>
  <c r="AX55" i="1"/>
  <c r="BI193" i="2"/>
  <c r="BH193" i="2"/>
  <c r="BG193" i="2"/>
  <c r="BF193" i="2"/>
  <c r="T193" i="2"/>
  <c r="T192" i="2"/>
  <c r="R193" i="2"/>
  <c r="R192" i="2"/>
  <c r="P193" i="2"/>
  <c r="P192" i="2"/>
  <c r="BK193" i="2"/>
  <c r="BK192" i="2"/>
  <c r="J192" i="2" s="1"/>
  <c r="J65" i="2" s="1"/>
  <c r="J193" i="2"/>
  <c r="BE193" i="2" s="1"/>
  <c r="BI191" i="2"/>
  <c r="BH191" i="2"/>
  <c r="BG191" i="2"/>
  <c r="BF191" i="2"/>
  <c r="T191" i="2"/>
  <c r="R191" i="2"/>
  <c r="P191" i="2"/>
  <c r="BK191" i="2"/>
  <c r="J191" i="2"/>
  <c r="BE191" i="2"/>
  <c r="BI188" i="2"/>
  <c r="BH188" i="2"/>
  <c r="BG188" i="2"/>
  <c r="BF188" i="2"/>
  <c r="T188" i="2"/>
  <c r="R188" i="2"/>
  <c r="P188" i="2"/>
  <c r="BK188" i="2"/>
  <c r="J188" i="2"/>
  <c r="BE188" i="2"/>
  <c r="BI186" i="2"/>
  <c r="BH186" i="2"/>
  <c r="BG186" i="2"/>
  <c r="BF186" i="2"/>
  <c r="T186" i="2"/>
  <c r="R186" i="2"/>
  <c r="R180" i="2" s="1"/>
  <c r="P186" i="2"/>
  <c r="BK186" i="2"/>
  <c r="J186" i="2"/>
  <c r="BE186" i="2"/>
  <c r="BI184" i="2"/>
  <c r="BH184" i="2"/>
  <c r="BG184" i="2"/>
  <c r="BF184" i="2"/>
  <c r="T184" i="2"/>
  <c r="R184" i="2"/>
  <c r="P184" i="2"/>
  <c r="BK184" i="2"/>
  <c r="BK180" i="2" s="1"/>
  <c r="J180" i="2" s="1"/>
  <c r="J64" i="2" s="1"/>
  <c r="J184" i="2"/>
  <c r="BE184" i="2"/>
  <c r="BI181" i="2"/>
  <c r="BH181" i="2"/>
  <c r="BG181" i="2"/>
  <c r="BF181" i="2"/>
  <c r="T181" i="2"/>
  <c r="T180" i="2"/>
  <c r="R181" i="2"/>
  <c r="P181" i="2"/>
  <c r="P180" i="2"/>
  <c r="BK181" i="2"/>
  <c r="J181" i="2"/>
  <c r="BE181" i="2" s="1"/>
  <c r="BI177" i="2"/>
  <c r="BH177" i="2"/>
  <c r="BG177" i="2"/>
  <c r="BF177" i="2"/>
  <c r="T177" i="2"/>
  <c r="R177" i="2"/>
  <c r="R164" i="2" s="1"/>
  <c r="P177" i="2"/>
  <c r="BK177" i="2"/>
  <c r="J177" i="2"/>
  <c r="BE177" i="2"/>
  <c r="BI170" i="2"/>
  <c r="BH170" i="2"/>
  <c r="BG170" i="2"/>
  <c r="BF170" i="2"/>
  <c r="T170" i="2"/>
  <c r="R170" i="2"/>
  <c r="P170" i="2"/>
  <c r="BK170" i="2"/>
  <c r="BK164" i="2" s="1"/>
  <c r="J164" i="2" s="1"/>
  <c r="J63" i="2" s="1"/>
  <c r="J170" i="2"/>
  <c r="BE170" i="2"/>
  <c r="BI165" i="2"/>
  <c r="BH165" i="2"/>
  <c r="BG165" i="2"/>
  <c r="BF165" i="2"/>
  <c r="T165" i="2"/>
  <c r="T164" i="2"/>
  <c r="R165" i="2"/>
  <c r="P165" i="2"/>
  <c r="P164" i="2"/>
  <c r="BK165" i="2"/>
  <c r="J165" i="2"/>
  <c r="BE165" i="2" s="1"/>
  <c r="BI161" i="2"/>
  <c r="BH161" i="2"/>
  <c r="BG161" i="2"/>
  <c r="BF161" i="2"/>
  <c r="T161" i="2"/>
  <c r="R161" i="2"/>
  <c r="P161" i="2"/>
  <c r="BK161" i="2"/>
  <c r="J161" i="2"/>
  <c r="BE161" i="2"/>
  <c r="BI159" i="2"/>
  <c r="BH159" i="2"/>
  <c r="BG159" i="2"/>
  <c r="BF159" i="2"/>
  <c r="T159" i="2"/>
  <c r="R159" i="2"/>
  <c r="P159" i="2"/>
  <c r="BK159" i="2"/>
  <c r="J159" i="2"/>
  <c r="BE159" i="2"/>
  <c r="BI156" i="2"/>
  <c r="BH156" i="2"/>
  <c r="BG156" i="2"/>
  <c r="BF156" i="2"/>
  <c r="T156" i="2"/>
  <c r="R156" i="2"/>
  <c r="R151" i="2" s="1"/>
  <c r="P156" i="2"/>
  <c r="BK156" i="2"/>
  <c r="J156" i="2"/>
  <c r="BE156" i="2"/>
  <c r="BI155" i="2"/>
  <c r="BH155" i="2"/>
  <c r="BG155" i="2"/>
  <c r="BF155" i="2"/>
  <c r="T155" i="2"/>
  <c r="R155" i="2"/>
  <c r="P155" i="2"/>
  <c r="BK155" i="2"/>
  <c r="BK151" i="2" s="1"/>
  <c r="J151" i="2" s="1"/>
  <c r="J62" i="2" s="1"/>
  <c r="J155" i="2"/>
  <c r="BE155" i="2"/>
  <c r="BI152" i="2"/>
  <c r="BH152" i="2"/>
  <c r="BG152" i="2"/>
  <c r="BF152" i="2"/>
  <c r="T152" i="2"/>
  <c r="T151" i="2"/>
  <c r="R152" i="2"/>
  <c r="P152" i="2"/>
  <c r="P151" i="2"/>
  <c r="BK152" i="2"/>
  <c r="J152" i="2"/>
  <c r="BE152" i="2" s="1"/>
  <c r="BI148" i="2"/>
  <c r="BH148" i="2"/>
  <c r="BG148" i="2"/>
  <c r="BF148" i="2"/>
  <c r="T148" i="2"/>
  <c r="R148" i="2"/>
  <c r="P148" i="2"/>
  <c r="BK148" i="2"/>
  <c r="J148" i="2"/>
  <c r="BE148" i="2"/>
  <c r="BI145" i="2"/>
  <c r="BH145" i="2"/>
  <c r="BG145" i="2"/>
  <c r="BF145" i="2"/>
  <c r="T145" i="2"/>
  <c r="R145" i="2"/>
  <c r="P145" i="2"/>
  <c r="BK145" i="2"/>
  <c r="J145" i="2"/>
  <c r="BE145" i="2"/>
  <c r="BI142" i="2"/>
  <c r="BH142" i="2"/>
  <c r="BG142" i="2"/>
  <c r="BF142" i="2"/>
  <c r="T142" i="2"/>
  <c r="R142" i="2"/>
  <c r="P142" i="2"/>
  <c r="BK142" i="2"/>
  <c r="J142" i="2"/>
  <c r="BE142" i="2"/>
  <c r="BI140" i="2"/>
  <c r="BH140" i="2"/>
  <c r="BG140" i="2"/>
  <c r="BF140" i="2"/>
  <c r="T140" i="2"/>
  <c r="R140" i="2"/>
  <c r="P140" i="2"/>
  <c r="BK140" i="2"/>
  <c r="J140" i="2"/>
  <c r="BE140" i="2"/>
  <c r="BI137" i="2"/>
  <c r="BH137" i="2"/>
  <c r="BG137" i="2"/>
  <c r="BF137" i="2"/>
  <c r="T137" i="2"/>
  <c r="R137" i="2"/>
  <c r="P137" i="2"/>
  <c r="BK137" i="2"/>
  <c r="J137" i="2"/>
  <c r="BE137" i="2"/>
  <c r="BI135" i="2"/>
  <c r="BH135" i="2"/>
  <c r="BG135" i="2"/>
  <c r="BF135" i="2"/>
  <c r="T135" i="2"/>
  <c r="R135" i="2"/>
  <c r="P135" i="2"/>
  <c r="BK135" i="2"/>
  <c r="J135" i="2"/>
  <c r="BE135" i="2"/>
  <c r="BI132" i="2"/>
  <c r="BH132" i="2"/>
  <c r="BG132" i="2"/>
  <c r="BF132" i="2"/>
  <c r="T132" i="2"/>
  <c r="R132" i="2"/>
  <c r="P132" i="2"/>
  <c r="BK132" i="2"/>
  <c r="J132" i="2"/>
  <c r="BE132" i="2"/>
  <c r="BI129" i="2"/>
  <c r="BH129" i="2"/>
  <c r="BG129" i="2"/>
  <c r="BF129" i="2"/>
  <c r="T129" i="2"/>
  <c r="R129" i="2"/>
  <c r="P129" i="2"/>
  <c r="BK129" i="2"/>
  <c r="J129" i="2"/>
  <c r="BE129" i="2"/>
  <c r="BI126" i="2"/>
  <c r="BH126" i="2"/>
  <c r="BG126" i="2"/>
  <c r="BF126" i="2"/>
  <c r="T126" i="2"/>
  <c r="R126" i="2"/>
  <c r="P126" i="2"/>
  <c r="BK126" i="2"/>
  <c r="J126" i="2"/>
  <c r="BE126" i="2"/>
  <c r="BI123" i="2"/>
  <c r="BH123" i="2"/>
  <c r="BG123" i="2"/>
  <c r="BF123" i="2"/>
  <c r="T123" i="2"/>
  <c r="R123" i="2"/>
  <c r="P123" i="2"/>
  <c r="BK123" i="2"/>
  <c r="J123" i="2"/>
  <c r="BE123" i="2"/>
  <c r="BI120" i="2"/>
  <c r="BH120" i="2"/>
  <c r="BG120" i="2"/>
  <c r="BF120" i="2"/>
  <c r="T120" i="2"/>
  <c r="R120" i="2"/>
  <c r="P120" i="2"/>
  <c r="BK120" i="2"/>
  <c r="J120" i="2"/>
  <c r="BE120" i="2"/>
  <c r="BI117" i="2"/>
  <c r="BH117" i="2"/>
  <c r="BG117" i="2"/>
  <c r="BF117" i="2"/>
  <c r="T117" i="2"/>
  <c r="R117" i="2"/>
  <c r="P117" i="2"/>
  <c r="BK117" i="2"/>
  <c r="J117" i="2"/>
  <c r="BE117" i="2"/>
  <c r="BI114" i="2"/>
  <c r="BH114" i="2"/>
  <c r="BG114" i="2"/>
  <c r="BF114" i="2"/>
  <c r="T114" i="2"/>
  <c r="R114" i="2"/>
  <c r="P114" i="2"/>
  <c r="BK114" i="2"/>
  <c r="J114" i="2"/>
  <c r="BE114" i="2"/>
  <c r="BI111" i="2"/>
  <c r="BH111" i="2"/>
  <c r="BG111" i="2"/>
  <c r="BF111" i="2"/>
  <c r="T111" i="2"/>
  <c r="R111" i="2"/>
  <c r="P111" i="2"/>
  <c r="BK111" i="2"/>
  <c r="J111" i="2"/>
  <c r="BE111" i="2"/>
  <c r="BI108" i="2"/>
  <c r="BH108" i="2"/>
  <c r="BG108" i="2"/>
  <c r="BF108" i="2"/>
  <c r="T108" i="2"/>
  <c r="R108" i="2"/>
  <c r="P108" i="2"/>
  <c r="BK108" i="2"/>
  <c r="J108" i="2"/>
  <c r="BE108" i="2"/>
  <c r="BI105" i="2"/>
  <c r="BH105" i="2"/>
  <c r="BG105" i="2"/>
  <c r="BF105" i="2"/>
  <c r="T105" i="2"/>
  <c r="R105" i="2"/>
  <c r="P105" i="2"/>
  <c r="BK105" i="2"/>
  <c r="J105" i="2"/>
  <c r="BE105" i="2"/>
  <c r="BI102" i="2"/>
  <c r="BH102" i="2"/>
  <c r="BG102" i="2"/>
  <c r="BF102" i="2"/>
  <c r="T102" i="2"/>
  <c r="R102" i="2"/>
  <c r="P102" i="2"/>
  <c r="BK102" i="2"/>
  <c r="J102" i="2"/>
  <c r="BE102" i="2"/>
  <c r="BI99" i="2"/>
  <c r="BH99" i="2"/>
  <c r="BG99" i="2"/>
  <c r="BF99" i="2"/>
  <c r="T99" i="2"/>
  <c r="R99" i="2"/>
  <c r="P99" i="2"/>
  <c r="BK99" i="2"/>
  <c r="J99" i="2"/>
  <c r="BE99" i="2"/>
  <c r="BI96" i="2"/>
  <c r="BH96" i="2"/>
  <c r="BG96" i="2"/>
  <c r="BF96" i="2"/>
  <c r="T96" i="2"/>
  <c r="R96" i="2"/>
  <c r="R87" i="2" s="1"/>
  <c r="R86" i="2" s="1"/>
  <c r="R85" i="2" s="1"/>
  <c r="P96" i="2"/>
  <c r="BK96" i="2"/>
  <c r="J96" i="2"/>
  <c r="BE96" i="2"/>
  <c r="BI94" i="2"/>
  <c r="BH94" i="2"/>
  <c r="BG94" i="2"/>
  <c r="BF94" i="2"/>
  <c r="T94" i="2"/>
  <c r="R94" i="2"/>
  <c r="P94" i="2"/>
  <c r="BK94" i="2"/>
  <c r="J94" i="2"/>
  <c r="BE94" i="2"/>
  <c r="BI88" i="2"/>
  <c r="F37" i="2"/>
  <c r="BD55" i="1" s="1"/>
  <c r="BH88" i="2"/>
  <c r="F36" i="2" s="1"/>
  <c r="BC55" i="1" s="1"/>
  <c r="BG88" i="2"/>
  <c r="F35" i="2"/>
  <c r="BB55" i="1" s="1"/>
  <c r="BF88" i="2"/>
  <c r="J34" i="2" s="1"/>
  <c r="AW55" i="1" s="1"/>
  <c r="T88" i="2"/>
  <c r="T87" i="2"/>
  <c r="T86" i="2" s="1"/>
  <c r="T85" i="2" s="1"/>
  <c r="R88" i="2"/>
  <c r="P88" i="2"/>
  <c r="P87" i="2"/>
  <c r="P86" i="2" s="1"/>
  <c r="P85" i="2" s="1"/>
  <c r="AU55" i="1" s="1"/>
  <c r="BK88" i="2"/>
  <c r="BK87" i="2" s="1"/>
  <c r="J88" i="2"/>
  <c r="BE88" i="2" s="1"/>
  <c r="J82" i="2"/>
  <c r="J81" i="2"/>
  <c r="F81" i="2"/>
  <c r="F79" i="2"/>
  <c r="E77" i="2"/>
  <c r="J55" i="2"/>
  <c r="J54" i="2"/>
  <c r="F54" i="2"/>
  <c r="F52" i="2"/>
  <c r="E50" i="2"/>
  <c r="J18" i="2"/>
  <c r="E18" i="2"/>
  <c r="F82" i="2" s="1"/>
  <c r="J17" i="2"/>
  <c r="J12" i="2"/>
  <c r="J79" i="2" s="1"/>
  <c r="E7" i="2"/>
  <c r="E48" i="2" s="1"/>
  <c r="E75" i="2"/>
  <c r="AS54" i="1"/>
  <c r="L50" i="1"/>
  <c r="AM50" i="1"/>
  <c r="AM49" i="1"/>
  <c r="L49" i="1"/>
  <c r="AM47" i="1"/>
  <c r="L47" i="1"/>
  <c r="L45" i="1"/>
  <c r="L44" i="1"/>
  <c r="J83" i="6" l="1"/>
  <c r="J61" i="6" s="1"/>
  <c r="BK82" i="6"/>
  <c r="J82" i="6" s="1"/>
  <c r="J60" i="6" s="1"/>
  <c r="F36" i="6"/>
  <c r="BC59" i="1" s="1"/>
  <c r="BC54" i="1" s="1"/>
  <c r="P83" i="6"/>
  <c r="P82" i="6" s="1"/>
  <c r="P81" i="6" s="1"/>
  <c r="AU59" i="1" s="1"/>
  <c r="F78" i="6"/>
  <c r="R83" i="6"/>
  <c r="R82" i="6" s="1"/>
  <c r="R81" i="6" s="1"/>
  <c r="F33" i="4"/>
  <c r="AZ57" i="1" s="1"/>
  <c r="J33" i="4"/>
  <c r="AV57" i="1" s="1"/>
  <c r="F33" i="5"/>
  <c r="AZ58" i="1" s="1"/>
  <c r="J33" i="5"/>
  <c r="AV58" i="1" s="1"/>
  <c r="BK86" i="2"/>
  <c r="J87" i="2"/>
  <c r="J61" i="2" s="1"/>
  <c r="J33" i="3"/>
  <c r="AV56" i="1" s="1"/>
  <c r="AT56" i="1" s="1"/>
  <c r="F33" i="3"/>
  <c r="AZ56" i="1" s="1"/>
  <c r="J87" i="4"/>
  <c r="J61" i="4" s="1"/>
  <c r="BK86" i="4"/>
  <c r="J84" i="5"/>
  <c r="J61" i="5" s="1"/>
  <c r="BK83" i="5"/>
  <c r="J33" i="2"/>
  <c r="AV55" i="1" s="1"/>
  <c r="AT55" i="1" s="1"/>
  <c r="F33" i="2"/>
  <c r="AZ55" i="1" s="1"/>
  <c r="BK83" i="3"/>
  <c r="J84" i="3"/>
  <c r="J61" i="3" s="1"/>
  <c r="F34" i="2"/>
  <c r="BA55" i="1" s="1"/>
  <c r="F34" i="3"/>
  <c r="BA56" i="1" s="1"/>
  <c r="J34" i="4"/>
  <c r="AW57" i="1" s="1"/>
  <c r="J34" i="5"/>
  <c r="AW58" i="1" s="1"/>
  <c r="P126" i="7"/>
  <c r="T105" i="8"/>
  <c r="T104" i="8" s="1"/>
  <c r="T88" i="8" s="1"/>
  <c r="F37" i="8"/>
  <c r="BD61" i="1" s="1"/>
  <c r="P124" i="8"/>
  <c r="J52" i="2"/>
  <c r="F55" i="2"/>
  <c r="J52" i="3"/>
  <c r="F55" i="3"/>
  <c r="J33" i="6"/>
  <c r="AV59" i="1" s="1"/>
  <c r="AT59" i="1" s="1"/>
  <c r="F33" i="6"/>
  <c r="AZ59" i="1" s="1"/>
  <c r="P85" i="7"/>
  <c r="P84" i="7" s="1"/>
  <c r="P83" i="7" s="1"/>
  <c r="AU60" i="1" s="1"/>
  <c r="T85" i="7"/>
  <c r="F37" i="7"/>
  <c r="BD60" i="1" s="1"/>
  <c r="F35" i="7"/>
  <c r="BB60" i="1" s="1"/>
  <c r="BB54" i="1" s="1"/>
  <c r="T112" i="7"/>
  <c r="J89" i="8"/>
  <c r="J60" i="8" s="1"/>
  <c r="BK88" i="8"/>
  <c r="J88" i="8" s="1"/>
  <c r="P88" i="8"/>
  <c r="AU61" i="1" s="1"/>
  <c r="BK104" i="8"/>
  <c r="J104" i="8" s="1"/>
  <c r="J64" i="8" s="1"/>
  <c r="P105" i="8"/>
  <c r="P104" i="8" s="1"/>
  <c r="E73" i="7"/>
  <c r="E48" i="7"/>
  <c r="T83" i="6"/>
  <c r="T82" i="6" s="1"/>
  <c r="T81" i="6" s="1"/>
  <c r="F37" i="6"/>
  <c r="BD59" i="1" s="1"/>
  <c r="BD54" i="1" s="1"/>
  <c r="W33" i="1" s="1"/>
  <c r="F33" i="7"/>
  <c r="AZ60" i="1" s="1"/>
  <c r="J85" i="7"/>
  <c r="J61" i="7" s="1"/>
  <c r="BK84" i="7"/>
  <c r="J33" i="8"/>
  <c r="AV61" i="1" s="1"/>
  <c r="AT61" i="1" s="1"/>
  <c r="F33" i="8"/>
  <c r="AZ61" i="1" s="1"/>
  <c r="J33" i="7"/>
  <c r="AV60" i="1" s="1"/>
  <c r="AT60" i="1" s="1"/>
  <c r="BK81" i="6" l="1"/>
  <c r="J81" i="6" s="1"/>
  <c r="J30" i="6" s="1"/>
  <c r="AU54" i="1"/>
  <c r="AX54" i="1"/>
  <c r="W31" i="1"/>
  <c r="J30" i="8"/>
  <c r="J59" i="8"/>
  <c r="AZ54" i="1"/>
  <c r="T84" i="7"/>
  <c r="T83" i="7" s="1"/>
  <c r="J83" i="3"/>
  <c r="J60" i="3" s="1"/>
  <c r="BK82" i="3"/>
  <c r="J82" i="3" s="1"/>
  <c r="BK85" i="4"/>
  <c r="J85" i="4" s="1"/>
  <c r="J86" i="4"/>
  <c r="J60" i="4" s="1"/>
  <c r="AT57" i="1"/>
  <c r="J84" i="7"/>
  <c r="J60" i="7" s="1"/>
  <c r="BK83" i="7"/>
  <c r="J83" i="7" s="1"/>
  <c r="J59" i="6"/>
  <c r="W32" i="1"/>
  <c r="AY54" i="1"/>
  <c r="J86" i="2"/>
  <c r="J60" i="2" s="1"/>
  <c r="BK85" i="2"/>
  <c r="J85" i="2" s="1"/>
  <c r="BA54" i="1"/>
  <c r="BK82" i="5"/>
  <c r="J82" i="5" s="1"/>
  <c r="J83" i="5"/>
  <c r="J60" i="5" s="1"/>
  <c r="AT58" i="1"/>
  <c r="J59" i="3" l="1"/>
  <c r="J30" i="3"/>
  <c r="J59" i="2"/>
  <c r="J30" i="2"/>
  <c r="J39" i="8"/>
  <c r="AG61" i="1"/>
  <c r="AN61" i="1" s="1"/>
  <c r="W30" i="1"/>
  <c r="AW54" i="1"/>
  <c r="AK30" i="1" s="1"/>
  <c r="J39" i="6"/>
  <c r="AG59" i="1"/>
  <c r="AN59" i="1" s="1"/>
  <c r="J30" i="5"/>
  <c r="J59" i="5"/>
  <c r="J59" i="7"/>
  <c r="J30" i="7"/>
  <c r="J30" i="4"/>
  <c r="J59" i="4"/>
  <c r="W29" i="1"/>
  <c r="AV54" i="1"/>
  <c r="J39" i="2" l="1"/>
  <c r="AG55" i="1"/>
  <c r="AG57" i="1"/>
  <c r="AN57" i="1" s="1"/>
  <c r="J39" i="4"/>
  <c r="AG58" i="1"/>
  <c r="AN58" i="1" s="1"/>
  <c r="J39" i="5"/>
  <c r="AK29" i="1"/>
  <c r="AT54" i="1"/>
  <c r="J39" i="3"/>
  <c r="AG56" i="1"/>
  <c r="AN56" i="1" s="1"/>
  <c r="J39" i="7"/>
  <c r="AG60" i="1"/>
  <c r="AN60" i="1" s="1"/>
  <c r="AG54" i="1" l="1"/>
  <c r="AN55" i="1"/>
  <c r="AN54" i="1" l="1"/>
  <c r="AK26" i="1"/>
  <c r="AK35" i="1" s="1"/>
</calcChain>
</file>

<file path=xl/sharedStrings.xml><?xml version="1.0" encoding="utf-8"?>
<sst xmlns="http://schemas.openxmlformats.org/spreadsheetml/2006/main" count="5807" uniqueCount="934">
  <si>
    <t>Export Komplet</t>
  </si>
  <si>
    <t>VZ</t>
  </si>
  <si>
    <t>2.0</t>
  </si>
  <si>
    <t>ZAMOK</t>
  </si>
  <si>
    <t>False</t>
  </si>
  <si>
    <t>{4a3c3ebd-e394-4cd5-b56b-5e5182b339b2}</t>
  </si>
  <si>
    <t>0,01</t>
  </si>
  <si>
    <t>21</t>
  </si>
  <si>
    <t>15</t>
  </si>
  <si>
    <t>REKAPITULACE STAVBY</t>
  </si>
  <si>
    <t>v ---  níže se nacházejí doplnkové a pomocné údaje k sestavám  --- v</t>
  </si>
  <si>
    <t>Návod na vyplnění</t>
  </si>
  <si>
    <t>0,001</t>
  </si>
  <si>
    <t>Kód:</t>
  </si>
  <si>
    <t>20160222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</si>
  <si>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</si>
  <si>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</si>
  <si>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Orlice, Týniště n.O., revitalizace ramene Jordán - zadání</t>
  </si>
  <si>
    <t>KSO:</t>
  </si>
  <si>
    <t>833 21 23</t>
  </si>
  <si>
    <t>CC-CZ:</t>
  </si>
  <si>
    <t>24208</t>
  </si>
  <si>
    <t>Místo:</t>
  </si>
  <si>
    <t>Týniště n. Orlicí, Štěpánovsko</t>
  </si>
  <si>
    <t>Datum:</t>
  </si>
  <si>
    <t>27. 5. 2019</t>
  </si>
  <si>
    <t>Zadavatel:</t>
  </si>
  <si>
    <t>IČ:</t>
  </si>
  <si>
    <t/>
  </si>
  <si>
    <t>Povodí Labe, státní podnik,Víta Nejedlého 951, HK3</t>
  </si>
  <si>
    <t>DIČ:</t>
  </si>
  <si>
    <t>Uchazeč:</t>
  </si>
  <si>
    <t>Vyplň údaj</t>
  </si>
  <si>
    <t>Projektant:</t>
  </si>
  <si>
    <t>260 03 236</t>
  </si>
  <si>
    <t>Šindlar s.r.o.,Na Brně 372/2a, 500 06 Hradec Král.</t>
  </si>
  <si>
    <t>CZ 260 03 236</t>
  </si>
  <si>
    <t>True</t>
  </si>
  <si>
    <t>Zpracovatel:</t>
  </si>
  <si>
    <t>Ing. Nikola Janková</t>
  </si>
  <si>
    <t>Poznámka:</t>
  </si>
  <si>
    <t>Soupis prací je sestaven za využití položek Cenové soustavy ÚRS. Cenové a technické podmínky položek Cenové soustavy ÚRS, které jsou uvedeny v soupisu prací ( tzn. úvodní části katalogů ) jsou neomezeně dálkově k dispozici na http://www.cs-urs.cz/index.php?mod=podminky.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</si>
  <si>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</si>
  <si>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</si>
  <si>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</si>
  <si>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</si>
  <si>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</si>
  <si>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</si>
  <si>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</si>
  <si>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</si>
  <si>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</si>
  <si>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</si>
  <si>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</si>
  <si>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</si>
  <si>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</si>
  <si>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</si>
  <si>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</si>
  <si>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</si>
  <si>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</si>
  <si>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</si>
  <si>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</si>
  <si>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</si>
  <si>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</si>
  <si>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</si>
  <si>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</si>
  <si>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</si>
  <si>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</si>
  <si>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</si>
  <si>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</si>
  <si>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</si>
  <si>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</si>
  <si>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</si>
  <si>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</si>
  <si>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</si>
  <si>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</si>
  <si>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</si>
  <si>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</si>
  <si>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</si>
  <si>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</si>
  <si>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</si>
  <si>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</si>
  <si>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</si>
  <si>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SO 01 Stabilizační objekt</t>
  </si>
  <si>
    <t>STA</t>
  </si>
  <si>
    <t>{759936a6-4e28-406a-b480-c0687eb3d044}</t>
  </si>
  <si>
    <t>2</t>
  </si>
  <si>
    <t>SO 02 Revitalizace ramene Jordánu</t>
  </si>
  <si>
    <t>{efc52480-292f-4573-bba8-1e268c172592}</t>
  </si>
  <si>
    <t>3</t>
  </si>
  <si>
    <t>SO 03 Napojení ramene Jordánu</t>
  </si>
  <si>
    <t>{0cc9c2ec-67bd-4fe4-b867-ff5ca9016872}</t>
  </si>
  <si>
    <t>4</t>
  </si>
  <si>
    <t>SO 04 Sanace koryta průpichu Orlice a terénní úpravy T1 a T2</t>
  </si>
  <si>
    <t>{7c0827f9-4f96-4266-9b9e-f46636c2c913}</t>
  </si>
  <si>
    <t>5</t>
  </si>
  <si>
    <t>SO 05 Vegetační úpravy, kácení</t>
  </si>
  <si>
    <t>{64478d0b-6496-4175-8ab9-2ded45d63a94}</t>
  </si>
  <si>
    <t>6</t>
  </si>
  <si>
    <t>SO 06 Dočasné konstrukce (brody)</t>
  </si>
  <si>
    <t>{996cda46-1765-4757-91f2-91b5333853aa}</t>
  </si>
  <si>
    <t>7</t>
  </si>
  <si>
    <t>VON Vedlejší a ostatní náklady</t>
  </si>
  <si>
    <t>{a6195181-fb0f-4aa7-8ed4-da0cc442af98}</t>
  </si>
  <si>
    <t>KRYCÍ LIST SOUPISU PRACÍ</t>
  </si>
  <si>
    <t>Objekt:</t>
  </si>
  <si>
    <t>1 - SO 01 Stabilizační objekt</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</si>
  <si>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</si>
  <si>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</si>
  <si>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</si>
  <si>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</si>
  <si>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</si>
  <si>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</si>
  <si>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</si>
  <si>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</si>
  <si>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</si>
  <si>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</si>
  <si>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</si>
  <si>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</si>
  <si>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</si>
  <si>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</si>
  <si>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</si>
  <si>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</si>
  <si>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</si>
  <si>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</si>
  <si>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</si>
  <si>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</si>
  <si>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</si>
  <si>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</si>
  <si>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</si>
  <si>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</si>
  <si>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</si>
  <si>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</si>
  <si>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</si>
  <si>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</si>
  <si>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114203104</t>
  </si>
  <si>
    <t>Rozebrání dlažeb nebo záhozů s naložením na dopravní prostředek záhozů, rovnanin a soustřeďovacích staveb provedených na sucho</t>
  </si>
  <si>
    <t>m3</t>
  </si>
  <si>
    <t>CS ÚRS 2019 01</t>
  </si>
  <si>
    <t>-1412902036</t>
  </si>
  <si>
    <t>PSC</t>
  </si>
  <si>
    <t xml:space="preserve">Poznámka k souboru cen:_x000D_
1. Ceny jsou určeny pro rozebrání:_x000D_
a) dlažeb na suchu, nad vodou i ve vodě, při hloubce vody do 300 mm nad původně upraveným ložem pro dlažbu;_x000D_
b) záhozů, rovnanin a soustřeďovacích staveb z lomového kamene na suchu, nad vodou i ve vodě, při hloubce vody do 3 m nad kótou projektovaného rozebrání;_x000D_
c) schodů z lomového kamene._x000D_
2. Ceny nelze použít pro rozebrání:_x000D_
a) dlažeb ve vodě při hloubce vody přes 300 mm nad původně upraveným ložem pro dlažbu;_x000D_
b) záhozů, rovnanin a soustřeďovacích staveb z lomového kamene ve vodě při hloubce vody pře 3 m nad kótou projektovaného rozebrání; tyto práce se oceňují individuálně._x000D_
3. V cenách jsou započteny i náklady na:_x000D_
a) naložení kamene nebo tvárnic na dopravní prostředek, nebo uložení do 3 m za břehovou čáru;_x000D_
b) uložení materiálu odlišné velikosti od ostatní dlažby, získaného při bourání schodů, do 3 m za břehovou čáru._x000D_
4. V cenách nejsou započteny náklady na:_x000D_
a) očištění lomového kamene nebo tvárnic od hlíny, písku nebo malty; tyto práce se oceňují cenami souboru cen 114 20-32 Očištění lomového kamene nebo betonových tvárnic;_x000D_
b) třídění lomového kamene nebo tvárnic; tyto práce se oceňují cenou 114 20-3301 Třídění lomového kamene nebo betonových tvárnic;_x000D_
c) srovnání lomového kamene nebo tvárnic do měřitelných figur; tyto práce se oceňují cenami souboru cen 114 20-34 Srovnání lomového kamene nebo betonových tvárnic do měřitelných figur._x000D_
5. Objem rozebrání se určí v m3:_x000D_
a) dlažeb jako součin plochy a průměrné tloušťky dlažby bez podkladního lože;_x000D_
b) schodů jako součin plochy v šikmé rovině a tloušťky 350 mm;_x000D_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stavby._x000D_
6. Množství jednotek se určí v m3 dlažby, záhozu nebo soustřeďovací stavby._x000D_
</t>
  </si>
  <si>
    <t>VV</t>
  </si>
  <si>
    <t>záhozový kámen k dalšímu využití v objektu SO 03</t>
  </si>
  <si>
    <t>241,0*8,83 "stávající stabilizace koryta PB</t>
  </si>
  <si>
    <t>60,40*7,91"stávající stabilizace koryta LB</t>
  </si>
  <si>
    <t>Součet</t>
  </si>
  <si>
    <t>114203301</t>
  </si>
  <si>
    <t>Třídění lomového kamene nebo betonových tvárnic získaných při rozebrání dlažeb, záhozů, rovnanin a soustřeďovacích staveb podle druhu, velikosti nebo tvaru</t>
  </si>
  <si>
    <t>1793914662</t>
  </si>
  <si>
    <t xml:space="preserve">Poznámka k souboru cen:_x000D_
1. V ceně jsou započteny i náklady na uložení vytříděného lomového kamene nebo tvárnic na hromady podle druhu, velikosti nebo tvaru ve vzdálenosti do 3 m nebo na naložení vytříděného kamene nebo tvárnic na dopravní prostředek._x000D_
2. V ceně nejsou započteny náklady na:_x000D_
a) očištění lomového kamene nebo tvárnic; tyto práce se oceňují cenami souboru cen 114 20-32 Očištění lomového kamene nebo betonových tvárnic;_x000D_
b) srovnání lomového kamene nebo tvárnic do měřitelných figur; tyto práce se oceňují cenami souboru cen 114 20-34 Srovnání lomového kamene nebo betonových tvárnic do měřitelných figur._x000D_
3. Množství měrných jednotek se určí v m3 tříděného kamene nebo tvárnic._x000D_
</t>
  </si>
  <si>
    <t>115001106</t>
  </si>
  <si>
    <t>Převedení vody potrubím průměru DN přes 600 do 900</t>
  </si>
  <si>
    <t>m</t>
  </si>
  <si>
    <t>-1049698089</t>
  </si>
  <si>
    <t xml:space="preserve">Poznámka k souboru cen:_x000D_
1. Ceny lze použít na převedení vody na vzdálenost větší než 20 m, tedy za každý další metr přes 20 m._x000D_
2. Ceny lze použít i pro převedení vody žlaby; přitom lze použít ceny :_x000D_
a) 1101 pro žlaby rozvinutého obvodu do 0,30 m,_x000D_
b) 1102 pro žlaby rozvinutého obvodu do 0,50 m,_x000D_
c) 1103 pro žlaby rozvinutého obvodu do 0,80 m,_x000D_
d) 1104 pro žlaby rozvinutého obvodu do 1,00 m,_x000D_
e) 1105 pro žlaby rozvinutého obvodu do 2,00 m,_x000D_
f) 1106 pro žlaby rozvinutého obvodu do 3,00 m._x000D_
3. Ceny lze použít i pro ocenění výtlačného potrubí._x000D_
4. Ceny lze použít jen pro převedení vody, získané čerpáním při provádění stavebních prací._x000D_
5. V ceně jsou započteny i náklady na:_x000D_
a) montáž a demontáž potrubí nebo žlabu, těsnění po dobu provozu a opotřebení hmot,_x000D_
b) podpěrné konstrukce dřevěné._x000D_
6. V ceně nejsou započteny náklady na nutné zemní práce; tyto se oceňují příslušnými cenami souborů cen této části._x000D_
</t>
  </si>
  <si>
    <t>60,0</t>
  </si>
  <si>
    <t>121101101</t>
  </si>
  <si>
    <t>Sejmutí ornice nebo lesní půdy s vodorovným přemístěním na hromady v místě upotřebení nebo na dočasné či trvalé skládky se složením, na vzdálenost do 50 m</t>
  </si>
  <si>
    <t>1116903104</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</si>
  <si>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</si>
  <si>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301,4*3,0*0,2 "z tabulky kubatur</t>
  </si>
  <si>
    <t>122301401</t>
  </si>
  <si>
    <t>Vykopávky v zemnících na suchu s přehozením výkopku na vzdálenost do 3 m nebo s naložením na dopravní prostředek v hornině tř. 4 do 100 m3</t>
  </si>
  <si>
    <t>524789989</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</si>
  <si>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Rekultivace._x000D_
2. Ceny lze použít jen pro vykopávky v zemnících nezapažených. Jsou-li zemníky nebo jejich části zapažené, oceňuje se vykopávka v nich podle čl. 3116 Všeobecných podmínek tohoto katalogu._x000D_
</t>
  </si>
  <si>
    <t>59,96 "zemník -získání jílu pro těsnění</t>
  </si>
  <si>
    <t>127701113</t>
  </si>
  <si>
    <t>Vykopávky pod vodou strojně na hloubku do 5 m pod projektem stanovenou hladinou vody v horninách tř.1 až 4, průměrné tloušťky projektované vrstvy přes 0,50 m přes 5 000 m3</t>
  </si>
  <si>
    <t>1485267561</t>
  </si>
  <si>
    <t xml:space="preserve">Poznámka k souboru cen:_x000D_
1. Ceny nelze použít pro:_x000D_
a) vykopávky zářezů pod vodou,_x000D_
b) vykopávky v zemnících pod vodou,_x000D_
c) hloubení rýh pod vodou,_x000D_
d) hloubení jam a šachet pod vodou; toto hloubení se oceňuje individuálně,_x000D_
e) vykopávky v úsecích s plavební dráhou v provozu v povodí Labe, Vltavy, Moravy, Váhu a Odry a v přístavech za provozu lodní dopravy kromě dopravy dodavatele stavebních prací._x000D_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plochy._x000D_
3. V cenách jsou započteny i náklady na svislé přemístěním výkopku nad hladinu a odhození výkopku do vzdálenosti 5 m nebo naložení na dopravní prostředek._x000D_
4. V cenách 40-1111 až -1113, 50-1101 až -1103 a 60-1101 až -1103 nejsou započteny náklady na trhací práce pod vodou; tyto práce se oceňují individuálně._x000D_
5. Kóta dna vykopávky předepsaná projektem musí být dodržena; nerovnosti dna pod touto kótou vzniklé při vykopávce se nevyplňují._x000D_
</t>
  </si>
  <si>
    <t>5212,25 "z tabulky kubatur</t>
  </si>
  <si>
    <t>162201412</t>
  </si>
  <si>
    <t>Vodorovné přemístění větví, kmenů nebo pařezů s naložením, složením a dopravou do 1000 m kmenů stromů listnatých, průměru přes 300 do 500 mm</t>
  </si>
  <si>
    <t>kus</t>
  </si>
  <si>
    <t>2098759243</t>
  </si>
  <si>
    <t xml:space="preserve">Poznámka k souboru cen:_x000D_
1. Průměr kmene i pařezu se měří v místě řezu._x000D_
2. Měrná jednotka je 1 strom._x000D_
</t>
  </si>
  <si>
    <t>7 "vyvrácené stromy spolu s pařezem</t>
  </si>
  <si>
    <t>8</t>
  </si>
  <si>
    <t>162201422</t>
  </si>
  <si>
    <t>Vodorovné přemístění větví, kmenů nebo pařezů s naložením, složením a dopravou do 1000 m pařezů kmenů, průměru přes 300 do 500 mm</t>
  </si>
  <si>
    <t>12891622</t>
  </si>
  <si>
    <t>7,0"vyvrácené pařezy spolu s kmenem</t>
  </si>
  <si>
    <t>9</t>
  </si>
  <si>
    <t>162301101</t>
  </si>
  <si>
    <t>Vodorovné přemístění výkopku nebo sypaniny po suchu na obvyklém dopravním prostředku, bez naložení výkopku, avšak se složením bez rozhrnutí z horniny tř. 1 až 4 na vzdálenost přes 50 do 500 m</t>
  </si>
  <si>
    <t>70041785</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</si>
  <si>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</si>
  <si>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5212,25-1562,77 "přebytečná zemina do násypů nehut.</t>
  </si>
  <si>
    <t>10</t>
  </si>
  <si>
    <t>162701105</t>
  </si>
  <si>
    <t>Vodorovné přemístění výkopku nebo sypaniny po suchu na obvyklém dopravním prostředku, bez naložení výkopku, avšak se složením bez rozhrnutí z horniny tř. 1 až 4 na vzdálenost přes 9 000 do 10 000 m</t>
  </si>
  <si>
    <t>-1199513858</t>
  </si>
  <si>
    <t>59,96 "jíl ze zemníku pro těsnicí jádro</t>
  </si>
  <si>
    <t>11</t>
  </si>
  <si>
    <t>171101131</t>
  </si>
  <si>
    <t>Uložení sypaniny do násypů s rozprostřením sypaniny ve vrstvách a s hrubým urovnáním zhutněných s uzavřením povrchu násypu z hornin nesoudržných a soudržných střídavě ukládaných</t>
  </si>
  <si>
    <t>506551787</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</si>
  <si>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</si>
  <si>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1562,77 "z tabulky kubatur</t>
  </si>
  <si>
    <t>12</t>
  </si>
  <si>
    <t>171201101</t>
  </si>
  <si>
    <t>Uložení sypaniny do násypů s rozprostřením sypaniny ve vrstvách a s hrubým urovnáním nezhutněných z jakýchkoliv hornin</t>
  </si>
  <si>
    <t>243129882</t>
  </si>
  <si>
    <t>3649,48 "přebytečná zemina</t>
  </si>
  <si>
    <t>13</t>
  </si>
  <si>
    <t>172103102</t>
  </si>
  <si>
    <t>Zřízení těsnícího jádra nebo těsnící vrstvy zemních a kamenitých hrází přehradních a jiných vodních nádrží z hornin tř. 1 až 4, se zhutněním do 100 % PS - koef. C vodorovné šířky vrstvy přes 1 do 3 m</t>
  </si>
  <si>
    <t>623966199</t>
  </si>
  <si>
    <t xml:space="preserve">Poznámka k souboru cen:_x000D_
1. Ceny lze použít i pro zřízení těsnícího jádra nebo vrstvy hrází rybníků, přívodních kanálů a inundačních a ochranných hrází._x000D_
2. V cenách nejsou započteny náklady na obstarání vhodné horniny; tyto zemní práce se oceňují příslušnými cenami souboru cen části A 01 tohoto katalogu._x000D_
3. Pro volbu příslušné ceny se těsnící jádro nebo vrstva rozdělí na figury s dolními vodorovnými základnami, jejichž šířky odpovídají mezním šířkám v popisu cen._x000D_
</t>
  </si>
  <si>
    <t>39,97*1,5 "jílová clona, z tabulky kubatur</t>
  </si>
  <si>
    <t>14</t>
  </si>
  <si>
    <t>181301113</t>
  </si>
  <si>
    <t>Rozprostření a urovnání ornice v rovině nebo ve svahu sklonu do 1:5 při souvislé ploše přes 500 m2, tl. vrstvy přes 150 do 200 mm</t>
  </si>
  <si>
    <t>m2</t>
  </si>
  <si>
    <t>732746308</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</si>
  <si>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</si>
  <si>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602,80 "z tabulky kubatur</t>
  </si>
  <si>
    <t>181411121</t>
  </si>
  <si>
    <t>Založení trávníku na půdě předem připravené plochy do 1000 m2 výsevem včetně utažení lučního v rovině nebo na svahu do 1:5</t>
  </si>
  <si>
    <t>-638329817</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</si>
  <si>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</si>
  <si>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602,80 "podle pol. rozprostření ornice v rovině</t>
  </si>
  <si>
    <t>16</t>
  </si>
  <si>
    <t>M</t>
  </si>
  <si>
    <t>005724700</t>
  </si>
  <si>
    <t>osivo směs travní univerzál</t>
  </si>
  <si>
    <t>kg</t>
  </si>
  <si>
    <t>1409126662</t>
  </si>
  <si>
    <t>602,8*0,015 'Přepočtené koeficientem množství</t>
  </si>
  <si>
    <t>17</t>
  </si>
  <si>
    <t>181411122</t>
  </si>
  <si>
    <t>Založení trávníku na půdě předem připravené plochy do 1000 m2 výsevem včetně utažení lučního na svahu přes 1:5 do 1:2</t>
  </si>
  <si>
    <t>-1338052915</t>
  </si>
  <si>
    <t>301,40 "podle pol. rozprostření ornice ve svahu</t>
  </si>
  <si>
    <t>18</t>
  </si>
  <si>
    <t>1487107769</t>
  </si>
  <si>
    <t>301,4*0,015 'Přepočtené koeficientem množství</t>
  </si>
  <si>
    <t>19</t>
  </si>
  <si>
    <t>181951101</t>
  </si>
  <si>
    <t>Úprava pláně vyrovnáním výškových rozdílů v hornině tř. 1 až 4 bez zhutnění</t>
  </si>
  <si>
    <t>1744642763</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</si>
  <si>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</si>
  <si>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301,4*1,5 "z tabulky kubatur</t>
  </si>
  <si>
    <t>20</t>
  </si>
  <si>
    <t>182201101</t>
  </si>
  <si>
    <t>Svahování trvalých svahů do projektovaných profilů s potřebným přemístěním výkopku při svahování násypů v jakékoliv hornině</t>
  </si>
  <si>
    <t>754709907</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</si>
  <si>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vodotečí._x000D_
2. Ceny nelze použít pro urovnání stěn příkopů při čištění; toto urovnání se oceňuje cenami souboru cen 938 90-2 . čištění příkopů komunikací v suchu nebo ve vodě A02 Zemní práce pro objekty oborů 821 až 828._x000D_
3. Úprava ploch vodorovných nebo ve sklonu do 1 : 5 s výjimkou ustanovení v poznámce č. 1 se oceňuje cenami souboru cen 181 *0-11 Úprava pláně vyrovnáním výškových rozdílů._x000D_
</t>
  </si>
  <si>
    <t>301,40 "z tabulky kub.</t>
  </si>
  <si>
    <t>182301123</t>
  </si>
  <si>
    <t>Rozprostření a urovnání ornice ve svahu sklonu přes 1:5 při souvislé ploše do 500 m2, tl. vrstvy přes 150 do 200 mm</t>
  </si>
  <si>
    <t>507837842</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</si>
  <si>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3,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</si>
  <si>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301,40 "z tabulky kubatur</t>
  </si>
  <si>
    <t>Zakládání</t>
  </si>
  <si>
    <t>22</t>
  </si>
  <si>
    <t>211971122</t>
  </si>
  <si>
    <t>Zřízení opláštění výplně z geotextilie odvodňovacích žeber nebo trativodů v rýze nebo zářezu se stěnami svislými nebo šikmými o sklonu přes 1:2 při rozvinuté šířce opláštění přes 2,5 m</t>
  </si>
  <si>
    <t>-1454403661</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</si>
  <si>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</si>
  <si>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2*39,97*2,42 "opláštění jílové clony</t>
  </si>
  <si>
    <t>23</t>
  </si>
  <si>
    <t>693111490</t>
  </si>
  <si>
    <t>geotextilie netkaná separační, ochranná, filtrační, drenážní PP 500g/m2</t>
  </si>
  <si>
    <t>12020410</t>
  </si>
  <si>
    <t>24</t>
  </si>
  <si>
    <t>213141113</t>
  </si>
  <si>
    <t>Zřízení vrstvy z geotextilie filtrační, separační, odvodňovací, ochranné, výztužné nebo protierozní v rovině nebo ve sklonu do 1:5, šířky přes 6 do 8,5 m</t>
  </si>
  <si>
    <t>173487989</t>
  </si>
  <si>
    <t xml:space="preserve">Poznámka k souboru cen:_x000D_
1. Ceny jsou určeny pro zřízení vrstev na upraveném povrchu._x000D_
2. V cenách jsou započteny i náklady na položení a spojení geotextilií včetně přesahů._x000D_
3. V cenách nejsou započteny náklady na dodávku geotextilií, která se oceňuje ve specifikaci. Ztratné včetně přesahů lze stanovit ve výši 15 až 20 %._x000D_
4. Ceny -1131 až -1133 lze použít i pro vyvedení geotextilie na svislou konstrukci._x000D_
</t>
  </si>
  <si>
    <t>13,89*40,89 "pod balvanitý skluz (zához)</t>
  </si>
  <si>
    <t>25</t>
  </si>
  <si>
    <t>-935037645</t>
  </si>
  <si>
    <t>567,962*1,15 'Přepočtené koeficientem množství</t>
  </si>
  <si>
    <t>26</t>
  </si>
  <si>
    <t>278311161</t>
  </si>
  <si>
    <t>Zálivka kotevních otvorů z betonu bez zvýšených nároků na prostředí tř. C 25/30 při objemu jednoho otvoru do 0,02 m3</t>
  </si>
  <si>
    <t>-1506765554</t>
  </si>
  <si>
    <t xml:space="preserve">Poznámka k souboru cen:_x000D_
1. V cenách jsou započteny i náklady na zatření povrchu._x000D_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monolitické._x000D_
3. Od objemu všech konstrukcí betonových a železobetonových se vždy odečítá objem dutin určený pro zálivku kotevních otvorů._x000D_
4. V ceně -1214 pro cementovou zálivku objemu přes 0,25 m3 jsou započteny i náklady doplnění zálivkové hmoty křemičitým pískem._x000D_
</t>
  </si>
  <si>
    <t>16*0,02 "zálivka kotev z žebírkové oceli</t>
  </si>
  <si>
    <t>Vodorovné konstrukce</t>
  </si>
  <si>
    <t>27</t>
  </si>
  <si>
    <t>457531113</t>
  </si>
  <si>
    <t>Filtrační vrstvy jakékoliv tloušťky a sklonu z hrubého drceného kameniva bez zhutnění, frakce 63-125 mm</t>
  </si>
  <si>
    <t>1903102390</t>
  </si>
  <si>
    <t xml:space="preserve">Poznámka k souboru cen:_x000D_
1. Ceny jsou určeny při jakémkoliv množství filtračních vrstev._x000D_
2. Ceny neplatí, je-li předepsáno mísení více frakcí kameniva v jedné vrstvě; tyto práce se oceňují individuálně._x000D_
3. V cenách jsou započteny i náklady na:_x000D_
a) průměrné množství kameniva zatlačeného do podloží,_x000D_
b) urovnání líce vrstvy._x000D_
4. Objem se stanoví v m3 filtrační vrstvy._x000D_
5. Příplatek k cenám je určen pro položky -1111 až -2111._x000D_
</t>
  </si>
  <si>
    <t>440,78 "pod balvanitý skluz-skluz, z tabulky kub.</t>
  </si>
  <si>
    <t>43,16*32,47*0,2 "pod balvanitý skluz-tůň, z tabulky kub.</t>
  </si>
  <si>
    <t>28</t>
  </si>
  <si>
    <t>467510111</t>
  </si>
  <si>
    <t>Balvanitý skluz z lomového kamene hmotnosti kamene jednotlivě přes 300 do 3000 kg s proštěrkováním tl. vrstvy 700 až 1200 mm</t>
  </si>
  <si>
    <t>-651869190</t>
  </si>
  <si>
    <t xml:space="preserve">Poznámka k souboru cen:_x000D_
1. V ceně jsou započteny i náklady na práci pod hladinou vody přes 100 do 300 mm._x000D_
2. V ceně nejsou započteny náklady na podkladní vrstvu z kameniva; tato se oceňuje cenami souboru cen 457 5 . - . . Filtrační vrstvy jakékoliv tloušťky a sklonu._x000D_
3. Objem se stanoví v m3 konstrukce skluzu._x000D_
</t>
  </si>
  <si>
    <t>43,16*4,24 "jednotlivé kameny hmotnosti nad 1000 kg - tůň</t>
  </si>
  <si>
    <t>43,16*7,11 "jednotlivé kameny hmotnosti nad 500 kg - tůň</t>
  </si>
  <si>
    <t>843,02 "jednotlivé kameny hmotnosti nad 500 kg - skluz</t>
  </si>
  <si>
    <t>1385,45 "jednotlivé kameny hmotnosti nad 1000 kg - skluz</t>
  </si>
  <si>
    <t>29</t>
  </si>
  <si>
    <t>469952000</t>
  </si>
  <si>
    <t>Plůtek palisádový ve strži z kůlů, ze dvou průvlaků a ze štěpin, výšky do 0,7 m</t>
  </si>
  <si>
    <t>-1691649969</t>
  </si>
  <si>
    <t xml:space="preserve">Poznámka k souboru cen:_x000D_
1. V ceně jsou započteny i náklady na přípravu a zaražení kůlů Ø od 120 do 140 mm, délky do 1,5 m, zaražených v osové vzdálenosti 3 m, výrobu průvlaků z tyčových výřezů Ø od 120 do 140 mm a štěpin Ø do 140 mm, délky do 1 m, zaražených na 0,5 m, provedení plůtku se zaražením štěpin těsně k průvlakům a přibitím koncových a některých mezilehlých štěpin (na 100 m délkových plůtků 80 ks štěpin), na sbírání kamene a provedení záhozů na horní straně plůtku až na jeho výšku a upravením horní plochy záhozu do sklonu 1:1._x000D_
2. V ceně nejsou započteny náklady na podpěrné kůly; podpěrné kůly se oceňují cenami souboru cen 469 95-1 . Zpevnění kůly, této části._x000D_
3. Směrný výkres plůtku - příloha č. 3._x000D_
</t>
  </si>
  <si>
    <t>2*45,0 "výplň kameny ze stávajících rozebraných záhozů</t>
  </si>
  <si>
    <t>Ostatní konstrukce a práce, bourání</t>
  </si>
  <si>
    <t>30</t>
  </si>
  <si>
    <t>977151111</t>
  </si>
  <si>
    <t>Jádrové vrty diamantovými korunkami do stavebních materiálů (železobetonu, betonu, cihel, obkladů, dlažeb, kamene) průměru do 35 mm</t>
  </si>
  <si>
    <t>-1790594894</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</si>
  <si>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</si>
  <si>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16*0,9 "pro kotvy</t>
  </si>
  <si>
    <t>31</t>
  </si>
  <si>
    <t>985621511</t>
  </si>
  <si>
    <t>Spínání objektů lany napnutí lana průměru do 20 mm</t>
  </si>
  <si>
    <t>1147909565</t>
  </si>
  <si>
    <t xml:space="preserve">Poznámka k souboru cen:_x000D_
1. Množství měrných jednotek drážky se určuje v m délky drážky._x000D_
2. Množství měrných jednotek prostupu lana přes zeď se určuje v m šířky zdi._x000D_
3. Množství měrných jednotek lana se určuje v m délky lana (délka drážky a tlouštka zdí, kterými lano prostupuje)._x000D_
4. Cena -1511 je určena pro každé jednotlivé napnutí lana na jednom jeho konci._x000D_
5. V ceně - 1111 jsou započteny i náklady na vyvrtání otvorů pro kotvičky D 6 a 8 mm a jejich zalití cementovou maltou._x000D_
6. V cenách nejsou započteny náklady na rozebrání a následnou montáž nášlapné vrstvy podlah v případech, kdy se lano vede podlahou._x000D_
</t>
  </si>
  <si>
    <t>32</t>
  </si>
  <si>
    <t>314521090</t>
  </si>
  <si>
    <t>lano ocelové šestipramenné Pz 6x19 drátů D 14,0mm</t>
  </si>
  <si>
    <t>-1795349068</t>
  </si>
  <si>
    <t>16*5,0*1,2 "z tabulky kubatur, ztratné 20%</t>
  </si>
  <si>
    <t>33</t>
  </si>
  <si>
    <t>130210170</t>
  </si>
  <si>
    <t>tyč ocelová žebírková jakost BSt 500S výztuž do betonu D 20mm</t>
  </si>
  <si>
    <t>t</t>
  </si>
  <si>
    <t>811156422</t>
  </si>
  <si>
    <t>P</t>
  </si>
  <si>
    <t>Poznámka k položce:_x000D_
Hmotnost: 2,47 kg/m</t>
  </si>
  <si>
    <t>16*1,5*0,00247</t>
  </si>
  <si>
    <t>34</t>
  </si>
  <si>
    <t>314521840</t>
  </si>
  <si>
    <t>svorka lanová Pz D 16mm</t>
  </si>
  <si>
    <t>1244162910</t>
  </si>
  <si>
    <t>998</t>
  </si>
  <si>
    <t>Přesun hmot</t>
  </si>
  <si>
    <t>35</t>
  </si>
  <si>
    <t>998332011</t>
  </si>
  <si>
    <t>Přesun hmot pro úpravy vodních toků a kanály, hráze rybníků apod. dopravní vzdálenost do 500 m</t>
  </si>
  <si>
    <t>-1937261203</t>
  </si>
  <si>
    <t xml:space="preserve">Poznámka k souboru cen:_x000D_
1. Ceny jsou určeny pro jakoukoliv konstrukčně-materiálovou charakteristiku._x000D_
</t>
  </si>
  <si>
    <t>2 - SO 02 Revitalizace ramene Jordánu</t>
  </si>
  <si>
    <t>124103103</t>
  </si>
  <si>
    <t>Vykopávky pro koryta vodotečí s přehozením výkopku na vzdálenost do 3 m nebo s naložením na dopravní prostředek v horninách tř. 1 a 2 přes 5 000 do 20 000 m3</t>
  </si>
  <si>
    <t>1773325272</t>
  </si>
  <si>
    <t xml:space="preserve">Poznámka k souboru cen:_x000D_
1. Ceny lze použít i pro nezapažené odkopávky a prokopávky při úpravě území kolem vodotečí vně svislých ploch proložených projektovanými břehovými čarami souvisejí-li tyto odkopávky a prokopávky s prováděnými vykopávkami pro koryta vodotečí._x000D_
2. Ceny nelze použít pro:_x000D_
a) vykopávky koryt vodotečí, které jsou dle projektu pod úrovní pracovní hladiny vody; tyto zemní práce se oceňují cenami souboru cen 127 . 0-11 Vykopávky pod vodou strojně části A 01 tohoto katalogu,_x000D_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pažení;_x000D_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katalogu,_x000D_
d) hloubení zatrubněných nebo zastropených koryt vodotečí; tyto práce se oceňují cenami souboru cen 123 . 0-21 Vykopávky zářezů se šikmými stěnami pro podzemní vedení části A 02_x000D_
3. V cenách jsou započteny náklady na svislé přemístění výkopku do 4 m. Svislé přemístění z hloubky přes 4 m se oceňuje podle projektu (rampy, přehození apod.)._x000D_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katalogu._x000D_
5. Pro volbu ceny je rozhodující součet vykopávek pro koryta vodotečí, oceňovaných cenami tohoto souboru cen, zatrubněných koryt vodotečí, oceňovaných podle pozn. č. 2 odst. d) i zapažených vykopávek oceňovaných podle pozn. č. 2 odst. b) tohoto souboru cen._x000D_
</t>
  </si>
  <si>
    <t>prohloubení slepého ramene a mokřadu (písníku) - z tabulky výkaz kubatur</t>
  </si>
  <si>
    <t>(1412,33+4414,59)*0,1 "10% z celkového množství</t>
  </si>
  <si>
    <t>124203103</t>
  </si>
  <si>
    <t>Vykopávky pro koryta vodotečí s přehozením výkopku na vzdálenost do 3 m nebo s naložením na dopravní prostředek v hornině tř. 3 přes 5 000 do 20 000 m3</t>
  </si>
  <si>
    <t>1785350550</t>
  </si>
  <si>
    <t>prohloubení slepého ramene a mokřadu (písníku)- z tabulky výkaz kubatur</t>
  </si>
  <si>
    <t>124203109</t>
  </si>
  <si>
    <t>Vykopávky pro koryta vodotečí s přehozením výkopku na vzdálenost do 3 m nebo s naložením na dopravní prostředek v hornině tř. 3 Příplatek k cenám za lepivost horniny tř. 3</t>
  </si>
  <si>
    <t>17917312</t>
  </si>
  <si>
    <t>582,692*0,3 "lepivost 30%</t>
  </si>
  <si>
    <t>124303103</t>
  </si>
  <si>
    <t>Vykopávky pro koryta vodotečí s přehozením výkopku na vzdálenost do 3 m nebo s naložením na dopravní prostředek v hornině tř. 4 přes 5 000 do 20 000 m3</t>
  </si>
  <si>
    <t>377976381</t>
  </si>
  <si>
    <t>(1412,33+4414,59)*0,8 "80% z celkového množství</t>
  </si>
  <si>
    <t>124303109</t>
  </si>
  <si>
    <t>Vykopávky pro koryta vodotečí s přehozením výkopku na vzdálenost do 3 m nebo s naložením na dopravní prostředek v hornině tř. 4 Příplatek k cenám za lepivost horniny tř. 4</t>
  </si>
  <si>
    <t>391773251</t>
  </si>
  <si>
    <t>4661,536*0,3 "lepivost 30%</t>
  </si>
  <si>
    <t>-423470031</t>
  </si>
  <si>
    <t>582,692+582,692+4661,536 "přemístění do 200 m na meziskládku (k vysáknutí)</t>
  </si>
  <si>
    <t>162701105-R1</t>
  </si>
  <si>
    <t>Likvidace přebytečného materiálu se složením a rozhrnutím z horniny tř. 1 až 4 a se zaplacením poplatku za uložení sypaniny na skládce (skládkovné)</t>
  </si>
  <si>
    <t>-1004415649</t>
  </si>
  <si>
    <t>500,0 "kontaminovaná zemina na řízenou skládku</t>
  </si>
  <si>
    <t>162701105-R2</t>
  </si>
  <si>
    <t>-973646268</t>
  </si>
  <si>
    <t>500,0+563,0 "zemina pro uložení na řízenou skládku</t>
  </si>
  <si>
    <t>181411132</t>
  </si>
  <si>
    <t>Založení trávníku na půdě předem připravené plochy do 1000 m2 výsevem včetně utažení parkového na svahu přes 1:5 do 1:2</t>
  </si>
  <si>
    <t>-2108282554</t>
  </si>
  <si>
    <t>10810,0 "osetí svahu koryta, z tabulky kubatur</t>
  </si>
  <si>
    <t>1535713019</t>
  </si>
  <si>
    <t>10810*0,015 'Přepočtené koeficientem množství</t>
  </si>
  <si>
    <t>182101101</t>
  </si>
  <si>
    <t>Svahování trvalých svahů do projektovaných profilů s potřebným přemístěním výkopku při svahování v zářezech v hornině tř. 1 až 4</t>
  </si>
  <si>
    <t>23715318</t>
  </si>
  <si>
    <t>21620,0" urovnání svahu břehů, z tabulky kubatur</t>
  </si>
  <si>
    <t>183551113</t>
  </si>
  <si>
    <t>Úprava zemědělské půdy - orba první hl. do 0,30 m, na ploše jednotlivě do 5 ha, o sklonu do 5°</t>
  </si>
  <si>
    <t>ha</t>
  </si>
  <si>
    <t>-1686103456</t>
  </si>
  <si>
    <t>10000,0*0,0001</t>
  </si>
  <si>
    <t>1544215143</t>
  </si>
  <si>
    <t>3 - SO 03 Napojení ramene Jordánu</t>
  </si>
  <si>
    <t xml:space="preserve">    997 - Přesun sutě</t>
  </si>
  <si>
    <t>249218163</t>
  </si>
  <si>
    <t>421,17*0,2 "z tabulky kubatur</t>
  </si>
  <si>
    <t>124203102</t>
  </si>
  <si>
    <t>Vykopávky pro koryta vodotečí s přehozením výkopku na vzdálenost do 3 m nebo s naložením na dopravní prostředek v hornině tř. 3 přes 1 000 do 5 000 m3</t>
  </si>
  <si>
    <t>-10413029</t>
  </si>
  <si>
    <t>z tabulky kubatur</t>
  </si>
  <si>
    <t>1399,85 "pro opevnění</t>
  </si>
  <si>
    <t>-459504821</t>
  </si>
  <si>
    <t>1399,85*0,3 "lepivost 30%</t>
  </si>
  <si>
    <t>254278793</t>
  </si>
  <si>
    <t>přebytečná zemina</t>
  </si>
  <si>
    <t>1399,85-(1133,87+130,79)</t>
  </si>
  <si>
    <t>1431009433</t>
  </si>
  <si>
    <t>z tabulky výkazu kubatur</t>
  </si>
  <si>
    <t>1133,87</t>
  </si>
  <si>
    <t>171103201</t>
  </si>
  <si>
    <t>Uložení netříděných sypanin z hornin tř. 1 až 4 do zemních hrází pro jakoukoliv šířku koruny přehradních a jiných vodních nádrží se zhutněním do 100 % PS - koef. C s příměsí jílové hlíny do 20 % objemu</t>
  </si>
  <si>
    <t>1819068287</t>
  </si>
  <si>
    <t xml:space="preserve">Poznámka k souboru cen:_x000D_
1. Ceny 10-3201 až -3291 lze použít i pro:_x000D_
a) uložení sypanin do zemních hrází přívodních kanálů, inundačních nebo ochranných s předepsaným zhutněním, jsou-li tyto hráze navrhovány dle ČSN 73 6824 Malé vodní nádrže;_x000D_
b) uložení do zemních hrází rybníků (obor KSO 832 16)._x000D_
2. Ceny nelze použít pro rozšíření návodního nebo vzdušného líce zemních hrází, jehož šířka je menší než 3 m; toto rozšíření se ocení cenou 172 10-3102 Zřízení těsnícího jádra nebo šířky těsnící vrstvy přes 1 do 3 m._x000D_
</t>
  </si>
  <si>
    <t>130,79 "hrázka pro usměrnění toku</t>
  </si>
  <si>
    <t>-1907099493</t>
  </si>
  <si>
    <t xml:space="preserve">135,19 "přebytečná zemina </t>
  </si>
  <si>
    <t>497395653</t>
  </si>
  <si>
    <t>421,17 "z tabulky kubatur</t>
  </si>
  <si>
    <t>-1228707211</t>
  </si>
  <si>
    <t>421,17*0,015 'Přepočtené koeficientem množství</t>
  </si>
  <si>
    <t>-1818970748</t>
  </si>
  <si>
    <t>421,17</t>
  </si>
  <si>
    <t>462511270R</t>
  </si>
  <si>
    <t>Zához z lomového kamene neupraveného záhozového bez proštěrkování z terénu, hmotnosti jednotlivých kamenů do 200 kg</t>
  </si>
  <si>
    <t>-1551876701</t>
  </si>
  <si>
    <t xml:space="preserve">Poznámka k souboru cen:_x000D_
1. Ceny lze použít i pro záhozovou patku z lomového kamene._x000D_
2. Ceny neplatí pro zřízení konstrukce balvanitého skluzu; tento se oceňuje cenou 467 51-0111 Balvanitý skluz z lomového kamene._x000D_
3. V cenách jsou započteny i náklady na úpravu jednotlivých velkých kamenů hmotnosti přes 500 kg dodatečným rozpojením na místě uložení._x000D_
4. Množství měrných jednotek_x000D_
a) záhozu se stanoví v m3 konstrukce záhozu,_x000D_
b) příplatků se stanoví v m2 upravovaných ploch záhozu._x000D_
</t>
  </si>
  <si>
    <t>z ceníkové pol. byl odstraněn lomový kámen (využití kamene z SO 01)</t>
  </si>
  <si>
    <t>2330,34 "z tabulky kubatur</t>
  </si>
  <si>
    <t>90,32 "z tabulky kubatur (hrázka)</t>
  </si>
  <si>
    <t>462519002</t>
  </si>
  <si>
    <t>Zához z lomového kamene neupraveného záhozového Příplatek k cenám za urovnání viditelných ploch záhozu z kamene, hmotnosti jednotlivých kamenů do 200 kg</t>
  </si>
  <si>
    <t>-1593840185</t>
  </si>
  <si>
    <t>2711,40 "z tabulky kubatur</t>
  </si>
  <si>
    <t>966008114</t>
  </si>
  <si>
    <t>Bourání trubního propustku s odklizením a uložením vybouraného materiálu na skládku na vzdálenost do 3 m nebo s naložením na dopravní prostředek z trub DN přes 800 do 1200 mm</t>
  </si>
  <si>
    <t>-1540367507</t>
  </si>
  <si>
    <t xml:space="preserve">Poznámka k souboru cen:_x000D_
1. Ceny lze použít i pro bourání hospodářských přejezdů a propustků z trub obetonovaných._x000D_
2. V cenách jsou započteny i náklady na případné bourání betonového lože nebo prahů pod troubami propustku._x000D_
3. V cenách nejsou započteny náklady na:_x000D_
a) zemní práce nutné při rozebírání propustků, které se oceňují cenami části A 01 katalogu 800-1 Zemní práce,_x000D_
b) bourání čel, které se oceňuje cenami části B 01 katalogu 821-1 Mosty._x000D_
4. Množství měrných jednotek se určuje délkou mezi rubovými stěnami čel (v podélné ose propustku)._x000D_
5. Přemístění vybouraného materiálu na vzdálenost přes 3 m se oceňuje cenami souborů cen 997 22-1 Vodorovné přemístění vybouraných hmot._x000D_
</t>
  </si>
  <si>
    <t xml:space="preserve">2*28,0 "stávající propojení koryt </t>
  </si>
  <si>
    <t>997</t>
  </si>
  <si>
    <t>Přesun sutě</t>
  </si>
  <si>
    <t>997013801</t>
  </si>
  <si>
    <t>Poplatek za uložení stavebního odpadu na skládce (skládkovné) z prostého betonu zatříděného do Katalogu odpadů pod kódem 170 101</t>
  </si>
  <si>
    <t>1256748721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</si>
  <si>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</si>
  <si>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997221571</t>
  </si>
  <si>
    <t>Vodorovná doprava vybouraných hmot bez naložení, ale se složením a s hrubým urovnáním na vzdálenost do 1 km</t>
  </si>
  <si>
    <t>-1590758762</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</si>
  <si>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</si>
  <si>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997221579</t>
  </si>
  <si>
    <t>Vodorovná doprava vybouraných hmot bez naložení, ale se složením a s hrubým urovnáním na vzdálenost Příplatek k ceně za každý další i započatý 1 km přes 1 km</t>
  </si>
  <si>
    <t>-1093015952</t>
  </si>
  <si>
    <t>171,360*19 "vybourané trouby, 19 příplatků</t>
  </si>
  <si>
    <t>2065829280</t>
  </si>
  <si>
    <t>2420,66*2,134" záhozový kámen ze SO 01</t>
  </si>
  <si>
    <t>4 - SO 04 Sanace koryta průpichu Orlice a terénní úpravy T1 a T2</t>
  </si>
  <si>
    <t>356671877</t>
  </si>
  <si>
    <t>1718,91*0,2 "tůň 1</t>
  </si>
  <si>
    <t>1202,79*0,2 "tůň 2</t>
  </si>
  <si>
    <t>3399,07*0,2 "halda</t>
  </si>
  <si>
    <t>122201104</t>
  </si>
  <si>
    <t>Odkopávky a prokopávky nezapažené s přehozením výkopku na vzdálenost do 3 m nebo s naložením na dopravní prostředek v hornině tř. 3 přes 5 000 m3</t>
  </si>
  <si>
    <t>-56076725</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</si>
  <si>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</si>
  <si>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4914,83" stávající hromada zeminy</t>
  </si>
  <si>
    <t>122201109</t>
  </si>
  <si>
    <t>Odkopávky a prokopávky nezapažené s přehozením výkopku na vzdálenost do 3 m nebo s naložením na dopravní prostředek v hornině tř. 3 Příplatek k cenám za lepivost horniny tř. 3</t>
  </si>
  <si>
    <t>-1145793707</t>
  </si>
  <si>
    <t>4914,83*0,3 "lepivost 30%</t>
  </si>
  <si>
    <t>122201403</t>
  </si>
  <si>
    <t>Vykopávky v zemnících na suchu s přehozením výkopku na vzdálenost do 3 m nebo s naložením na dopravní prostředek v hornině tř. 3 přes 1 000 do 5 000 m3</t>
  </si>
  <si>
    <t>-1606380473</t>
  </si>
  <si>
    <t>1581,47 "tůň 1</t>
  </si>
  <si>
    <t>1257,4"tůň 2</t>
  </si>
  <si>
    <t>122201409</t>
  </si>
  <si>
    <t>Vykopávky v zemnících na suchu s přehozením výkopku na vzdálenost do 3 m nebo s naložením na dopravní prostředek v hornině tř. 3 Příplatek k cenám za lepivost horniny tř. 3</t>
  </si>
  <si>
    <t>1743372056</t>
  </si>
  <si>
    <t>2838,87*0,3 "lepivost 30%</t>
  </si>
  <si>
    <t>2056041155</t>
  </si>
  <si>
    <t>4914,83 "z haldy</t>
  </si>
  <si>
    <t>4326,92 " z pol. nakládání</t>
  </si>
  <si>
    <t>1257,4 "z tůně 2</t>
  </si>
  <si>
    <t>167101102</t>
  </si>
  <si>
    <t>Nakládání, skládání a překládání neulehlého výkopku nebo sypaniny nakládání, množství přes 100 m3, z hornin tř. 1 až 4</t>
  </si>
  <si>
    <t>1679721436</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</si>
  <si>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</si>
  <si>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5826,92-1500,0 "z meziskládky SO 02</t>
  </si>
  <si>
    <t>-1899413756</t>
  </si>
  <si>
    <t>11978,40 " zasypání stávajícího koryta Orlice</t>
  </si>
  <si>
    <t>102,22 "násyp u haldy</t>
  </si>
  <si>
    <t>-471884598</t>
  </si>
  <si>
    <t>4191,73 "zasypané koryto</t>
  </si>
  <si>
    <t>3399,07 "halda</t>
  </si>
  <si>
    <t>879847069</t>
  </si>
  <si>
    <t>-922831537</t>
  </si>
  <si>
    <t>7590,8*0,015 'Přepočtené koeficientem množství</t>
  </si>
  <si>
    <t>-942973437</t>
  </si>
  <si>
    <t>980,03 "tůně, z tabulky kubatur</t>
  </si>
  <si>
    <t>1461019479</t>
  </si>
  <si>
    <t>980,03*0,015 'Přepočtené koeficientem množství</t>
  </si>
  <si>
    <t>-902318436</t>
  </si>
  <si>
    <t>5440,16 "z tabulky kubatur</t>
  </si>
  <si>
    <t>-1980517591</t>
  </si>
  <si>
    <t>56,66 "u haldy, z tabulky kubatur</t>
  </si>
  <si>
    <t>182301133</t>
  </si>
  <si>
    <t>Rozprostření a urovnání ornice ve svahu sklonu přes 1:5 při souvislé ploše přes 500 m2, tl. vrstvy přes 150 do 200 mm</t>
  </si>
  <si>
    <t>-1201479598</t>
  </si>
  <si>
    <t>980,03 "tůně</t>
  </si>
  <si>
    <t>-1356662725</t>
  </si>
  <si>
    <t>5 - SO 05 Vegetační úpravy, kácení</t>
  </si>
  <si>
    <t>111201102</t>
  </si>
  <si>
    <t>Odstranění křovin a stromů s odstraněním kořenů průměru kmene do 100 mm do sklonu terénu 1 : 5, při celkové ploše přes 1 000 do 10 000 m2</t>
  </si>
  <si>
    <t>-516744939</t>
  </si>
  <si>
    <t xml:space="preserve">Poznámka k souboru cen:_x000D_
1. Cenu -1104 lze použít jestliže se odstranění stromů a křovin neprovádí na holo._x000D_
2. Cena -1101 je určena i pro:_x000D_
a) odstraňování křovin a stromů o průměru kmene do 100 mm z ploch, jejichž celková výměra je větší než 1 000 m2 při sklonu terénu strmějším než 1 : 5;_x000D_
b) LTM při jakékoliv celkové ploše jednotlivě přes 30 m2._x000D_
3. V ceně jsou započteny i náklady na případné nutné odklizení křovin a stromů na hromady na vzdálenost do 50 m nebo naložení na dopravní prostředek._x000D_
4. Průměr kmenů stromů (křovin) se měří 0,15 m nad přilehlým terénem._x000D_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staveniště._x000D_
</t>
  </si>
  <si>
    <t>5915,0 "z tabulky kubatur</t>
  </si>
  <si>
    <t>111251111</t>
  </si>
  <si>
    <t>Drcení ořezaných větví strojně - (štěpkování) o průměru větví do 100 mm</t>
  </si>
  <si>
    <t>-1084370940</t>
  </si>
  <si>
    <t xml:space="preserve">Poznámka k souboru cen:_x000D_
1. V cenách jsou započteny i náklady na naložení na dopravní prostředek, odvoz dřevní drtě do 20 km a se složením._x000D_
2. V cenách nejsou započteny náklady na uložení drti na skládku._x000D_
3. Měří se objem nadrcené hmoty._x000D_
</t>
  </si>
  <si>
    <t>5915,0*0,01 "křoví s kořeny</t>
  </si>
  <si>
    <t>154*0,009 "ořezané větve</t>
  </si>
  <si>
    <t>71*0,01"ořezané větve</t>
  </si>
  <si>
    <t>112101101</t>
  </si>
  <si>
    <t>Odstranění stromů s odřezáním kmene a s odvětvením listnatých, průměru kmene přes 100 do 300 mm</t>
  </si>
  <si>
    <t>-917781223</t>
  </si>
  <si>
    <t xml:space="preserve">Poznámka k souboru cen:_x000D_
1. Ceny jsou určeny pro odstranění stromů v rámci přípravy staveniště._x000D_
2. Ceny lze použít i pro odstranění stromů ze sesuté zeminy, vývratů a polomů._x000D_
3. V ceně jsou započteny i náklady na případné nutné odklizení kmene a větví odděleně na vzdálenost do 50 m nebo s naložením na dopravní prostředek._x000D_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5. Ceny nelze užít v případě, kdy je nutné odstraňování stromu po částech; tyto práce lze oceňovat příslušnými cenami katalogu 823-1 Plochy a úprava území._x000D_
</t>
  </si>
  <si>
    <t>154 "z tabulky kubatur (spočítáno v terénu)</t>
  </si>
  <si>
    <t>112101102</t>
  </si>
  <si>
    <t>Odstranění stromů s odřezáním kmene a s odvětvením listnatých, průměru kmene přes 300 do 500 mm</t>
  </si>
  <si>
    <t>379669855</t>
  </si>
  <si>
    <t>10 stromů upraveno torzováním</t>
  </si>
  <si>
    <t>7 stromů bude vytrženo spolu s kořenem</t>
  </si>
  <si>
    <t>61 "z tabulky kubatur (spočítáno v terénu)</t>
  </si>
  <si>
    <t>112201102</t>
  </si>
  <si>
    <t>Odstranění pařezů s jejich vykopáním, vytrháním nebo odstřelením, s přesekáním kořenů průměru přes 300 do 500 mm</t>
  </si>
  <si>
    <t>1872296126</t>
  </si>
  <si>
    <t xml:space="preserve">Poznámka k souboru cen:_x000D_
1. Ceny lze použít i pro odstranění pařezů ze sesuté zeminy, vývratů a polomů._x000D_
2. V ceně jsou započteny i náklady na případné nutné odklizení pařezů na hromady na vzdálenost do 50 m nebo naložení na dopravní prostředek._x000D_
3. Mají-li se odstraňovat pařezy z pokáceného souvislého lesního porostu, lze počet pařezů stanovit s přihlédnutím k tabulce v příloze č. 1._x000D_
4. Zásyp jam po pařezech se oceňuje cenami souboru cen 174 20-12 této části katalogu._x000D_
5. Průměr pařezu se měří v místě řezu kmene na základě dvojího na sebe kolmého měření a následného zprůměrování naměřených hodnot._x000D_
</t>
  </si>
  <si>
    <t>7 "bude vyvráceno spolu s kmenem</t>
  </si>
  <si>
    <t>112251211</t>
  </si>
  <si>
    <t>Odstranění pařezu odfrézováním nebo odvrtáním hloubky do 200 mm v rovině nebo na svahu do 1:5</t>
  </si>
  <si>
    <t>-1905745378</t>
  </si>
  <si>
    <t xml:space="preserve">Poznámka k souboru cen:_x000D_
1. V ceně nejsou započteny náklady na:_x000D_
a) případný odvoz odpadu, tyto se oceňují individuálně,_x000D_
b) zásyp jámy vzniklé frézováním, tyto se oceňují cenami souboru cen 174 11-11.. Zásyp jam po vyfrézovaných pařezech,_x000D_
c) vykopání a vyhrabání nadrcené dřevní hmoty, tyto práce se oceňují cenami souboru cen 122 91-11.. Odstranění vyfrézované dřevní hmoty._x000D_
2. Při měření se započítává plocha náběhových kořenů._x000D_
</t>
  </si>
  <si>
    <t>154*3,14*0,15*0,15</t>
  </si>
  <si>
    <t>(71-7)*3,14*0,25*0,25</t>
  </si>
  <si>
    <t>122911111</t>
  </si>
  <si>
    <t>Odstranění vyfrézované dřevní hmoty hloubky do 200 mm v rovině nebo na svahu do 1:5</t>
  </si>
  <si>
    <t>71617429</t>
  </si>
  <si>
    <t xml:space="preserve">Poznámka k souboru cen:_x000D_
1. V cenách jsou započteny i náklady na naložení dřevní drti promíchané se zeminou na dopravní prostředek, odvoz na vzdálenost do 20 km a její složení._x000D_
2. V cenách nejsou započteny náklady na:_x000D_
a) uložení odpadu na skládku,_x000D_
b) na zásyp jam po pařezech, tyto se oceňují souborem cen 174 11-11.. Zásyp jam po vyfrézovaných pařezech._x000D_
3. Ceny jsou určeny pro odstranění vyfrézované dřevní hmoty po odfrézování pařezů._x000D_
</t>
  </si>
  <si>
    <t>162201441</t>
  </si>
  <si>
    <t>Vodorovné přemístění větví, kmenů nebo pařezů s naložením, složením a dopravou do 2000 m kmenů stromů listnatých, průměru přes 100 do 300 mm</t>
  </si>
  <si>
    <t>410738595</t>
  </si>
  <si>
    <t>162201442</t>
  </si>
  <si>
    <t>Vodorovné přemístění větví, kmenů nebo pařezů s naložením, složením a dopravou do 2000 m kmenů stromů listnatých, průměru přes 300 do 500 mm</t>
  </si>
  <si>
    <t>1149138439</t>
  </si>
  <si>
    <t>71-7</t>
  </si>
  <si>
    <t>183101114</t>
  </si>
  <si>
    <t>Hloubení jamek pro vysazování rostlin v zemině tř.1 až 4 bez výměny půdy v rovině nebo na svahu do 1:5, objemu přes 0,05 do 0,125 m3</t>
  </si>
  <si>
    <t>864974235</t>
  </si>
  <si>
    <t xml:space="preserve">Poznámka k souboru cen:_x000D_
1. V cenách jsou započteny i náklady na případné naložení přebytečných výkopků na dopravní prostředek, odvoz na vzdálenost do 20 km a složení výkopků._x000D_
2. V cenách nejsou započteny náklady na uložení odpadu na skládku._x000D_
3. V cenách o sklonu svahu přes 1:1 jsou uvažovány podmínky pro svahy běžně schůdné; bez použití lezeckých technik. V případě použití lezeckých technik se tyto náklady oceňují individuálně._x000D_
</t>
  </si>
  <si>
    <t>11 "pro odrostky stromků, z tabulky kubatur</t>
  </si>
  <si>
    <t>184102114</t>
  </si>
  <si>
    <t>Výsadba dřeviny s balem do předem vyhloubené jamky se zalitím v rovině nebo na svahu do 1:5, při průměru balu přes 400 do 500 mm</t>
  </si>
  <si>
    <t>1180800900</t>
  </si>
  <si>
    <t xml:space="preserve">Poznámka k souboru cen:_x000D_
1. Ceny lze použít i pro dřeviny pěstované v nádobách._x000D_
2. V cenách nejsou započteny náklady na vysazované dřeviny, tyto se oceňují ve specifikaci._x000D_
3. V cenách o sklonu svahu přes 1:1 jsou uvažovány podmínky pro svahy běžně schůdné; bez použití lezeckých technik. V případě použití lezeckých technik se tyto náklady oceňují individuálně._x000D_
</t>
  </si>
  <si>
    <t>026504640</t>
  </si>
  <si>
    <t>CS ÚRS 2017 01</t>
  </si>
  <si>
    <t>1998741654</t>
  </si>
  <si>
    <t>184807911</t>
  </si>
  <si>
    <t>Dodání a osazení kůlu k sazenici délky 2 m, průměru od 40 do 60 mm, s upevněním sazenice ke kůlu motouzem, sazenice1 až 3 leté</t>
  </si>
  <si>
    <t>729824330</t>
  </si>
  <si>
    <t xml:space="preserve">Poznámka k souboru cen:_x000D_
1. V ceně jsou započteny i náklady na zaražení kůlu vedle sazenice nebo na osazení kůlu do jamky při výsadbě sazenic._x000D_
</t>
  </si>
  <si>
    <t>184808221</t>
  </si>
  <si>
    <t>Ochrana sazenic proti škodám zvěří ovázáním rákosem</t>
  </si>
  <si>
    <t>-434497453</t>
  </si>
  <si>
    <t xml:space="preserve">Poznámka k souboru cen:_x000D_
1. V ceně 184 80-8211 nejsou započteny náklady na ochranný prostředek; tento se oceňuje ve specifikaci. Ztratné lze dohodnout ve výši 5 %._x000D_
</t>
  </si>
  <si>
    <t>184818112-R</t>
  </si>
  <si>
    <t>Vyvětvení a tvarový ořez dřevin v do 5 m s odnesením odpadu do 200 m a spálením</t>
  </si>
  <si>
    <t>83543833</t>
  </si>
  <si>
    <t xml:space="preserve">Poznámka k souboru cen:_x000D_
1. V cenách jsou započteny i náklady spojené s odnesením odpadu na vzdálenost do 200 m a jeho spálením._x000D_
</t>
  </si>
  <si>
    <t>6 - SO 06 Dočasné konstrukce (brody)</t>
  </si>
  <si>
    <t xml:space="preserve">    5 - Komunikace pozemní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</si>
  <si>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</si>
  <si>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</si>
  <si>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539199246</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</si>
  <si>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</si>
  <si>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294,0 "z položky osazení</t>
  </si>
  <si>
    <t>113107223</t>
  </si>
  <si>
    <t>Odstranění podkladů nebo krytů strojně plochy jednotlivě přes 200 m2 s přemístěním hmot na skládku na vzdálenost do 20 m nebo s naložením na dopravní prostředek z kameniva hrubého drceného, o tl. vrstvy přes 200 do 300 mm</t>
  </si>
  <si>
    <t>-996111269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</si>
  <si>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</si>
  <si>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 xml:space="preserve">602,0 "z položky podklad z kameniva </t>
  </si>
  <si>
    <t>122201103</t>
  </si>
  <si>
    <t>Odkopávky a prokopávky nezapažené s přehozením výkopku na vzdálenost do 3 m nebo s naložením na dopravní prostředek v hornině tř. 3 přes 1 000 do 5 000 m3</t>
  </si>
  <si>
    <t>1439614095</t>
  </si>
  <si>
    <t>1329,016"odstranění hrázky po vysáknutí zemního materiálu</t>
  </si>
  <si>
    <t>124203101</t>
  </si>
  <si>
    <t>Vykopávky pro koryta vodotečí s přehozením výkopku na vzdálenost do 3 m nebo s naložením na dopravní prostředek v hornině tř. 3 do 1 000 m3</t>
  </si>
  <si>
    <t>-57791592</t>
  </si>
  <si>
    <t>84,53 "odtěžení nasypané zeminy pro brod 2</t>
  </si>
  <si>
    <t>99,77 "odtěžení nasypané zeminy pro brod 3</t>
  </si>
  <si>
    <t>-756551545</t>
  </si>
  <si>
    <t>108,44 "brod 1</t>
  </si>
  <si>
    <t>84,53 "brod 2</t>
  </si>
  <si>
    <t>99,77 "brod 3</t>
  </si>
  <si>
    <t>171103101</t>
  </si>
  <si>
    <t>Zemní hrázky přívodních a odpadních melioračních kanálů zhutňované po vrstvách tloušťky 200 mm, s přemístěním sypaniny do 20 m nebo s jejím přehozením do 3 m z hornin tř. 1 až 4</t>
  </si>
  <si>
    <t>1557229761</t>
  </si>
  <si>
    <t xml:space="preserve">Poznámka k souboru cen:_x000D_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katalogu._x000D_
2. Přemístění sypaniny na vzdálenost přes 20 m se oceňuje cenami souboru cen 162 . 0-1 . Vodorovné přemístění výkopku části A01 tohoto katalogu, přičemž vzdálenost 20 m uvedená v popisu souboru cen se neodečítá._x000D_
</t>
  </si>
  <si>
    <t>196,60*6,76 "pro dočasnou deponii (odvodnění zemního materiálu)</t>
  </si>
  <si>
    <t>166390450</t>
  </si>
  <si>
    <t>184,3+1329,016 "zemina z vykopávek a odkopávek</t>
  </si>
  <si>
    <t>Komunikace pozemní</t>
  </si>
  <si>
    <t>564661112</t>
  </si>
  <si>
    <t>Podklad z kameniva hrubého drceného vel. 63-125 mm, s rozprostřením a zhutněním, po zhutnění tl. 210 mm</t>
  </si>
  <si>
    <t>600132260</t>
  </si>
  <si>
    <t>58,30*4,0 "brod 1</t>
  </si>
  <si>
    <t>42,30*4,0 "brod 2</t>
  </si>
  <si>
    <t>49,90*4,0 "brod 3</t>
  </si>
  <si>
    <t>584121111</t>
  </si>
  <si>
    <t>Osazení silničních dílců ze železového betonu s podkladem z kameniva těženého do tl. 40 mm jakéhokoliv druhu a velikosti, na plochu jednotlivě přes 50 do 200 m2</t>
  </si>
  <si>
    <t>401090361</t>
  </si>
  <si>
    <t xml:space="preserve">Poznámka k souboru cen:_x000D_
1. V ceně nejsou započteny náklady na:_x000D_
a) dodání dílců, které se oceňuje ve specifikaci,_x000D_
b) výplň spár, které se oceňují cenami souboru cen 599 . 4-11 Vyplnění spár mezi silničními dílci jakékoliv tloušťky._x000D_
2. Počet měrných jednotek se určuje v m2 půdorysné plochy krytu z dílců včetně spár._x000D_
</t>
  </si>
  <si>
    <t>57,0*2*1,0"brod 1</t>
  </si>
  <si>
    <t>42,0*2*1,0 "brod 2</t>
  </si>
  <si>
    <t>48,0*2*1,0 "brod 3</t>
  </si>
  <si>
    <t>593813000</t>
  </si>
  <si>
    <t>panel silniční s úkosem 300x100x15 cm</t>
  </si>
  <si>
    <t>-791532808</t>
  </si>
  <si>
    <t>294,0/3,0</t>
  </si>
  <si>
    <t>-625659453</t>
  </si>
  <si>
    <t>384,832</t>
  </si>
  <si>
    <t>1723199544</t>
  </si>
  <si>
    <t>384,832"rozebraná stabilizace brodů k dalšímu využití</t>
  </si>
  <si>
    <t>7 - VON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</si>
  <si>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</si>
  <si>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</si>
  <si>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</si>
  <si>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</si>
  <si>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</si>
  <si>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181111111</t>
  </si>
  <si>
    <t>Plošná úprava terénu v zemině tř. 1 až 4 s urovnáním povrchu bez doplnění ornice souvislé plochy do 500 m2 při nerovnostech terénu přes 50 do 100 mm v rovině nebo na svahu do 1:5</t>
  </si>
  <si>
    <t>1059793679</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</si>
  <si>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215 90-1..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</si>
  <si>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3566,47 "příjezdové komunikace</t>
  </si>
  <si>
    <t>904,2 "manipulační plochy</t>
  </si>
  <si>
    <t>566301111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</si>
  <si>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</si>
  <si>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-1488030174</t>
  </si>
  <si>
    <t xml:space="preserve">Poznámka k souboru cen:_x000D_
1. Ceny neplatí pro vyrovnání nerovností nově zřizovaných podkladů nebo krytů,_x000D_
2. V cenách nejsou započteny náklady na příp. nutné rozrytí dosavadní vozovky, které se oceňují cenou 113 10-8441 Rozrytí vrstvy krytu nebo podkladu._x000D_
3. Množství kameniva uvedené v popisu cen je průměrné množství kameniva v nezhutněném stavu na 1 m2 projektem předepsané úpravy na jednom objektu._x000D_
</t>
  </si>
  <si>
    <t>3566,47 *0,15 "vyspravení příjezdových komunikací, 15% plochy</t>
  </si>
  <si>
    <t>938909311</t>
  </si>
  <si>
    <t>Čištění vozovek metením bláta, prachu nebo hlinitého nánosu s odklizením na hromady na vzdálenost do 20 m nebo naložením na dopravní prostředek strojně povrchu podkladu nebo krytu betonového nebo živičného</t>
  </si>
  <si>
    <t>144453855</t>
  </si>
  <si>
    <t xml:space="preserve">Poznámka k souboru cen:_x000D_
1. Ceny jsou určeny pro očištění:_x000D_
a) povrchu stávající vozovky,_x000D_
b) povrchu rozestavěné trvalé vozovky, předepíše-li projekt užívat nově zřizovanou vozovku po dobu výstavby ještě před zřízením konečného závěrečného krytu._x000D_
2. V cenách nejsou započteny náklady na vodorovnou dopravu odstraněného materiálu, která se oceňuje cenami souboru cen 997 22-15 Vodorovná doprava suti._x000D_
</t>
  </si>
  <si>
    <t>100,0*3,0*5*10 "dle potřeby v závislosti na počasí</t>
  </si>
  <si>
    <t>VRN</t>
  </si>
  <si>
    <t>Vedlejší rozpočtové náklady</t>
  </si>
  <si>
    <t>VRN1</t>
  </si>
  <si>
    <t>Průzkumné, geodetické a projektové práce</t>
  </si>
  <si>
    <t>011214000</t>
  </si>
  <si>
    <t>Průzkumné, geodetické a projektové práce průzkumné práce botanický a zoologický průzkum botanický a zoologický průzkum</t>
  </si>
  <si>
    <t>soubor</t>
  </si>
  <si>
    <t>1024</t>
  </si>
  <si>
    <t>972162581</t>
  </si>
  <si>
    <t>Botanický a zoologický průzkum, odborný dozor během realizace</t>
  </si>
  <si>
    <t>012002000</t>
  </si>
  <si>
    <t>Geodetické práce</t>
  </si>
  <si>
    <t>1027551891</t>
  </si>
  <si>
    <t xml:space="preserve">Zajištění veškerých geodetických prací souvisejících </t>
  </si>
  <si>
    <t>s realizací díla</t>
  </si>
  <si>
    <t>013002100</t>
  </si>
  <si>
    <t>Vypracování Plánu opatření pro případ havárie</t>
  </si>
  <si>
    <t>2127752524</t>
  </si>
  <si>
    <t>zhotovitelem vypracovaný plán pro případ úniku závadných</t>
  </si>
  <si>
    <t>látek (např. ropné produkty)</t>
  </si>
  <si>
    <t>013002210</t>
  </si>
  <si>
    <t>Zpracování povodňového plánu stavby</t>
  </si>
  <si>
    <t>-299875469</t>
  </si>
  <si>
    <t>zpracování povodňového plánu stavby dle §71 zákona č. 254/2001 Sb., vč. zajištění</t>
  </si>
  <si>
    <t>schválení příslušnými orgánysprávy Povodí Labe, státní podnik</t>
  </si>
  <si>
    <t>0130023000</t>
  </si>
  <si>
    <t>Vypracování projektu skutečného provedení díla</t>
  </si>
  <si>
    <t>1476031008</t>
  </si>
  <si>
    <t>VRN3</t>
  </si>
  <si>
    <t>Zařízení staveniště</t>
  </si>
  <si>
    <t>030001000</t>
  </si>
  <si>
    <t xml:space="preserve">Zajištění kompletního zařízení staveniště </t>
  </si>
  <si>
    <t>-2068909225</t>
  </si>
  <si>
    <t xml:space="preserve">-Zajištění kompletního zařízení staveniště </t>
  </si>
  <si>
    <t>-zajištění místnosti pro TDI v ZS vč. jejího vybavení</t>
  </si>
  <si>
    <t>-zajištění ohlášení všech staveb ZS dle §104 odst.(2) zákona č. 183/2006 Sb.</t>
  </si>
  <si>
    <t>-zajištění následné likvidace všech objektů ZS</t>
  </si>
  <si>
    <t>-zajištění zřízení a odstranění dočasných komunikací, sjezdů</t>
  </si>
  <si>
    <t xml:space="preserve"> a nájezdů pro realizaci stavby</t>
  </si>
  <si>
    <t>-zajištění ostrahy stavby a staveniště po dobu realizace stavby</t>
  </si>
  <si>
    <t>-zajištění podmínek pro použití přístupových komunikací dotčených</t>
  </si>
  <si>
    <t>stavbou s příslušnými vlastníky či správci a zajištění jejich splnění</t>
  </si>
  <si>
    <t>-zřízení čisticích zón před výjezdem z obvodu staveniště</t>
  </si>
  <si>
    <t>-provedení takových opatření, aby plochy obvodu staveniště</t>
  </si>
  <si>
    <t>nebyly znečištěny ropnými látkami a jinými podobnými produkty</t>
  </si>
  <si>
    <t>-provedení takových opatření, aby nebyly překročeny limity prašnosti</t>
  </si>
  <si>
    <t>a hlučnosti dané obecně závaznou vyhláškou</t>
  </si>
  <si>
    <t>-zajištění ochrany veškeré zeleně v prostoru staveniště a v jeho</t>
  </si>
  <si>
    <t>bezprostřední blízkosti během realizace stavby</t>
  </si>
  <si>
    <t>034503000</t>
  </si>
  <si>
    <t>Zařízení staveniště zabezpečení staveniště informační tabule o rozměrech cca 2 x 1,5 m se stříškou a betonovými základy. Na ceduli budou popsány základní parametry stavby a obecné informace o úpravách toků a revitalizacích.</t>
  </si>
  <si>
    <t>473135354</t>
  </si>
  <si>
    <t>Zařízení staveniště zabezpečení staveniště informační tabule o rozměrech cca 2 x 1,5 m se stříškou a betonovými základy.</t>
  </si>
  <si>
    <t>Na ceduli budou popsány základní parametry stavby a obecné informace o úpravách toků a revitalizacích.</t>
  </si>
  <si>
    <t>034503000-R1</t>
  </si>
  <si>
    <t>Dočasný billboard vyhotovený dle podmínek „Grafického manuálu povinné publicity, operační program Životního prostředí 2014-2020.“</t>
  </si>
  <si>
    <t>2014733740</t>
  </si>
  <si>
    <t>034503000-R2</t>
  </si>
  <si>
    <t>Stálá pamětní deska vyhotovená dle podmínek „Grafického manuálu povinné publicity, operační program Životního prostředí 2014-2020.“</t>
  </si>
  <si>
    <t>-2080695651</t>
  </si>
  <si>
    <t>VRN4</t>
  </si>
  <si>
    <t>Inženýrská činnost</t>
  </si>
  <si>
    <t>049002000</t>
  </si>
  <si>
    <t>1260611875</t>
  </si>
  <si>
    <t>dřevní hmoty vzniklé smýcením porostů k dalšímu využití</t>
  </si>
  <si>
    <t>049002200</t>
  </si>
  <si>
    <t>Zajištění dopravně inženýrských opatření</t>
  </si>
  <si>
    <t>-1729470047</t>
  </si>
  <si>
    <t xml:space="preserve">-zajištění zřízení a likvidace dopravního značení </t>
  </si>
  <si>
    <t>-zajištění vydání dopravně inženýrského rozhodnutí</t>
  </si>
  <si>
    <t>049002300</t>
  </si>
  <si>
    <t>Zajištění veškerých předepsaných rozborů</t>
  </si>
  <si>
    <t>-1295194449</t>
  </si>
  <si>
    <t>Zajištění veškerých předepsaných rozborů zemního materiálu</t>
  </si>
  <si>
    <t>VRN9</t>
  </si>
  <si>
    <t>Ostatní náklady</t>
  </si>
  <si>
    <t>091003700</t>
  </si>
  <si>
    <t>Zajištění písemných souhlasných vyjádření</t>
  </si>
  <si>
    <t>-1124345402</t>
  </si>
  <si>
    <t>Zajištění písemných souhlasných vyjádření všech dotčených vlastníků</t>
  </si>
  <si>
    <t>a případných uživatelů všech pozemků dotčených stavbou</t>
  </si>
  <si>
    <t>s jejich konečnou úpravou po dokončení stavby</t>
  </si>
  <si>
    <t>092002000</t>
  </si>
  <si>
    <t>Zajištění souhlasů se zvláštním užíváním komunikací</t>
  </si>
  <si>
    <t>253522506</t>
  </si>
  <si>
    <t>092009400</t>
  </si>
  <si>
    <t>Zajištění vytyčení veškerých podzemních zařízení</t>
  </si>
  <si>
    <t>-325089970</t>
  </si>
  <si>
    <t>-zajištění šetření o podzemních sítích  vč. zajištění nových vyjádření</t>
  </si>
  <si>
    <t>v případě, že před realizací pozbyla platnost</t>
  </si>
  <si>
    <t>00000001-R</t>
  </si>
  <si>
    <t>Zajištění slovení rybí osádky a vodních živočichů k tomu oprávněnou osobou, včetně pořízení protokolu a zajištění oznámení zahájení prací příslušnému uživateli rybářského revíru, tranfer živočichů</t>
  </si>
  <si>
    <t>kpl</t>
  </si>
  <si>
    <t>1895254992</t>
  </si>
  <si>
    <t>013203000-R</t>
  </si>
  <si>
    <t>Pasportizace dotčených pozemků, přístupových komunikací (pořízení fotodokumentace, videozáznamů, protokolů)</t>
  </si>
  <si>
    <t>-1323782635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</si>
  <si>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</si>
  <si>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</si>
  <si>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</si>
  <si>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</si>
  <si>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</si>
  <si>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</si>
  <si>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</si>
  <si>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</si>
  <si>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</si>
  <si>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</si>
  <si>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</si>
  <si>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</si>
  <si>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</si>
  <si>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</si>
  <si>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</si>
  <si>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</si>
  <si>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</si>
  <si>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</si>
  <si>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</si>
  <si>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</si>
  <si>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</si>
  <si>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</si>
  <si>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</si>
  <si>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</si>
  <si>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</si>
  <si>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</si>
  <si>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</si>
  <si>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</si>
  <si>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</si>
  <si>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</si>
  <si>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</si>
  <si>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</si>
  <si>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</si>
  <si>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</si>
  <si>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</si>
  <si>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</si>
  <si>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</si>
  <si>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</si>
  <si>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</si>
  <si>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</si>
  <si>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</si>
  <si>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</si>
  <si>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</si>
  <si>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</si>
  <si>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</si>
  <si>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</si>
  <si>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</si>
  <si>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</si>
  <si>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</si>
  <si>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</si>
  <si>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</si>
  <si>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</si>
  <si>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</si>
  <si>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</si>
  <si>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</si>
  <si>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</si>
  <si>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</si>
  <si>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</si>
  <si>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</si>
  <si>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</si>
  <si>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</si>
  <si>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</si>
  <si>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</si>
  <si>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</si>
  <si>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</si>
  <si>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</si>
  <si>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</si>
  <si>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</si>
  <si>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</si>
  <si>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</si>
  <si>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</si>
  <si>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</si>
  <si>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</si>
  <si>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</si>
  <si>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</si>
  <si>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</si>
  <si>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</si>
  <si>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</si>
  <si>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</si>
  <si>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</si>
  <si>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</si>
  <si>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</si>
  <si>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</si>
  <si>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</si>
  <si>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</si>
  <si>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</si>
  <si>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</si>
  <si>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</si>
  <si>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</si>
  <si>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</si>
  <si>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</si>
  <si>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</si>
  <si>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</si>
  <si>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</si>
  <si>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</si>
  <si>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</si>
  <si>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</si>
  <si>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</si>
  <si>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</si>
  <si>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</si>
  <si>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</si>
  <si>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</si>
  <si>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</si>
  <si>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</si>
  <si>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</si>
  <si>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</si>
  <si>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</si>
  <si>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</si>
  <si>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</si>
  <si>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</si>
  <si>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</si>
  <si>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</si>
  <si>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</si>
  <si>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</si>
  <si>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</si>
  <si>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</si>
  <si>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</si>
  <si>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</si>
  <si>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</si>
  <si>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</si>
  <si>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</si>
  <si>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</si>
  <si>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</si>
  <si>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</si>
  <si>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</si>
  <si>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</si>
  <si>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</si>
  <si>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</si>
  <si>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</si>
  <si>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</si>
  <si>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</si>
  <si>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</si>
  <si>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</si>
  <si>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</si>
  <si>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</si>
  <si>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</si>
  <si>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</si>
  <si>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</si>
  <si>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</si>
  <si>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</si>
  <si>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</si>
  <si>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</si>
  <si>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</si>
  <si>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</si>
  <si>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</si>
  <si>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</si>
  <si>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</si>
  <si>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</si>
  <si>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</si>
  <si>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</si>
  <si>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</si>
  <si>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</si>
  <si>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</si>
  <si>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</si>
  <si>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</si>
  <si>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</si>
  <si>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</si>
  <si>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</si>
  <si>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</si>
  <si>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</si>
  <si>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</si>
  <si>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</si>
  <si>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</si>
  <si>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</si>
  <si>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</si>
  <si>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</si>
  <si>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</si>
  <si>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</si>
  <si>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</si>
  <si>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</si>
  <si>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</si>
  <si>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</si>
  <si>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</si>
  <si>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</si>
  <si>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</si>
  <si>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</si>
  <si>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</si>
  <si>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</si>
  <si>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</si>
  <si>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</si>
  <si>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</si>
  <si>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</si>
  <si>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</si>
  <si>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</si>
  <si>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</si>
  <si>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Dub letní (Quercus robur) 300 - 350 cm, obvod 6 - 12 cm, ZB</t>
  </si>
  <si>
    <t>Zajištění dokladů o předání</t>
  </si>
  <si>
    <t>Zajištění dokladů o předání dřevní hmoty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</si>
</sst>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8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3" fillId="0" borderId="0" xfId="0" applyNumberFormat="1" applyFont="1" applyAlignment="1" applyProtection="1"/>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5"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1"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1" xfId="0" applyFont="1" applyBorder="1" applyAlignment="1">
      <alignment horizontal="left" vertical="center"/>
    </xf>
    <xf numFmtId="0" fontId="40" fillId="0" borderId="0" xfId="0" applyFont="1" applyAlignment="1">
      <alignment horizontal="left" vertical="center"/>
    </xf>
    <xf numFmtId="0" fontId="40" fillId="0" borderId="1" xfId="0" applyFont="1" applyBorder="1" applyAlignment="1">
      <alignment horizontal="center" vertical="center"/>
    </xf>
    <xf numFmtId="0" fontId="40"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1"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xf>
    <xf numFmtId="0" fontId="40" fillId="0" borderId="29" xfId="0" applyFont="1" applyBorder="1" applyAlignment="1">
      <alignment horizontal="left" vertical="center"/>
    </xf>
    <xf numFmtId="0" fontId="37" fillId="0" borderId="1" xfId="0" applyFont="1" applyBorder="1" applyAlignment="1">
      <alignment horizontal="left" vertical="center" wrapText="1"/>
    </xf>
    <xf numFmtId="0" fontId="40"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8" xfId="0" applyFont="1" applyBorder="1" applyAlignment="1">
      <alignment horizontal="left" vertical="center"/>
    </xf>
    <xf numFmtId="0" fontId="40" fillId="0" borderId="30" xfId="0" applyFont="1" applyBorder="1" applyAlignment="1">
      <alignment horizontal="left" vertical="center" wrapText="1"/>
    </xf>
    <xf numFmtId="0" fontId="40" fillId="0" borderId="29" xfId="0" applyFont="1" applyBorder="1" applyAlignment="1">
      <alignment horizontal="left" vertical="center" wrapText="1"/>
    </xf>
    <xf numFmtId="0" fontId="40"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0" fillId="0" borderId="30" xfId="0" applyFont="1" applyBorder="1" applyAlignment="1">
      <alignment horizontal="left" vertical="center"/>
    </xf>
    <xf numFmtId="0" fontId="40" fillId="0" borderId="31" xfId="0" applyFont="1" applyBorder="1" applyAlignment="1">
      <alignment horizontal="left" vertical="center"/>
    </xf>
    <xf numFmtId="0" fontId="42" fillId="0" borderId="0" xfId="0" applyFont="1" applyAlignment="1">
      <alignment vertical="center"/>
    </xf>
    <xf numFmtId="0" fontId="39" fillId="0" borderId="1"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1" xfId="0"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1" xfId="0" applyFont="1" applyBorder="1" applyAlignment="1">
      <alignment horizontal="center" vertical="center"/>
    </xf>
    <xf numFmtId="0" fontId="37" fillId="0" borderId="1" xfId="0" applyFont="1" applyBorder="1" applyAlignment="1">
      <alignment horizontal="lef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4" fontId="18" fillId="0" borderId="0" xfId="0" applyNumberFormat="1" applyFont="1" applyAlignment="1" applyProtection="1">
      <alignment vertical="center"/>
    </xf>
    <xf numFmtId="0" fontId="1" fillId="0" borderId="0" xfId="0"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1" fillId="4" borderId="8" xfId="0" applyFont="1" applyFill="1" applyBorder="1" applyAlignment="1" applyProtection="1">
      <alignment horizontal="center" vertical="center"/>
    </xf>
    <xf numFmtId="0" fontId="26" fillId="0" borderId="0" xfId="0" applyFont="1" applyAlignment="1" applyProtection="1">
      <alignment horizontal="left" vertical="center" wrapText="1"/>
    </xf>
    <xf numFmtId="0" fontId="21" fillId="4" borderId="8" xfId="0" applyFont="1" applyFill="1" applyBorder="1" applyAlignment="1" applyProtection="1">
      <alignment horizontal="righ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0" fillId="0" borderId="1" xfId="0" applyFont="1" applyBorder="1" applyAlignment="1">
      <alignment horizontal="left" vertical="top"/>
    </xf>
    <xf numFmtId="0" fontId="40" fillId="0" borderId="1" xfId="0" applyFont="1" applyBorder="1" applyAlignment="1">
      <alignment horizontal="left" vertical="center"/>
    </xf>
    <xf numFmtId="0" fontId="39" fillId="0" borderId="29" xfId="0" applyFont="1" applyBorder="1" applyAlignment="1">
      <alignment horizontal="left"/>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40" fillId="0" borderId="1" xfId="0" applyFont="1" applyBorder="1" applyAlignment="1">
      <alignment horizontal="left" vertical="center" wrapText="1"/>
    </xf>
    <xf numFmtId="49" fontId="40" fillId="0" borderId="1" xfId="0" applyNumberFormat="1" applyFont="1" applyBorder="1" applyAlignment="1">
      <alignment horizontal="left" vertical="center" wrapText="1"/>
    </xf>
    <xf numFmtId="0" fontId="39" fillId="0" borderId="29" xfId="0" applyFont="1" applyBorder="1" applyAlignment="1">
      <alignment horizontal="left"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CM63"/>
  <sheetViews>
    <sheetView showGridLines="0" tabSelected="1" workbookViewId="0">
      <selection activeCell="A59" sqref="A59"/>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6" t="s">
        <v>0</v>
      </c>
      <c r="AZ1" s="16" t="s">
        <v>1</v>
      </c>
      <c r="BA1" s="16" t="s">
        <v>2</v>
      </c>
      <c r="BB1" s="16" t="s">
        <v>3</v>
      </c>
      <c r="BT1" s="16" t="s">
        <v>4</v>
      </c>
      <c r="BU1" s="16" t="s">
        <v>4</v>
      </c>
      <c r="BV1" s="16" t="s">
        <v>5</v>
      </c>
    </row>
    <row r="2" spans="1:74" ht="36.950000000000003" customHeight="1">
      <c r="AR2" s="337"/>
      <c r="AS2" s="337"/>
      <c r="AT2" s="337"/>
      <c r="AU2" s="337"/>
      <c r="AV2" s="337"/>
      <c r="AW2" s="337"/>
      <c r="AX2" s="337"/>
      <c r="AY2" s="337"/>
      <c r="AZ2" s="337"/>
      <c r="BA2" s="337"/>
      <c r="BB2" s="337"/>
      <c r="BC2" s="337"/>
      <c r="BD2" s="337"/>
      <c r="BE2" s="337"/>
      <c r="BS2" s="17" t="s">
        <v>6</v>
      </c>
      <c r="BT2" s="17" t="s">
        <v>7</v>
      </c>
    </row>
    <row r="3" spans="1:74"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ht="12" customHeight="1">
      <c r="B5" s="21"/>
      <c r="C5" s="22"/>
      <c r="D5" s="26" t="s">
        <v>13</v>
      </c>
      <c r="E5" s="22"/>
      <c r="F5" s="22"/>
      <c r="G5" s="22"/>
      <c r="H5" s="22"/>
      <c r="I5" s="22"/>
      <c r="J5" s="22"/>
      <c r="K5" s="349" t="s">
        <v>14</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2"/>
      <c r="AQ5" s="22"/>
      <c r="AR5" s="20"/>
      <c r="BE5" s="328" t="s">
        <v>15</v>
      </c>
      <c r="BS5" s="17" t="s">
        <v>6</v>
      </c>
    </row>
    <row r="6" spans="1:74" ht="36.950000000000003" customHeight="1">
      <c r="B6" s="21"/>
      <c r="C6" s="22"/>
      <c r="D6" s="28" t="s">
        <v>16</v>
      </c>
      <c r="E6" s="22"/>
      <c r="F6" s="22"/>
      <c r="G6" s="22"/>
      <c r="H6" s="22"/>
      <c r="I6" s="22"/>
      <c r="J6" s="22"/>
      <c r="K6" s="351" t="s">
        <v>17</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2"/>
      <c r="AQ6" s="22"/>
      <c r="AR6" s="20"/>
      <c r="BE6" s="329"/>
      <c r="BS6" s="17" t="s">
        <v>6</v>
      </c>
    </row>
    <row r="7" spans="1:74"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329"/>
      <c r="BS7" s="17" t="s">
        <v>6</v>
      </c>
    </row>
    <row r="8" spans="1:74"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329"/>
      <c r="BS8" s="17" t="s">
        <v>6</v>
      </c>
    </row>
    <row r="9" spans="1:74"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29"/>
      <c r="BS9" s="17" t="s">
        <v>6</v>
      </c>
    </row>
    <row r="10" spans="1:74" ht="12" customHeight="1">
      <c r="B10" s="21"/>
      <c r="C10" s="22"/>
      <c r="D10" s="29"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27</v>
      </c>
      <c r="AL10" s="22"/>
      <c r="AM10" s="22"/>
      <c r="AN10" s="27" t="s">
        <v>28</v>
      </c>
      <c r="AO10" s="22"/>
      <c r="AP10" s="22"/>
      <c r="AQ10" s="22"/>
      <c r="AR10" s="20"/>
      <c r="BE10" s="329"/>
      <c r="BS10" s="17" t="s">
        <v>6</v>
      </c>
    </row>
    <row r="11" spans="1:74" ht="18.399999999999999"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30</v>
      </c>
      <c r="AL11" s="22"/>
      <c r="AM11" s="22"/>
      <c r="AN11" s="27" t="s">
        <v>28</v>
      </c>
      <c r="AO11" s="22"/>
      <c r="AP11" s="22"/>
      <c r="AQ11" s="22"/>
      <c r="AR11" s="20"/>
      <c r="BE11" s="329"/>
      <c r="BS11" s="17" t="s">
        <v>6</v>
      </c>
    </row>
    <row r="12" spans="1:74"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29"/>
      <c r="BS12" s="17" t="s">
        <v>6</v>
      </c>
    </row>
    <row r="13" spans="1:74" ht="12" customHeight="1">
      <c r="B13" s="21"/>
      <c r="C13" s="22"/>
      <c r="D13" s="29"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27</v>
      </c>
      <c r="AL13" s="22"/>
      <c r="AM13" s="22"/>
      <c r="AN13" s="31" t="s">
        <v>32</v>
      </c>
      <c r="AO13" s="22"/>
      <c r="AP13" s="22"/>
      <c r="AQ13" s="22"/>
      <c r="AR13" s="20"/>
      <c r="BE13" s="329"/>
      <c r="BS13" s="17" t="s">
        <v>6</v>
      </c>
    </row>
    <row r="14" spans="1:74" ht="12.75">
      <c r="B14" s="21"/>
      <c r="C14" s="22"/>
      <c r="D14" s="22"/>
      <c r="E14" s="352" t="s">
        <v>32</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29" t="s">
        <v>30</v>
      </c>
      <c r="AL14" s="22"/>
      <c r="AM14" s="22"/>
      <c r="AN14" s="31" t="s">
        <v>32</v>
      </c>
      <c r="AO14" s="22"/>
      <c r="AP14" s="22"/>
      <c r="AQ14" s="22"/>
      <c r="AR14" s="20"/>
      <c r="BE14" s="329"/>
      <c r="BS14" s="17" t="s">
        <v>6</v>
      </c>
    </row>
    <row r="15" spans="1:74"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29"/>
      <c r="BS15" s="17" t="s">
        <v>4</v>
      </c>
    </row>
    <row r="16" spans="1:74" ht="12" customHeight="1">
      <c r="B16" s="21"/>
      <c r="C16" s="22"/>
      <c r="D16" s="29"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27</v>
      </c>
      <c r="AL16" s="22"/>
      <c r="AM16" s="22"/>
      <c r="AN16" s="27" t="s">
        <v>34</v>
      </c>
      <c r="AO16" s="22"/>
      <c r="AP16" s="22"/>
      <c r="AQ16" s="22"/>
      <c r="AR16" s="20"/>
      <c r="BE16" s="329"/>
      <c r="BS16" s="17" t="s">
        <v>4</v>
      </c>
    </row>
    <row r="17" spans="2:71" ht="18.399999999999999" customHeight="1">
      <c r="B17" s="21"/>
      <c r="C17" s="22"/>
      <c r="D17" s="22"/>
      <c r="E17" s="27" t="s">
        <v>35</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30</v>
      </c>
      <c r="AL17" s="22"/>
      <c r="AM17" s="22"/>
      <c r="AN17" s="27" t="s">
        <v>36</v>
      </c>
      <c r="AO17" s="22"/>
      <c r="AP17" s="22"/>
      <c r="AQ17" s="22"/>
      <c r="AR17" s="20"/>
      <c r="BE17" s="329"/>
      <c r="BS17" s="17" t="s">
        <v>37</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29"/>
      <c r="BS18" s="17" t="s">
        <v>6</v>
      </c>
    </row>
    <row r="19" spans="2:71" ht="12" customHeight="1">
      <c r="B19" s="21"/>
      <c r="C19" s="22"/>
      <c r="D19" s="29"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27</v>
      </c>
      <c r="AL19" s="22"/>
      <c r="AM19" s="22"/>
      <c r="AN19" s="27" t="s">
        <v>28</v>
      </c>
      <c r="AO19" s="22"/>
      <c r="AP19" s="22"/>
      <c r="AQ19" s="22"/>
      <c r="AR19" s="20"/>
      <c r="BE19" s="329"/>
      <c r="BS19" s="17" t="s">
        <v>6</v>
      </c>
    </row>
    <row r="20" spans="2:71" ht="18.399999999999999"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30</v>
      </c>
      <c r="AL20" s="22"/>
      <c r="AM20" s="22"/>
      <c r="AN20" s="27" t="s">
        <v>28</v>
      </c>
      <c r="AO20" s="22"/>
      <c r="AP20" s="22"/>
      <c r="AQ20" s="22"/>
      <c r="AR20" s="20"/>
      <c r="BE20" s="329"/>
      <c r="BS20" s="17" t="s">
        <v>4</v>
      </c>
    </row>
    <row r="21" spans="2:7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29"/>
    </row>
    <row r="22" spans="2:71" ht="12" customHeight="1">
      <c r="B22" s="21"/>
      <c r="C22" s="22"/>
      <c r="D22" s="29"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29"/>
    </row>
    <row r="23" spans="2:71" ht="51" customHeight="1">
      <c r="B23" s="21"/>
      <c r="C23" s="22"/>
      <c r="D23" s="22"/>
      <c r="E23" s="354" t="s">
        <v>41</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22"/>
      <c r="AP23" s="22"/>
      <c r="AQ23" s="22"/>
      <c r="AR23" s="20"/>
      <c r="BE23" s="329"/>
    </row>
    <row r="24" spans="2:7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29"/>
    </row>
    <row r="25" spans="2:7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29"/>
    </row>
    <row r="26" spans="2:71" s="1" customFormat="1" ht="25.9" customHeight="1">
      <c r="B26" s="34"/>
      <c r="C26" s="35"/>
      <c r="D26" s="36" t="s">
        <v>42</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31">
        <f>ROUND(AG54,2)</f>
        <v>0</v>
      </c>
      <c r="AL26" s="332"/>
      <c r="AM26" s="332"/>
      <c r="AN26" s="332"/>
      <c r="AO26" s="332"/>
      <c r="AP26" s="35"/>
      <c r="AQ26" s="35"/>
      <c r="AR26" s="38"/>
      <c r="BE26" s="329"/>
    </row>
    <row r="27" spans="2:71"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29"/>
    </row>
    <row r="28" spans="2:71" s="1" customFormat="1" ht="12.75">
      <c r="B28" s="34"/>
      <c r="C28" s="35"/>
      <c r="D28" s="35"/>
      <c r="E28" s="35"/>
      <c r="F28" s="35"/>
      <c r="G28" s="35"/>
      <c r="H28" s="35"/>
      <c r="I28" s="35"/>
      <c r="J28" s="35"/>
      <c r="K28" s="35"/>
      <c r="L28" s="355" t="s">
        <v>43</v>
      </c>
      <c r="M28" s="355"/>
      <c r="N28" s="355"/>
      <c r="O28" s="355"/>
      <c r="P28" s="355"/>
      <c r="Q28" s="35"/>
      <c r="R28" s="35"/>
      <c r="S28" s="35"/>
      <c r="T28" s="35"/>
      <c r="U28" s="35"/>
      <c r="V28" s="35"/>
      <c r="W28" s="355" t="s">
        <v>44</v>
      </c>
      <c r="X28" s="355"/>
      <c r="Y28" s="355"/>
      <c r="Z28" s="355"/>
      <c r="AA28" s="355"/>
      <c r="AB28" s="355"/>
      <c r="AC28" s="355"/>
      <c r="AD28" s="355"/>
      <c r="AE28" s="355"/>
      <c r="AF28" s="35"/>
      <c r="AG28" s="35"/>
      <c r="AH28" s="35"/>
      <c r="AI28" s="35"/>
      <c r="AJ28" s="35"/>
      <c r="AK28" s="355" t="s">
        <v>45</v>
      </c>
      <c r="AL28" s="355"/>
      <c r="AM28" s="355"/>
      <c r="AN28" s="355"/>
      <c r="AO28" s="355"/>
      <c r="AP28" s="35"/>
      <c r="AQ28" s="35"/>
      <c r="AR28" s="38"/>
      <c r="BE28" s="329"/>
    </row>
    <row r="29" spans="2:71" s="2" customFormat="1" ht="14.45" customHeight="1">
      <c r="B29" s="39"/>
      <c r="C29" s="40"/>
      <c r="D29" s="29" t="s">
        <v>46</v>
      </c>
      <c r="E29" s="40"/>
      <c r="F29" s="29" t="s">
        <v>47</v>
      </c>
      <c r="G29" s="40"/>
      <c r="H29" s="40"/>
      <c r="I29" s="40"/>
      <c r="J29" s="40"/>
      <c r="K29" s="40"/>
      <c r="L29" s="356">
        <v>0.21</v>
      </c>
      <c r="M29" s="327"/>
      <c r="N29" s="327"/>
      <c r="O29" s="327"/>
      <c r="P29" s="327"/>
      <c r="Q29" s="40"/>
      <c r="R29" s="40"/>
      <c r="S29" s="40"/>
      <c r="T29" s="40"/>
      <c r="U29" s="40"/>
      <c r="V29" s="40"/>
      <c r="W29" s="326">
        <f>ROUND(AZ54, 2)</f>
        <v>0</v>
      </c>
      <c r="X29" s="327"/>
      <c r="Y29" s="327"/>
      <c r="Z29" s="327"/>
      <c r="AA29" s="327"/>
      <c r="AB29" s="327"/>
      <c r="AC29" s="327"/>
      <c r="AD29" s="327"/>
      <c r="AE29" s="327"/>
      <c r="AF29" s="40"/>
      <c r="AG29" s="40"/>
      <c r="AH29" s="40"/>
      <c r="AI29" s="40"/>
      <c r="AJ29" s="40"/>
      <c r="AK29" s="326">
        <f>ROUND(AV54, 2)</f>
        <v>0</v>
      </c>
      <c r="AL29" s="327"/>
      <c r="AM29" s="327"/>
      <c r="AN29" s="327"/>
      <c r="AO29" s="327"/>
      <c r="AP29" s="40"/>
      <c r="AQ29" s="40"/>
      <c r="AR29" s="41"/>
      <c r="BE29" s="330"/>
    </row>
    <row r="30" spans="2:71" s="2" customFormat="1" ht="14.45" customHeight="1">
      <c r="B30" s="39"/>
      <c r="C30" s="40"/>
      <c r="D30" s="40"/>
      <c r="E30" s="40"/>
      <c r="F30" s="29" t="s">
        <v>48</v>
      </c>
      <c r="G30" s="40"/>
      <c r="H30" s="40"/>
      <c r="I30" s="40"/>
      <c r="J30" s="40"/>
      <c r="K30" s="40"/>
      <c r="L30" s="356">
        <v>0.15</v>
      </c>
      <c r="M30" s="327"/>
      <c r="N30" s="327"/>
      <c r="O30" s="327"/>
      <c r="P30" s="327"/>
      <c r="Q30" s="40"/>
      <c r="R30" s="40"/>
      <c r="S30" s="40"/>
      <c r="T30" s="40"/>
      <c r="U30" s="40"/>
      <c r="V30" s="40"/>
      <c r="W30" s="326">
        <f>ROUND(BA54, 2)</f>
        <v>0</v>
      </c>
      <c r="X30" s="327"/>
      <c r="Y30" s="327"/>
      <c r="Z30" s="327"/>
      <c r="AA30" s="327"/>
      <c r="AB30" s="327"/>
      <c r="AC30" s="327"/>
      <c r="AD30" s="327"/>
      <c r="AE30" s="327"/>
      <c r="AF30" s="40"/>
      <c r="AG30" s="40"/>
      <c r="AH30" s="40"/>
      <c r="AI30" s="40"/>
      <c r="AJ30" s="40"/>
      <c r="AK30" s="326">
        <f>ROUND(AW54, 2)</f>
        <v>0</v>
      </c>
      <c r="AL30" s="327"/>
      <c r="AM30" s="327"/>
      <c r="AN30" s="327"/>
      <c r="AO30" s="327"/>
      <c r="AP30" s="40"/>
      <c r="AQ30" s="40"/>
      <c r="AR30" s="41"/>
      <c r="BE30" s="330"/>
    </row>
    <row r="31" spans="2:71" s="2" customFormat="1" ht="14.45" hidden="1" customHeight="1">
      <c r="B31" s="39"/>
      <c r="C31" s="40"/>
      <c r="D31" s="40"/>
      <c r="E31" s="40"/>
      <c r="F31" s="29" t="s">
        <v>49</v>
      </c>
      <c r="G31" s="40"/>
      <c r="H31" s="40"/>
      <c r="I31" s="40"/>
      <c r="J31" s="40"/>
      <c r="K31" s="40"/>
      <c r="L31" s="356">
        <v>0.21</v>
      </c>
      <c r="M31" s="327"/>
      <c r="N31" s="327"/>
      <c r="O31" s="327"/>
      <c r="P31" s="327"/>
      <c r="Q31" s="40"/>
      <c r="R31" s="40"/>
      <c r="S31" s="40"/>
      <c r="T31" s="40"/>
      <c r="U31" s="40"/>
      <c r="V31" s="40"/>
      <c r="W31" s="326">
        <f>ROUND(BB54, 2)</f>
        <v>0</v>
      </c>
      <c r="X31" s="327"/>
      <c r="Y31" s="327"/>
      <c r="Z31" s="327"/>
      <c r="AA31" s="327"/>
      <c r="AB31" s="327"/>
      <c r="AC31" s="327"/>
      <c r="AD31" s="327"/>
      <c r="AE31" s="327"/>
      <c r="AF31" s="40"/>
      <c r="AG31" s="40"/>
      <c r="AH31" s="40"/>
      <c r="AI31" s="40"/>
      <c r="AJ31" s="40"/>
      <c r="AK31" s="326">
        <v>0</v>
      </c>
      <c r="AL31" s="327"/>
      <c r="AM31" s="327"/>
      <c r="AN31" s="327"/>
      <c r="AO31" s="327"/>
      <c r="AP31" s="40"/>
      <c r="AQ31" s="40"/>
      <c r="AR31" s="41"/>
      <c r="BE31" s="330"/>
    </row>
    <row r="32" spans="2:71" s="2" customFormat="1" ht="14.45" hidden="1" customHeight="1">
      <c r="B32" s="39"/>
      <c r="C32" s="40"/>
      <c r="D32" s="40"/>
      <c r="E32" s="40"/>
      <c r="F32" s="29" t="s">
        <v>50</v>
      </c>
      <c r="G32" s="40"/>
      <c r="H32" s="40"/>
      <c r="I32" s="40"/>
      <c r="J32" s="40"/>
      <c r="K32" s="40"/>
      <c r="L32" s="356">
        <v>0.15</v>
      </c>
      <c r="M32" s="327"/>
      <c r="N32" s="327"/>
      <c r="O32" s="327"/>
      <c r="P32" s="327"/>
      <c r="Q32" s="40"/>
      <c r="R32" s="40"/>
      <c r="S32" s="40"/>
      <c r="T32" s="40"/>
      <c r="U32" s="40"/>
      <c r="V32" s="40"/>
      <c r="W32" s="326">
        <f>ROUND(BC54, 2)</f>
        <v>0</v>
      </c>
      <c r="X32" s="327"/>
      <c r="Y32" s="327"/>
      <c r="Z32" s="327"/>
      <c r="AA32" s="327"/>
      <c r="AB32" s="327"/>
      <c r="AC32" s="327"/>
      <c r="AD32" s="327"/>
      <c r="AE32" s="327"/>
      <c r="AF32" s="40"/>
      <c r="AG32" s="40"/>
      <c r="AH32" s="40"/>
      <c r="AI32" s="40"/>
      <c r="AJ32" s="40"/>
      <c r="AK32" s="326">
        <v>0</v>
      </c>
      <c r="AL32" s="327"/>
      <c r="AM32" s="327"/>
      <c r="AN32" s="327"/>
      <c r="AO32" s="327"/>
      <c r="AP32" s="40"/>
      <c r="AQ32" s="40"/>
      <c r="AR32" s="41"/>
      <c r="BE32" s="330"/>
    </row>
    <row r="33" spans="2:44" s="2" customFormat="1" ht="14.45" hidden="1" customHeight="1">
      <c r="B33" s="39"/>
      <c r="C33" s="40"/>
      <c r="D33" s="40"/>
      <c r="E33" s="40"/>
      <c r="F33" s="29" t="s">
        <v>51</v>
      </c>
      <c r="G33" s="40"/>
      <c r="H33" s="40"/>
      <c r="I33" s="40"/>
      <c r="J33" s="40"/>
      <c r="K33" s="40"/>
      <c r="L33" s="356">
        <v>0</v>
      </c>
      <c r="M33" s="327"/>
      <c r="N33" s="327"/>
      <c r="O33" s="327"/>
      <c r="P33" s="327"/>
      <c r="Q33" s="40"/>
      <c r="R33" s="40"/>
      <c r="S33" s="40"/>
      <c r="T33" s="40"/>
      <c r="U33" s="40"/>
      <c r="V33" s="40"/>
      <c r="W33" s="326">
        <f>ROUND(BD54, 2)</f>
        <v>0</v>
      </c>
      <c r="X33" s="327"/>
      <c r="Y33" s="327"/>
      <c r="Z33" s="327"/>
      <c r="AA33" s="327"/>
      <c r="AB33" s="327"/>
      <c r="AC33" s="327"/>
      <c r="AD33" s="327"/>
      <c r="AE33" s="327"/>
      <c r="AF33" s="40"/>
      <c r="AG33" s="40"/>
      <c r="AH33" s="40"/>
      <c r="AI33" s="40"/>
      <c r="AJ33" s="40"/>
      <c r="AK33" s="326">
        <v>0</v>
      </c>
      <c r="AL33" s="327"/>
      <c r="AM33" s="327"/>
      <c r="AN33" s="327"/>
      <c r="AO33" s="327"/>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52</v>
      </c>
      <c r="E35" s="44"/>
      <c r="F35" s="44"/>
      <c r="G35" s="44"/>
      <c r="H35" s="44"/>
      <c r="I35" s="44"/>
      <c r="J35" s="44"/>
      <c r="K35" s="44"/>
      <c r="L35" s="44"/>
      <c r="M35" s="44"/>
      <c r="N35" s="44"/>
      <c r="O35" s="44"/>
      <c r="P35" s="44"/>
      <c r="Q35" s="44"/>
      <c r="R35" s="44"/>
      <c r="S35" s="44"/>
      <c r="T35" s="45" t="s">
        <v>53</v>
      </c>
      <c r="U35" s="44"/>
      <c r="V35" s="44"/>
      <c r="W35" s="44"/>
      <c r="X35" s="333" t="s">
        <v>54</v>
      </c>
      <c r="Y35" s="334"/>
      <c r="Z35" s="334"/>
      <c r="AA35" s="334"/>
      <c r="AB35" s="334"/>
      <c r="AC35" s="44"/>
      <c r="AD35" s="44"/>
      <c r="AE35" s="44"/>
      <c r="AF35" s="44"/>
      <c r="AG35" s="44"/>
      <c r="AH35" s="44"/>
      <c r="AI35" s="44"/>
      <c r="AJ35" s="44"/>
      <c r="AK35" s="335">
        <f>SUM(AK26:AK33)</f>
        <v>0</v>
      </c>
      <c r="AL35" s="334"/>
      <c r="AM35" s="334"/>
      <c r="AN35" s="334"/>
      <c r="AO35" s="336"/>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3" t="s">
        <v>55</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3" customFormat="1" ht="12" customHeight="1">
      <c r="B44" s="50"/>
      <c r="C44" s="29" t="s">
        <v>13</v>
      </c>
      <c r="D44" s="51"/>
      <c r="E44" s="51"/>
      <c r="F44" s="51"/>
      <c r="G44" s="51"/>
      <c r="H44" s="51"/>
      <c r="I44" s="51"/>
      <c r="J44" s="51"/>
      <c r="K44" s="51"/>
      <c r="L44" s="51" t="str">
        <f>K5</f>
        <v>20160222</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4" customFormat="1" ht="36.950000000000003" customHeight="1">
      <c r="B45" s="53"/>
      <c r="C45" s="54" t="s">
        <v>16</v>
      </c>
      <c r="D45" s="55"/>
      <c r="E45" s="55"/>
      <c r="F45" s="55"/>
      <c r="G45" s="55"/>
      <c r="H45" s="55"/>
      <c r="I45" s="55"/>
      <c r="J45" s="55"/>
      <c r="K45" s="55"/>
      <c r="L45" s="346" t="str">
        <f>K6</f>
        <v>Orlice, Týniště n.O., revitalizace ramene Jordán - zadání</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55"/>
      <c r="AQ45" s="55"/>
      <c r="AR45" s="56"/>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9" t="s">
        <v>22</v>
      </c>
      <c r="D47" s="35"/>
      <c r="E47" s="35"/>
      <c r="F47" s="35"/>
      <c r="G47" s="35"/>
      <c r="H47" s="35"/>
      <c r="I47" s="35"/>
      <c r="J47" s="35"/>
      <c r="K47" s="35"/>
      <c r="L47" s="57" t="str">
        <f>IF(K8="","",K8)</f>
        <v>Týniště n. Orlicí, Štěpánovsko</v>
      </c>
      <c r="M47" s="35"/>
      <c r="N47" s="35"/>
      <c r="O47" s="35"/>
      <c r="P47" s="35"/>
      <c r="Q47" s="35"/>
      <c r="R47" s="35"/>
      <c r="S47" s="35"/>
      <c r="T47" s="35"/>
      <c r="U47" s="35"/>
      <c r="V47" s="35"/>
      <c r="W47" s="35"/>
      <c r="X47" s="35"/>
      <c r="Y47" s="35"/>
      <c r="Z47" s="35"/>
      <c r="AA47" s="35"/>
      <c r="AB47" s="35"/>
      <c r="AC47" s="35"/>
      <c r="AD47" s="35"/>
      <c r="AE47" s="35"/>
      <c r="AF47" s="35"/>
      <c r="AG47" s="35"/>
      <c r="AH47" s="35"/>
      <c r="AI47" s="29" t="s">
        <v>24</v>
      </c>
      <c r="AJ47" s="35"/>
      <c r="AK47" s="35"/>
      <c r="AL47" s="35"/>
      <c r="AM47" s="348" t="str">
        <f>IF(AN8= "","",AN8)</f>
        <v>27. 5. 2019</v>
      </c>
      <c r="AN47" s="348"/>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1:91" s="1" customFormat="1" ht="27.95" customHeight="1">
      <c r="B49" s="34"/>
      <c r="C49" s="29" t="s">
        <v>26</v>
      </c>
      <c r="D49" s="35"/>
      <c r="E49" s="35"/>
      <c r="F49" s="35"/>
      <c r="G49" s="35"/>
      <c r="H49" s="35"/>
      <c r="I49" s="35"/>
      <c r="J49" s="35"/>
      <c r="K49" s="35"/>
      <c r="L49" s="51" t="str">
        <f>IF(E11= "","",E11)</f>
        <v>Povodí Labe, státní podnik,Víta Nejedlého 951, HK3</v>
      </c>
      <c r="M49" s="35"/>
      <c r="N49" s="35"/>
      <c r="O49" s="35"/>
      <c r="P49" s="35"/>
      <c r="Q49" s="35"/>
      <c r="R49" s="35"/>
      <c r="S49" s="35"/>
      <c r="T49" s="35"/>
      <c r="U49" s="35"/>
      <c r="V49" s="35"/>
      <c r="W49" s="35"/>
      <c r="X49" s="35"/>
      <c r="Y49" s="35"/>
      <c r="Z49" s="35"/>
      <c r="AA49" s="35"/>
      <c r="AB49" s="35"/>
      <c r="AC49" s="35"/>
      <c r="AD49" s="35"/>
      <c r="AE49" s="35"/>
      <c r="AF49" s="35"/>
      <c r="AG49" s="35"/>
      <c r="AH49" s="35"/>
      <c r="AI49" s="29" t="s">
        <v>33</v>
      </c>
      <c r="AJ49" s="35"/>
      <c r="AK49" s="35"/>
      <c r="AL49" s="35"/>
      <c r="AM49" s="344" t="str">
        <f>IF(E17="","",E17)</f>
        <v>Šindlar s.r.o.,Na Brně 372/2a, 500 06 Hradec Král.</v>
      </c>
      <c r="AN49" s="345"/>
      <c r="AO49" s="345"/>
      <c r="AP49" s="345"/>
      <c r="AQ49" s="35"/>
      <c r="AR49" s="38"/>
      <c r="AS49" s="338" t="s">
        <v>56</v>
      </c>
      <c r="AT49" s="339"/>
      <c r="AU49" s="59"/>
      <c r="AV49" s="59"/>
      <c r="AW49" s="59"/>
      <c r="AX49" s="59"/>
      <c r="AY49" s="59"/>
      <c r="AZ49" s="59"/>
      <c r="BA49" s="59"/>
      <c r="BB49" s="59"/>
      <c r="BC49" s="59"/>
      <c r="BD49" s="60"/>
    </row>
    <row r="50" spans="1:91" s="1" customFormat="1" ht="15.2" customHeight="1">
      <c r="B50" s="34"/>
      <c r="C50" s="29" t="s">
        <v>31</v>
      </c>
      <c r="D50" s="35"/>
      <c r="E50" s="35"/>
      <c r="F50" s="35"/>
      <c r="G50" s="35"/>
      <c r="H50" s="35"/>
      <c r="I50" s="35"/>
      <c r="J50" s="35"/>
      <c r="K50" s="35"/>
      <c r="L50" s="51" t="str">
        <f>IF(E14= "Vyplň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38</v>
      </c>
      <c r="AJ50" s="35"/>
      <c r="AK50" s="35"/>
      <c r="AL50" s="35"/>
      <c r="AM50" s="344" t="str">
        <f>IF(E20="","",E20)</f>
        <v>Ing. Nikola Janková</v>
      </c>
      <c r="AN50" s="345"/>
      <c r="AO50" s="345"/>
      <c r="AP50" s="345"/>
      <c r="AQ50" s="35"/>
      <c r="AR50" s="38"/>
      <c r="AS50" s="340"/>
      <c r="AT50" s="341"/>
      <c r="AU50" s="61"/>
      <c r="AV50" s="61"/>
      <c r="AW50" s="61"/>
      <c r="AX50" s="61"/>
      <c r="AY50" s="61"/>
      <c r="AZ50" s="61"/>
      <c r="BA50" s="61"/>
      <c r="BB50" s="61"/>
      <c r="BC50" s="61"/>
      <c r="BD50" s="62"/>
    </row>
    <row r="51" spans="1:91"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42"/>
      <c r="AT51" s="343"/>
      <c r="AU51" s="63"/>
      <c r="AV51" s="63"/>
      <c r="AW51" s="63"/>
      <c r="AX51" s="63"/>
      <c r="AY51" s="63"/>
      <c r="AZ51" s="63"/>
      <c r="BA51" s="63"/>
      <c r="BB51" s="63"/>
      <c r="BC51" s="63"/>
      <c r="BD51" s="64"/>
    </row>
    <row r="52" spans="1:91" s="1" customFormat="1" ht="29.25" customHeight="1">
      <c r="B52" s="34"/>
      <c r="C52" s="359" t="s">
        <v>57</v>
      </c>
      <c r="D52" s="360"/>
      <c r="E52" s="360"/>
      <c r="F52" s="360"/>
      <c r="G52" s="360"/>
      <c r="H52" s="65"/>
      <c r="I52" s="361" t="s">
        <v>58</v>
      </c>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3" t="s">
        <v>59</v>
      </c>
      <c r="AH52" s="360"/>
      <c r="AI52" s="360"/>
      <c r="AJ52" s="360"/>
      <c r="AK52" s="360"/>
      <c r="AL52" s="360"/>
      <c r="AM52" s="360"/>
      <c r="AN52" s="361" t="s">
        <v>60</v>
      </c>
      <c r="AO52" s="360"/>
      <c r="AP52" s="360"/>
      <c r="AQ52" s="66" t="s">
        <v>61</v>
      </c>
      <c r="AR52" s="38"/>
      <c r="AS52" s="67" t="s">
        <v>62</v>
      </c>
      <c r="AT52" s="68" t="s">
        <v>63</v>
      </c>
      <c r="AU52" s="68" t="s">
        <v>64</v>
      </c>
      <c r="AV52" s="68" t="s">
        <v>65</v>
      </c>
      <c r="AW52" s="68" t="s">
        <v>66</v>
      </c>
      <c r="AX52" s="68" t="s">
        <v>67</v>
      </c>
      <c r="AY52" s="68" t="s">
        <v>68</v>
      </c>
      <c r="AZ52" s="68" t="s">
        <v>69</v>
      </c>
      <c r="BA52" s="68" t="s">
        <v>70</v>
      </c>
      <c r="BB52" s="68" t="s">
        <v>71</v>
      </c>
      <c r="BC52" s="68" t="s">
        <v>72</v>
      </c>
      <c r="BD52" s="69" t="s">
        <v>73</v>
      </c>
    </row>
    <row r="53" spans="1:91"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row>
    <row r="54" spans="1:91" s="5" customFormat="1" ht="32.450000000000003" customHeight="1">
      <c r="B54" s="73"/>
      <c r="C54" s="74" t="s">
        <v>74</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64">
        <f>ROUND(SUM(AG55:AG61),2)</f>
        <v>0</v>
      </c>
      <c r="AH54" s="364"/>
      <c r="AI54" s="364"/>
      <c r="AJ54" s="364"/>
      <c r="AK54" s="364"/>
      <c r="AL54" s="364"/>
      <c r="AM54" s="364"/>
      <c r="AN54" s="365">
        <f t="shared" ref="AN54:AN61" si="0">SUM(AG54,AT54)</f>
        <v>0</v>
      </c>
      <c r="AO54" s="365"/>
      <c r="AP54" s="365"/>
      <c r="AQ54" s="77" t="s">
        <v>28</v>
      </c>
      <c r="AR54" s="78"/>
      <c r="AS54" s="79">
        <f>ROUND(SUM(AS55:AS61),2)</f>
        <v>0</v>
      </c>
      <c r="AT54" s="80">
        <f t="shared" ref="AT54:AT61" si="1">ROUND(SUM(AV54:AW54),2)</f>
        <v>0</v>
      </c>
      <c r="AU54" s="81">
        <f>ROUND(SUM(AU55:AU61),5)</f>
        <v>0</v>
      </c>
      <c r="AV54" s="80">
        <f>ROUND(AZ54*L29,2)</f>
        <v>0</v>
      </c>
      <c r="AW54" s="80">
        <f>ROUND(BA54*L30,2)</f>
        <v>0</v>
      </c>
      <c r="AX54" s="80">
        <f>ROUND(BB54*L29,2)</f>
        <v>0</v>
      </c>
      <c r="AY54" s="80">
        <f>ROUND(BC54*L30,2)</f>
        <v>0</v>
      </c>
      <c r="AZ54" s="80">
        <f>ROUND(SUM(AZ55:AZ61),2)</f>
        <v>0</v>
      </c>
      <c r="BA54" s="80">
        <f>ROUND(SUM(BA55:BA61),2)</f>
        <v>0</v>
      </c>
      <c r="BB54" s="80">
        <f>ROUND(SUM(BB55:BB61),2)</f>
        <v>0</v>
      </c>
      <c r="BC54" s="80">
        <f>ROUND(SUM(BC55:BC61),2)</f>
        <v>0</v>
      </c>
      <c r="BD54" s="82">
        <f>ROUND(SUM(BD55:BD61),2)</f>
        <v>0</v>
      </c>
      <c r="BS54" s="83" t="s">
        <v>75</v>
      </c>
      <c r="BT54" s="83" t="s">
        <v>76</v>
      </c>
      <c r="BU54" s="84" t="s">
        <v>77</v>
      </c>
      <c r="BV54" s="83" t="s">
        <v>78</v>
      </c>
      <c r="BW54" s="83" t="s">
        <v>5</v>
      </c>
      <c r="BX54" s="83" t="s">
        <v>79</v>
      </c>
      <c r="CL54" s="83" t="s">
        <v>19</v>
      </c>
    </row>
    <row r="55" spans="1:91" s="6" customFormat="1" ht="16.5" customHeight="1">
      <c r="A55" s="85" t="s">
        <v>80</v>
      </c>
      <c r="B55" s="86"/>
      <c r="C55" s="87"/>
      <c r="D55" s="362" t="s">
        <v>81</v>
      </c>
      <c r="E55" s="362"/>
      <c r="F55" s="362"/>
      <c r="G55" s="362"/>
      <c r="H55" s="362"/>
      <c r="I55" s="88"/>
      <c r="J55" s="362" t="s">
        <v>82</v>
      </c>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57">
        <f>'1 - SO 01 Stabilizační ob...'!J30</f>
        <v>0</v>
      </c>
      <c r="AH55" s="358"/>
      <c r="AI55" s="358"/>
      <c r="AJ55" s="358"/>
      <c r="AK55" s="358"/>
      <c r="AL55" s="358"/>
      <c r="AM55" s="358"/>
      <c r="AN55" s="357">
        <f t="shared" si="0"/>
        <v>0</v>
      </c>
      <c r="AO55" s="358"/>
      <c r="AP55" s="358"/>
      <c r="AQ55" s="89" t="s">
        <v>83</v>
      </c>
      <c r="AR55" s="90"/>
      <c r="AS55" s="91">
        <v>0</v>
      </c>
      <c r="AT55" s="92">
        <f t="shared" si="1"/>
        <v>0</v>
      </c>
      <c r="AU55" s="93">
        <f>'1 - SO 01 Stabilizační ob...'!P85</f>
        <v>0</v>
      </c>
      <c r="AV55" s="92">
        <f>'1 - SO 01 Stabilizační ob...'!J33</f>
        <v>0</v>
      </c>
      <c r="AW55" s="92">
        <f>'1 - SO 01 Stabilizační ob...'!J34</f>
        <v>0</v>
      </c>
      <c r="AX55" s="92">
        <f>'1 - SO 01 Stabilizační ob...'!J35</f>
        <v>0</v>
      </c>
      <c r="AY55" s="92">
        <f>'1 - SO 01 Stabilizační ob...'!J36</f>
        <v>0</v>
      </c>
      <c r="AZ55" s="92">
        <f>'1 - SO 01 Stabilizační ob...'!F33</f>
        <v>0</v>
      </c>
      <c r="BA55" s="92">
        <f>'1 - SO 01 Stabilizační ob...'!F34</f>
        <v>0</v>
      </c>
      <c r="BB55" s="92">
        <f>'1 - SO 01 Stabilizační ob...'!F35</f>
        <v>0</v>
      </c>
      <c r="BC55" s="92">
        <f>'1 - SO 01 Stabilizační ob...'!F36</f>
        <v>0</v>
      </c>
      <c r="BD55" s="94">
        <f>'1 - SO 01 Stabilizační ob...'!F37</f>
        <v>0</v>
      </c>
      <c r="BT55" s="95" t="s">
        <v>81</v>
      </c>
      <c r="BV55" s="95" t="s">
        <v>78</v>
      </c>
      <c r="BW55" s="95" t="s">
        <v>84</v>
      </c>
      <c r="BX55" s="95" t="s">
        <v>5</v>
      </c>
      <c r="CL55" s="95" t="s">
        <v>19</v>
      </c>
      <c r="CM55" s="95" t="s">
        <v>85</v>
      </c>
    </row>
    <row r="56" spans="1:91" s="6" customFormat="1" ht="16.5" customHeight="1">
      <c r="A56" s="85" t="s">
        <v>80</v>
      </c>
      <c r="B56" s="86"/>
      <c r="C56" s="87"/>
      <c r="D56" s="362" t="s">
        <v>85</v>
      </c>
      <c r="E56" s="362"/>
      <c r="F56" s="362"/>
      <c r="G56" s="362"/>
      <c r="H56" s="362"/>
      <c r="I56" s="88"/>
      <c r="J56" s="362" t="s">
        <v>86</v>
      </c>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57">
        <f>'2 - SO 02 Revitalizace ra...'!J30</f>
        <v>0</v>
      </c>
      <c r="AH56" s="358"/>
      <c r="AI56" s="358"/>
      <c r="AJ56" s="358"/>
      <c r="AK56" s="358"/>
      <c r="AL56" s="358"/>
      <c r="AM56" s="358"/>
      <c r="AN56" s="357">
        <f t="shared" si="0"/>
        <v>0</v>
      </c>
      <c r="AO56" s="358"/>
      <c r="AP56" s="358"/>
      <c r="AQ56" s="89" t="s">
        <v>83</v>
      </c>
      <c r="AR56" s="90"/>
      <c r="AS56" s="91">
        <v>0</v>
      </c>
      <c r="AT56" s="92">
        <f t="shared" si="1"/>
        <v>0</v>
      </c>
      <c r="AU56" s="93">
        <f>'2 - SO 02 Revitalizace ra...'!P82</f>
        <v>0</v>
      </c>
      <c r="AV56" s="92">
        <f>'2 - SO 02 Revitalizace ra...'!J33</f>
        <v>0</v>
      </c>
      <c r="AW56" s="92">
        <f>'2 - SO 02 Revitalizace ra...'!J34</f>
        <v>0</v>
      </c>
      <c r="AX56" s="92">
        <f>'2 - SO 02 Revitalizace ra...'!J35</f>
        <v>0</v>
      </c>
      <c r="AY56" s="92">
        <f>'2 - SO 02 Revitalizace ra...'!J36</f>
        <v>0</v>
      </c>
      <c r="AZ56" s="92">
        <f>'2 - SO 02 Revitalizace ra...'!F33</f>
        <v>0</v>
      </c>
      <c r="BA56" s="92">
        <f>'2 - SO 02 Revitalizace ra...'!F34</f>
        <v>0</v>
      </c>
      <c r="BB56" s="92">
        <f>'2 - SO 02 Revitalizace ra...'!F35</f>
        <v>0</v>
      </c>
      <c r="BC56" s="92">
        <f>'2 - SO 02 Revitalizace ra...'!F36</f>
        <v>0</v>
      </c>
      <c r="BD56" s="94">
        <f>'2 - SO 02 Revitalizace ra...'!F37</f>
        <v>0</v>
      </c>
      <c r="BT56" s="95" t="s">
        <v>81</v>
      </c>
      <c r="BV56" s="95" t="s">
        <v>78</v>
      </c>
      <c r="BW56" s="95" t="s">
        <v>87</v>
      </c>
      <c r="BX56" s="95" t="s">
        <v>5</v>
      </c>
      <c r="CL56" s="95" t="s">
        <v>19</v>
      </c>
      <c r="CM56" s="95" t="s">
        <v>85</v>
      </c>
    </row>
    <row r="57" spans="1:91" s="6" customFormat="1" ht="16.5" customHeight="1">
      <c r="A57" s="85" t="s">
        <v>80</v>
      </c>
      <c r="B57" s="86"/>
      <c r="C57" s="87"/>
      <c r="D57" s="362" t="s">
        <v>88</v>
      </c>
      <c r="E57" s="362"/>
      <c r="F57" s="362"/>
      <c r="G57" s="362"/>
      <c r="H57" s="362"/>
      <c r="I57" s="88"/>
      <c r="J57" s="362" t="s">
        <v>89</v>
      </c>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57">
        <f>'3 - SO 03 Napojení ramene...'!J30</f>
        <v>0</v>
      </c>
      <c r="AH57" s="358"/>
      <c r="AI57" s="358"/>
      <c r="AJ57" s="358"/>
      <c r="AK57" s="358"/>
      <c r="AL57" s="358"/>
      <c r="AM57" s="358"/>
      <c r="AN57" s="357">
        <f t="shared" si="0"/>
        <v>0</v>
      </c>
      <c r="AO57" s="358"/>
      <c r="AP57" s="358"/>
      <c r="AQ57" s="89" t="s">
        <v>83</v>
      </c>
      <c r="AR57" s="90"/>
      <c r="AS57" s="91">
        <v>0</v>
      </c>
      <c r="AT57" s="92">
        <f t="shared" si="1"/>
        <v>0</v>
      </c>
      <c r="AU57" s="93">
        <f>'3 - SO 03 Napojení ramene...'!P85</f>
        <v>0</v>
      </c>
      <c r="AV57" s="92">
        <f>'3 - SO 03 Napojení ramene...'!J33</f>
        <v>0</v>
      </c>
      <c r="AW57" s="92">
        <f>'3 - SO 03 Napojení ramene...'!J34</f>
        <v>0</v>
      </c>
      <c r="AX57" s="92">
        <f>'3 - SO 03 Napojení ramene...'!J35</f>
        <v>0</v>
      </c>
      <c r="AY57" s="92">
        <f>'3 - SO 03 Napojení ramene...'!J36</f>
        <v>0</v>
      </c>
      <c r="AZ57" s="92">
        <f>'3 - SO 03 Napojení ramene...'!F33</f>
        <v>0</v>
      </c>
      <c r="BA57" s="92">
        <f>'3 - SO 03 Napojení ramene...'!F34</f>
        <v>0</v>
      </c>
      <c r="BB57" s="92">
        <f>'3 - SO 03 Napojení ramene...'!F35</f>
        <v>0</v>
      </c>
      <c r="BC57" s="92">
        <f>'3 - SO 03 Napojení ramene...'!F36</f>
        <v>0</v>
      </c>
      <c r="BD57" s="94">
        <f>'3 - SO 03 Napojení ramene...'!F37</f>
        <v>0</v>
      </c>
      <c r="BT57" s="95" t="s">
        <v>81</v>
      </c>
      <c r="BV57" s="95" t="s">
        <v>78</v>
      </c>
      <c r="BW57" s="95" t="s">
        <v>90</v>
      </c>
      <c r="BX57" s="95" t="s">
        <v>5</v>
      </c>
      <c r="CL57" s="95" t="s">
        <v>19</v>
      </c>
      <c r="CM57" s="95" t="s">
        <v>85</v>
      </c>
    </row>
    <row r="58" spans="1:91" s="6" customFormat="1" ht="27" customHeight="1">
      <c r="A58" s="85" t="s">
        <v>80</v>
      </c>
      <c r="B58" s="86"/>
      <c r="C58" s="87"/>
      <c r="D58" s="362" t="s">
        <v>91</v>
      </c>
      <c r="E58" s="362"/>
      <c r="F58" s="362"/>
      <c r="G58" s="362"/>
      <c r="H58" s="362"/>
      <c r="I58" s="88"/>
      <c r="J58" s="362" t="s">
        <v>92</v>
      </c>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57">
        <f>'4 - SO 04 Sanace koryta p...'!J30</f>
        <v>0</v>
      </c>
      <c r="AH58" s="358"/>
      <c r="AI58" s="358"/>
      <c r="AJ58" s="358"/>
      <c r="AK58" s="358"/>
      <c r="AL58" s="358"/>
      <c r="AM58" s="358"/>
      <c r="AN58" s="357">
        <f t="shared" si="0"/>
        <v>0</v>
      </c>
      <c r="AO58" s="358"/>
      <c r="AP58" s="358"/>
      <c r="AQ58" s="89" t="s">
        <v>83</v>
      </c>
      <c r="AR58" s="90"/>
      <c r="AS58" s="91">
        <v>0</v>
      </c>
      <c r="AT58" s="92">
        <f t="shared" si="1"/>
        <v>0</v>
      </c>
      <c r="AU58" s="93">
        <f>'4 - SO 04 Sanace koryta p...'!P82</f>
        <v>0</v>
      </c>
      <c r="AV58" s="92">
        <f>'4 - SO 04 Sanace koryta p...'!J33</f>
        <v>0</v>
      </c>
      <c r="AW58" s="92">
        <f>'4 - SO 04 Sanace koryta p...'!J34</f>
        <v>0</v>
      </c>
      <c r="AX58" s="92">
        <f>'4 - SO 04 Sanace koryta p...'!J35</f>
        <v>0</v>
      </c>
      <c r="AY58" s="92">
        <f>'4 - SO 04 Sanace koryta p...'!J36</f>
        <v>0</v>
      </c>
      <c r="AZ58" s="92">
        <f>'4 - SO 04 Sanace koryta p...'!F33</f>
        <v>0</v>
      </c>
      <c r="BA58" s="92">
        <f>'4 - SO 04 Sanace koryta p...'!F34</f>
        <v>0</v>
      </c>
      <c r="BB58" s="92">
        <f>'4 - SO 04 Sanace koryta p...'!F35</f>
        <v>0</v>
      </c>
      <c r="BC58" s="92">
        <f>'4 - SO 04 Sanace koryta p...'!F36</f>
        <v>0</v>
      </c>
      <c r="BD58" s="94">
        <f>'4 - SO 04 Sanace koryta p...'!F37</f>
        <v>0</v>
      </c>
      <c r="BT58" s="95" t="s">
        <v>81</v>
      </c>
      <c r="BV58" s="95" t="s">
        <v>78</v>
      </c>
      <c r="BW58" s="95" t="s">
        <v>93</v>
      </c>
      <c r="BX58" s="95" t="s">
        <v>5</v>
      </c>
      <c r="CL58" s="95" t="s">
        <v>19</v>
      </c>
      <c r="CM58" s="95" t="s">
        <v>85</v>
      </c>
    </row>
    <row r="59" spans="1:91" s="6" customFormat="1" ht="16.5" customHeight="1">
      <c r="A59" s="85" t="s">
        <v>80</v>
      </c>
      <c r="B59" s="86"/>
      <c r="C59" s="87"/>
      <c r="D59" s="362" t="s">
        <v>94</v>
      </c>
      <c r="E59" s="362"/>
      <c r="F59" s="362"/>
      <c r="G59" s="362"/>
      <c r="H59" s="362"/>
      <c r="I59" s="88"/>
      <c r="J59" s="362" t="s">
        <v>95</v>
      </c>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57">
        <f>'5 - SO 05 Vegetační úprav...'!J30</f>
        <v>0</v>
      </c>
      <c r="AH59" s="358"/>
      <c r="AI59" s="358"/>
      <c r="AJ59" s="358"/>
      <c r="AK59" s="358"/>
      <c r="AL59" s="358"/>
      <c r="AM59" s="358"/>
      <c r="AN59" s="357">
        <f t="shared" si="0"/>
        <v>0</v>
      </c>
      <c r="AO59" s="358"/>
      <c r="AP59" s="358"/>
      <c r="AQ59" s="89" t="s">
        <v>83</v>
      </c>
      <c r="AR59" s="90"/>
      <c r="AS59" s="91">
        <v>0</v>
      </c>
      <c r="AT59" s="92">
        <f t="shared" si="1"/>
        <v>0</v>
      </c>
      <c r="AU59" s="93">
        <f>'5 - SO 05 Vegetační úprav...'!P81</f>
        <v>0</v>
      </c>
      <c r="AV59" s="92">
        <f>'5 - SO 05 Vegetační úprav...'!J33</f>
        <v>0</v>
      </c>
      <c r="AW59" s="92">
        <f>'5 - SO 05 Vegetační úprav...'!J34</f>
        <v>0</v>
      </c>
      <c r="AX59" s="92">
        <f>'5 - SO 05 Vegetační úprav...'!J35</f>
        <v>0</v>
      </c>
      <c r="AY59" s="92">
        <f>'5 - SO 05 Vegetační úprav...'!J36</f>
        <v>0</v>
      </c>
      <c r="AZ59" s="92">
        <f>'5 - SO 05 Vegetační úprav...'!F33</f>
        <v>0</v>
      </c>
      <c r="BA59" s="92">
        <f>'5 - SO 05 Vegetační úprav...'!F34</f>
        <v>0</v>
      </c>
      <c r="BB59" s="92">
        <f>'5 - SO 05 Vegetační úprav...'!F35</f>
        <v>0</v>
      </c>
      <c r="BC59" s="92">
        <f>'5 - SO 05 Vegetační úprav...'!F36</f>
        <v>0</v>
      </c>
      <c r="BD59" s="94">
        <f>'5 - SO 05 Vegetační úprav...'!F37</f>
        <v>0</v>
      </c>
      <c r="BT59" s="95" t="s">
        <v>81</v>
      </c>
      <c r="BV59" s="95" t="s">
        <v>78</v>
      </c>
      <c r="BW59" s="95" t="s">
        <v>96</v>
      </c>
      <c r="BX59" s="95" t="s">
        <v>5</v>
      </c>
      <c r="CL59" s="95" t="s">
        <v>19</v>
      </c>
      <c r="CM59" s="95" t="s">
        <v>85</v>
      </c>
    </row>
    <row r="60" spans="1:91" s="6" customFormat="1" ht="16.5" customHeight="1">
      <c r="A60" s="85" t="s">
        <v>80</v>
      </c>
      <c r="B60" s="86"/>
      <c r="C60" s="87"/>
      <c r="D60" s="362" t="s">
        <v>97</v>
      </c>
      <c r="E60" s="362"/>
      <c r="F60" s="362"/>
      <c r="G60" s="362"/>
      <c r="H60" s="362"/>
      <c r="I60" s="88"/>
      <c r="J60" s="362" t="s">
        <v>98</v>
      </c>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57">
        <f>'6 - SO 06 Dočasné konstru...'!J30</f>
        <v>0</v>
      </c>
      <c r="AH60" s="358"/>
      <c r="AI60" s="358"/>
      <c r="AJ60" s="358"/>
      <c r="AK60" s="358"/>
      <c r="AL60" s="358"/>
      <c r="AM60" s="358"/>
      <c r="AN60" s="357">
        <f t="shared" si="0"/>
        <v>0</v>
      </c>
      <c r="AO60" s="358"/>
      <c r="AP60" s="358"/>
      <c r="AQ60" s="89" t="s">
        <v>83</v>
      </c>
      <c r="AR60" s="90"/>
      <c r="AS60" s="91">
        <v>0</v>
      </c>
      <c r="AT60" s="92">
        <f t="shared" si="1"/>
        <v>0</v>
      </c>
      <c r="AU60" s="93">
        <f>'6 - SO 06 Dočasné konstru...'!P83</f>
        <v>0</v>
      </c>
      <c r="AV60" s="92">
        <f>'6 - SO 06 Dočasné konstru...'!J33</f>
        <v>0</v>
      </c>
      <c r="AW60" s="92">
        <f>'6 - SO 06 Dočasné konstru...'!J34</f>
        <v>0</v>
      </c>
      <c r="AX60" s="92">
        <f>'6 - SO 06 Dočasné konstru...'!J35</f>
        <v>0</v>
      </c>
      <c r="AY60" s="92">
        <f>'6 - SO 06 Dočasné konstru...'!J36</f>
        <v>0</v>
      </c>
      <c r="AZ60" s="92">
        <f>'6 - SO 06 Dočasné konstru...'!F33</f>
        <v>0</v>
      </c>
      <c r="BA60" s="92">
        <f>'6 - SO 06 Dočasné konstru...'!F34</f>
        <v>0</v>
      </c>
      <c r="BB60" s="92">
        <f>'6 - SO 06 Dočasné konstru...'!F35</f>
        <v>0</v>
      </c>
      <c r="BC60" s="92">
        <f>'6 - SO 06 Dočasné konstru...'!F36</f>
        <v>0</v>
      </c>
      <c r="BD60" s="94">
        <f>'6 - SO 06 Dočasné konstru...'!F37</f>
        <v>0</v>
      </c>
      <c r="BT60" s="95" t="s">
        <v>81</v>
      </c>
      <c r="BV60" s="95" t="s">
        <v>78</v>
      </c>
      <c r="BW60" s="95" t="s">
        <v>99</v>
      </c>
      <c r="BX60" s="95" t="s">
        <v>5</v>
      </c>
      <c r="CL60" s="95" t="s">
        <v>19</v>
      </c>
      <c r="CM60" s="95" t="s">
        <v>85</v>
      </c>
    </row>
    <row r="61" spans="1:91" s="6" customFormat="1" ht="16.5" customHeight="1">
      <c r="A61" s="85" t="s">
        <v>80</v>
      </c>
      <c r="B61" s="86"/>
      <c r="C61" s="87"/>
      <c r="D61" s="362" t="s">
        <v>100</v>
      </c>
      <c r="E61" s="362"/>
      <c r="F61" s="362"/>
      <c r="G61" s="362"/>
      <c r="H61" s="362"/>
      <c r="I61" s="88"/>
      <c r="J61" s="362" t="s">
        <v>101</v>
      </c>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57">
        <f>'7 - VON Vedlejší a ostatn...'!J30</f>
        <v>0</v>
      </c>
      <c r="AH61" s="358"/>
      <c r="AI61" s="358"/>
      <c r="AJ61" s="358"/>
      <c r="AK61" s="358"/>
      <c r="AL61" s="358"/>
      <c r="AM61" s="358"/>
      <c r="AN61" s="357">
        <f t="shared" si="0"/>
        <v>0</v>
      </c>
      <c r="AO61" s="358"/>
      <c r="AP61" s="358"/>
      <c r="AQ61" s="89" t="s">
        <v>83</v>
      </c>
      <c r="AR61" s="90"/>
      <c r="AS61" s="96">
        <v>0</v>
      </c>
      <c r="AT61" s="97">
        <f t="shared" si="1"/>
        <v>0</v>
      </c>
      <c r="AU61" s="98">
        <f>'7 - VON Vedlejší a ostatn...'!P88</f>
        <v>0</v>
      </c>
      <c r="AV61" s="97">
        <f>'7 - VON Vedlejší a ostatn...'!J33</f>
        <v>0</v>
      </c>
      <c r="AW61" s="97">
        <f>'7 - VON Vedlejší a ostatn...'!J34</f>
        <v>0</v>
      </c>
      <c r="AX61" s="97">
        <f>'7 - VON Vedlejší a ostatn...'!J35</f>
        <v>0</v>
      </c>
      <c r="AY61" s="97">
        <f>'7 - VON Vedlejší a ostatn...'!J36</f>
        <v>0</v>
      </c>
      <c r="AZ61" s="97">
        <f>'7 - VON Vedlejší a ostatn...'!F33</f>
        <v>0</v>
      </c>
      <c r="BA61" s="97">
        <f>'7 - VON Vedlejší a ostatn...'!F34</f>
        <v>0</v>
      </c>
      <c r="BB61" s="97">
        <f>'7 - VON Vedlejší a ostatn...'!F35</f>
        <v>0</v>
      </c>
      <c r="BC61" s="97">
        <f>'7 - VON Vedlejší a ostatn...'!F36</f>
        <v>0</v>
      </c>
      <c r="BD61" s="99">
        <f>'7 - VON Vedlejší a ostatn...'!F37</f>
        <v>0</v>
      </c>
      <c r="BT61" s="95" t="s">
        <v>81</v>
      </c>
      <c r="BV61" s="95" t="s">
        <v>78</v>
      </c>
      <c r="BW61" s="95" t="s">
        <v>102</v>
      </c>
      <c r="BX61" s="95" t="s">
        <v>5</v>
      </c>
      <c r="CL61" s="95" t="s">
        <v>19</v>
      </c>
      <c r="CM61" s="95" t="s">
        <v>85</v>
      </c>
    </row>
    <row r="62" spans="1:91" s="1" customFormat="1" ht="30" customHeight="1">
      <c r="B62" s="34"/>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8"/>
    </row>
    <row r="63" spans="1:91" s="1" customFormat="1" ht="6.95" customHeight="1">
      <c r="B63" s="46"/>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38"/>
    </row>
  </sheetData>
  <sheetProtection algorithmName="SHA-512" hashValue="vwAgoZhDS1Sg4MMT5gkRuO6kG3ur0l24MjQCjou5TcqvbddS5MjioTqyFF2qKZyBiHkO3maOO3y8xyBekoeU4w==" saltValue="obZ14CdZ7GvWxUFclVVoAkPZLOinuM1HZs0IAdwwtEIpkotvGl+Rtl9KYWu3uo5+/h62QjJnENohlSNKhzUG9Q==" spinCount="100000" sheet="1" objects="1" scenarios="1" formatColumns="0" formatRows="0"/>
  <mergeCells count="66">
    <mergeCell ref="D60:H60"/>
    <mergeCell ref="J60:AF60"/>
    <mergeCell ref="D61:H61"/>
    <mergeCell ref="J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D57:H57"/>
    <mergeCell ref="J57:AF57"/>
    <mergeCell ref="D58:H58"/>
    <mergeCell ref="J58:AF58"/>
    <mergeCell ref="D59:H59"/>
    <mergeCell ref="J59:AF59"/>
    <mergeCell ref="C52:G52"/>
    <mergeCell ref="I52:AF52"/>
    <mergeCell ref="D55:H55"/>
    <mergeCell ref="J55:AF55"/>
    <mergeCell ref="D56:H56"/>
    <mergeCell ref="J56:AF56"/>
    <mergeCell ref="L33:P33"/>
    <mergeCell ref="AN61:AP61"/>
    <mergeCell ref="AN58:AP58"/>
    <mergeCell ref="AN59:AP59"/>
    <mergeCell ref="AN60:AP60"/>
    <mergeCell ref="AG54:AM54"/>
    <mergeCell ref="AN54:AP54"/>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1 - SO 01 Stabilizační ob...'!C2" display="/"/>
    <hyperlink ref="A56" location="'2 - SO 02 Revitalizace ra...'!C2" display="/"/>
    <hyperlink ref="A57" location="'3 - SO 03 Napojení ramene...'!C2" display="/"/>
    <hyperlink ref="A58" location="'4 - SO 04 Sanace koryta p...'!C2" display="/"/>
    <hyperlink ref="A59" location="'5 - SO 05 Vegetační úprav...'!C2" display="/"/>
    <hyperlink ref="A60" location="'6 - SO 06 Dočasné konstru...'!C2" display="/"/>
    <hyperlink ref="A61" location="'7 - VON Vedlejší a ostatn...'!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2:BM195"/>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84</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105</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ROUND(J85,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ROUND((SUM(BE85:BE194)),  2)</f>
        <v>0</v>
      </c>
      <c r="I33" s="120">
        <v>0.21</v>
      </c>
      <c r="J33" s="119">
        <f>ROUND(((SUM(BE85:BE194))*I33),  2)</f>
        <v>0</v>
      </c>
      <c r="L33" s="38"/>
    </row>
    <row r="34" spans="2:12" s="1" customFormat="1" ht="14.45" customHeight="1">
      <c r="B34" s="38"/>
      <c r="E34" s="106" t="s">
        <v>48</v>
      </c>
      <c r="F34" s="119">
        <f>ROUND((SUM(BF85:BF194)),  2)</f>
        <v>0</v>
      </c>
      <c r="I34" s="120">
        <v>0.15</v>
      </c>
      <c r="J34" s="119">
        <f>ROUND(((SUM(BF85:BF194))*I34),  2)</f>
        <v>0</v>
      </c>
      <c r="L34" s="38"/>
    </row>
    <row r="35" spans="2:12" s="1" customFormat="1" ht="14.45" hidden="1" customHeight="1">
      <c r="B35" s="38"/>
      <c r="E35" s="106" t="s">
        <v>49</v>
      </c>
      <c r="F35" s="119">
        <f>ROUND((SUM(BG85:BG194)),  2)</f>
        <v>0</v>
      </c>
      <c r="I35" s="120">
        <v>0.21</v>
      </c>
      <c r="J35" s="119">
        <f>0</f>
        <v>0</v>
      </c>
      <c r="L35" s="38"/>
    </row>
    <row r="36" spans="2:12" s="1" customFormat="1" ht="14.45" hidden="1" customHeight="1">
      <c r="B36" s="38"/>
      <c r="E36" s="106" t="s">
        <v>50</v>
      </c>
      <c r="F36" s="119">
        <f>ROUND((SUM(BH85:BH194)),  2)</f>
        <v>0</v>
      </c>
      <c r="I36" s="120">
        <v>0.15</v>
      </c>
      <c r="J36" s="119">
        <f>0</f>
        <v>0</v>
      </c>
      <c r="L36" s="38"/>
    </row>
    <row r="37" spans="2:12" s="1" customFormat="1" ht="14.45" hidden="1" customHeight="1">
      <c r="B37" s="38"/>
      <c r="E37" s="106" t="s">
        <v>51</v>
      </c>
      <c r="F37" s="119">
        <f>ROUND((SUM(BI85:BI194)),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1 - SO 01 Stabilizační objekt</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J85</f>
        <v>0</v>
      </c>
      <c r="K59" s="35"/>
      <c r="L59" s="38"/>
      <c r="AU59" s="17" t="s">
        <v>109</v>
      </c>
    </row>
    <row r="60" spans="2:47" s="8" customFormat="1" ht="24.95" customHeight="1">
      <c r="B60" s="140"/>
      <c r="C60" s="141"/>
      <c r="D60" s="142" t="s">
        <v>110</v>
      </c>
      <c r="E60" s="143"/>
      <c r="F60" s="143"/>
      <c r="G60" s="143"/>
      <c r="H60" s="143"/>
      <c r="I60" s="144"/>
      <c r="J60" s="145">
        <f>J86</f>
        <v>0</v>
      </c>
      <c r="K60" s="141"/>
      <c r="L60" s="146"/>
    </row>
    <row r="61" spans="2:47" s="9" customFormat="1" ht="19.899999999999999" customHeight="1">
      <c r="B61" s="147"/>
      <c r="C61" s="148"/>
      <c r="D61" s="149" t="s">
        <v>111</v>
      </c>
      <c r="E61" s="150"/>
      <c r="F61" s="150"/>
      <c r="G61" s="150"/>
      <c r="H61" s="150"/>
      <c r="I61" s="151"/>
      <c r="J61" s="152">
        <f>J87</f>
        <v>0</v>
      </c>
      <c r="K61" s="148"/>
      <c r="L61" s="153"/>
    </row>
    <row r="62" spans="2:47" s="9" customFormat="1" ht="19.899999999999999" customHeight="1">
      <c r="B62" s="147"/>
      <c r="C62" s="148"/>
      <c r="D62" s="149" t="s">
        <v>112</v>
      </c>
      <c r="E62" s="150"/>
      <c r="F62" s="150"/>
      <c r="G62" s="150"/>
      <c r="H62" s="150"/>
      <c r="I62" s="151"/>
      <c r="J62" s="152">
        <f>J151</f>
        <v>0</v>
      </c>
      <c r="K62" s="148"/>
      <c r="L62" s="153"/>
    </row>
    <row r="63" spans="2:47" s="9" customFormat="1" ht="19.899999999999999" customHeight="1">
      <c r="B63" s="147"/>
      <c r="C63" s="148"/>
      <c r="D63" s="149" t="s">
        <v>113</v>
      </c>
      <c r="E63" s="150"/>
      <c r="F63" s="150"/>
      <c r="G63" s="150"/>
      <c r="H63" s="150"/>
      <c r="I63" s="151"/>
      <c r="J63" s="152">
        <f>J164</f>
        <v>0</v>
      </c>
      <c r="K63" s="148"/>
      <c r="L63" s="153"/>
    </row>
    <row r="64" spans="2:47" s="9" customFormat="1" ht="19.899999999999999" customHeight="1">
      <c r="B64" s="147"/>
      <c r="C64" s="148"/>
      <c r="D64" s="149" t="s">
        <v>114</v>
      </c>
      <c r="E64" s="150"/>
      <c r="F64" s="150"/>
      <c r="G64" s="150"/>
      <c r="H64" s="150"/>
      <c r="I64" s="151"/>
      <c r="J64" s="152">
        <f>J180</f>
        <v>0</v>
      </c>
      <c r="K64" s="148"/>
      <c r="L64" s="153"/>
    </row>
    <row r="65" spans="2:12" s="9" customFormat="1" ht="19.899999999999999" customHeight="1">
      <c r="B65" s="147"/>
      <c r="C65" s="148"/>
      <c r="D65" s="149" t="s">
        <v>115</v>
      </c>
      <c r="E65" s="150"/>
      <c r="F65" s="150"/>
      <c r="G65" s="150"/>
      <c r="H65" s="150"/>
      <c r="I65" s="151"/>
      <c r="J65" s="152">
        <f>J192</f>
        <v>0</v>
      </c>
      <c r="K65" s="148"/>
      <c r="L65" s="153"/>
    </row>
    <row r="66" spans="2:12" s="1" customFormat="1" ht="21.75" customHeight="1">
      <c r="B66" s="34"/>
      <c r="C66" s="35"/>
      <c r="D66" s="35"/>
      <c r="E66" s="35"/>
      <c r="F66" s="35"/>
      <c r="G66" s="35"/>
      <c r="H66" s="35"/>
      <c r="I66" s="107"/>
      <c r="J66" s="35"/>
      <c r="K66" s="35"/>
      <c r="L66" s="38"/>
    </row>
    <row r="67" spans="2:12" s="1" customFormat="1" ht="6.95" customHeight="1">
      <c r="B67" s="46"/>
      <c r="C67" s="47"/>
      <c r="D67" s="47"/>
      <c r="E67" s="47"/>
      <c r="F67" s="47"/>
      <c r="G67" s="47"/>
      <c r="H67" s="47"/>
      <c r="I67" s="131"/>
      <c r="J67" s="47"/>
      <c r="K67" s="47"/>
      <c r="L67" s="38"/>
    </row>
    <row r="71" spans="2:12" s="1" customFormat="1" ht="6.95" customHeight="1">
      <c r="B71" s="48"/>
      <c r="C71" s="49"/>
      <c r="D71" s="49"/>
      <c r="E71" s="49"/>
      <c r="F71" s="49"/>
      <c r="G71" s="49"/>
      <c r="H71" s="49"/>
      <c r="I71" s="134"/>
      <c r="J71" s="49"/>
      <c r="K71" s="49"/>
      <c r="L71" s="38"/>
    </row>
    <row r="72" spans="2:12" s="1" customFormat="1" ht="24.95" customHeight="1">
      <c r="B72" s="34"/>
      <c r="C72" s="23" t="s">
        <v>116</v>
      </c>
      <c r="D72" s="35"/>
      <c r="E72" s="35"/>
      <c r="F72" s="35"/>
      <c r="G72" s="35"/>
      <c r="H72" s="35"/>
      <c r="I72" s="107"/>
      <c r="J72" s="35"/>
      <c r="K72" s="35"/>
      <c r="L72" s="38"/>
    </row>
    <row r="73" spans="2:12" s="1" customFormat="1" ht="6.95" customHeight="1">
      <c r="B73" s="34"/>
      <c r="C73" s="35"/>
      <c r="D73" s="35"/>
      <c r="E73" s="35"/>
      <c r="F73" s="35"/>
      <c r="G73" s="35"/>
      <c r="H73" s="35"/>
      <c r="I73" s="107"/>
      <c r="J73" s="35"/>
      <c r="K73" s="35"/>
      <c r="L73" s="38"/>
    </row>
    <row r="74" spans="2:12" s="1" customFormat="1" ht="12" customHeight="1">
      <c r="B74" s="34"/>
      <c r="C74" s="29" t="s">
        <v>16</v>
      </c>
      <c r="D74" s="35"/>
      <c r="E74" s="35"/>
      <c r="F74" s="35"/>
      <c r="G74" s="35"/>
      <c r="H74" s="35"/>
      <c r="I74" s="107"/>
      <c r="J74" s="35"/>
      <c r="K74" s="35"/>
      <c r="L74" s="38"/>
    </row>
    <row r="75" spans="2:12" s="1" customFormat="1" ht="16.5" customHeight="1">
      <c r="B75" s="34"/>
      <c r="C75" s="35"/>
      <c r="D75" s="35"/>
      <c r="E75" s="373" t="str">
        <f>E7</f>
        <v>Orlice, Týniště n.O., revitalizace ramene Jordán - zadání</v>
      </c>
      <c r="F75" s="374"/>
      <c r="G75" s="374"/>
      <c r="H75" s="374"/>
      <c r="I75" s="107"/>
      <c r="J75" s="35"/>
      <c r="K75" s="35"/>
      <c r="L75" s="38"/>
    </row>
    <row r="76" spans="2:12" s="1" customFormat="1" ht="12" customHeight="1">
      <c r="B76" s="34"/>
      <c r="C76" s="29" t="s">
        <v>104</v>
      </c>
      <c r="D76" s="35"/>
      <c r="E76" s="35"/>
      <c r="F76" s="35"/>
      <c r="G76" s="35"/>
      <c r="H76" s="35"/>
      <c r="I76" s="107"/>
      <c r="J76" s="35"/>
      <c r="K76" s="35"/>
      <c r="L76" s="38"/>
    </row>
    <row r="77" spans="2:12" s="1" customFormat="1" ht="16.5" customHeight="1">
      <c r="B77" s="34"/>
      <c r="C77" s="35"/>
      <c r="D77" s="35"/>
      <c r="E77" s="346" t="str">
        <f>E9</f>
        <v>1 - SO 01 Stabilizační objekt</v>
      </c>
      <c r="F77" s="375"/>
      <c r="G77" s="375"/>
      <c r="H77" s="375"/>
      <c r="I77" s="107"/>
      <c r="J77" s="35"/>
      <c r="K77" s="35"/>
      <c r="L77" s="38"/>
    </row>
    <row r="78" spans="2:12" s="1" customFormat="1" ht="6.95" customHeight="1">
      <c r="B78" s="34"/>
      <c r="C78" s="35"/>
      <c r="D78" s="35"/>
      <c r="E78" s="35"/>
      <c r="F78" s="35"/>
      <c r="G78" s="35"/>
      <c r="H78" s="35"/>
      <c r="I78" s="107"/>
      <c r="J78" s="35"/>
      <c r="K78" s="35"/>
      <c r="L78" s="38"/>
    </row>
    <row r="79" spans="2:12" s="1" customFormat="1" ht="12" customHeight="1">
      <c r="B79" s="34"/>
      <c r="C79" s="29" t="s">
        <v>22</v>
      </c>
      <c r="D79" s="35"/>
      <c r="E79" s="35"/>
      <c r="F79" s="27" t="str">
        <f>F12</f>
        <v>Týniště n. Orlicí, Štěpánovsko</v>
      </c>
      <c r="G79" s="35"/>
      <c r="H79" s="35"/>
      <c r="I79" s="109" t="s">
        <v>24</v>
      </c>
      <c r="J79" s="58" t="str">
        <f>IF(J12="","",J12)</f>
        <v>27. 5. 2019</v>
      </c>
      <c r="K79" s="35"/>
      <c r="L79" s="38"/>
    </row>
    <row r="80" spans="2:12" s="1" customFormat="1" ht="6.95" customHeight="1">
      <c r="B80" s="34"/>
      <c r="C80" s="35"/>
      <c r="D80" s="35"/>
      <c r="E80" s="35"/>
      <c r="F80" s="35"/>
      <c r="G80" s="35"/>
      <c r="H80" s="35"/>
      <c r="I80" s="107"/>
      <c r="J80" s="35"/>
      <c r="K80" s="35"/>
      <c r="L80" s="38"/>
    </row>
    <row r="81" spans="2:65" s="1" customFormat="1" ht="43.15" customHeight="1">
      <c r="B81" s="34"/>
      <c r="C81" s="29" t="s">
        <v>26</v>
      </c>
      <c r="D81" s="35"/>
      <c r="E81" s="35"/>
      <c r="F81" s="27" t="str">
        <f>E15</f>
        <v>Povodí Labe, státní podnik,Víta Nejedlého 951, HK3</v>
      </c>
      <c r="G81" s="35"/>
      <c r="H81" s="35"/>
      <c r="I81" s="109" t="s">
        <v>33</v>
      </c>
      <c r="J81" s="32" t="str">
        <f>E21</f>
        <v>Šindlar s.r.o.,Na Brně 372/2a, 500 06 Hradec Král.</v>
      </c>
      <c r="K81" s="35"/>
      <c r="L81" s="38"/>
    </row>
    <row r="82" spans="2:65" s="1" customFormat="1" ht="15.2" customHeight="1">
      <c r="B82" s="34"/>
      <c r="C82" s="29" t="s">
        <v>31</v>
      </c>
      <c r="D82" s="35"/>
      <c r="E82" s="35"/>
      <c r="F82" s="27" t="str">
        <f>IF(E18="","",E18)</f>
        <v>Vyplň údaj</v>
      </c>
      <c r="G82" s="35"/>
      <c r="H82" s="35"/>
      <c r="I82" s="109" t="s">
        <v>38</v>
      </c>
      <c r="J82" s="32" t="str">
        <f>E24</f>
        <v>Ing. Nikola Janková</v>
      </c>
      <c r="K82" s="35"/>
      <c r="L82" s="38"/>
    </row>
    <row r="83" spans="2:65" s="1" customFormat="1" ht="10.35" customHeight="1">
      <c r="B83" s="34"/>
      <c r="C83" s="35"/>
      <c r="D83" s="35"/>
      <c r="E83" s="35"/>
      <c r="F83" s="35"/>
      <c r="G83" s="35"/>
      <c r="H83" s="35"/>
      <c r="I83" s="107"/>
      <c r="J83" s="35"/>
      <c r="K83" s="35"/>
      <c r="L83" s="38"/>
    </row>
    <row r="84" spans="2:65" s="10" customFormat="1" ht="29.25" customHeight="1">
      <c r="B84" s="154"/>
      <c r="C84" s="155" t="s">
        <v>117</v>
      </c>
      <c r="D84" s="156" t="s">
        <v>61</v>
      </c>
      <c r="E84" s="156" t="s">
        <v>57</v>
      </c>
      <c r="F84" s="156" t="s">
        <v>58</v>
      </c>
      <c r="G84" s="156" t="s">
        <v>118</v>
      </c>
      <c r="H84" s="156" t="s">
        <v>119</v>
      </c>
      <c r="I84" s="157" t="s">
        <v>120</v>
      </c>
      <c r="J84" s="156" t="s">
        <v>108</v>
      </c>
      <c r="K84" s="158" t="s">
        <v>121</v>
      </c>
      <c r="L84" s="159"/>
      <c r="M84" s="67" t="s">
        <v>28</v>
      </c>
      <c r="N84" s="68" t="s">
        <v>46</v>
      </c>
      <c r="O84" s="68" t="s">
        <v>122</v>
      </c>
      <c r="P84" s="68" t="s">
        <v>123</v>
      </c>
      <c r="Q84" s="68" t="s">
        <v>124</v>
      </c>
      <c r="R84" s="68" t="s">
        <v>125</v>
      </c>
      <c r="S84" s="68" t="s">
        <v>126</v>
      </c>
      <c r="T84" s="69" t="s">
        <v>127</v>
      </c>
    </row>
    <row r="85" spans="2:65" s="1" customFormat="1" ht="22.9" customHeight="1">
      <c r="B85" s="34"/>
      <c r="C85" s="74" t="s">
        <v>128</v>
      </c>
      <c r="D85" s="35"/>
      <c r="E85" s="35"/>
      <c r="F85" s="35"/>
      <c r="G85" s="35"/>
      <c r="H85" s="35"/>
      <c r="I85" s="107"/>
      <c r="J85" s="160">
        <f>BK85</f>
        <v>0</v>
      </c>
      <c r="K85" s="35"/>
      <c r="L85" s="38"/>
      <c r="M85" s="70"/>
      <c r="N85" s="71"/>
      <c r="O85" s="71"/>
      <c r="P85" s="161">
        <f>P86</f>
        <v>0</v>
      </c>
      <c r="Q85" s="71"/>
      <c r="R85" s="161">
        <f>R86</f>
        <v>7678.1022717899996</v>
      </c>
      <c r="S85" s="71"/>
      <c r="T85" s="162">
        <f>T86</f>
        <v>4742.60268</v>
      </c>
      <c r="AT85" s="17" t="s">
        <v>75</v>
      </c>
      <c r="AU85" s="17" t="s">
        <v>109</v>
      </c>
      <c r="BK85" s="163">
        <f>BK86</f>
        <v>0</v>
      </c>
    </row>
    <row r="86" spans="2:65" s="11" customFormat="1" ht="25.9" customHeight="1">
      <c r="B86" s="164"/>
      <c r="C86" s="165"/>
      <c r="D86" s="166" t="s">
        <v>75</v>
      </c>
      <c r="E86" s="167" t="s">
        <v>129</v>
      </c>
      <c r="F86" s="167" t="s">
        <v>130</v>
      </c>
      <c r="G86" s="165"/>
      <c r="H86" s="165"/>
      <c r="I86" s="168"/>
      <c r="J86" s="169">
        <f>BK86</f>
        <v>0</v>
      </c>
      <c r="K86" s="165"/>
      <c r="L86" s="170"/>
      <c r="M86" s="171"/>
      <c r="N86" s="172"/>
      <c r="O86" s="172"/>
      <c r="P86" s="173">
        <f>P87+P151+P164+P180+P192</f>
        <v>0</v>
      </c>
      <c r="Q86" s="172"/>
      <c r="R86" s="173">
        <f>R87+R151+R164+R180+R192</f>
        <v>7678.1022717899996</v>
      </c>
      <c r="S86" s="172"/>
      <c r="T86" s="174">
        <f>T87+T151+T164+T180+T192</f>
        <v>4742.60268</v>
      </c>
      <c r="AR86" s="175" t="s">
        <v>81</v>
      </c>
      <c r="AT86" s="176" t="s">
        <v>75</v>
      </c>
      <c r="AU86" s="176" t="s">
        <v>76</v>
      </c>
      <c r="AY86" s="175" t="s">
        <v>131</v>
      </c>
      <c r="BK86" s="177">
        <f>BK87+BK151+BK164+BK180+BK192</f>
        <v>0</v>
      </c>
    </row>
    <row r="87" spans="2:65" s="11" customFormat="1" ht="22.9" customHeight="1">
      <c r="B87" s="164"/>
      <c r="C87" s="165"/>
      <c r="D87" s="166" t="s">
        <v>75</v>
      </c>
      <c r="E87" s="178" t="s">
        <v>81</v>
      </c>
      <c r="F87" s="178" t="s">
        <v>132</v>
      </c>
      <c r="G87" s="165"/>
      <c r="H87" s="165"/>
      <c r="I87" s="168"/>
      <c r="J87" s="179">
        <f>BK87</f>
        <v>0</v>
      </c>
      <c r="K87" s="165"/>
      <c r="L87" s="170"/>
      <c r="M87" s="171"/>
      <c r="N87" s="172"/>
      <c r="O87" s="172"/>
      <c r="P87" s="173">
        <f>SUM(P88:P150)</f>
        <v>0</v>
      </c>
      <c r="Q87" s="172"/>
      <c r="R87" s="173">
        <f>SUM(R88:R150)</f>
        <v>1.2747630000000001</v>
      </c>
      <c r="S87" s="172"/>
      <c r="T87" s="174">
        <f>SUM(T88:T150)</f>
        <v>4742.5450799999999</v>
      </c>
      <c r="AR87" s="175" t="s">
        <v>81</v>
      </c>
      <c r="AT87" s="176" t="s">
        <v>75</v>
      </c>
      <c r="AU87" s="176" t="s">
        <v>81</v>
      </c>
      <c r="AY87" s="175" t="s">
        <v>131</v>
      </c>
      <c r="BK87" s="177">
        <f>SUM(BK88:BK150)</f>
        <v>0</v>
      </c>
    </row>
    <row r="88" spans="2:65" s="1" customFormat="1" ht="24" customHeight="1">
      <c r="B88" s="34"/>
      <c r="C88" s="180" t="s">
        <v>81</v>
      </c>
      <c r="D88" s="180" t="s">
        <v>133</v>
      </c>
      <c r="E88" s="181" t="s">
        <v>134</v>
      </c>
      <c r="F88" s="182" t="s">
        <v>135</v>
      </c>
      <c r="G88" s="183" t="s">
        <v>136</v>
      </c>
      <c r="H88" s="184">
        <v>2605.7939999999999</v>
      </c>
      <c r="I88" s="185"/>
      <c r="J88" s="186">
        <f>ROUND(I88*H88,2)</f>
        <v>0</v>
      </c>
      <c r="K88" s="182" t="s">
        <v>137</v>
      </c>
      <c r="L88" s="38"/>
      <c r="M88" s="187" t="s">
        <v>28</v>
      </c>
      <c r="N88" s="188" t="s">
        <v>47</v>
      </c>
      <c r="O88" s="63"/>
      <c r="P88" s="189">
        <f>O88*H88</f>
        <v>0</v>
      </c>
      <c r="Q88" s="189">
        <v>0</v>
      </c>
      <c r="R88" s="189">
        <f>Q88*H88</f>
        <v>0</v>
      </c>
      <c r="S88" s="189">
        <v>1.82</v>
      </c>
      <c r="T88" s="190">
        <f>S88*H88</f>
        <v>4742.5450799999999</v>
      </c>
      <c r="AR88" s="191" t="s">
        <v>91</v>
      </c>
      <c r="AT88" s="191" t="s">
        <v>133</v>
      </c>
      <c r="AU88" s="191" t="s">
        <v>85</v>
      </c>
      <c r="AY88" s="17" t="s">
        <v>131</v>
      </c>
      <c r="BE88" s="192">
        <f>IF(N88="základní",J88,0)</f>
        <v>0</v>
      </c>
      <c r="BF88" s="192">
        <f>IF(N88="snížená",J88,0)</f>
        <v>0</v>
      </c>
      <c r="BG88" s="192">
        <f>IF(N88="zákl. přenesená",J88,0)</f>
        <v>0</v>
      </c>
      <c r="BH88" s="192">
        <f>IF(N88="sníž. přenesená",J88,0)</f>
        <v>0</v>
      </c>
      <c r="BI88" s="192">
        <f>IF(N88="nulová",J88,0)</f>
        <v>0</v>
      </c>
      <c r="BJ88" s="17" t="s">
        <v>81</v>
      </c>
      <c r="BK88" s="192">
        <f>ROUND(I88*H88,2)</f>
        <v>0</v>
      </c>
      <c r="BL88" s="17" t="s">
        <v>91</v>
      </c>
      <c r="BM88" s="191" t="s">
        <v>138</v>
      </c>
    </row>
    <row r="89" spans="2:65" s="1" customFormat="1" ht="273">
      <c r="B89" s="34"/>
      <c r="C89" s="35"/>
      <c r="D89" s="193" t="s">
        <v>139</v>
      </c>
      <c r="E89" s="35"/>
      <c r="F89" s="194" t="s">
        <v>140</v>
      </c>
      <c r="G89" s="35"/>
      <c r="H89" s="35"/>
      <c r="I89" s="107"/>
      <c r="J89" s="35"/>
      <c r="K89" s="35"/>
      <c r="L89" s="38"/>
      <c r="M89" s="195"/>
      <c r="N89" s="63"/>
      <c r="O89" s="63"/>
      <c r="P89" s="63"/>
      <c r="Q89" s="63"/>
      <c r="R89" s="63"/>
      <c r="S89" s="63"/>
      <c r="T89" s="64"/>
      <c r="AT89" s="17" t="s">
        <v>139</v>
      </c>
      <c r="AU89" s="17" t="s">
        <v>85</v>
      </c>
    </row>
    <row r="90" spans="2:65" s="12" customFormat="1" ht="11.25">
      <c r="B90" s="196"/>
      <c r="C90" s="197"/>
      <c r="D90" s="193" t="s">
        <v>141</v>
      </c>
      <c r="E90" s="198" t="s">
        <v>28</v>
      </c>
      <c r="F90" s="199" t="s">
        <v>142</v>
      </c>
      <c r="G90" s="197"/>
      <c r="H90" s="198" t="s">
        <v>28</v>
      </c>
      <c r="I90" s="200"/>
      <c r="J90" s="197"/>
      <c r="K90" s="197"/>
      <c r="L90" s="201"/>
      <c r="M90" s="202"/>
      <c r="N90" s="203"/>
      <c r="O90" s="203"/>
      <c r="P90" s="203"/>
      <c r="Q90" s="203"/>
      <c r="R90" s="203"/>
      <c r="S90" s="203"/>
      <c r="T90" s="204"/>
      <c r="AT90" s="205" t="s">
        <v>141</v>
      </c>
      <c r="AU90" s="205" t="s">
        <v>85</v>
      </c>
      <c r="AV90" s="12" t="s">
        <v>81</v>
      </c>
      <c r="AW90" s="12" t="s">
        <v>37</v>
      </c>
      <c r="AX90" s="12" t="s">
        <v>76</v>
      </c>
      <c r="AY90" s="205" t="s">
        <v>131</v>
      </c>
    </row>
    <row r="91" spans="2:65" s="13" customFormat="1" ht="11.25">
      <c r="B91" s="206"/>
      <c r="C91" s="207"/>
      <c r="D91" s="193" t="s">
        <v>141</v>
      </c>
      <c r="E91" s="208" t="s">
        <v>28</v>
      </c>
      <c r="F91" s="209" t="s">
        <v>143</v>
      </c>
      <c r="G91" s="207"/>
      <c r="H91" s="210">
        <v>2128.0300000000002</v>
      </c>
      <c r="I91" s="211"/>
      <c r="J91" s="207"/>
      <c r="K91" s="207"/>
      <c r="L91" s="212"/>
      <c r="M91" s="213"/>
      <c r="N91" s="214"/>
      <c r="O91" s="214"/>
      <c r="P91" s="214"/>
      <c r="Q91" s="214"/>
      <c r="R91" s="214"/>
      <c r="S91" s="214"/>
      <c r="T91" s="215"/>
      <c r="AT91" s="216" t="s">
        <v>141</v>
      </c>
      <c r="AU91" s="216" t="s">
        <v>85</v>
      </c>
      <c r="AV91" s="13" t="s">
        <v>85</v>
      </c>
      <c r="AW91" s="13" t="s">
        <v>37</v>
      </c>
      <c r="AX91" s="13" t="s">
        <v>76</v>
      </c>
      <c r="AY91" s="216" t="s">
        <v>131</v>
      </c>
    </row>
    <row r="92" spans="2:65" s="13" customFormat="1" ht="11.25">
      <c r="B92" s="206"/>
      <c r="C92" s="207"/>
      <c r="D92" s="193" t="s">
        <v>141</v>
      </c>
      <c r="E92" s="208" t="s">
        <v>28</v>
      </c>
      <c r="F92" s="209" t="s">
        <v>144</v>
      </c>
      <c r="G92" s="207"/>
      <c r="H92" s="210">
        <v>477.76400000000001</v>
      </c>
      <c r="I92" s="211"/>
      <c r="J92" s="207"/>
      <c r="K92" s="207"/>
      <c r="L92" s="212"/>
      <c r="M92" s="213"/>
      <c r="N92" s="214"/>
      <c r="O92" s="214"/>
      <c r="P92" s="214"/>
      <c r="Q92" s="214"/>
      <c r="R92" s="214"/>
      <c r="S92" s="214"/>
      <c r="T92" s="215"/>
      <c r="AT92" s="216" t="s">
        <v>141</v>
      </c>
      <c r="AU92" s="216" t="s">
        <v>85</v>
      </c>
      <c r="AV92" s="13" t="s">
        <v>85</v>
      </c>
      <c r="AW92" s="13" t="s">
        <v>37</v>
      </c>
      <c r="AX92" s="13" t="s">
        <v>76</v>
      </c>
      <c r="AY92" s="216" t="s">
        <v>131</v>
      </c>
    </row>
    <row r="93" spans="2:65" s="14" customFormat="1" ht="11.25">
      <c r="B93" s="217"/>
      <c r="C93" s="218"/>
      <c r="D93" s="193" t="s">
        <v>141</v>
      </c>
      <c r="E93" s="219" t="s">
        <v>28</v>
      </c>
      <c r="F93" s="220" t="s">
        <v>145</v>
      </c>
      <c r="G93" s="218"/>
      <c r="H93" s="221">
        <v>2605.7939999999999</v>
      </c>
      <c r="I93" s="222"/>
      <c r="J93" s="218"/>
      <c r="K93" s="218"/>
      <c r="L93" s="223"/>
      <c r="M93" s="224"/>
      <c r="N93" s="225"/>
      <c r="O93" s="225"/>
      <c r="P93" s="225"/>
      <c r="Q93" s="225"/>
      <c r="R93" s="225"/>
      <c r="S93" s="225"/>
      <c r="T93" s="226"/>
      <c r="AT93" s="227" t="s">
        <v>141</v>
      </c>
      <c r="AU93" s="227" t="s">
        <v>85</v>
      </c>
      <c r="AV93" s="14" t="s">
        <v>91</v>
      </c>
      <c r="AW93" s="14" t="s">
        <v>37</v>
      </c>
      <c r="AX93" s="14" t="s">
        <v>81</v>
      </c>
      <c r="AY93" s="227" t="s">
        <v>131</v>
      </c>
    </row>
    <row r="94" spans="2:65" s="1" customFormat="1" ht="24" customHeight="1">
      <c r="B94" s="34"/>
      <c r="C94" s="180" t="s">
        <v>85</v>
      </c>
      <c r="D94" s="180" t="s">
        <v>133</v>
      </c>
      <c r="E94" s="181" t="s">
        <v>146</v>
      </c>
      <c r="F94" s="182" t="s">
        <v>147</v>
      </c>
      <c r="G94" s="183" t="s">
        <v>136</v>
      </c>
      <c r="H94" s="184">
        <v>2605.7939999999999</v>
      </c>
      <c r="I94" s="185"/>
      <c r="J94" s="186">
        <f>ROUND(I94*H94,2)</f>
        <v>0</v>
      </c>
      <c r="K94" s="182" t="s">
        <v>137</v>
      </c>
      <c r="L94" s="38"/>
      <c r="M94" s="187" t="s">
        <v>28</v>
      </c>
      <c r="N94" s="188" t="s">
        <v>47</v>
      </c>
      <c r="O94" s="63"/>
      <c r="P94" s="189">
        <f>O94*H94</f>
        <v>0</v>
      </c>
      <c r="Q94" s="189">
        <v>0</v>
      </c>
      <c r="R94" s="189">
        <f>Q94*H94</f>
        <v>0</v>
      </c>
      <c r="S94" s="189">
        <v>0</v>
      </c>
      <c r="T94" s="190">
        <f>S94*H94</f>
        <v>0</v>
      </c>
      <c r="AR94" s="191" t="s">
        <v>91</v>
      </c>
      <c r="AT94" s="191" t="s">
        <v>133</v>
      </c>
      <c r="AU94" s="191" t="s">
        <v>85</v>
      </c>
      <c r="AY94" s="17" t="s">
        <v>131</v>
      </c>
      <c r="BE94" s="192">
        <f>IF(N94="základní",J94,0)</f>
        <v>0</v>
      </c>
      <c r="BF94" s="192">
        <f>IF(N94="snížená",J94,0)</f>
        <v>0</v>
      </c>
      <c r="BG94" s="192">
        <f>IF(N94="zákl. přenesená",J94,0)</f>
        <v>0</v>
      </c>
      <c r="BH94" s="192">
        <f>IF(N94="sníž. přenesená",J94,0)</f>
        <v>0</v>
      </c>
      <c r="BI94" s="192">
        <f>IF(N94="nulová",J94,0)</f>
        <v>0</v>
      </c>
      <c r="BJ94" s="17" t="s">
        <v>81</v>
      </c>
      <c r="BK94" s="192">
        <f>ROUND(I94*H94,2)</f>
        <v>0</v>
      </c>
      <c r="BL94" s="17" t="s">
        <v>91</v>
      </c>
      <c r="BM94" s="191" t="s">
        <v>148</v>
      </c>
    </row>
    <row r="95" spans="2:65" s="1" customFormat="1" ht="97.5">
      <c r="B95" s="34"/>
      <c r="C95" s="35"/>
      <c r="D95" s="193" t="s">
        <v>139</v>
      </c>
      <c r="E95" s="35"/>
      <c r="F95" s="194" t="s">
        <v>149</v>
      </c>
      <c r="G95" s="35"/>
      <c r="H95" s="35"/>
      <c r="I95" s="107"/>
      <c r="J95" s="35"/>
      <c r="K95" s="35"/>
      <c r="L95" s="38"/>
      <c r="M95" s="195"/>
      <c r="N95" s="63"/>
      <c r="O95" s="63"/>
      <c r="P95" s="63"/>
      <c r="Q95" s="63"/>
      <c r="R95" s="63"/>
      <c r="S95" s="63"/>
      <c r="T95" s="64"/>
      <c r="AT95" s="17" t="s">
        <v>139</v>
      </c>
      <c r="AU95" s="17" t="s">
        <v>85</v>
      </c>
    </row>
    <row r="96" spans="2:65" s="1" customFormat="1" ht="16.5" customHeight="1">
      <c r="B96" s="34"/>
      <c r="C96" s="180" t="s">
        <v>88</v>
      </c>
      <c r="D96" s="180" t="s">
        <v>133</v>
      </c>
      <c r="E96" s="181" t="s">
        <v>150</v>
      </c>
      <c r="F96" s="182" t="s">
        <v>151</v>
      </c>
      <c r="G96" s="183" t="s">
        <v>152</v>
      </c>
      <c r="H96" s="184">
        <v>60</v>
      </c>
      <c r="I96" s="185"/>
      <c r="J96" s="186">
        <f>ROUND(I96*H96,2)</f>
        <v>0</v>
      </c>
      <c r="K96" s="182" t="s">
        <v>137</v>
      </c>
      <c r="L96" s="38"/>
      <c r="M96" s="187" t="s">
        <v>28</v>
      </c>
      <c r="N96" s="188" t="s">
        <v>47</v>
      </c>
      <c r="O96" s="63"/>
      <c r="P96" s="189">
        <f>O96*H96</f>
        <v>0</v>
      </c>
      <c r="Q96" s="189">
        <v>2.102E-2</v>
      </c>
      <c r="R96" s="189">
        <f>Q96*H96</f>
        <v>1.2612000000000001</v>
      </c>
      <c r="S96" s="189">
        <v>0</v>
      </c>
      <c r="T96" s="190">
        <f>S96*H96</f>
        <v>0</v>
      </c>
      <c r="AR96" s="191" t="s">
        <v>91</v>
      </c>
      <c r="AT96" s="191" t="s">
        <v>133</v>
      </c>
      <c r="AU96" s="191" t="s">
        <v>85</v>
      </c>
      <c r="AY96" s="17" t="s">
        <v>131</v>
      </c>
      <c r="BE96" s="192">
        <f>IF(N96="základní",J96,0)</f>
        <v>0</v>
      </c>
      <c r="BF96" s="192">
        <f>IF(N96="snížená",J96,0)</f>
        <v>0</v>
      </c>
      <c r="BG96" s="192">
        <f>IF(N96="zákl. přenesená",J96,0)</f>
        <v>0</v>
      </c>
      <c r="BH96" s="192">
        <f>IF(N96="sníž. přenesená",J96,0)</f>
        <v>0</v>
      </c>
      <c r="BI96" s="192">
        <f>IF(N96="nulová",J96,0)</f>
        <v>0</v>
      </c>
      <c r="BJ96" s="17" t="s">
        <v>81</v>
      </c>
      <c r="BK96" s="192">
        <f>ROUND(I96*H96,2)</f>
        <v>0</v>
      </c>
      <c r="BL96" s="17" t="s">
        <v>91</v>
      </c>
      <c r="BM96" s="191" t="s">
        <v>153</v>
      </c>
    </row>
    <row r="97" spans="2:65" s="1" customFormat="1" ht="156">
      <c r="B97" s="34"/>
      <c r="C97" s="35"/>
      <c r="D97" s="193" t="s">
        <v>139</v>
      </c>
      <c r="E97" s="35"/>
      <c r="F97" s="194" t="s">
        <v>154</v>
      </c>
      <c r="G97" s="35"/>
      <c r="H97" s="35"/>
      <c r="I97" s="107"/>
      <c r="J97" s="35"/>
      <c r="K97" s="35"/>
      <c r="L97" s="38"/>
      <c r="M97" s="195"/>
      <c r="N97" s="63"/>
      <c r="O97" s="63"/>
      <c r="P97" s="63"/>
      <c r="Q97" s="63"/>
      <c r="R97" s="63"/>
      <c r="S97" s="63"/>
      <c r="T97" s="64"/>
      <c r="AT97" s="17" t="s">
        <v>139</v>
      </c>
      <c r="AU97" s="17" t="s">
        <v>85</v>
      </c>
    </row>
    <row r="98" spans="2:65" s="13" customFormat="1" ht="11.25">
      <c r="B98" s="206"/>
      <c r="C98" s="207"/>
      <c r="D98" s="193" t="s">
        <v>141</v>
      </c>
      <c r="E98" s="208" t="s">
        <v>28</v>
      </c>
      <c r="F98" s="209" t="s">
        <v>155</v>
      </c>
      <c r="G98" s="207"/>
      <c r="H98" s="210">
        <v>60</v>
      </c>
      <c r="I98" s="211"/>
      <c r="J98" s="207"/>
      <c r="K98" s="207"/>
      <c r="L98" s="212"/>
      <c r="M98" s="213"/>
      <c r="N98" s="214"/>
      <c r="O98" s="214"/>
      <c r="P98" s="214"/>
      <c r="Q98" s="214"/>
      <c r="R98" s="214"/>
      <c r="S98" s="214"/>
      <c r="T98" s="215"/>
      <c r="AT98" s="216" t="s">
        <v>141</v>
      </c>
      <c r="AU98" s="216" t="s">
        <v>85</v>
      </c>
      <c r="AV98" s="13" t="s">
        <v>85</v>
      </c>
      <c r="AW98" s="13" t="s">
        <v>37</v>
      </c>
      <c r="AX98" s="13" t="s">
        <v>81</v>
      </c>
      <c r="AY98" s="216" t="s">
        <v>131</v>
      </c>
    </row>
    <row r="99" spans="2:65" s="1" customFormat="1" ht="24" customHeight="1">
      <c r="B99" s="34"/>
      <c r="C99" s="180" t="s">
        <v>91</v>
      </c>
      <c r="D99" s="180" t="s">
        <v>133</v>
      </c>
      <c r="E99" s="181" t="s">
        <v>156</v>
      </c>
      <c r="F99" s="182" t="s">
        <v>157</v>
      </c>
      <c r="G99" s="183" t="s">
        <v>136</v>
      </c>
      <c r="H99" s="184">
        <v>180.84</v>
      </c>
      <c r="I99" s="185"/>
      <c r="J99" s="186">
        <f>ROUND(I99*H99,2)</f>
        <v>0</v>
      </c>
      <c r="K99" s="182" t="s">
        <v>137</v>
      </c>
      <c r="L99" s="38"/>
      <c r="M99" s="187" t="s">
        <v>28</v>
      </c>
      <c r="N99" s="188" t="s">
        <v>47</v>
      </c>
      <c r="O99" s="63"/>
      <c r="P99" s="189">
        <f>O99*H99</f>
        <v>0</v>
      </c>
      <c r="Q99" s="189">
        <v>0</v>
      </c>
      <c r="R99" s="189">
        <f>Q99*H99</f>
        <v>0</v>
      </c>
      <c r="S99" s="189">
        <v>0</v>
      </c>
      <c r="T99" s="190">
        <f>S99*H99</f>
        <v>0</v>
      </c>
      <c r="AR99" s="191" t="s">
        <v>91</v>
      </c>
      <c r="AT99" s="191" t="s">
        <v>133</v>
      </c>
      <c r="AU99" s="191" t="s">
        <v>85</v>
      </c>
      <c r="AY99" s="17" t="s">
        <v>131</v>
      </c>
      <c r="BE99" s="192">
        <f>IF(N99="základní",J99,0)</f>
        <v>0</v>
      </c>
      <c r="BF99" s="192">
        <f>IF(N99="snížená",J99,0)</f>
        <v>0</v>
      </c>
      <c r="BG99" s="192">
        <f>IF(N99="zákl. přenesená",J99,0)</f>
        <v>0</v>
      </c>
      <c r="BH99" s="192">
        <f>IF(N99="sníž. přenesená",J99,0)</f>
        <v>0</v>
      </c>
      <c r="BI99" s="192">
        <f>IF(N99="nulová",J99,0)</f>
        <v>0</v>
      </c>
      <c r="BJ99" s="17" t="s">
        <v>81</v>
      </c>
      <c r="BK99" s="192">
        <f>ROUND(I99*H99,2)</f>
        <v>0</v>
      </c>
      <c r="BL99" s="17" t="s">
        <v>91</v>
      </c>
      <c r="BM99" s="191" t="s">
        <v>158</v>
      </c>
    </row>
    <row r="100" spans="2:65" s="1" customFormat="1" ht="175.5">
      <c r="B100" s="34"/>
      <c r="C100" s="35"/>
      <c r="D100" s="193" t="s">
        <v>139</v>
      </c>
      <c r="E100" s="35"/>
      <c r="F100" s="194" t="s">
        <v>159</v>
      </c>
      <c r="G100" s="35"/>
      <c r="H100" s="35"/>
      <c r="I100" s="107"/>
      <c r="J100" s="35"/>
      <c r="K100" s="35"/>
      <c r="L100" s="38"/>
      <c r="M100" s="195"/>
      <c r="N100" s="63"/>
      <c r="O100" s="63"/>
      <c r="P100" s="63"/>
      <c r="Q100" s="63"/>
      <c r="R100" s="63"/>
      <c r="S100" s="63"/>
      <c r="T100" s="64"/>
      <c r="AT100" s="17" t="s">
        <v>139</v>
      </c>
      <c r="AU100" s="17" t="s">
        <v>85</v>
      </c>
    </row>
    <row r="101" spans="2:65" s="13" customFormat="1" ht="11.25">
      <c r="B101" s="206"/>
      <c r="C101" s="207"/>
      <c r="D101" s="193" t="s">
        <v>141</v>
      </c>
      <c r="E101" s="208" t="s">
        <v>28</v>
      </c>
      <c r="F101" s="209" t="s">
        <v>160</v>
      </c>
      <c r="G101" s="207"/>
      <c r="H101" s="210">
        <v>180.84</v>
      </c>
      <c r="I101" s="211"/>
      <c r="J101" s="207"/>
      <c r="K101" s="207"/>
      <c r="L101" s="212"/>
      <c r="M101" s="213"/>
      <c r="N101" s="214"/>
      <c r="O101" s="214"/>
      <c r="P101" s="214"/>
      <c r="Q101" s="214"/>
      <c r="R101" s="214"/>
      <c r="S101" s="214"/>
      <c r="T101" s="215"/>
      <c r="AT101" s="216" t="s">
        <v>141</v>
      </c>
      <c r="AU101" s="216" t="s">
        <v>85</v>
      </c>
      <c r="AV101" s="13" t="s">
        <v>85</v>
      </c>
      <c r="AW101" s="13" t="s">
        <v>37</v>
      </c>
      <c r="AX101" s="13" t="s">
        <v>81</v>
      </c>
      <c r="AY101" s="216" t="s">
        <v>131</v>
      </c>
    </row>
    <row r="102" spans="2:65" s="1" customFormat="1" ht="24" customHeight="1">
      <c r="B102" s="34"/>
      <c r="C102" s="180" t="s">
        <v>94</v>
      </c>
      <c r="D102" s="180" t="s">
        <v>133</v>
      </c>
      <c r="E102" s="181" t="s">
        <v>161</v>
      </c>
      <c r="F102" s="182" t="s">
        <v>162</v>
      </c>
      <c r="G102" s="183" t="s">
        <v>136</v>
      </c>
      <c r="H102" s="184">
        <v>59.96</v>
      </c>
      <c r="I102" s="185"/>
      <c r="J102" s="186">
        <f>ROUND(I102*H102,2)</f>
        <v>0</v>
      </c>
      <c r="K102" s="182" t="s">
        <v>137</v>
      </c>
      <c r="L102" s="38"/>
      <c r="M102" s="187" t="s">
        <v>28</v>
      </c>
      <c r="N102" s="188" t="s">
        <v>47</v>
      </c>
      <c r="O102" s="63"/>
      <c r="P102" s="189">
        <f>O102*H102</f>
        <v>0</v>
      </c>
      <c r="Q102" s="189">
        <v>0</v>
      </c>
      <c r="R102" s="189">
        <f>Q102*H102</f>
        <v>0</v>
      </c>
      <c r="S102" s="189">
        <v>0</v>
      </c>
      <c r="T102" s="190">
        <f>S102*H102</f>
        <v>0</v>
      </c>
      <c r="AR102" s="191" t="s">
        <v>91</v>
      </c>
      <c r="AT102" s="191" t="s">
        <v>133</v>
      </c>
      <c r="AU102" s="191" t="s">
        <v>85</v>
      </c>
      <c r="AY102" s="17" t="s">
        <v>131</v>
      </c>
      <c r="BE102" s="192">
        <f>IF(N102="základní",J102,0)</f>
        <v>0</v>
      </c>
      <c r="BF102" s="192">
        <f>IF(N102="snížená",J102,0)</f>
        <v>0</v>
      </c>
      <c r="BG102" s="192">
        <f>IF(N102="zákl. přenesená",J102,0)</f>
        <v>0</v>
      </c>
      <c r="BH102" s="192">
        <f>IF(N102="sníž. přenesená",J102,0)</f>
        <v>0</v>
      </c>
      <c r="BI102" s="192">
        <f>IF(N102="nulová",J102,0)</f>
        <v>0</v>
      </c>
      <c r="BJ102" s="17" t="s">
        <v>81</v>
      </c>
      <c r="BK102" s="192">
        <f>ROUND(I102*H102,2)</f>
        <v>0</v>
      </c>
      <c r="BL102" s="17" t="s">
        <v>91</v>
      </c>
      <c r="BM102" s="191" t="s">
        <v>163</v>
      </c>
    </row>
    <row r="103" spans="2:65" s="1" customFormat="1" ht="78">
      <c r="B103" s="34"/>
      <c r="C103" s="35"/>
      <c r="D103" s="193" t="s">
        <v>139</v>
      </c>
      <c r="E103" s="35"/>
      <c r="F103" s="194" t="s">
        <v>164</v>
      </c>
      <c r="G103" s="35"/>
      <c r="H103" s="35"/>
      <c r="I103" s="107"/>
      <c r="J103" s="35"/>
      <c r="K103" s="35"/>
      <c r="L103" s="38"/>
      <c r="M103" s="195"/>
      <c r="N103" s="63"/>
      <c r="O103" s="63"/>
      <c r="P103" s="63"/>
      <c r="Q103" s="63"/>
      <c r="R103" s="63"/>
      <c r="S103" s="63"/>
      <c r="T103" s="64"/>
      <c r="AT103" s="17" t="s">
        <v>139</v>
      </c>
      <c r="AU103" s="17" t="s">
        <v>85</v>
      </c>
    </row>
    <row r="104" spans="2:65" s="13" customFormat="1" ht="11.25">
      <c r="B104" s="206"/>
      <c r="C104" s="207"/>
      <c r="D104" s="193" t="s">
        <v>141</v>
      </c>
      <c r="E104" s="208" t="s">
        <v>28</v>
      </c>
      <c r="F104" s="209" t="s">
        <v>165</v>
      </c>
      <c r="G104" s="207"/>
      <c r="H104" s="210">
        <v>59.96</v>
      </c>
      <c r="I104" s="211"/>
      <c r="J104" s="207"/>
      <c r="K104" s="207"/>
      <c r="L104" s="212"/>
      <c r="M104" s="213"/>
      <c r="N104" s="214"/>
      <c r="O104" s="214"/>
      <c r="P104" s="214"/>
      <c r="Q104" s="214"/>
      <c r="R104" s="214"/>
      <c r="S104" s="214"/>
      <c r="T104" s="215"/>
      <c r="AT104" s="216" t="s">
        <v>141</v>
      </c>
      <c r="AU104" s="216" t="s">
        <v>85</v>
      </c>
      <c r="AV104" s="13" t="s">
        <v>85</v>
      </c>
      <c r="AW104" s="13" t="s">
        <v>37</v>
      </c>
      <c r="AX104" s="13" t="s">
        <v>81</v>
      </c>
      <c r="AY104" s="216" t="s">
        <v>131</v>
      </c>
    </row>
    <row r="105" spans="2:65" s="1" customFormat="1" ht="24" customHeight="1">
      <c r="B105" s="34"/>
      <c r="C105" s="180" t="s">
        <v>97</v>
      </c>
      <c r="D105" s="180" t="s">
        <v>133</v>
      </c>
      <c r="E105" s="181" t="s">
        <v>166</v>
      </c>
      <c r="F105" s="182" t="s">
        <v>167</v>
      </c>
      <c r="G105" s="183" t="s">
        <v>136</v>
      </c>
      <c r="H105" s="184">
        <v>5212.25</v>
      </c>
      <c r="I105" s="185"/>
      <c r="J105" s="186">
        <f>ROUND(I105*H105,2)</f>
        <v>0</v>
      </c>
      <c r="K105" s="182" t="s">
        <v>137</v>
      </c>
      <c r="L105" s="38"/>
      <c r="M105" s="187" t="s">
        <v>28</v>
      </c>
      <c r="N105" s="188" t="s">
        <v>47</v>
      </c>
      <c r="O105" s="63"/>
      <c r="P105" s="189">
        <f>O105*H105</f>
        <v>0</v>
      </c>
      <c r="Q105" s="189">
        <v>0</v>
      </c>
      <c r="R105" s="189">
        <f>Q105*H105</f>
        <v>0</v>
      </c>
      <c r="S105" s="189">
        <v>0</v>
      </c>
      <c r="T105" s="190">
        <f>S105*H105</f>
        <v>0</v>
      </c>
      <c r="AR105" s="191" t="s">
        <v>91</v>
      </c>
      <c r="AT105" s="191" t="s">
        <v>133</v>
      </c>
      <c r="AU105" s="191" t="s">
        <v>85</v>
      </c>
      <c r="AY105" s="17" t="s">
        <v>131</v>
      </c>
      <c r="BE105" s="192">
        <f>IF(N105="základní",J105,0)</f>
        <v>0</v>
      </c>
      <c r="BF105" s="192">
        <f>IF(N105="snížená",J105,0)</f>
        <v>0</v>
      </c>
      <c r="BG105" s="192">
        <f>IF(N105="zákl. přenesená",J105,0)</f>
        <v>0</v>
      </c>
      <c r="BH105" s="192">
        <f>IF(N105="sníž. přenesená",J105,0)</f>
        <v>0</v>
      </c>
      <c r="BI105" s="192">
        <f>IF(N105="nulová",J105,0)</f>
        <v>0</v>
      </c>
      <c r="BJ105" s="17" t="s">
        <v>81</v>
      </c>
      <c r="BK105" s="192">
        <f>ROUND(I105*H105,2)</f>
        <v>0</v>
      </c>
      <c r="BL105" s="17" t="s">
        <v>91</v>
      </c>
      <c r="BM105" s="191" t="s">
        <v>168</v>
      </c>
    </row>
    <row r="106" spans="2:65" s="1" customFormat="1" ht="175.5">
      <c r="B106" s="34"/>
      <c r="C106" s="35"/>
      <c r="D106" s="193" t="s">
        <v>139</v>
      </c>
      <c r="E106" s="35"/>
      <c r="F106" s="194" t="s">
        <v>169</v>
      </c>
      <c r="G106" s="35"/>
      <c r="H106" s="35"/>
      <c r="I106" s="107"/>
      <c r="J106" s="35"/>
      <c r="K106" s="35"/>
      <c r="L106" s="38"/>
      <c r="M106" s="195"/>
      <c r="N106" s="63"/>
      <c r="O106" s="63"/>
      <c r="P106" s="63"/>
      <c r="Q106" s="63"/>
      <c r="R106" s="63"/>
      <c r="S106" s="63"/>
      <c r="T106" s="64"/>
      <c r="AT106" s="17" t="s">
        <v>139</v>
      </c>
      <c r="AU106" s="17" t="s">
        <v>85</v>
      </c>
    </row>
    <row r="107" spans="2:65" s="13" customFormat="1" ht="11.25">
      <c r="B107" s="206"/>
      <c r="C107" s="207"/>
      <c r="D107" s="193" t="s">
        <v>141</v>
      </c>
      <c r="E107" s="208" t="s">
        <v>28</v>
      </c>
      <c r="F107" s="209" t="s">
        <v>170</v>
      </c>
      <c r="G107" s="207"/>
      <c r="H107" s="210">
        <v>5212.25</v>
      </c>
      <c r="I107" s="211"/>
      <c r="J107" s="207"/>
      <c r="K107" s="207"/>
      <c r="L107" s="212"/>
      <c r="M107" s="213"/>
      <c r="N107" s="214"/>
      <c r="O107" s="214"/>
      <c r="P107" s="214"/>
      <c r="Q107" s="214"/>
      <c r="R107" s="214"/>
      <c r="S107" s="214"/>
      <c r="T107" s="215"/>
      <c r="AT107" s="216" t="s">
        <v>141</v>
      </c>
      <c r="AU107" s="216" t="s">
        <v>85</v>
      </c>
      <c r="AV107" s="13" t="s">
        <v>85</v>
      </c>
      <c r="AW107" s="13" t="s">
        <v>37</v>
      </c>
      <c r="AX107" s="13" t="s">
        <v>81</v>
      </c>
      <c r="AY107" s="216" t="s">
        <v>131</v>
      </c>
    </row>
    <row r="108" spans="2:65" s="1" customFormat="1" ht="24" customHeight="1">
      <c r="B108" s="34"/>
      <c r="C108" s="180" t="s">
        <v>100</v>
      </c>
      <c r="D108" s="180" t="s">
        <v>133</v>
      </c>
      <c r="E108" s="181" t="s">
        <v>171</v>
      </c>
      <c r="F108" s="182" t="s">
        <v>172</v>
      </c>
      <c r="G108" s="183" t="s">
        <v>173</v>
      </c>
      <c r="H108" s="184">
        <v>7</v>
      </c>
      <c r="I108" s="185"/>
      <c r="J108" s="186">
        <f>ROUND(I108*H108,2)</f>
        <v>0</v>
      </c>
      <c r="K108" s="182" t="s">
        <v>137</v>
      </c>
      <c r="L108" s="38"/>
      <c r="M108" s="187" t="s">
        <v>28</v>
      </c>
      <c r="N108" s="188" t="s">
        <v>47</v>
      </c>
      <c r="O108" s="63"/>
      <c r="P108" s="189">
        <f>O108*H108</f>
        <v>0</v>
      </c>
      <c r="Q108" s="189">
        <v>0</v>
      </c>
      <c r="R108" s="189">
        <f>Q108*H108</f>
        <v>0</v>
      </c>
      <c r="S108" s="189">
        <v>0</v>
      </c>
      <c r="T108" s="190">
        <f>S108*H108</f>
        <v>0</v>
      </c>
      <c r="AR108" s="191" t="s">
        <v>91</v>
      </c>
      <c r="AT108" s="191" t="s">
        <v>133</v>
      </c>
      <c r="AU108" s="191" t="s">
        <v>85</v>
      </c>
      <c r="AY108" s="17" t="s">
        <v>131</v>
      </c>
      <c r="BE108" s="192">
        <f>IF(N108="základní",J108,0)</f>
        <v>0</v>
      </c>
      <c r="BF108" s="192">
        <f>IF(N108="snížená",J108,0)</f>
        <v>0</v>
      </c>
      <c r="BG108" s="192">
        <f>IF(N108="zákl. přenesená",J108,0)</f>
        <v>0</v>
      </c>
      <c r="BH108" s="192">
        <f>IF(N108="sníž. přenesená",J108,0)</f>
        <v>0</v>
      </c>
      <c r="BI108" s="192">
        <f>IF(N108="nulová",J108,0)</f>
        <v>0</v>
      </c>
      <c r="BJ108" s="17" t="s">
        <v>81</v>
      </c>
      <c r="BK108" s="192">
        <f>ROUND(I108*H108,2)</f>
        <v>0</v>
      </c>
      <c r="BL108" s="17" t="s">
        <v>91</v>
      </c>
      <c r="BM108" s="191" t="s">
        <v>174</v>
      </c>
    </row>
    <row r="109" spans="2:65" s="1" customFormat="1" ht="39">
      <c r="B109" s="34"/>
      <c r="C109" s="35"/>
      <c r="D109" s="193" t="s">
        <v>139</v>
      </c>
      <c r="E109" s="35"/>
      <c r="F109" s="194" t="s">
        <v>175</v>
      </c>
      <c r="G109" s="35"/>
      <c r="H109" s="35"/>
      <c r="I109" s="107"/>
      <c r="J109" s="35"/>
      <c r="K109" s="35"/>
      <c r="L109" s="38"/>
      <c r="M109" s="195"/>
      <c r="N109" s="63"/>
      <c r="O109" s="63"/>
      <c r="P109" s="63"/>
      <c r="Q109" s="63"/>
      <c r="R109" s="63"/>
      <c r="S109" s="63"/>
      <c r="T109" s="64"/>
      <c r="AT109" s="17" t="s">
        <v>139</v>
      </c>
      <c r="AU109" s="17" t="s">
        <v>85</v>
      </c>
    </row>
    <row r="110" spans="2:65" s="13" customFormat="1" ht="11.25">
      <c r="B110" s="206"/>
      <c r="C110" s="207"/>
      <c r="D110" s="193" t="s">
        <v>141</v>
      </c>
      <c r="E110" s="208" t="s">
        <v>28</v>
      </c>
      <c r="F110" s="209" t="s">
        <v>176</v>
      </c>
      <c r="G110" s="207"/>
      <c r="H110" s="210">
        <v>7</v>
      </c>
      <c r="I110" s="211"/>
      <c r="J110" s="207"/>
      <c r="K110" s="207"/>
      <c r="L110" s="212"/>
      <c r="M110" s="213"/>
      <c r="N110" s="214"/>
      <c r="O110" s="214"/>
      <c r="P110" s="214"/>
      <c r="Q110" s="214"/>
      <c r="R110" s="214"/>
      <c r="S110" s="214"/>
      <c r="T110" s="215"/>
      <c r="AT110" s="216" t="s">
        <v>141</v>
      </c>
      <c r="AU110" s="216" t="s">
        <v>85</v>
      </c>
      <c r="AV110" s="13" t="s">
        <v>85</v>
      </c>
      <c r="AW110" s="13" t="s">
        <v>37</v>
      </c>
      <c r="AX110" s="13" t="s">
        <v>81</v>
      </c>
      <c r="AY110" s="216" t="s">
        <v>131</v>
      </c>
    </row>
    <row r="111" spans="2:65" s="1" customFormat="1" ht="24" customHeight="1">
      <c r="B111" s="34"/>
      <c r="C111" s="180" t="s">
        <v>177</v>
      </c>
      <c r="D111" s="180" t="s">
        <v>133</v>
      </c>
      <c r="E111" s="181" t="s">
        <v>178</v>
      </c>
      <c r="F111" s="182" t="s">
        <v>179</v>
      </c>
      <c r="G111" s="183" t="s">
        <v>173</v>
      </c>
      <c r="H111" s="184">
        <v>7</v>
      </c>
      <c r="I111" s="185"/>
      <c r="J111" s="186">
        <f>ROUND(I111*H111,2)</f>
        <v>0</v>
      </c>
      <c r="K111" s="182" t="s">
        <v>137</v>
      </c>
      <c r="L111" s="38"/>
      <c r="M111" s="187" t="s">
        <v>28</v>
      </c>
      <c r="N111" s="188" t="s">
        <v>47</v>
      </c>
      <c r="O111" s="63"/>
      <c r="P111" s="189">
        <f>O111*H111</f>
        <v>0</v>
      </c>
      <c r="Q111" s="189">
        <v>0</v>
      </c>
      <c r="R111" s="189">
        <f>Q111*H111</f>
        <v>0</v>
      </c>
      <c r="S111" s="189">
        <v>0</v>
      </c>
      <c r="T111" s="190">
        <f>S111*H111</f>
        <v>0</v>
      </c>
      <c r="AR111" s="191" t="s">
        <v>91</v>
      </c>
      <c r="AT111" s="191" t="s">
        <v>133</v>
      </c>
      <c r="AU111" s="191" t="s">
        <v>85</v>
      </c>
      <c r="AY111" s="17" t="s">
        <v>131</v>
      </c>
      <c r="BE111" s="192">
        <f>IF(N111="základní",J111,0)</f>
        <v>0</v>
      </c>
      <c r="BF111" s="192">
        <f>IF(N111="snížená",J111,0)</f>
        <v>0</v>
      </c>
      <c r="BG111" s="192">
        <f>IF(N111="zákl. přenesená",J111,0)</f>
        <v>0</v>
      </c>
      <c r="BH111" s="192">
        <f>IF(N111="sníž. přenesená",J111,0)</f>
        <v>0</v>
      </c>
      <c r="BI111" s="192">
        <f>IF(N111="nulová",J111,0)</f>
        <v>0</v>
      </c>
      <c r="BJ111" s="17" t="s">
        <v>81</v>
      </c>
      <c r="BK111" s="192">
        <f>ROUND(I111*H111,2)</f>
        <v>0</v>
      </c>
      <c r="BL111" s="17" t="s">
        <v>91</v>
      </c>
      <c r="BM111" s="191" t="s">
        <v>180</v>
      </c>
    </row>
    <row r="112" spans="2:65" s="1" customFormat="1" ht="39">
      <c r="B112" s="34"/>
      <c r="C112" s="35"/>
      <c r="D112" s="193" t="s">
        <v>139</v>
      </c>
      <c r="E112" s="35"/>
      <c r="F112" s="194" t="s">
        <v>175</v>
      </c>
      <c r="G112" s="35"/>
      <c r="H112" s="35"/>
      <c r="I112" s="107"/>
      <c r="J112" s="35"/>
      <c r="K112" s="35"/>
      <c r="L112" s="38"/>
      <c r="M112" s="195"/>
      <c r="N112" s="63"/>
      <c r="O112" s="63"/>
      <c r="P112" s="63"/>
      <c r="Q112" s="63"/>
      <c r="R112" s="63"/>
      <c r="S112" s="63"/>
      <c r="T112" s="64"/>
      <c r="AT112" s="17" t="s">
        <v>139</v>
      </c>
      <c r="AU112" s="17" t="s">
        <v>85</v>
      </c>
    </row>
    <row r="113" spans="2:65" s="13" customFormat="1" ht="11.25">
      <c r="B113" s="206"/>
      <c r="C113" s="207"/>
      <c r="D113" s="193" t="s">
        <v>141</v>
      </c>
      <c r="E113" s="208" t="s">
        <v>28</v>
      </c>
      <c r="F113" s="209" t="s">
        <v>181</v>
      </c>
      <c r="G113" s="207"/>
      <c r="H113" s="210">
        <v>7</v>
      </c>
      <c r="I113" s="211"/>
      <c r="J113" s="207"/>
      <c r="K113" s="207"/>
      <c r="L113" s="212"/>
      <c r="M113" s="213"/>
      <c r="N113" s="214"/>
      <c r="O113" s="214"/>
      <c r="P113" s="214"/>
      <c r="Q113" s="214"/>
      <c r="R113" s="214"/>
      <c r="S113" s="214"/>
      <c r="T113" s="215"/>
      <c r="AT113" s="216" t="s">
        <v>141</v>
      </c>
      <c r="AU113" s="216" t="s">
        <v>85</v>
      </c>
      <c r="AV113" s="13" t="s">
        <v>85</v>
      </c>
      <c r="AW113" s="13" t="s">
        <v>37</v>
      </c>
      <c r="AX113" s="13" t="s">
        <v>81</v>
      </c>
      <c r="AY113" s="216" t="s">
        <v>131</v>
      </c>
    </row>
    <row r="114" spans="2:65" s="1" customFormat="1" ht="24" customHeight="1">
      <c r="B114" s="34"/>
      <c r="C114" s="180" t="s">
        <v>182</v>
      </c>
      <c r="D114" s="180" t="s">
        <v>133</v>
      </c>
      <c r="E114" s="181" t="s">
        <v>183</v>
      </c>
      <c r="F114" s="182" t="s">
        <v>184</v>
      </c>
      <c r="G114" s="183" t="s">
        <v>136</v>
      </c>
      <c r="H114" s="184">
        <v>3649.48</v>
      </c>
      <c r="I114" s="185"/>
      <c r="J114" s="186">
        <f>ROUND(I114*H114,2)</f>
        <v>0</v>
      </c>
      <c r="K114" s="182" t="s">
        <v>137</v>
      </c>
      <c r="L114" s="38"/>
      <c r="M114" s="187" t="s">
        <v>28</v>
      </c>
      <c r="N114" s="188" t="s">
        <v>47</v>
      </c>
      <c r="O114" s="63"/>
      <c r="P114" s="189">
        <f>O114*H114</f>
        <v>0</v>
      </c>
      <c r="Q114" s="189">
        <v>0</v>
      </c>
      <c r="R114" s="189">
        <f>Q114*H114</f>
        <v>0</v>
      </c>
      <c r="S114" s="189">
        <v>0</v>
      </c>
      <c r="T114" s="190">
        <f>S114*H114</f>
        <v>0</v>
      </c>
      <c r="AR114" s="191" t="s">
        <v>91</v>
      </c>
      <c r="AT114" s="191" t="s">
        <v>133</v>
      </c>
      <c r="AU114" s="191" t="s">
        <v>85</v>
      </c>
      <c r="AY114" s="17" t="s">
        <v>131</v>
      </c>
      <c r="BE114" s="192">
        <f>IF(N114="základní",J114,0)</f>
        <v>0</v>
      </c>
      <c r="BF114" s="192">
        <f>IF(N114="snížená",J114,0)</f>
        <v>0</v>
      </c>
      <c r="BG114" s="192">
        <f>IF(N114="zákl. přenesená",J114,0)</f>
        <v>0</v>
      </c>
      <c r="BH114" s="192">
        <f>IF(N114="sníž. přenesená",J114,0)</f>
        <v>0</v>
      </c>
      <c r="BI114" s="192">
        <f>IF(N114="nulová",J114,0)</f>
        <v>0</v>
      </c>
      <c r="BJ114" s="17" t="s">
        <v>81</v>
      </c>
      <c r="BK114" s="192">
        <f>ROUND(I114*H114,2)</f>
        <v>0</v>
      </c>
      <c r="BL114" s="17" t="s">
        <v>91</v>
      </c>
      <c r="BM114" s="191" t="s">
        <v>185</v>
      </c>
    </row>
    <row r="115" spans="2:65" s="1" customFormat="1" ht="136.5">
      <c r="B115" s="34"/>
      <c r="C115" s="35"/>
      <c r="D115" s="193" t="s">
        <v>139</v>
      </c>
      <c r="E115" s="35"/>
      <c r="F115" s="194" t="s">
        <v>186</v>
      </c>
      <c r="G115" s="35"/>
      <c r="H115" s="35"/>
      <c r="I115" s="107"/>
      <c r="J115" s="35"/>
      <c r="K115" s="35"/>
      <c r="L115" s="38"/>
      <c r="M115" s="195"/>
      <c r="N115" s="63"/>
      <c r="O115" s="63"/>
      <c r="P115" s="63"/>
      <c r="Q115" s="63"/>
      <c r="R115" s="63"/>
      <c r="S115" s="63"/>
      <c r="T115" s="64"/>
      <c r="AT115" s="17" t="s">
        <v>139</v>
      </c>
      <c r="AU115" s="17" t="s">
        <v>85</v>
      </c>
    </row>
    <row r="116" spans="2:65" s="13" customFormat="1" ht="11.25">
      <c r="B116" s="206"/>
      <c r="C116" s="207"/>
      <c r="D116" s="193" t="s">
        <v>141</v>
      </c>
      <c r="E116" s="208" t="s">
        <v>28</v>
      </c>
      <c r="F116" s="209" t="s">
        <v>187</v>
      </c>
      <c r="G116" s="207"/>
      <c r="H116" s="210">
        <v>3649.48</v>
      </c>
      <c r="I116" s="211"/>
      <c r="J116" s="207"/>
      <c r="K116" s="207"/>
      <c r="L116" s="212"/>
      <c r="M116" s="213"/>
      <c r="N116" s="214"/>
      <c r="O116" s="214"/>
      <c r="P116" s="214"/>
      <c r="Q116" s="214"/>
      <c r="R116" s="214"/>
      <c r="S116" s="214"/>
      <c r="T116" s="215"/>
      <c r="AT116" s="216" t="s">
        <v>141</v>
      </c>
      <c r="AU116" s="216" t="s">
        <v>85</v>
      </c>
      <c r="AV116" s="13" t="s">
        <v>85</v>
      </c>
      <c r="AW116" s="13" t="s">
        <v>37</v>
      </c>
      <c r="AX116" s="13" t="s">
        <v>81</v>
      </c>
      <c r="AY116" s="216" t="s">
        <v>131</v>
      </c>
    </row>
    <row r="117" spans="2:65" s="1" customFormat="1" ht="24" customHeight="1">
      <c r="B117" s="34"/>
      <c r="C117" s="180" t="s">
        <v>188</v>
      </c>
      <c r="D117" s="180" t="s">
        <v>133</v>
      </c>
      <c r="E117" s="181" t="s">
        <v>189</v>
      </c>
      <c r="F117" s="182" t="s">
        <v>190</v>
      </c>
      <c r="G117" s="183" t="s">
        <v>136</v>
      </c>
      <c r="H117" s="184">
        <v>59.96</v>
      </c>
      <c r="I117" s="185"/>
      <c r="J117" s="186">
        <f>ROUND(I117*H117,2)</f>
        <v>0</v>
      </c>
      <c r="K117" s="182" t="s">
        <v>137</v>
      </c>
      <c r="L117" s="38"/>
      <c r="M117" s="187" t="s">
        <v>28</v>
      </c>
      <c r="N117" s="188" t="s">
        <v>47</v>
      </c>
      <c r="O117" s="63"/>
      <c r="P117" s="189">
        <f>O117*H117</f>
        <v>0</v>
      </c>
      <c r="Q117" s="189">
        <v>0</v>
      </c>
      <c r="R117" s="189">
        <f>Q117*H117</f>
        <v>0</v>
      </c>
      <c r="S117" s="189">
        <v>0</v>
      </c>
      <c r="T117" s="190">
        <f>S117*H117</f>
        <v>0</v>
      </c>
      <c r="AR117" s="191" t="s">
        <v>91</v>
      </c>
      <c r="AT117" s="191" t="s">
        <v>133</v>
      </c>
      <c r="AU117" s="191" t="s">
        <v>85</v>
      </c>
      <c r="AY117" s="17" t="s">
        <v>131</v>
      </c>
      <c r="BE117" s="192">
        <f>IF(N117="základní",J117,0)</f>
        <v>0</v>
      </c>
      <c r="BF117" s="192">
        <f>IF(N117="snížená",J117,0)</f>
        <v>0</v>
      </c>
      <c r="BG117" s="192">
        <f>IF(N117="zákl. přenesená",J117,0)</f>
        <v>0</v>
      </c>
      <c r="BH117" s="192">
        <f>IF(N117="sníž. přenesená",J117,0)</f>
        <v>0</v>
      </c>
      <c r="BI117" s="192">
        <f>IF(N117="nulová",J117,0)</f>
        <v>0</v>
      </c>
      <c r="BJ117" s="17" t="s">
        <v>81</v>
      </c>
      <c r="BK117" s="192">
        <f>ROUND(I117*H117,2)</f>
        <v>0</v>
      </c>
      <c r="BL117" s="17" t="s">
        <v>91</v>
      </c>
      <c r="BM117" s="191" t="s">
        <v>191</v>
      </c>
    </row>
    <row r="118" spans="2:65" s="1" customFormat="1" ht="136.5">
      <c r="B118" s="34"/>
      <c r="C118" s="35"/>
      <c r="D118" s="193" t="s">
        <v>139</v>
      </c>
      <c r="E118" s="35"/>
      <c r="F118" s="194" t="s">
        <v>186</v>
      </c>
      <c r="G118" s="35"/>
      <c r="H118" s="35"/>
      <c r="I118" s="107"/>
      <c r="J118" s="35"/>
      <c r="K118" s="35"/>
      <c r="L118" s="38"/>
      <c r="M118" s="195"/>
      <c r="N118" s="63"/>
      <c r="O118" s="63"/>
      <c r="P118" s="63"/>
      <c r="Q118" s="63"/>
      <c r="R118" s="63"/>
      <c r="S118" s="63"/>
      <c r="T118" s="64"/>
      <c r="AT118" s="17" t="s">
        <v>139</v>
      </c>
      <c r="AU118" s="17" t="s">
        <v>85</v>
      </c>
    </row>
    <row r="119" spans="2:65" s="13" customFormat="1" ht="11.25">
      <c r="B119" s="206"/>
      <c r="C119" s="207"/>
      <c r="D119" s="193" t="s">
        <v>141</v>
      </c>
      <c r="E119" s="208" t="s">
        <v>28</v>
      </c>
      <c r="F119" s="209" t="s">
        <v>192</v>
      </c>
      <c r="G119" s="207"/>
      <c r="H119" s="210">
        <v>59.96</v>
      </c>
      <c r="I119" s="211"/>
      <c r="J119" s="207"/>
      <c r="K119" s="207"/>
      <c r="L119" s="212"/>
      <c r="M119" s="213"/>
      <c r="N119" s="214"/>
      <c r="O119" s="214"/>
      <c r="P119" s="214"/>
      <c r="Q119" s="214"/>
      <c r="R119" s="214"/>
      <c r="S119" s="214"/>
      <c r="T119" s="215"/>
      <c r="AT119" s="216" t="s">
        <v>141</v>
      </c>
      <c r="AU119" s="216" t="s">
        <v>85</v>
      </c>
      <c r="AV119" s="13" t="s">
        <v>85</v>
      </c>
      <c r="AW119" s="13" t="s">
        <v>37</v>
      </c>
      <c r="AX119" s="13" t="s">
        <v>81</v>
      </c>
      <c r="AY119" s="216" t="s">
        <v>131</v>
      </c>
    </row>
    <row r="120" spans="2:65" s="1" customFormat="1" ht="24" customHeight="1">
      <c r="B120" s="34"/>
      <c r="C120" s="180" t="s">
        <v>193</v>
      </c>
      <c r="D120" s="180" t="s">
        <v>133</v>
      </c>
      <c r="E120" s="181" t="s">
        <v>194</v>
      </c>
      <c r="F120" s="182" t="s">
        <v>195</v>
      </c>
      <c r="G120" s="183" t="s">
        <v>136</v>
      </c>
      <c r="H120" s="184">
        <v>1562.77</v>
      </c>
      <c r="I120" s="185"/>
      <c r="J120" s="186">
        <f>ROUND(I120*H120,2)</f>
        <v>0</v>
      </c>
      <c r="K120" s="182" t="s">
        <v>137</v>
      </c>
      <c r="L120" s="38"/>
      <c r="M120" s="187" t="s">
        <v>28</v>
      </c>
      <c r="N120" s="188" t="s">
        <v>47</v>
      </c>
      <c r="O120" s="63"/>
      <c r="P120" s="189">
        <f>O120*H120</f>
        <v>0</v>
      </c>
      <c r="Q120" s="189">
        <v>0</v>
      </c>
      <c r="R120" s="189">
        <f>Q120*H120</f>
        <v>0</v>
      </c>
      <c r="S120" s="189">
        <v>0</v>
      </c>
      <c r="T120" s="190">
        <f>S120*H120</f>
        <v>0</v>
      </c>
      <c r="AR120" s="191" t="s">
        <v>91</v>
      </c>
      <c r="AT120" s="191" t="s">
        <v>133</v>
      </c>
      <c r="AU120" s="191" t="s">
        <v>85</v>
      </c>
      <c r="AY120" s="17" t="s">
        <v>131</v>
      </c>
      <c r="BE120" s="192">
        <f>IF(N120="základní",J120,0)</f>
        <v>0</v>
      </c>
      <c r="BF120" s="192">
        <f>IF(N120="snížená",J120,0)</f>
        <v>0</v>
      </c>
      <c r="BG120" s="192">
        <f>IF(N120="zákl. přenesená",J120,0)</f>
        <v>0</v>
      </c>
      <c r="BH120" s="192">
        <f>IF(N120="sníž. přenesená",J120,0)</f>
        <v>0</v>
      </c>
      <c r="BI120" s="192">
        <f>IF(N120="nulová",J120,0)</f>
        <v>0</v>
      </c>
      <c r="BJ120" s="17" t="s">
        <v>81</v>
      </c>
      <c r="BK120" s="192">
        <f>ROUND(I120*H120,2)</f>
        <v>0</v>
      </c>
      <c r="BL120" s="17" t="s">
        <v>91</v>
      </c>
      <c r="BM120" s="191" t="s">
        <v>196</v>
      </c>
    </row>
    <row r="121" spans="2:65" s="1" customFormat="1" ht="351">
      <c r="B121" s="34"/>
      <c r="C121" s="35"/>
      <c r="D121" s="193" t="s">
        <v>139</v>
      </c>
      <c r="E121" s="35"/>
      <c r="F121" s="194" t="s">
        <v>197</v>
      </c>
      <c r="G121" s="35"/>
      <c r="H121" s="35"/>
      <c r="I121" s="107"/>
      <c r="J121" s="35"/>
      <c r="K121" s="35"/>
      <c r="L121" s="38"/>
      <c r="M121" s="195"/>
      <c r="N121" s="63"/>
      <c r="O121" s="63"/>
      <c r="P121" s="63"/>
      <c r="Q121" s="63"/>
      <c r="R121" s="63"/>
      <c r="S121" s="63"/>
      <c r="T121" s="64"/>
      <c r="AT121" s="17" t="s">
        <v>139</v>
      </c>
      <c r="AU121" s="17" t="s">
        <v>85</v>
      </c>
    </row>
    <row r="122" spans="2:65" s="13" customFormat="1" ht="11.25">
      <c r="B122" s="206"/>
      <c r="C122" s="207"/>
      <c r="D122" s="193" t="s">
        <v>141</v>
      </c>
      <c r="E122" s="208" t="s">
        <v>28</v>
      </c>
      <c r="F122" s="209" t="s">
        <v>198</v>
      </c>
      <c r="G122" s="207"/>
      <c r="H122" s="210">
        <v>1562.77</v>
      </c>
      <c r="I122" s="211"/>
      <c r="J122" s="207"/>
      <c r="K122" s="207"/>
      <c r="L122" s="212"/>
      <c r="M122" s="213"/>
      <c r="N122" s="214"/>
      <c r="O122" s="214"/>
      <c r="P122" s="214"/>
      <c r="Q122" s="214"/>
      <c r="R122" s="214"/>
      <c r="S122" s="214"/>
      <c r="T122" s="215"/>
      <c r="AT122" s="216" t="s">
        <v>141</v>
      </c>
      <c r="AU122" s="216" t="s">
        <v>85</v>
      </c>
      <c r="AV122" s="13" t="s">
        <v>85</v>
      </c>
      <c r="AW122" s="13" t="s">
        <v>37</v>
      </c>
      <c r="AX122" s="13" t="s">
        <v>81</v>
      </c>
      <c r="AY122" s="216" t="s">
        <v>131</v>
      </c>
    </row>
    <row r="123" spans="2:65" s="1" customFormat="1" ht="24" customHeight="1">
      <c r="B123" s="34"/>
      <c r="C123" s="180" t="s">
        <v>199</v>
      </c>
      <c r="D123" s="180" t="s">
        <v>133</v>
      </c>
      <c r="E123" s="181" t="s">
        <v>200</v>
      </c>
      <c r="F123" s="182" t="s">
        <v>201</v>
      </c>
      <c r="G123" s="183" t="s">
        <v>136</v>
      </c>
      <c r="H123" s="184">
        <v>3649.48</v>
      </c>
      <c r="I123" s="185"/>
      <c r="J123" s="186">
        <f>ROUND(I123*H123,2)</f>
        <v>0</v>
      </c>
      <c r="K123" s="182" t="s">
        <v>137</v>
      </c>
      <c r="L123" s="38"/>
      <c r="M123" s="187" t="s">
        <v>28</v>
      </c>
      <c r="N123" s="188" t="s">
        <v>47</v>
      </c>
      <c r="O123" s="63"/>
      <c r="P123" s="189">
        <f>O123*H123</f>
        <v>0</v>
      </c>
      <c r="Q123" s="189">
        <v>0</v>
      </c>
      <c r="R123" s="189">
        <f>Q123*H123</f>
        <v>0</v>
      </c>
      <c r="S123" s="189">
        <v>0</v>
      </c>
      <c r="T123" s="190">
        <f>S123*H123</f>
        <v>0</v>
      </c>
      <c r="AR123" s="191" t="s">
        <v>91</v>
      </c>
      <c r="AT123" s="191" t="s">
        <v>133</v>
      </c>
      <c r="AU123" s="191" t="s">
        <v>85</v>
      </c>
      <c r="AY123" s="17" t="s">
        <v>131</v>
      </c>
      <c r="BE123" s="192">
        <f>IF(N123="základní",J123,0)</f>
        <v>0</v>
      </c>
      <c r="BF123" s="192">
        <f>IF(N123="snížená",J123,0)</f>
        <v>0</v>
      </c>
      <c r="BG123" s="192">
        <f>IF(N123="zákl. přenesená",J123,0)</f>
        <v>0</v>
      </c>
      <c r="BH123" s="192">
        <f>IF(N123="sníž. přenesená",J123,0)</f>
        <v>0</v>
      </c>
      <c r="BI123" s="192">
        <f>IF(N123="nulová",J123,0)</f>
        <v>0</v>
      </c>
      <c r="BJ123" s="17" t="s">
        <v>81</v>
      </c>
      <c r="BK123" s="192">
        <f>ROUND(I123*H123,2)</f>
        <v>0</v>
      </c>
      <c r="BL123" s="17" t="s">
        <v>91</v>
      </c>
      <c r="BM123" s="191" t="s">
        <v>202</v>
      </c>
    </row>
    <row r="124" spans="2:65" s="1" customFormat="1" ht="351">
      <c r="B124" s="34"/>
      <c r="C124" s="35"/>
      <c r="D124" s="193" t="s">
        <v>139</v>
      </c>
      <c r="E124" s="35"/>
      <c r="F124" s="194" t="s">
        <v>197</v>
      </c>
      <c r="G124" s="35"/>
      <c r="H124" s="35"/>
      <c r="I124" s="107"/>
      <c r="J124" s="35"/>
      <c r="K124" s="35"/>
      <c r="L124" s="38"/>
      <c r="M124" s="195"/>
      <c r="N124" s="63"/>
      <c r="O124" s="63"/>
      <c r="P124" s="63"/>
      <c r="Q124" s="63"/>
      <c r="R124" s="63"/>
      <c r="S124" s="63"/>
      <c r="T124" s="64"/>
      <c r="AT124" s="17" t="s">
        <v>139</v>
      </c>
      <c r="AU124" s="17" t="s">
        <v>85</v>
      </c>
    </row>
    <row r="125" spans="2:65" s="13" customFormat="1" ht="11.25">
      <c r="B125" s="206"/>
      <c r="C125" s="207"/>
      <c r="D125" s="193" t="s">
        <v>141</v>
      </c>
      <c r="E125" s="208" t="s">
        <v>28</v>
      </c>
      <c r="F125" s="209" t="s">
        <v>203</v>
      </c>
      <c r="G125" s="207"/>
      <c r="H125" s="210">
        <v>3649.48</v>
      </c>
      <c r="I125" s="211"/>
      <c r="J125" s="207"/>
      <c r="K125" s="207"/>
      <c r="L125" s="212"/>
      <c r="M125" s="213"/>
      <c r="N125" s="214"/>
      <c r="O125" s="214"/>
      <c r="P125" s="214"/>
      <c r="Q125" s="214"/>
      <c r="R125" s="214"/>
      <c r="S125" s="214"/>
      <c r="T125" s="215"/>
      <c r="AT125" s="216" t="s">
        <v>141</v>
      </c>
      <c r="AU125" s="216" t="s">
        <v>85</v>
      </c>
      <c r="AV125" s="13" t="s">
        <v>85</v>
      </c>
      <c r="AW125" s="13" t="s">
        <v>37</v>
      </c>
      <c r="AX125" s="13" t="s">
        <v>81</v>
      </c>
      <c r="AY125" s="216" t="s">
        <v>131</v>
      </c>
    </row>
    <row r="126" spans="2:65" s="1" customFormat="1" ht="24" customHeight="1">
      <c r="B126" s="34"/>
      <c r="C126" s="180" t="s">
        <v>204</v>
      </c>
      <c r="D126" s="180" t="s">
        <v>133</v>
      </c>
      <c r="E126" s="181" t="s">
        <v>205</v>
      </c>
      <c r="F126" s="182" t="s">
        <v>206</v>
      </c>
      <c r="G126" s="183" t="s">
        <v>136</v>
      </c>
      <c r="H126" s="184">
        <v>59.954999999999998</v>
      </c>
      <c r="I126" s="185"/>
      <c r="J126" s="186">
        <f>ROUND(I126*H126,2)</f>
        <v>0</v>
      </c>
      <c r="K126" s="182" t="s">
        <v>137</v>
      </c>
      <c r="L126" s="38"/>
      <c r="M126" s="187" t="s">
        <v>28</v>
      </c>
      <c r="N126" s="188" t="s">
        <v>47</v>
      </c>
      <c r="O126" s="63"/>
      <c r="P126" s="189">
        <f>O126*H126</f>
        <v>0</v>
      </c>
      <c r="Q126" s="189">
        <v>0</v>
      </c>
      <c r="R126" s="189">
        <f>Q126*H126</f>
        <v>0</v>
      </c>
      <c r="S126" s="189">
        <v>0</v>
      </c>
      <c r="T126" s="190">
        <f>S126*H126</f>
        <v>0</v>
      </c>
      <c r="AR126" s="191" t="s">
        <v>91</v>
      </c>
      <c r="AT126" s="191" t="s">
        <v>133</v>
      </c>
      <c r="AU126" s="191" t="s">
        <v>85</v>
      </c>
      <c r="AY126" s="17" t="s">
        <v>131</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91</v>
      </c>
      <c r="BM126" s="191" t="s">
        <v>207</v>
      </c>
    </row>
    <row r="127" spans="2:65" s="1" customFormat="1" ht="68.25">
      <c r="B127" s="34"/>
      <c r="C127" s="35"/>
      <c r="D127" s="193" t="s">
        <v>139</v>
      </c>
      <c r="E127" s="35"/>
      <c r="F127" s="194" t="s">
        <v>208</v>
      </c>
      <c r="G127" s="35"/>
      <c r="H127" s="35"/>
      <c r="I127" s="107"/>
      <c r="J127" s="35"/>
      <c r="K127" s="35"/>
      <c r="L127" s="38"/>
      <c r="M127" s="195"/>
      <c r="N127" s="63"/>
      <c r="O127" s="63"/>
      <c r="P127" s="63"/>
      <c r="Q127" s="63"/>
      <c r="R127" s="63"/>
      <c r="S127" s="63"/>
      <c r="T127" s="64"/>
      <c r="AT127" s="17" t="s">
        <v>139</v>
      </c>
      <c r="AU127" s="17" t="s">
        <v>85</v>
      </c>
    </row>
    <row r="128" spans="2:65" s="13" customFormat="1" ht="11.25">
      <c r="B128" s="206"/>
      <c r="C128" s="207"/>
      <c r="D128" s="193" t="s">
        <v>141</v>
      </c>
      <c r="E128" s="208" t="s">
        <v>28</v>
      </c>
      <c r="F128" s="209" t="s">
        <v>209</v>
      </c>
      <c r="G128" s="207"/>
      <c r="H128" s="210">
        <v>59.954999999999998</v>
      </c>
      <c r="I128" s="211"/>
      <c r="J128" s="207"/>
      <c r="K128" s="207"/>
      <c r="L128" s="212"/>
      <c r="M128" s="213"/>
      <c r="N128" s="214"/>
      <c r="O128" s="214"/>
      <c r="P128" s="214"/>
      <c r="Q128" s="214"/>
      <c r="R128" s="214"/>
      <c r="S128" s="214"/>
      <c r="T128" s="215"/>
      <c r="AT128" s="216" t="s">
        <v>141</v>
      </c>
      <c r="AU128" s="216" t="s">
        <v>85</v>
      </c>
      <c r="AV128" s="13" t="s">
        <v>85</v>
      </c>
      <c r="AW128" s="13" t="s">
        <v>37</v>
      </c>
      <c r="AX128" s="13" t="s">
        <v>81</v>
      </c>
      <c r="AY128" s="216" t="s">
        <v>131</v>
      </c>
    </row>
    <row r="129" spans="2:65" s="1" customFormat="1" ht="24" customHeight="1">
      <c r="B129" s="34"/>
      <c r="C129" s="180" t="s">
        <v>210</v>
      </c>
      <c r="D129" s="180" t="s">
        <v>133</v>
      </c>
      <c r="E129" s="181" t="s">
        <v>211</v>
      </c>
      <c r="F129" s="182" t="s">
        <v>212</v>
      </c>
      <c r="G129" s="183" t="s">
        <v>213</v>
      </c>
      <c r="H129" s="184">
        <v>602.79999999999995</v>
      </c>
      <c r="I129" s="185"/>
      <c r="J129" s="186">
        <f>ROUND(I129*H129,2)</f>
        <v>0</v>
      </c>
      <c r="K129" s="182" t="s">
        <v>137</v>
      </c>
      <c r="L129" s="38"/>
      <c r="M129" s="187" t="s">
        <v>28</v>
      </c>
      <c r="N129" s="188" t="s">
        <v>47</v>
      </c>
      <c r="O129" s="63"/>
      <c r="P129" s="189">
        <f>O129*H129</f>
        <v>0</v>
      </c>
      <c r="Q129" s="189">
        <v>0</v>
      </c>
      <c r="R129" s="189">
        <f>Q129*H129</f>
        <v>0</v>
      </c>
      <c r="S129" s="189">
        <v>0</v>
      </c>
      <c r="T129" s="190">
        <f>S129*H129</f>
        <v>0</v>
      </c>
      <c r="AR129" s="191" t="s">
        <v>91</v>
      </c>
      <c r="AT129" s="191" t="s">
        <v>133</v>
      </c>
      <c r="AU129" s="191" t="s">
        <v>85</v>
      </c>
      <c r="AY129" s="17" t="s">
        <v>131</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91</v>
      </c>
      <c r="BM129" s="191" t="s">
        <v>214</v>
      </c>
    </row>
    <row r="130" spans="2:65" s="1" customFormat="1" ht="87.75">
      <c r="B130" s="34"/>
      <c r="C130" s="35"/>
      <c r="D130" s="193" t="s">
        <v>139</v>
      </c>
      <c r="E130" s="35"/>
      <c r="F130" s="194" t="s">
        <v>215</v>
      </c>
      <c r="G130" s="35"/>
      <c r="H130" s="35"/>
      <c r="I130" s="107"/>
      <c r="J130" s="35"/>
      <c r="K130" s="35"/>
      <c r="L130" s="38"/>
      <c r="M130" s="195"/>
      <c r="N130" s="63"/>
      <c r="O130" s="63"/>
      <c r="P130" s="63"/>
      <c r="Q130" s="63"/>
      <c r="R130" s="63"/>
      <c r="S130" s="63"/>
      <c r="T130" s="64"/>
      <c r="AT130" s="17" t="s">
        <v>139</v>
      </c>
      <c r="AU130" s="17" t="s">
        <v>85</v>
      </c>
    </row>
    <row r="131" spans="2:65" s="13" customFormat="1" ht="11.25">
      <c r="B131" s="206"/>
      <c r="C131" s="207"/>
      <c r="D131" s="193" t="s">
        <v>141</v>
      </c>
      <c r="E131" s="208" t="s">
        <v>28</v>
      </c>
      <c r="F131" s="209" t="s">
        <v>216</v>
      </c>
      <c r="G131" s="207"/>
      <c r="H131" s="210">
        <v>602.79999999999995</v>
      </c>
      <c r="I131" s="211"/>
      <c r="J131" s="207"/>
      <c r="K131" s="207"/>
      <c r="L131" s="212"/>
      <c r="M131" s="213"/>
      <c r="N131" s="214"/>
      <c r="O131" s="214"/>
      <c r="P131" s="214"/>
      <c r="Q131" s="214"/>
      <c r="R131" s="214"/>
      <c r="S131" s="214"/>
      <c r="T131" s="215"/>
      <c r="AT131" s="216" t="s">
        <v>141</v>
      </c>
      <c r="AU131" s="216" t="s">
        <v>85</v>
      </c>
      <c r="AV131" s="13" t="s">
        <v>85</v>
      </c>
      <c r="AW131" s="13" t="s">
        <v>37</v>
      </c>
      <c r="AX131" s="13" t="s">
        <v>81</v>
      </c>
      <c r="AY131" s="216" t="s">
        <v>131</v>
      </c>
    </row>
    <row r="132" spans="2:65" s="1" customFormat="1" ht="24" customHeight="1">
      <c r="B132" s="34"/>
      <c r="C132" s="180" t="s">
        <v>8</v>
      </c>
      <c r="D132" s="180" t="s">
        <v>133</v>
      </c>
      <c r="E132" s="181" t="s">
        <v>217</v>
      </c>
      <c r="F132" s="182" t="s">
        <v>218</v>
      </c>
      <c r="G132" s="183" t="s">
        <v>213</v>
      </c>
      <c r="H132" s="184">
        <v>602.79999999999995</v>
      </c>
      <c r="I132" s="185"/>
      <c r="J132" s="186">
        <f>ROUND(I132*H132,2)</f>
        <v>0</v>
      </c>
      <c r="K132" s="182" t="s">
        <v>137</v>
      </c>
      <c r="L132" s="38"/>
      <c r="M132" s="187" t="s">
        <v>28</v>
      </c>
      <c r="N132" s="188" t="s">
        <v>47</v>
      </c>
      <c r="O132" s="63"/>
      <c r="P132" s="189">
        <f>O132*H132</f>
        <v>0</v>
      </c>
      <c r="Q132" s="189">
        <v>0</v>
      </c>
      <c r="R132" s="189">
        <f>Q132*H132</f>
        <v>0</v>
      </c>
      <c r="S132" s="189">
        <v>0</v>
      </c>
      <c r="T132" s="190">
        <f>S132*H132</f>
        <v>0</v>
      </c>
      <c r="AR132" s="191" t="s">
        <v>91</v>
      </c>
      <c r="AT132" s="191" t="s">
        <v>133</v>
      </c>
      <c r="AU132" s="191" t="s">
        <v>85</v>
      </c>
      <c r="AY132" s="17" t="s">
        <v>131</v>
      </c>
      <c r="BE132" s="192">
        <f>IF(N132="základní",J132,0)</f>
        <v>0</v>
      </c>
      <c r="BF132" s="192">
        <f>IF(N132="snížená",J132,0)</f>
        <v>0</v>
      </c>
      <c r="BG132" s="192">
        <f>IF(N132="zákl. přenesená",J132,0)</f>
        <v>0</v>
      </c>
      <c r="BH132" s="192">
        <f>IF(N132="sníž. přenesená",J132,0)</f>
        <v>0</v>
      </c>
      <c r="BI132" s="192">
        <f>IF(N132="nulová",J132,0)</f>
        <v>0</v>
      </c>
      <c r="BJ132" s="17" t="s">
        <v>81</v>
      </c>
      <c r="BK132" s="192">
        <f>ROUND(I132*H132,2)</f>
        <v>0</v>
      </c>
      <c r="BL132" s="17" t="s">
        <v>91</v>
      </c>
      <c r="BM132" s="191" t="s">
        <v>219</v>
      </c>
    </row>
    <row r="133" spans="2:65" s="1" customFormat="1" ht="107.25">
      <c r="B133" s="34"/>
      <c r="C133" s="35"/>
      <c r="D133" s="193" t="s">
        <v>139</v>
      </c>
      <c r="E133" s="35"/>
      <c r="F133" s="194" t="s">
        <v>220</v>
      </c>
      <c r="G133" s="35"/>
      <c r="H133" s="35"/>
      <c r="I133" s="107"/>
      <c r="J133" s="35"/>
      <c r="K133" s="35"/>
      <c r="L133" s="38"/>
      <c r="M133" s="195"/>
      <c r="N133" s="63"/>
      <c r="O133" s="63"/>
      <c r="P133" s="63"/>
      <c r="Q133" s="63"/>
      <c r="R133" s="63"/>
      <c r="S133" s="63"/>
      <c r="T133" s="64"/>
      <c r="AT133" s="17" t="s">
        <v>139</v>
      </c>
      <c r="AU133" s="17" t="s">
        <v>85</v>
      </c>
    </row>
    <row r="134" spans="2:65" s="13" customFormat="1" ht="11.25">
      <c r="B134" s="206"/>
      <c r="C134" s="207"/>
      <c r="D134" s="193" t="s">
        <v>141</v>
      </c>
      <c r="E134" s="208" t="s">
        <v>28</v>
      </c>
      <c r="F134" s="209" t="s">
        <v>221</v>
      </c>
      <c r="G134" s="207"/>
      <c r="H134" s="210">
        <v>602.79999999999995</v>
      </c>
      <c r="I134" s="211"/>
      <c r="J134" s="207"/>
      <c r="K134" s="207"/>
      <c r="L134" s="212"/>
      <c r="M134" s="213"/>
      <c r="N134" s="214"/>
      <c r="O134" s="214"/>
      <c r="P134" s="214"/>
      <c r="Q134" s="214"/>
      <c r="R134" s="214"/>
      <c r="S134" s="214"/>
      <c r="T134" s="215"/>
      <c r="AT134" s="216" t="s">
        <v>141</v>
      </c>
      <c r="AU134" s="216" t="s">
        <v>85</v>
      </c>
      <c r="AV134" s="13" t="s">
        <v>85</v>
      </c>
      <c r="AW134" s="13" t="s">
        <v>37</v>
      </c>
      <c r="AX134" s="13" t="s">
        <v>81</v>
      </c>
      <c r="AY134" s="216" t="s">
        <v>131</v>
      </c>
    </row>
    <row r="135" spans="2:65" s="1" customFormat="1" ht="16.5" customHeight="1">
      <c r="B135" s="34"/>
      <c r="C135" s="228" t="s">
        <v>222</v>
      </c>
      <c r="D135" s="228" t="s">
        <v>223</v>
      </c>
      <c r="E135" s="229" t="s">
        <v>224</v>
      </c>
      <c r="F135" s="230" t="s">
        <v>225</v>
      </c>
      <c r="G135" s="231" t="s">
        <v>226</v>
      </c>
      <c r="H135" s="232">
        <v>9.0419999999999998</v>
      </c>
      <c r="I135" s="233"/>
      <c r="J135" s="234">
        <f>ROUND(I135*H135,2)</f>
        <v>0</v>
      </c>
      <c r="K135" s="230" t="s">
        <v>137</v>
      </c>
      <c r="L135" s="235"/>
      <c r="M135" s="236" t="s">
        <v>28</v>
      </c>
      <c r="N135" s="237" t="s">
        <v>47</v>
      </c>
      <c r="O135" s="63"/>
      <c r="P135" s="189">
        <f>O135*H135</f>
        <v>0</v>
      </c>
      <c r="Q135" s="189">
        <v>1E-3</v>
      </c>
      <c r="R135" s="189">
        <f>Q135*H135</f>
        <v>9.0419999999999997E-3</v>
      </c>
      <c r="S135" s="189">
        <v>0</v>
      </c>
      <c r="T135" s="190">
        <f>S135*H135</f>
        <v>0</v>
      </c>
      <c r="AR135" s="191" t="s">
        <v>177</v>
      </c>
      <c r="AT135" s="191" t="s">
        <v>223</v>
      </c>
      <c r="AU135" s="191" t="s">
        <v>85</v>
      </c>
      <c r="AY135" s="17" t="s">
        <v>131</v>
      </c>
      <c r="BE135" s="192">
        <f>IF(N135="základní",J135,0)</f>
        <v>0</v>
      </c>
      <c r="BF135" s="192">
        <f>IF(N135="snížená",J135,0)</f>
        <v>0</v>
      </c>
      <c r="BG135" s="192">
        <f>IF(N135="zákl. přenesená",J135,0)</f>
        <v>0</v>
      </c>
      <c r="BH135" s="192">
        <f>IF(N135="sníž. přenesená",J135,0)</f>
        <v>0</v>
      </c>
      <c r="BI135" s="192">
        <f>IF(N135="nulová",J135,0)</f>
        <v>0</v>
      </c>
      <c r="BJ135" s="17" t="s">
        <v>81</v>
      </c>
      <c r="BK135" s="192">
        <f>ROUND(I135*H135,2)</f>
        <v>0</v>
      </c>
      <c r="BL135" s="17" t="s">
        <v>91</v>
      </c>
      <c r="BM135" s="191" t="s">
        <v>227</v>
      </c>
    </row>
    <row r="136" spans="2:65" s="13" customFormat="1" ht="11.25">
      <c r="B136" s="206"/>
      <c r="C136" s="207"/>
      <c r="D136" s="193" t="s">
        <v>141</v>
      </c>
      <c r="E136" s="207"/>
      <c r="F136" s="209" t="s">
        <v>228</v>
      </c>
      <c r="G136" s="207"/>
      <c r="H136" s="210">
        <v>9.0419999999999998</v>
      </c>
      <c r="I136" s="211"/>
      <c r="J136" s="207"/>
      <c r="K136" s="207"/>
      <c r="L136" s="212"/>
      <c r="M136" s="213"/>
      <c r="N136" s="214"/>
      <c r="O136" s="214"/>
      <c r="P136" s="214"/>
      <c r="Q136" s="214"/>
      <c r="R136" s="214"/>
      <c r="S136" s="214"/>
      <c r="T136" s="215"/>
      <c r="AT136" s="216" t="s">
        <v>141</v>
      </c>
      <c r="AU136" s="216" t="s">
        <v>85</v>
      </c>
      <c r="AV136" s="13" t="s">
        <v>85</v>
      </c>
      <c r="AW136" s="13" t="s">
        <v>4</v>
      </c>
      <c r="AX136" s="13" t="s">
        <v>81</v>
      </c>
      <c r="AY136" s="216" t="s">
        <v>131</v>
      </c>
    </row>
    <row r="137" spans="2:65" s="1" customFormat="1" ht="24" customHeight="1">
      <c r="B137" s="34"/>
      <c r="C137" s="180" t="s">
        <v>229</v>
      </c>
      <c r="D137" s="180" t="s">
        <v>133</v>
      </c>
      <c r="E137" s="181" t="s">
        <v>230</v>
      </c>
      <c r="F137" s="182" t="s">
        <v>231</v>
      </c>
      <c r="G137" s="183" t="s">
        <v>213</v>
      </c>
      <c r="H137" s="184">
        <v>301.39999999999998</v>
      </c>
      <c r="I137" s="185"/>
      <c r="J137" s="186">
        <f>ROUND(I137*H137,2)</f>
        <v>0</v>
      </c>
      <c r="K137" s="182" t="s">
        <v>137</v>
      </c>
      <c r="L137" s="38"/>
      <c r="M137" s="187" t="s">
        <v>28</v>
      </c>
      <c r="N137" s="188" t="s">
        <v>47</v>
      </c>
      <c r="O137" s="63"/>
      <c r="P137" s="189">
        <f>O137*H137</f>
        <v>0</v>
      </c>
      <c r="Q137" s="189">
        <v>0</v>
      </c>
      <c r="R137" s="189">
        <f>Q137*H137</f>
        <v>0</v>
      </c>
      <c r="S137" s="189">
        <v>0</v>
      </c>
      <c r="T137" s="190">
        <f>S137*H137</f>
        <v>0</v>
      </c>
      <c r="AR137" s="191" t="s">
        <v>91</v>
      </c>
      <c r="AT137" s="191" t="s">
        <v>133</v>
      </c>
      <c r="AU137" s="191" t="s">
        <v>85</v>
      </c>
      <c r="AY137" s="17" t="s">
        <v>131</v>
      </c>
      <c r="BE137" s="192">
        <f>IF(N137="základní",J137,0)</f>
        <v>0</v>
      </c>
      <c r="BF137" s="192">
        <f>IF(N137="snížená",J137,0)</f>
        <v>0</v>
      </c>
      <c r="BG137" s="192">
        <f>IF(N137="zákl. přenesená",J137,0)</f>
        <v>0</v>
      </c>
      <c r="BH137" s="192">
        <f>IF(N137="sníž. přenesená",J137,0)</f>
        <v>0</v>
      </c>
      <c r="BI137" s="192">
        <f>IF(N137="nulová",J137,0)</f>
        <v>0</v>
      </c>
      <c r="BJ137" s="17" t="s">
        <v>81</v>
      </c>
      <c r="BK137" s="192">
        <f>ROUND(I137*H137,2)</f>
        <v>0</v>
      </c>
      <c r="BL137" s="17" t="s">
        <v>91</v>
      </c>
      <c r="BM137" s="191" t="s">
        <v>232</v>
      </c>
    </row>
    <row r="138" spans="2:65" s="1" customFormat="1" ht="107.25">
      <c r="B138" s="34"/>
      <c r="C138" s="35"/>
      <c r="D138" s="193" t="s">
        <v>139</v>
      </c>
      <c r="E138" s="35"/>
      <c r="F138" s="194" t="s">
        <v>220</v>
      </c>
      <c r="G138" s="35"/>
      <c r="H138" s="35"/>
      <c r="I138" s="107"/>
      <c r="J138" s="35"/>
      <c r="K138" s="35"/>
      <c r="L138" s="38"/>
      <c r="M138" s="195"/>
      <c r="N138" s="63"/>
      <c r="O138" s="63"/>
      <c r="P138" s="63"/>
      <c r="Q138" s="63"/>
      <c r="R138" s="63"/>
      <c r="S138" s="63"/>
      <c r="T138" s="64"/>
      <c r="AT138" s="17" t="s">
        <v>139</v>
      </c>
      <c r="AU138" s="17" t="s">
        <v>85</v>
      </c>
    </row>
    <row r="139" spans="2:65" s="13" customFormat="1" ht="11.25">
      <c r="B139" s="206"/>
      <c r="C139" s="207"/>
      <c r="D139" s="193" t="s">
        <v>141</v>
      </c>
      <c r="E139" s="208" t="s">
        <v>28</v>
      </c>
      <c r="F139" s="209" t="s">
        <v>233</v>
      </c>
      <c r="G139" s="207"/>
      <c r="H139" s="210">
        <v>301.39999999999998</v>
      </c>
      <c r="I139" s="211"/>
      <c r="J139" s="207"/>
      <c r="K139" s="207"/>
      <c r="L139" s="212"/>
      <c r="M139" s="213"/>
      <c r="N139" s="214"/>
      <c r="O139" s="214"/>
      <c r="P139" s="214"/>
      <c r="Q139" s="214"/>
      <c r="R139" s="214"/>
      <c r="S139" s="214"/>
      <c r="T139" s="215"/>
      <c r="AT139" s="216" t="s">
        <v>141</v>
      </c>
      <c r="AU139" s="216" t="s">
        <v>85</v>
      </c>
      <c r="AV139" s="13" t="s">
        <v>85</v>
      </c>
      <c r="AW139" s="13" t="s">
        <v>37</v>
      </c>
      <c r="AX139" s="13" t="s">
        <v>81</v>
      </c>
      <c r="AY139" s="216" t="s">
        <v>131</v>
      </c>
    </row>
    <row r="140" spans="2:65" s="1" customFormat="1" ht="16.5" customHeight="1">
      <c r="B140" s="34"/>
      <c r="C140" s="228" t="s">
        <v>234</v>
      </c>
      <c r="D140" s="228" t="s">
        <v>223</v>
      </c>
      <c r="E140" s="229" t="s">
        <v>224</v>
      </c>
      <c r="F140" s="230" t="s">
        <v>225</v>
      </c>
      <c r="G140" s="231" t="s">
        <v>226</v>
      </c>
      <c r="H140" s="232">
        <v>4.5209999999999999</v>
      </c>
      <c r="I140" s="233"/>
      <c r="J140" s="234">
        <f>ROUND(I140*H140,2)</f>
        <v>0</v>
      </c>
      <c r="K140" s="230" t="s">
        <v>137</v>
      </c>
      <c r="L140" s="235"/>
      <c r="M140" s="236" t="s">
        <v>28</v>
      </c>
      <c r="N140" s="237" t="s">
        <v>47</v>
      </c>
      <c r="O140" s="63"/>
      <c r="P140" s="189">
        <f>O140*H140</f>
        <v>0</v>
      </c>
      <c r="Q140" s="189">
        <v>1E-3</v>
      </c>
      <c r="R140" s="189">
        <f>Q140*H140</f>
        <v>4.5209999999999998E-3</v>
      </c>
      <c r="S140" s="189">
        <v>0</v>
      </c>
      <c r="T140" s="190">
        <f>S140*H140</f>
        <v>0</v>
      </c>
      <c r="AR140" s="191" t="s">
        <v>177</v>
      </c>
      <c r="AT140" s="191" t="s">
        <v>223</v>
      </c>
      <c r="AU140" s="191" t="s">
        <v>85</v>
      </c>
      <c r="AY140" s="17" t="s">
        <v>131</v>
      </c>
      <c r="BE140" s="192">
        <f>IF(N140="základní",J140,0)</f>
        <v>0</v>
      </c>
      <c r="BF140" s="192">
        <f>IF(N140="snížená",J140,0)</f>
        <v>0</v>
      </c>
      <c r="BG140" s="192">
        <f>IF(N140="zákl. přenesená",J140,0)</f>
        <v>0</v>
      </c>
      <c r="BH140" s="192">
        <f>IF(N140="sníž. přenesená",J140,0)</f>
        <v>0</v>
      </c>
      <c r="BI140" s="192">
        <f>IF(N140="nulová",J140,0)</f>
        <v>0</v>
      </c>
      <c r="BJ140" s="17" t="s">
        <v>81</v>
      </c>
      <c r="BK140" s="192">
        <f>ROUND(I140*H140,2)</f>
        <v>0</v>
      </c>
      <c r="BL140" s="17" t="s">
        <v>91</v>
      </c>
      <c r="BM140" s="191" t="s">
        <v>235</v>
      </c>
    </row>
    <row r="141" spans="2:65" s="13" customFormat="1" ht="11.25">
      <c r="B141" s="206"/>
      <c r="C141" s="207"/>
      <c r="D141" s="193" t="s">
        <v>141</v>
      </c>
      <c r="E141" s="207"/>
      <c r="F141" s="209" t="s">
        <v>236</v>
      </c>
      <c r="G141" s="207"/>
      <c r="H141" s="210">
        <v>4.5209999999999999</v>
      </c>
      <c r="I141" s="211"/>
      <c r="J141" s="207"/>
      <c r="K141" s="207"/>
      <c r="L141" s="212"/>
      <c r="M141" s="213"/>
      <c r="N141" s="214"/>
      <c r="O141" s="214"/>
      <c r="P141" s="214"/>
      <c r="Q141" s="214"/>
      <c r="R141" s="214"/>
      <c r="S141" s="214"/>
      <c r="T141" s="215"/>
      <c r="AT141" s="216" t="s">
        <v>141</v>
      </c>
      <c r="AU141" s="216" t="s">
        <v>85</v>
      </c>
      <c r="AV141" s="13" t="s">
        <v>85</v>
      </c>
      <c r="AW141" s="13" t="s">
        <v>4</v>
      </c>
      <c r="AX141" s="13" t="s">
        <v>81</v>
      </c>
      <c r="AY141" s="216" t="s">
        <v>131</v>
      </c>
    </row>
    <row r="142" spans="2:65" s="1" customFormat="1" ht="16.5" customHeight="1">
      <c r="B142" s="34"/>
      <c r="C142" s="180" t="s">
        <v>237</v>
      </c>
      <c r="D142" s="180" t="s">
        <v>133</v>
      </c>
      <c r="E142" s="181" t="s">
        <v>238</v>
      </c>
      <c r="F142" s="182" t="s">
        <v>239</v>
      </c>
      <c r="G142" s="183" t="s">
        <v>213</v>
      </c>
      <c r="H142" s="184">
        <v>452.1</v>
      </c>
      <c r="I142" s="185"/>
      <c r="J142" s="186">
        <f>ROUND(I142*H142,2)</f>
        <v>0</v>
      </c>
      <c r="K142" s="182" t="s">
        <v>137</v>
      </c>
      <c r="L142" s="38"/>
      <c r="M142" s="187" t="s">
        <v>28</v>
      </c>
      <c r="N142" s="188" t="s">
        <v>47</v>
      </c>
      <c r="O142" s="63"/>
      <c r="P142" s="189">
        <f>O142*H142</f>
        <v>0</v>
      </c>
      <c r="Q142" s="189">
        <v>0</v>
      </c>
      <c r="R142" s="189">
        <f>Q142*H142</f>
        <v>0</v>
      </c>
      <c r="S142" s="189">
        <v>0</v>
      </c>
      <c r="T142" s="190">
        <f>S142*H142</f>
        <v>0</v>
      </c>
      <c r="AR142" s="191" t="s">
        <v>91</v>
      </c>
      <c r="AT142" s="191" t="s">
        <v>133</v>
      </c>
      <c r="AU142" s="191" t="s">
        <v>85</v>
      </c>
      <c r="AY142" s="17" t="s">
        <v>131</v>
      </c>
      <c r="BE142" s="192">
        <f>IF(N142="základní",J142,0)</f>
        <v>0</v>
      </c>
      <c r="BF142" s="192">
        <f>IF(N142="snížená",J142,0)</f>
        <v>0</v>
      </c>
      <c r="BG142" s="192">
        <f>IF(N142="zákl. přenesená",J142,0)</f>
        <v>0</v>
      </c>
      <c r="BH142" s="192">
        <f>IF(N142="sníž. přenesená",J142,0)</f>
        <v>0</v>
      </c>
      <c r="BI142" s="192">
        <f>IF(N142="nulová",J142,0)</f>
        <v>0</v>
      </c>
      <c r="BJ142" s="17" t="s">
        <v>81</v>
      </c>
      <c r="BK142" s="192">
        <f>ROUND(I142*H142,2)</f>
        <v>0</v>
      </c>
      <c r="BL142" s="17" t="s">
        <v>91</v>
      </c>
      <c r="BM142" s="191" t="s">
        <v>240</v>
      </c>
    </row>
    <row r="143" spans="2:65" s="1" customFormat="1" ht="107.25">
      <c r="B143" s="34"/>
      <c r="C143" s="35"/>
      <c r="D143" s="193" t="s">
        <v>139</v>
      </c>
      <c r="E143" s="35"/>
      <c r="F143" s="194" t="s">
        <v>241</v>
      </c>
      <c r="G143" s="35"/>
      <c r="H143" s="35"/>
      <c r="I143" s="107"/>
      <c r="J143" s="35"/>
      <c r="K143" s="35"/>
      <c r="L143" s="38"/>
      <c r="M143" s="195"/>
      <c r="N143" s="63"/>
      <c r="O143" s="63"/>
      <c r="P143" s="63"/>
      <c r="Q143" s="63"/>
      <c r="R143" s="63"/>
      <c r="S143" s="63"/>
      <c r="T143" s="64"/>
      <c r="AT143" s="17" t="s">
        <v>139</v>
      </c>
      <c r="AU143" s="17" t="s">
        <v>85</v>
      </c>
    </row>
    <row r="144" spans="2:65" s="13" customFormat="1" ht="11.25">
      <c r="B144" s="206"/>
      <c r="C144" s="207"/>
      <c r="D144" s="193" t="s">
        <v>141</v>
      </c>
      <c r="E144" s="208" t="s">
        <v>28</v>
      </c>
      <c r="F144" s="209" t="s">
        <v>242</v>
      </c>
      <c r="G144" s="207"/>
      <c r="H144" s="210">
        <v>452.1</v>
      </c>
      <c r="I144" s="211"/>
      <c r="J144" s="207"/>
      <c r="K144" s="207"/>
      <c r="L144" s="212"/>
      <c r="M144" s="213"/>
      <c r="N144" s="214"/>
      <c r="O144" s="214"/>
      <c r="P144" s="214"/>
      <c r="Q144" s="214"/>
      <c r="R144" s="214"/>
      <c r="S144" s="214"/>
      <c r="T144" s="215"/>
      <c r="AT144" s="216" t="s">
        <v>141</v>
      </c>
      <c r="AU144" s="216" t="s">
        <v>85</v>
      </c>
      <c r="AV144" s="13" t="s">
        <v>85</v>
      </c>
      <c r="AW144" s="13" t="s">
        <v>37</v>
      </c>
      <c r="AX144" s="13" t="s">
        <v>81</v>
      </c>
      <c r="AY144" s="216" t="s">
        <v>131</v>
      </c>
    </row>
    <row r="145" spans="2:65" s="1" customFormat="1" ht="24" customHeight="1">
      <c r="B145" s="34"/>
      <c r="C145" s="180" t="s">
        <v>243</v>
      </c>
      <c r="D145" s="180" t="s">
        <v>133</v>
      </c>
      <c r="E145" s="181" t="s">
        <v>244</v>
      </c>
      <c r="F145" s="182" t="s">
        <v>245</v>
      </c>
      <c r="G145" s="183" t="s">
        <v>213</v>
      </c>
      <c r="H145" s="184">
        <v>301.39999999999998</v>
      </c>
      <c r="I145" s="185"/>
      <c r="J145" s="186">
        <f>ROUND(I145*H145,2)</f>
        <v>0</v>
      </c>
      <c r="K145" s="182" t="s">
        <v>137</v>
      </c>
      <c r="L145" s="38"/>
      <c r="M145" s="187" t="s">
        <v>28</v>
      </c>
      <c r="N145" s="188" t="s">
        <v>47</v>
      </c>
      <c r="O145" s="63"/>
      <c r="P145" s="189">
        <f>O145*H145</f>
        <v>0</v>
      </c>
      <c r="Q145" s="189">
        <v>0</v>
      </c>
      <c r="R145" s="189">
        <f>Q145*H145</f>
        <v>0</v>
      </c>
      <c r="S145" s="189">
        <v>0</v>
      </c>
      <c r="T145" s="190">
        <f>S145*H145</f>
        <v>0</v>
      </c>
      <c r="AR145" s="191" t="s">
        <v>91</v>
      </c>
      <c r="AT145" s="191" t="s">
        <v>133</v>
      </c>
      <c r="AU145" s="191" t="s">
        <v>85</v>
      </c>
      <c r="AY145" s="17" t="s">
        <v>131</v>
      </c>
      <c r="BE145" s="192">
        <f>IF(N145="základní",J145,0)</f>
        <v>0</v>
      </c>
      <c r="BF145" s="192">
        <f>IF(N145="snížená",J145,0)</f>
        <v>0</v>
      </c>
      <c r="BG145" s="192">
        <f>IF(N145="zákl. přenesená",J145,0)</f>
        <v>0</v>
      </c>
      <c r="BH145" s="192">
        <f>IF(N145="sníž. přenesená",J145,0)</f>
        <v>0</v>
      </c>
      <c r="BI145" s="192">
        <f>IF(N145="nulová",J145,0)</f>
        <v>0</v>
      </c>
      <c r="BJ145" s="17" t="s">
        <v>81</v>
      </c>
      <c r="BK145" s="192">
        <f>ROUND(I145*H145,2)</f>
        <v>0</v>
      </c>
      <c r="BL145" s="17" t="s">
        <v>91</v>
      </c>
      <c r="BM145" s="191" t="s">
        <v>246</v>
      </c>
    </row>
    <row r="146" spans="2:65" s="1" customFormat="1" ht="87.75">
      <c r="B146" s="34"/>
      <c r="C146" s="35"/>
      <c r="D146" s="193" t="s">
        <v>139</v>
      </c>
      <c r="E146" s="35"/>
      <c r="F146" s="194" t="s">
        <v>247</v>
      </c>
      <c r="G146" s="35"/>
      <c r="H146" s="35"/>
      <c r="I146" s="107"/>
      <c r="J146" s="35"/>
      <c r="K146" s="35"/>
      <c r="L146" s="38"/>
      <c r="M146" s="195"/>
      <c r="N146" s="63"/>
      <c r="O146" s="63"/>
      <c r="P146" s="63"/>
      <c r="Q146" s="63"/>
      <c r="R146" s="63"/>
      <c r="S146" s="63"/>
      <c r="T146" s="64"/>
      <c r="AT146" s="17" t="s">
        <v>139</v>
      </c>
      <c r="AU146" s="17" t="s">
        <v>85</v>
      </c>
    </row>
    <row r="147" spans="2:65" s="13" customFormat="1" ht="11.25">
      <c r="B147" s="206"/>
      <c r="C147" s="207"/>
      <c r="D147" s="193" t="s">
        <v>141</v>
      </c>
      <c r="E147" s="208" t="s">
        <v>28</v>
      </c>
      <c r="F147" s="209" t="s">
        <v>248</v>
      </c>
      <c r="G147" s="207"/>
      <c r="H147" s="210">
        <v>301.39999999999998</v>
      </c>
      <c r="I147" s="211"/>
      <c r="J147" s="207"/>
      <c r="K147" s="207"/>
      <c r="L147" s="212"/>
      <c r="M147" s="213"/>
      <c r="N147" s="214"/>
      <c r="O147" s="214"/>
      <c r="P147" s="214"/>
      <c r="Q147" s="214"/>
      <c r="R147" s="214"/>
      <c r="S147" s="214"/>
      <c r="T147" s="215"/>
      <c r="AT147" s="216" t="s">
        <v>141</v>
      </c>
      <c r="AU147" s="216" t="s">
        <v>85</v>
      </c>
      <c r="AV147" s="13" t="s">
        <v>85</v>
      </c>
      <c r="AW147" s="13" t="s">
        <v>37</v>
      </c>
      <c r="AX147" s="13" t="s">
        <v>81</v>
      </c>
      <c r="AY147" s="216" t="s">
        <v>131</v>
      </c>
    </row>
    <row r="148" spans="2:65" s="1" customFormat="1" ht="24" customHeight="1">
      <c r="B148" s="34"/>
      <c r="C148" s="180" t="s">
        <v>7</v>
      </c>
      <c r="D148" s="180" t="s">
        <v>133</v>
      </c>
      <c r="E148" s="181" t="s">
        <v>249</v>
      </c>
      <c r="F148" s="182" t="s">
        <v>250</v>
      </c>
      <c r="G148" s="183" t="s">
        <v>213</v>
      </c>
      <c r="H148" s="184">
        <v>301.39999999999998</v>
      </c>
      <c r="I148" s="185"/>
      <c r="J148" s="186">
        <f>ROUND(I148*H148,2)</f>
        <v>0</v>
      </c>
      <c r="K148" s="182" t="s">
        <v>137</v>
      </c>
      <c r="L148" s="38"/>
      <c r="M148" s="187" t="s">
        <v>28</v>
      </c>
      <c r="N148" s="188" t="s">
        <v>47</v>
      </c>
      <c r="O148" s="63"/>
      <c r="P148" s="189">
        <f>O148*H148</f>
        <v>0</v>
      </c>
      <c r="Q148" s="189">
        <v>0</v>
      </c>
      <c r="R148" s="189">
        <f>Q148*H148</f>
        <v>0</v>
      </c>
      <c r="S148" s="189">
        <v>0</v>
      </c>
      <c r="T148" s="190">
        <f>S148*H148</f>
        <v>0</v>
      </c>
      <c r="AR148" s="191" t="s">
        <v>91</v>
      </c>
      <c r="AT148" s="191" t="s">
        <v>133</v>
      </c>
      <c r="AU148" s="191" t="s">
        <v>85</v>
      </c>
      <c r="AY148" s="17" t="s">
        <v>131</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91</v>
      </c>
      <c r="BM148" s="191" t="s">
        <v>251</v>
      </c>
    </row>
    <row r="149" spans="2:65" s="1" customFormat="1" ht="87.75">
      <c r="B149" s="34"/>
      <c r="C149" s="35"/>
      <c r="D149" s="193" t="s">
        <v>139</v>
      </c>
      <c r="E149" s="35"/>
      <c r="F149" s="194" t="s">
        <v>252</v>
      </c>
      <c r="G149" s="35"/>
      <c r="H149" s="35"/>
      <c r="I149" s="107"/>
      <c r="J149" s="35"/>
      <c r="K149" s="35"/>
      <c r="L149" s="38"/>
      <c r="M149" s="195"/>
      <c r="N149" s="63"/>
      <c r="O149" s="63"/>
      <c r="P149" s="63"/>
      <c r="Q149" s="63"/>
      <c r="R149" s="63"/>
      <c r="S149" s="63"/>
      <c r="T149" s="64"/>
      <c r="AT149" s="17" t="s">
        <v>139</v>
      </c>
      <c r="AU149" s="17" t="s">
        <v>85</v>
      </c>
    </row>
    <row r="150" spans="2:65" s="13" customFormat="1" ht="11.25">
      <c r="B150" s="206"/>
      <c r="C150" s="207"/>
      <c r="D150" s="193" t="s">
        <v>141</v>
      </c>
      <c r="E150" s="208" t="s">
        <v>28</v>
      </c>
      <c r="F150" s="209" t="s">
        <v>253</v>
      </c>
      <c r="G150" s="207"/>
      <c r="H150" s="210">
        <v>301.39999999999998</v>
      </c>
      <c r="I150" s="211"/>
      <c r="J150" s="207"/>
      <c r="K150" s="207"/>
      <c r="L150" s="212"/>
      <c r="M150" s="213"/>
      <c r="N150" s="214"/>
      <c r="O150" s="214"/>
      <c r="P150" s="214"/>
      <c r="Q150" s="214"/>
      <c r="R150" s="214"/>
      <c r="S150" s="214"/>
      <c r="T150" s="215"/>
      <c r="AT150" s="216" t="s">
        <v>141</v>
      </c>
      <c r="AU150" s="216" t="s">
        <v>85</v>
      </c>
      <c r="AV150" s="13" t="s">
        <v>85</v>
      </c>
      <c r="AW150" s="13" t="s">
        <v>37</v>
      </c>
      <c r="AX150" s="13" t="s">
        <v>81</v>
      </c>
      <c r="AY150" s="216" t="s">
        <v>131</v>
      </c>
    </row>
    <row r="151" spans="2:65" s="11" customFormat="1" ht="22.9" customHeight="1">
      <c r="B151" s="164"/>
      <c r="C151" s="165"/>
      <c r="D151" s="166" t="s">
        <v>75</v>
      </c>
      <c r="E151" s="178" t="s">
        <v>85</v>
      </c>
      <c r="F151" s="178" t="s">
        <v>254</v>
      </c>
      <c r="G151" s="165"/>
      <c r="H151" s="165"/>
      <c r="I151" s="168"/>
      <c r="J151" s="179">
        <f>BK151</f>
        <v>0</v>
      </c>
      <c r="K151" s="165"/>
      <c r="L151" s="170"/>
      <c r="M151" s="171"/>
      <c r="N151" s="172"/>
      <c r="O151" s="172"/>
      <c r="P151" s="173">
        <f>SUM(P152:P163)</f>
        <v>0</v>
      </c>
      <c r="Q151" s="172"/>
      <c r="R151" s="173">
        <f>SUM(R152:R163)</f>
        <v>1.3855427900000001</v>
      </c>
      <c r="S151" s="172"/>
      <c r="T151" s="174">
        <f>SUM(T152:T163)</f>
        <v>0</v>
      </c>
      <c r="AR151" s="175" t="s">
        <v>81</v>
      </c>
      <c r="AT151" s="176" t="s">
        <v>75</v>
      </c>
      <c r="AU151" s="176" t="s">
        <v>81</v>
      </c>
      <c r="AY151" s="175" t="s">
        <v>131</v>
      </c>
      <c r="BK151" s="177">
        <f>SUM(BK152:BK163)</f>
        <v>0</v>
      </c>
    </row>
    <row r="152" spans="2:65" s="1" customFormat="1" ht="24" customHeight="1">
      <c r="B152" s="34"/>
      <c r="C152" s="180" t="s">
        <v>255</v>
      </c>
      <c r="D152" s="180" t="s">
        <v>133</v>
      </c>
      <c r="E152" s="181" t="s">
        <v>256</v>
      </c>
      <c r="F152" s="182" t="s">
        <v>257</v>
      </c>
      <c r="G152" s="183" t="s">
        <v>213</v>
      </c>
      <c r="H152" s="184">
        <v>193.45500000000001</v>
      </c>
      <c r="I152" s="185"/>
      <c r="J152" s="186">
        <f>ROUND(I152*H152,2)</f>
        <v>0</v>
      </c>
      <c r="K152" s="182" t="s">
        <v>137</v>
      </c>
      <c r="L152" s="38"/>
      <c r="M152" s="187" t="s">
        <v>28</v>
      </c>
      <c r="N152" s="188" t="s">
        <v>47</v>
      </c>
      <c r="O152" s="63"/>
      <c r="P152" s="189">
        <f>O152*H152</f>
        <v>0</v>
      </c>
      <c r="Q152" s="189">
        <v>2.7E-4</v>
      </c>
      <c r="R152" s="189">
        <f>Q152*H152</f>
        <v>5.2232850000000004E-2</v>
      </c>
      <c r="S152" s="189">
        <v>0</v>
      </c>
      <c r="T152" s="190">
        <f>S152*H152</f>
        <v>0</v>
      </c>
      <c r="AR152" s="191" t="s">
        <v>91</v>
      </c>
      <c r="AT152" s="191" t="s">
        <v>133</v>
      </c>
      <c r="AU152" s="191" t="s">
        <v>85</v>
      </c>
      <c r="AY152" s="17" t="s">
        <v>131</v>
      </c>
      <c r="BE152" s="192">
        <f>IF(N152="základní",J152,0)</f>
        <v>0</v>
      </c>
      <c r="BF152" s="192">
        <f>IF(N152="snížená",J152,0)</f>
        <v>0</v>
      </c>
      <c r="BG152" s="192">
        <f>IF(N152="zákl. přenesená",J152,0)</f>
        <v>0</v>
      </c>
      <c r="BH152" s="192">
        <f>IF(N152="sníž. přenesená",J152,0)</f>
        <v>0</v>
      </c>
      <c r="BI152" s="192">
        <f>IF(N152="nulová",J152,0)</f>
        <v>0</v>
      </c>
      <c r="BJ152" s="17" t="s">
        <v>81</v>
      </c>
      <c r="BK152" s="192">
        <f>ROUND(I152*H152,2)</f>
        <v>0</v>
      </c>
      <c r="BL152" s="17" t="s">
        <v>91</v>
      </c>
      <c r="BM152" s="191" t="s">
        <v>258</v>
      </c>
    </row>
    <row r="153" spans="2:65" s="1" customFormat="1" ht="185.25">
      <c r="B153" s="34"/>
      <c r="C153" s="35"/>
      <c r="D153" s="193" t="s">
        <v>139</v>
      </c>
      <c r="E153" s="35"/>
      <c r="F153" s="194" t="s">
        <v>259</v>
      </c>
      <c r="G153" s="35"/>
      <c r="H153" s="35"/>
      <c r="I153" s="107"/>
      <c r="J153" s="35"/>
      <c r="K153" s="35"/>
      <c r="L153" s="38"/>
      <c r="M153" s="195"/>
      <c r="N153" s="63"/>
      <c r="O153" s="63"/>
      <c r="P153" s="63"/>
      <c r="Q153" s="63"/>
      <c r="R153" s="63"/>
      <c r="S153" s="63"/>
      <c r="T153" s="64"/>
      <c r="AT153" s="17" t="s">
        <v>139</v>
      </c>
      <c r="AU153" s="17" t="s">
        <v>85</v>
      </c>
    </row>
    <row r="154" spans="2:65" s="13" customFormat="1" ht="11.25">
      <c r="B154" s="206"/>
      <c r="C154" s="207"/>
      <c r="D154" s="193" t="s">
        <v>141</v>
      </c>
      <c r="E154" s="208" t="s">
        <v>28</v>
      </c>
      <c r="F154" s="209" t="s">
        <v>260</v>
      </c>
      <c r="G154" s="207"/>
      <c r="H154" s="210">
        <v>193.45500000000001</v>
      </c>
      <c r="I154" s="211"/>
      <c r="J154" s="207"/>
      <c r="K154" s="207"/>
      <c r="L154" s="212"/>
      <c r="M154" s="213"/>
      <c r="N154" s="214"/>
      <c r="O154" s="214"/>
      <c r="P154" s="214"/>
      <c r="Q154" s="214"/>
      <c r="R154" s="214"/>
      <c r="S154" s="214"/>
      <c r="T154" s="215"/>
      <c r="AT154" s="216" t="s">
        <v>141</v>
      </c>
      <c r="AU154" s="216" t="s">
        <v>85</v>
      </c>
      <c r="AV154" s="13" t="s">
        <v>85</v>
      </c>
      <c r="AW154" s="13" t="s">
        <v>37</v>
      </c>
      <c r="AX154" s="13" t="s">
        <v>81</v>
      </c>
      <c r="AY154" s="216" t="s">
        <v>131</v>
      </c>
    </row>
    <row r="155" spans="2:65" s="1" customFormat="1" ht="16.5" customHeight="1">
      <c r="B155" s="34"/>
      <c r="C155" s="228" t="s">
        <v>261</v>
      </c>
      <c r="D155" s="228" t="s">
        <v>223</v>
      </c>
      <c r="E155" s="229" t="s">
        <v>262</v>
      </c>
      <c r="F155" s="230" t="s">
        <v>263</v>
      </c>
      <c r="G155" s="231" t="s">
        <v>213</v>
      </c>
      <c r="H155" s="232">
        <v>193.45500000000001</v>
      </c>
      <c r="I155" s="233"/>
      <c r="J155" s="234">
        <f>ROUND(I155*H155,2)</f>
        <v>0</v>
      </c>
      <c r="K155" s="230" t="s">
        <v>137</v>
      </c>
      <c r="L155" s="235"/>
      <c r="M155" s="236" t="s">
        <v>28</v>
      </c>
      <c r="N155" s="237" t="s">
        <v>47</v>
      </c>
      <c r="O155" s="63"/>
      <c r="P155" s="189">
        <f>O155*H155</f>
        <v>0</v>
      </c>
      <c r="Q155" s="189">
        <v>5.0000000000000001E-4</v>
      </c>
      <c r="R155" s="189">
        <f>Q155*H155</f>
        <v>9.6727500000000008E-2</v>
      </c>
      <c r="S155" s="189">
        <v>0</v>
      </c>
      <c r="T155" s="190">
        <f>S155*H155</f>
        <v>0</v>
      </c>
      <c r="AR155" s="191" t="s">
        <v>177</v>
      </c>
      <c r="AT155" s="191" t="s">
        <v>223</v>
      </c>
      <c r="AU155" s="191" t="s">
        <v>85</v>
      </c>
      <c r="AY155" s="17" t="s">
        <v>131</v>
      </c>
      <c r="BE155" s="192">
        <f>IF(N155="základní",J155,0)</f>
        <v>0</v>
      </c>
      <c r="BF155" s="192">
        <f>IF(N155="snížená",J155,0)</f>
        <v>0</v>
      </c>
      <c r="BG155" s="192">
        <f>IF(N155="zákl. přenesená",J155,0)</f>
        <v>0</v>
      </c>
      <c r="BH155" s="192">
        <f>IF(N155="sníž. přenesená",J155,0)</f>
        <v>0</v>
      </c>
      <c r="BI155" s="192">
        <f>IF(N155="nulová",J155,0)</f>
        <v>0</v>
      </c>
      <c r="BJ155" s="17" t="s">
        <v>81</v>
      </c>
      <c r="BK155" s="192">
        <f>ROUND(I155*H155,2)</f>
        <v>0</v>
      </c>
      <c r="BL155" s="17" t="s">
        <v>91</v>
      </c>
      <c r="BM155" s="191" t="s">
        <v>264</v>
      </c>
    </row>
    <row r="156" spans="2:65" s="1" customFormat="1" ht="24" customHeight="1">
      <c r="B156" s="34"/>
      <c r="C156" s="180" t="s">
        <v>265</v>
      </c>
      <c r="D156" s="180" t="s">
        <v>133</v>
      </c>
      <c r="E156" s="181" t="s">
        <v>266</v>
      </c>
      <c r="F156" s="182" t="s">
        <v>267</v>
      </c>
      <c r="G156" s="183" t="s">
        <v>213</v>
      </c>
      <c r="H156" s="184">
        <v>567.96199999999999</v>
      </c>
      <c r="I156" s="185"/>
      <c r="J156" s="186">
        <f>ROUND(I156*H156,2)</f>
        <v>0</v>
      </c>
      <c r="K156" s="182" t="s">
        <v>137</v>
      </c>
      <c r="L156" s="38"/>
      <c r="M156" s="187" t="s">
        <v>28</v>
      </c>
      <c r="N156" s="188" t="s">
        <v>47</v>
      </c>
      <c r="O156" s="63"/>
      <c r="P156" s="189">
        <f>O156*H156</f>
        <v>0</v>
      </c>
      <c r="Q156" s="189">
        <v>2.2000000000000001E-4</v>
      </c>
      <c r="R156" s="189">
        <f>Q156*H156</f>
        <v>0.12495164</v>
      </c>
      <c r="S156" s="189">
        <v>0</v>
      </c>
      <c r="T156" s="190">
        <f>S156*H156</f>
        <v>0</v>
      </c>
      <c r="AR156" s="191" t="s">
        <v>91</v>
      </c>
      <c r="AT156" s="191" t="s">
        <v>133</v>
      </c>
      <c r="AU156" s="191" t="s">
        <v>85</v>
      </c>
      <c r="AY156" s="17" t="s">
        <v>131</v>
      </c>
      <c r="BE156" s="192">
        <f>IF(N156="základní",J156,0)</f>
        <v>0</v>
      </c>
      <c r="BF156" s="192">
        <f>IF(N156="snížená",J156,0)</f>
        <v>0</v>
      </c>
      <c r="BG156" s="192">
        <f>IF(N156="zákl. přenesená",J156,0)</f>
        <v>0</v>
      </c>
      <c r="BH156" s="192">
        <f>IF(N156="sníž. přenesená",J156,0)</f>
        <v>0</v>
      </c>
      <c r="BI156" s="192">
        <f>IF(N156="nulová",J156,0)</f>
        <v>0</v>
      </c>
      <c r="BJ156" s="17" t="s">
        <v>81</v>
      </c>
      <c r="BK156" s="192">
        <f>ROUND(I156*H156,2)</f>
        <v>0</v>
      </c>
      <c r="BL156" s="17" t="s">
        <v>91</v>
      </c>
      <c r="BM156" s="191" t="s">
        <v>268</v>
      </c>
    </row>
    <row r="157" spans="2:65" s="1" customFormat="1" ht="68.25">
      <c r="B157" s="34"/>
      <c r="C157" s="35"/>
      <c r="D157" s="193" t="s">
        <v>139</v>
      </c>
      <c r="E157" s="35"/>
      <c r="F157" s="194" t="s">
        <v>269</v>
      </c>
      <c r="G157" s="35"/>
      <c r="H157" s="35"/>
      <c r="I157" s="107"/>
      <c r="J157" s="35"/>
      <c r="K157" s="35"/>
      <c r="L157" s="38"/>
      <c r="M157" s="195"/>
      <c r="N157" s="63"/>
      <c r="O157" s="63"/>
      <c r="P157" s="63"/>
      <c r="Q157" s="63"/>
      <c r="R157" s="63"/>
      <c r="S157" s="63"/>
      <c r="T157" s="64"/>
      <c r="AT157" s="17" t="s">
        <v>139</v>
      </c>
      <c r="AU157" s="17" t="s">
        <v>85</v>
      </c>
    </row>
    <row r="158" spans="2:65" s="13" customFormat="1" ht="11.25">
      <c r="B158" s="206"/>
      <c r="C158" s="207"/>
      <c r="D158" s="193" t="s">
        <v>141</v>
      </c>
      <c r="E158" s="208" t="s">
        <v>28</v>
      </c>
      <c r="F158" s="209" t="s">
        <v>270</v>
      </c>
      <c r="G158" s="207"/>
      <c r="H158" s="210">
        <v>567.96199999999999</v>
      </c>
      <c r="I158" s="211"/>
      <c r="J158" s="207"/>
      <c r="K158" s="207"/>
      <c r="L158" s="212"/>
      <c r="M158" s="213"/>
      <c r="N158" s="214"/>
      <c r="O158" s="214"/>
      <c r="P158" s="214"/>
      <c r="Q158" s="214"/>
      <c r="R158" s="214"/>
      <c r="S158" s="214"/>
      <c r="T158" s="215"/>
      <c r="AT158" s="216" t="s">
        <v>141</v>
      </c>
      <c r="AU158" s="216" t="s">
        <v>85</v>
      </c>
      <c r="AV158" s="13" t="s">
        <v>85</v>
      </c>
      <c r="AW158" s="13" t="s">
        <v>37</v>
      </c>
      <c r="AX158" s="13" t="s">
        <v>81</v>
      </c>
      <c r="AY158" s="216" t="s">
        <v>131</v>
      </c>
    </row>
    <row r="159" spans="2:65" s="1" customFormat="1" ht="16.5" customHeight="1">
      <c r="B159" s="34"/>
      <c r="C159" s="228" t="s">
        <v>271</v>
      </c>
      <c r="D159" s="228" t="s">
        <v>223</v>
      </c>
      <c r="E159" s="229" t="s">
        <v>262</v>
      </c>
      <c r="F159" s="230" t="s">
        <v>263</v>
      </c>
      <c r="G159" s="231" t="s">
        <v>213</v>
      </c>
      <c r="H159" s="232">
        <v>653.15599999999995</v>
      </c>
      <c r="I159" s="233"/>
      <c r="J159" s="234">
        <f>ROUND(I159*H159,2)</f>
        <v>0</v>
      </c>
      <c r="K159" s="230" t="s">
        <v>137</v>
      </c>
      <c r="L159" s="235"/>
      <c r="M159" s="236" t="s">
        <v>28</v>
      </c>
      <c r="N159" s="237" t="s">
        <v>47</v>
      </c>
      <c r="O159" s="63"/>
      <c r="P159" s="189">
        <f>O159*H159</f>
        <v>0</v>
      </c>
      <c r="Q159" s="189">
        <v>5.0000000000000001E-4</v>
      </c>
      <c r="R159" s="189">
        <f>Q159*H159</f>
        <v>0.32657799999999998</v>
      </c>
      <c r="S159" s="189">
        <v>0</v>
      </c>
      <c r="T159" s="190">
        <f>S159*H159</f>
        <v>0</v>
      </c>
      <c r="AR159" s="191" t="s">
        <v>177</v>
      </c>
      <c r="AT159" s="191" t="s">
        <v>223</v>
      </c>
      <c r="AU159" s="191" t="s">
        <v>85</v>
      </c>
      <c r="AY159" s="17" t="s">
        <v>131</v>
      </c>
      <c r="BE159" s="192">
        <f>IF(N159="základní",J159,0)</f>
        <v>0</v>
      </c>
      <c r="BF159" s="192">
        <f>IF(N159="snížená",J159,0)</f>
        <v>0</v>
      </c>
      <c r="BG159" s="192">
        <f>IF(N159="zákl. přenesená",J159,0)</f>
        <v>0</v>
      </c>
      <c r="BH159" s="192">
        <f>IF(N159="sníž. přenesená",J159,0)</f>
        <v>0</v>
      </c>
      <c r="BI159" s="192">
        <f>IF(N159="nulová",J159,0)</f>
        <v>0</v>
      </c>
      <c r="BJ159" s="17" t="s">
        <v>81</v>
      </c>
      <c r="BK159" s="192">
        <f>ROUND(I159*H159,2)</f>
        <v>0</v>
      </c>
      <c r="BL159" s="17" t="s">
        <v>91</v>
      </c>
      <c r="BM159" s="191" t="s">
        <v>272</v>
      </c>
    </row>
    <row r="160" spans="2:65" s="13" customFormat="1" ht="11.25">
      <c r="B160" s="206"/>
      <c r="C160" s="207"/>
      <c r="D160" s="193" t="s">
        <v>141</v>
      </c>
      <c r="E160" s="207"/>
      <c r="F160" s="209" t="s">
        <v>273</v>
      </c>
      <c r="G160" s="207"/>
      <c r="H160" s="210">
        <v>653.15599999999995</v>
      </c>
      <c r="I160" s="211"/>
      <c r="J160" s="207"/>
      <c r="K160" s="207"/>
      <c r="L160" s="212"/>
      <c r="M160" s="213"/>
      <c r="N160" s="214"/>
      <c r="O160" s="214"/>
      <c r="P160" s="214"/>
      <c r="Q160" s="214"/>
      <c r="R160" s="214"/>
      <c r="S160" s="214"/>
      <c r="T160" s="215"/>
      <c r="AT160" s="216" t="s">
        <v>141</v>
      </c>
      <c r="AU160" s="216" t="s">
        <v>85</v>
      </c>
      <c r="AV160" s="13" t="s">
        <v>85</v>
      </c>
      <c r="AW160" s="13" t="s">
        <v>4</v>
      </c>
      <c r="AX160" s="13" t="s">
        <v>81</v>
      </c>
      <c r="AY160" s="216" t="s">
        <v>131</v>
      </c>
    </row>
    <row r="161" spans="2:65" s="1" customFormat="1" ht="24" customHeight="1">
      <c r="B161" s="34"/>
      <c r="C161" s="180" t="s">
        <v>274</v>
      </c>
      <c r="D161" s="180" t="s">
        <v>133</v>
      </c>
      <c r="E161" s="181" t="s">
        <v>275</v>
      </c>
      <c r="F161" s="182" t="s">
        <v>276</v>
      </c>
      <c r="G161" s="183" t="s">
        <v>136</v>
      </c>
      <c r="H161" s="184">
        <v>0.32</v>
      </c>
      <c r="I161" s="185"/>
      <c r="J161" s="186">
        <f>ROUND(I161*H161,2)</f>
        <v>0</v>
      </c>
      <c r="K161" s="182" t="s">
        <v>137</v>
      </c>
      <c r="L161" s="38"/>
      <c r="M161" s="187" t="s">
        <v>28</v>
      </c>
      <c r="N161" s="188" t="s">
        <v>47</v>
      </c>
      <c r="O161" s="63"/>
      <c r="P161" s="189">
        <f>O161*H161</f>
        <v>0</v>
      </c>
      <c r="Q161" s="189">
        <v>2.45329</v>
      </c>
      <c r="R161" s="189">
        <f>Q161*H161</f>
        <v>0.7850528</v>
      </c>
      <c r="S161" s="189">
        <v>0</v>
      </c>
      <c r="T161" s="190">
        <f>S161*H161</f>
        <v>0</v>
      </c>
      <c r="AR161" s="191" t="s">
        <v>91</v>
      </c>
      <c r="AT161" s="191" t="s">
        <v>133</v>
      </c>
      <c r="AU161" s="191" t="s">
        <v>85</v>
      </c>
      <c r="AY161" s="17" t="s">
        <v>131</v>
      </c>
      <c r="BE161" s="192">
        <f>IF(N161="základní",J161,0)</f>
        <v>0</v>
      </c>
      <c r="BF161" s="192">
        <f>IF(N161="snížená",J161,0)</f>
        <v>0</v>
      </c>
      <c r="BG161" s="192">
        <f>IF(N161="zákl. přenesená",J161,0)</f>
        <v>0</v>
      </c>
      <c r="BH161" s="192">
        <f>IF(N161="sníž. přenesená",J161,0)</f>
        <v>0</v>
      </c>
      <c r="BI161" s="192">
        <f>IF(N161="nulová",J161,0)</f>
        <v>0</v>
      </c>
      <c r="BJ161" s="17" t="s">
        <v>81</v>
      </c>
      <c r="BK161" s="192">
        <f>ROUND(I161*H161,2)</f>
        <v>0</v>
      </c>
      <c r="BL161" s="17" t="s">
        <v>91</v>
      </c>
      <c r="BM161" s="191" t="s">
        <v>277</v>
      </c>
    </row>
    <row r="162" spans="2:65" s="1" customFormat="1" ht="78">
      <c r="B162" s="34"/>
      <c r="C162" s="35"/>
      <c r="D162" s="193" t="s">
        <v>139</v>
      </c>
      <c r="E162" s="35"/>
      <c r="F162" s="194" t="s">
        <v>278</v>
      </c>
      <c r="G162" s="35"/>
      <c r="H162" s="35"/>
      <c r="I162" s="107"/>
      <c r="J162" s="35"/>
      <c r="K162" s="35"/>
      <c r="L162" s="38"/>
      <c r="M162" s="195"/>
      <c r="N162" s="63"/>
      <c r="O162" s="63"/>
      <c r="P162" s="63"/>
      <c r="Q162" s="63"/>
      <c r="R162" s="63"/>
      <c r="S162" s="63"/>
      <c r="T162" s="64"/>
      <c r="AT162" s="17" t="s">
        <v>139</v>
      </c>
      <c r="AU162" s="17" t="s">
        <v>85</v>
      </c>
    </row>
    <row r="163" spans="2:65" s="13" customFormat="1" ht="11.25">
      <c r="B163" s="206"/>
      <c r="C163" s="207"/>
      <c r="D163" s="193" t="s">
        <v>141</v>
      </c>
      <c r="E163" s="208" t="s">
        <v>28</v>
      </c>
      <c r="F163" s="209" t="s">
        <v>279</v>
      </c>
      <c r="G163" s="207"/>
      <c r="H163" s="210">
        <v>0.32</v>
      </c>
      <c r="I163" s="211"/>
      <c r="J163" s="207"/>
      <c r="K163" s="207"/>
      <c r="L163" s="212"/>
      <c r="M163" s="213"/>
      <c r="N163" s="214"/>
      <c r="O163" s="214"/>
      <c r="P163" s="214"/>
      <c r="Q163" s="214"/>
      <c r="R163" s="214"/>
      <c r="S163" s="214"/>
      <c r="T163" s="215"/>
      <c r="AT163" s="216" t="s">
        <v>141</v>
      </c>
      <c r="AU163" s="216" t="s">
        <v>85</v>
      </c>
      <c r="AV163" s="13" t="s">
        <v>85</v>
      </c>
      <c r="AW163" s="13" t="s">
        <v>37</v>
      </c>
      <c r="AX163" s="13" t="s">
        <v>81</v>
      </c>
      <c r="AY163" s="216" t="s">
        <v>131</v>
      </c>
    </row>
    <row r="164" spans="2:65" s="11" customFormat="1" ht="22.9" customHeight="1">
      <c r="B164" s="164"/>
      <c r="C164" s="165"/>
      <c r="D164" s="166" t="s">
        <v>75</v>
      </c>
      <c r="E164" s="178" t="s">
        <v>91</v>
      </c>
      <c r="F164" s="178" t="s">
        <v>280</v>
      </c>
      <c r="G164" s="165"/>
      <c r="H164" s="165"/>
      <c r="I164" s="168"/>
      <c r="J164" s="179">
        <f>BK164</f>
        <v>0</v>
      </c>
      <c r="K164" s="165"/>
      <c r="L164" s="170"/>
      <c r="M164" s="171"/>
      <c r="N164" s="172"/>
      <c r="O164" s="172"/>
      <c r="P164" s="173">
        <f>SUM(P165:P179)</f>
        <v>0</v>
      </c>
      <c r="Q164" s="172"/>
      <c r="R164" s="173">
        <f>SUM(R165:R179)</f>
        <v>7675.2875099999992</v>
      </c>
      <c r="S164" s="172"/>
      <c r="T164" s="174">
        <f>SUM(T165:T179)</f>
        <v>0</v>
      </c>
      <c r="AR164" s="175" t="s">
        <v>81</v>
      </c>
      <c r="AT164" s="176" t="s">
        <v>75</v>
      </c>
      <c r="AU164" s="176" t="s">
        <v>81</v>
      </c>
      <c r="AY164" s="175" t="s">
        <v>131</v>
      </c>
      <c r="BK164" s="177">
        <f>SUM(BK165:BK179)</f>
        <v>0</v>
      </c>
    </row>
    <row r="165" spans="2:65" s="1" customFormat="1" ht="16.5" customHeight="1">
      <c r="B165" s="34"/>
      <c r="C165" s="180" t="s">
        <v>281</v>
      </c>
      <c r="D165" s="180" t="s">
        <v>133</v>
      </c>
      <c r="E165" s="181" t="s">
        <v>282</v>
      </c>
      <c r="F165" s="182" t="s">
        <v>283</v>
      </c>
      <c r="G165" s="183" t="s">
        <v>136</v>
      </c>
      <c r="H165" s="184">
        <v>721.06100000000004</v>
      </c>
      <c r="I165" s="185"/>
      <c r="J165" s="186">
        <f>ROUND(I165*H165,2)</f>
        <v>0</v>
      </c>
      <c r="K165" s="182" t="s">
        <v>137</v>
      </c>
      <c r="L165" s="38"/>
      <c r="M165" s="187" t="s">
        <v>28</v>
      </c>
      <c r="N165" s="188" t="s">
        <v>47</v>
      </c>
      <c r="O165" s="63"/>
      <c r="P165" s="189">
        <f>O165*H165</f>
        <v>0</v>
      </c>
      <c r="Q165" s="189">
        <v>1.89</v>
      </c>
      <c r="R165" s="189">
        <f>Q165*H165</f>
        <v>1362.80529</v>
      </c>
      <c r="S165" s="189">
        <v>0</v>
      </c>
      <c r="T165" s="190">
        <f>S165*H165</f>
        <v>0</v>
      </c>
      <c r="AR165" s="191" t="s">
        <v>91</v>
      </c>
      <c r="AT165" s="191" t="s">
        <v>133</v>
      </c>
      <c r="AU165" s="191" t="s">
        <v>85</v>
      </c>
      <c r="AY165" s="17" t="s">
        <v>131</v>
      </c>
      <c r="BE165" s="192">
        <f>IF(N165="základní",J165,0)</f>
        <v>0</v>
      </c>
      <c r="BF165" s="192">
        <f>IF(N165="snížená",J165,0)</f>
        <v>0</v>
      </c>
      <c r="BG165" s="192">
        <f>IF(N165="zákl. přenesená",J165,0)</f>
        <v>0</v>
      </c>
      <c r="BH165" s="192">
        <f>IF(N165="sníž. přenesená",J165,0)</f>
        <v>0</v>
      </c>
      <c r="BI165" s="192">
        <f>IF(N165="nulová",J165,0)</f>
        <v>0</v>
      </c>
      <c r="BJ165" s="17" t="s">
        <v>81</v>
      </c>
      <c r="BK165" s="192">
        <f>ROUND(I165*H165,2)</f>
        <v>0</v>
      </c>
      <c r="BL165" s="17" t="s">
        <v>91</v>
      </c>
      <c r="BM165" s="191" t="s">
        <v>284</v>
      </c>
    </row>
    <row r="166" spans="2:65" s="1" customFormat="1" ht="87.75">
      <c r="B166" s="34"/>
      <c r="C166" s="35"/>
      <c r="D166" s="193" t="s">
        <v>139</v>
      </c>
      <c r="E166" s="35"/>
      <c r="F166" s="194" t="s">
        <v>285</v>
      </c>
      <c r="G166" s="35"/>
      <c r="H166" s="35"/>
      <c r="I166" s="107"/>
      <c r="J166" s="35"/>
      <c r="K166" s="35"/>
      <c r="L166" s="38"/>
      <c r="M166" s="195"/>
      <c r="N166" s="63"/>
      <c r="O166" s="63"/>
      <c r="P166" s="63"/>
      <c r="Q166" s="63"/>
      <c r="R166" s="63"/>
      <c r="S166" s="63"/>
      <c r="T166" s="64"/>
      <c r="AT166" s="17" t="s">
        <v>139</v>
      </c>
      <c r="AU166" s="17" t="s">
        <v>85</v>
      </c>
    </row>
    <row r="167" spans="2:65" s="13" customFormat="1" ht="11.25">
      <c r="B167" s="206"/>
      <c r="C167" s="207"/>
      <c r="D167" s="193" t="s">
        <v>141</v>
      </c>
      <c r="E167" s="208" t="s">
        <v>28</v>
      </c>
      <c r="F167" s="209" t="s">
        <v>286</v>
      </c>
      <c r="G167" s="207"/>
      <c r="H167" s="210">
        <v>440.78</v>
      </c>
      <c r="I167" s="211"/>
      <c r="J167" s="207"/>
      <c r="K167" s="207"/>
      <c r="L167" s="212"/>
      <c r="M167" s="213"/>
      <c r="N167" s="214"/>
      <c r="O167" s="214"/>
      <c r="P167" s="214"/>
      <c r="Q167" s="214"/>
      <c r="R167" s="214"/>
      <c r="S167" s="214"/>
      <c r="T167" s="215"/>
      <c r="AT167" s="216" t="s">
        <v>141</v>
      </c>
      <c r="AU167" s="216" t="s">
        <v>85</v>
      </c>
      <c r="AV167" s="13" t="s">
        <v>85</v>
      </c>
      <c r="AW167" s="13" t="s">
        <v>37</v>
      </c>
      <c r="AX167" s="13" t="s">
        <v>76</v>
      </c>
      <c r="AY167" s="216" t="s">
        <v>131</v>
      </c>
    </row>
    <row r="168" spans="2:65" s="13" customFormat="1" ht="11.25">
      <c r="B168" s="206"/>
      <c r="C168" s="207"/>
      <c r="D168" s="193" t="s">
        <v>141</v>
      </c>
      <c r="E168" s="208" t="s">
        <v>28</v>
      </c>
      <c r="F168" s="209" t="s">
        <v>287</v>
      </c>
      <c r="G168" s="207"/>
      <c r="H168" s="210">
        <v>280.28100000000001</v>
      </c>
      <c r="I168" s="211"/>
      <c r="J168" s="207"/>
      <c r="K168" s="207"/>
      <c r="L168" s="212"/>
      <c r="M168" s="213"/>
      <c r="N168" s="214"/>
      <c r="O168" s="214"/>
      <c r="P168" s="214"/>
      <c r="Q168" s="214"/>
      <c r="R168" s="214"/>
      <c r="S168" s="214"/>
      <c r="T168" s="215"/>
      <c r="AT168" s="216" t="s">
        <v>141</v>
      </c>
      <c r="AU168" s="216" t="s">
        <v>85</v>
      </c>
      <c r="AV168" s="13" t="s">
        <v>85</v>
      </c>
      <c r="AW168" s="13" t="s">
        <v>37</v>
      </c>
      <c r="AX168" s="13" t="s">
        <v>76</v>
      </c>
      <c r="AY168" s="216" t="s">
        <v>131</v>
      </c>
    </row>
    <row r="169" spans="2:65" s="14" customFormat="1" ht="11.25">
      <c r="B169" s="217"/>
      <c r="C169" s="218"/>
      <c r="D169" s="193" t="s">
        <v>141</v>
      </c>
      <c r="E169" s="219" t="s">
        <v>28</v>
      </c>
      <c r="F169" s="220" t="s">
        <v>145</v>
      </c>
      <c r="G169" s="218"/>
      <c r="H169" s="221">
        <v>721.06100000000004</v>
      </c>
      <c r="I169" s="222"/>
      <c r="J169" s="218"/>
      <c r="K169" s="218"/>
      <c r="L169" s="223"/>
      <c r="M169" s="224"/>
      <c r="N169" s="225"/>
      <c r="O169" s="225"/>
      <c r="P169" s="225"/>
      <c r="Q169" s="225"/>
      <c r="R169" s="225"/>
      <c r="S169" s="225"/>
      <c r="T169" s="226"/>
      <c r="AT169" s="227" t="s">
        <v>141</v>
      </c>
      <c r="AU169" s="227" t="s">
        <v>85</v>
      </c>
      <c r="AV169" s="14" t="s">
        <v>91</v>
      </c>
      <c r="AW169" s="14" t="s">
        <v>37</v>
      </c>
      <c r="AX169" s="14" t="s">
        <v>81</v>
      </c>
      <c r="AY169" s="227" t="s">
        <v>131</v>
      </c>
    </row>
    <row r="170" spans="2:65" s="1" customFormat="1" ht="24" customHeight="1">
      <c r="B170" s="34"/>
      <c r="C170" s="180" t="s">
        <v>288</v>
      </c>
      <c r="D170" s="180" t="s">
        <v>133</v>
      </c>
      <c r="E170" s="181" t="s">
        <v>289</v>
      </c>
      <c r="F170" s="182" t="s">
        <v>290</v>
      </c>
      <c r="G170" s="183" t="s">
        <v>136</v>
      </c>
      <c r="H170" s="184">
        <v>2718.3359999999998</v>
      </c>
      <c r="I170" s="185"/>
      <c r="J170" s="186">
        <f>ROUND(I170*H170,2)</f>
        <v>0</v>
      </c>
      <c r="K170" s="182" t="s">
        <v>137</v>
      </c>
      <c r="L170" s="38"/>
      <c r="M170" s="187" t="s">
        <v>28</v>
      </c>
      <c r="N170" s="188" t="s">
        <v>47</v>
      </c>
      <c r="O170" s="63"/>
      <c r="P170" s="189">
        <f>O170*H170</f>
        <v>0</v>
      </c>
      <c r="Q170" s="189">
        <v>2.3199999999999998</v>
      </c>
      <c r="R170" s="189">
        <f>Q170*H170</f>
        <v>6306.5395199999994</v>
      </c>
      <c r="S170" s="189">
        <v>0</v>
      </c>
      <c r="T170" s="190">
        <f>S170*H170</f>
        <v>0</v>
      </c>
      <c r="AR170" s="191" t="s">
        <v>91</v>
      </c>
      <c r="AT170" s="191" t="s">
        <v>133</v>
      </c>
      <c r="AU170" s="191" t="s">
        <v>85</v>
      </c>
      <c r="AY170" s="17" t="s">
        <v>131</v>
      </c>
      <c r="BE170" s="192">
        <f>IF(N170="základní",J170,0)</f>
        <v>0</v>
      </c>
      <c r="BF170" s="192">
        <f>IF(N170="snížená",J170,0)</f>
        <v>0</v>
      </c>
      <c r="BG170" s="192">
        <f>IF(N170="zákl. přenesená",J170,0)</f>
        <v>0</v>
      </c>
      <c r="BH170" s="192">
        <f>IF(N170="sníž. přenesená",J170,0)</f>
        <v>0</v>
      </c>
      <c r="BI170" s="192">
        <f>IF(N170="nulová",J170,0)</f>
        <v>0</v>
      </c>
      <c r="BJ170" s="17" t="s">
        <v>81</v>
      </c>
      <c r="BK170" s="192">
        <f>ROUND(I170*H170,2)</f>
        <v>0</v>
      </c>
      <c r="BL170" s="17" t="s">
        <v>91</v>
      </c>
      <c r="BM170" s="191" t="s">
        <v>291</v>
      </c>
    </row>
    <row r="171" spans="2:65" s="1" customFormat="1" ht="58.5">
      <c r="B171" s="34"/>
      <c r="C171" s="35"/>
      <c r="D171" s="193" t="s">
        <v>139</v>
      </c>
      <c r="E171" s="35"/>
      <c r="F171" s="194" t="s">
        <v>292</v>
      </c>
      <c r="G171" s="35"/>
      <c r="H171" s="35"/>
      <c r="I171" s="107"/>
      <c r="J171" s="35"/>
      <c r="K171" s="35"/>
      <c r="L171" s="38"/>
      <c r="M171" s="195"/>
      <c r="N171" s="63"/>
      <c r="O171" s="63"/>
      <c r="P171" s="63"/>
      <c r="Q171" s="63"/>
      <c r="R171" s="63"/>
      <c r="S171" s="63"/>
      <c r="T171" s="64"/>
      <c r="AT171" s="17" t="s">
        <v>139</v>
      </c>
      <c r="AU171" s="17" t="s">
        <v>85</v>
      </c>
    </row>
    <row r="172" spans="2:65" s="13" customFormat="1" ht="11.25">
      <c r="B172" s="206"/>
      <c r="C172" s="207"/>
      <c r="D172" s="193" t="s">
        <v>141</v>
      </c>
      <c r="E172" s="208" t="s">
        <v>28</v>
      </c>
      <c r="F172" s="209" t="s">
        <v>293</v>
      </c>
      <c r="G172" s="207"/>
      <c r="H172" s="210">
        <v>182.99799999999999</v>
      </c>
      <c r="I172" s="211"/>
      <c r="J172" s="207"/>
      <c r="K172" s="207"/>
      <c r="L172" s="212"/>
      <c r="M172" s="213"/>
      <c r="N172" s="214"/>
      <c r="O172" s="214"/>
      <c r="P172" s="214"/>
      <c r="Q172" s="214"/>
      <c r="R172" s="214"/>
      <c r="S172" s="214"/>
      <c r="T172" s="215"/>
      <c r="AT172" s="216" t="s">
        <v>141</v>
      </c>
      <c r="AU172" s="216" t="s">
        <v>85</v>
      </c>
      <c r="AV172" s="13" t="s">
        <v>85</v>
      </c>
      <c r="AW172" s="13" t="s">
        <v>37</v>
      </c>
      <c r="AX172" s="13" t="s">
        <v>76</v>
      </c>
      <c r="AY172" s="216" t="s">
        <v>131</v>
      </c>
    </row>
    <row r="173" spans="2:65" s="13" customFormat="1" ht="11.25">
      <c r="B173" s="206"/>
      <c r="C173" s="207"/>
      <c r="D173" s="193" t="s">
        <v>141</v>
      </c>
      <c r="E173" s="208" t="s">
        <v>28</v>
      </c>
      <c r="F173" s="209" t="s">
        <v>294</v>
      </c>
      <c r="G173" s="207"/>
      <c r="H173" s="210">
        <v>306.86799999999999</v>
      </c>
      <c r="I173" s="211"/>
      <c r="J173" s="207"/>
      <c r="K173" s="207"/>
      <c r="L173" s="212"/>
      <c r="M173" s="213"/>
      <c r="N173" s="214"/>
      <c r="O173" s="214"/>
      <c r="P173" s="214"/>
      <c r="Q173" s="214"/>
      <c r="R173" s="214"/>
      <c r="S173" s="214"/>
      <c r="T173" s="215"/>
      <c r="AT173" s="216" t="s">
        <v>141</v>
      </c>
      <c r="AU173" s="216" t="s">
        <v>85</v>
      </c>
      <c r="AV173" s="13" t="s">
        <v>85</v>
      </c>
      <c r="AW173" s="13" t="s">
        <v>37</v>
      </c>
      <c r="AX173" s="13" t="s">
        <v>76</v>
      </c>
      <c r="AY173" s="216" t="s">
        <v>131</v>
      </c>
    </row>
    <row r="174" spans="2:65" s="13" customFormat="1" ht="11.25">
      <c r="B174" s="206"/>
      <c r="C174" s="207"/>
      <c r="D174" s="193" t="s">
        <v>141</v>
      </c>
      <c r="E174" s="208" t="s">
        <v>28</v>
      </c>
      <c r="F174" s="209" t="s">
        <v>295</v>
      </c>
      <c r="G174" s="207"/>
      <c r="H174" s="210">
        <v>843.02</v>
      </c>
      <c r="I174" s="211"/>
      <c r="J174" s="207"/>
      <c r="K174" s="207"/>
      <c r="L174" s="212"/>
      <c r="M174" s="213"/>
      <c r="N174" s="214"/>
      <c r="O174" s="214"/>
      <c r="P174" s="214"/>
      <c r="Q174" s="214"/>
      <c r="R174" s="214"/>
      <c r="S174" s="214"/>
      <c r="T174" s="215"/>
      <c r="AT174" s="216" t="s">
        <v>141</v>
      </c>
      <c r="AU174" s="216" t="s">
        <v>85</v>
      </c>
      <c r="AV174" s="13" t="s">
        <v>85</v>
      </c>
      <c r="AW174" s="13" t="s">
        <v>37</v>
      </c>
      <c r="AX174" s="13" t="s">
        <v>76</v>
      </c>
      <c r="AY174" s="216" t="s">
        <v>131</v>
      </c>
    </row>
    <row r="175" spans="2:65" s="13" customFormat="1" ht="11.25">
      <c r="B175" s="206"/>
      <c r="C175" s="207"/>
      <c r="D175" s="193" t="s">
        <v>141</v>
      </c>
      <c r="E175" s="208" t="s">
        <v>28</v>
      </c>
      <c r="F175" s="209" t="s">
        <v>296</v>
      </c>
      <c r="G175" s="207"/>
      <c r="H175" s="210">
        <v>1385.45</v>
      </c>
      <c r="I175" s="211"/>
      <c r="J175" s="207"/>
      <c r="K175" s="207"/>
      <c r="L175" s="212"/>
      <c r="M175" s="213"/>
      <c r="N175" s="214"/>
      <c r="O175" s="214"/>
      <c r="P175" s="214"/>
      <c r="Q175" s="214"/>
      <c r="R175" s="214"/>
      <c r="S175" s="214"/>
      <c r="T175" s="215"/>
      <c r="AT175" s="216" t="s">
        <v>141</v>
      </c>
      <c r="AU175" s="216" t="s">
        <v>85</v>
      </c>
      <c r="AV175" s="13" t="s">
        <v>85</v>
      </c>
      <c r="AW175" s="13" t="s">
        <v>37</v>
      </c>
      <c r="AX175" s="13" t="s">
        <v>76</v>
      </c>
      <c r="AY175" s="216" t="s">
        <v>131</v>
      </c>
    </row>
    <row r="176" spans="2:65" s="14" customFormat="1" ht="11.25">
      <c r="B176" s="217"/>
      <c r="C176" s="218"/>
      <c r="D176" s="193" t="s">
        <v>141</v>
      </c>
      <c r="E176" s="219" t="s">
        <v>28</v>
      </c>
      <c r="F176" s="220" t="s">
        <v>145</v>
      </c>
      <c r="G176" s="218"/>
      <c r="H176" s="221">
        <v>2718.3360000000002</v>
      </c>
      <c r="I176" s="222"/>
      <c r="J176" s="218"/>
      <c r="K176" s="218"/>
      <c r="L176" s="223"/>
      <c r="M176" s="224"/>
      <c r="N176" s="225"/>
      <c r="O176" s="225"/>
      <c r="P176" s="225"/>
      <c r="Q176" s="225"/>
      <c r="R176" s="225"/>
      <c r="S176" s="225"/>
      <c r="T176" s="226"/>
      <c r="AT176" s="227" t="s">
        <v>141</v>
      </c>
      <c r="AU176" s="227" t="s">
        <v>85</v>
      </c>
      <c r="AV176" s="14" t="s">
        <v>91</v>
      </c>
      <c r="AW176" s="14" t="s">
        <v>37</v>
      </c>
      <c r="AX176" s="14" t="s">
        <v>81</v>
      </c>
      <c r="AY176" s="227" t="s">
        <v>131</v>
      </c>
    </row>
    <row r="177" spans="2:65" s="1" customFormat="1" ht="16.5" customHeight="1">
      <c r="B177" s="34"/>
      <c r="C177" s="180" t="s">
        <v>297</v>
      </c>
      <c r="D177" s="180" t="s">
        <v>133</v>
      </c>
      <c r="E177" s="181" t="s">
        <v>298</v>
      </c>
      <c r="F177" s="182" t="s">
        <v>299</v>
      </c>
      <c r="G177" s="183" t="s">
        <v>152</v>
      </c>
      <c r="H177" s="184">
        <v>90</v>
      </c>
      <c r="I177" s="185"/>
      <c r="J177" s="186">
        <f>ROUND(I177*H177,2)</f>
        <v>0</v>
      </c>
      <c r="K177" s="182" t="s">
        <v>137</v>
      </c>
      <c r="L177" s="38"/>
      <c r="M177" s="187" t="s">
        <v>28</v>
      </c>
      <c r="N177" s="188" t="s">
        <v>47</v>
      </c>
      <c r="O177" s="63"/>
      <c r="P177" s="189">
        <f>O177*H177</f>
        <v>0</v>
      </c>
      <c r="Q177" s="189">
        <v>6.6030000000000005E-2</v>
      </c>
      <c r="R177" s="189">
        <f>Q177*H177</f>
        <v>5.9427000000000003</v>
      </c>
      <c r="S177" s="189">
        <v>0</v>
      </c>
      <c r="T177" s="190">
        <f>S177*H177</f>
        <v>0</v>
      </c>
      <c r="AR177" s="191" t="s">
        <v>91</v>
      </c>
      <c r="AT177" s="191" t="s">
        <v>133</v>
      </c>
      <c r="AU177" s="191" t="s">
        <v>85</v>
      </c>
      <c r="AY177" s="17" t="s">
        <v>131</v>
      </c>
      <c r="BE177" s="192">
        <f>IF(N177="základní",J177,0)</f>
        <v>0</v>
      </c>
      <c r="BF177" s="192">
        <f>IF(N177="snížená",J177,0)</f>
        <v>0</v>
      </c>
      <c r="BG177" s="192">
        <f>IF(N177="zákl. přenesená",J177,0)</f>
        <v>0</v>
      </c>
      <c r="BH177" s="192">
        <f>IF(N177="sníž. přenesená",J177,0)</f>
        <v>0</v>
      </c>
      <c r="BI177" s="192">
        <f>IF(N177="nulová",J177,0)</f>
        <v>0</v>
      </c>
      <c r="BJ177" s="17" t="s">
        <v>81</v>
      </c>
      <c r="BK177" s="192">
        <f>ROUND(I177*H177,2)</f>
        <v>0</v>
      </c>
      <c r="BL177" s="17" t="s">
        <v>91</v>
      </c>
      <c r="BM177" s="191" t="s">
        <v>300</v>
      </c>
    </row>
    <row r="178" spans="2:65" s="1" customFormat="1" ht="78">
      <c r="B178" s="34"/>
      <c r="C178" s="35"/>
      <c r="D178" s="193" t="s">
        <v>139</v>
      </c>
      <c r="E178" s="35"/>
      <c r="F178" s="194" t="s">
        <v>301</v>
      </c>
      <c r="G178" s="35"/>
      <c r="H178" s="35"/>
      <c r="I178" s="107"/>
      <c r="J178" s="35"/>
      <c r="K178" s="35"/>
      <c r="L178" s="38"/>
      <c r="M178" s="195"/>
      <c r="N178" s="63"/>
      <c r="O178" s="63"/>
      <c r="P178" s="63"/>
      <c r="Q178" s="63"/>
      <c r="R178" s="63"/>
      <c r="S178" s="63"/>
      <c r="T178" s="64"/>
      <c r="AT178" s="17" t="s">
        <v>139</v>
      </c>
      <c r="AU178" s="17" t="s">
        <v>85</v>
      </c>
    </row>
    <row r="179" spans="2:65" s="13" customFormat="1" ht="11.25">
      <c r="B179" s="206"/>
      <c r="C179" s="207"/>
      <c r="D179" s="193" t="s">
        <v>141</v>
      </c>
      <c r="E179" s="208" t="s">
        <v>28</v>
      </c>
      <c r="F179" s="209" t="s">
        <v>302</v>
      </c>
      <c r="G179" s="207"/>
      <c r="H179" s="210">
        <v>90</v>
      </c>
      <c r="I179" s="211"/>
      <c r="J179" s="207"/>
      <c r="K179" s="207"/>
      <c r="L179" s="212"/>
      <c r="M179" s="213"/>
      <c r="N179" s="214"/>
      <c r="O179" s="214"/>
      <c r="P179" s="214"/>
      <c r="Q179" s="214"/>
      <c r="R179" s="214"/>
      <c r="S179" s="214"/>
      <c r="T179" s="215"/>
      <c r="AT179" s="216" t="s">
        <v>141</v>
      </c>
      <c r="AU179" s="216" t="s">
        <v>85</v>
      </c>
      <c r="AV179" s="13" t="s">
        <v>85</v>
      </c>
      <c r="AW179" s="13" t="s">
        <v>37</v>
      </c>
      <c r="AX179" s="13" t="s">
        <v>81</v>
      </c>
      <c r="AY179" s="216" t="s">
        <v>131</v>
      </c>
    </row>
    <row r="180" spans="2:65" s="11" customFormat="1" ht="22.9" customHeight="1">
      <c r="B180" s="164"/>
      <c r="C180" s="165"/>
      <c r="D180" s="166" t="s">
        <v>75</v>
      </c>
      <c r="E180" s="178" t="s">
        <v>182</v>
      </c>
      <c r="F180" s="178" t="s">
        <v>303</v>
      </c>
      <c r="G180" s="165"/>
      <c r="H180" s="165"/>
      <c r="I180" s="168"/>
      <c r="J180" s="179">
        <f>BK180</f>
        <v>0</v>
      </c>
      <c r="K180" s="165"/>
      <c r="L180" s="170"/>
      <c r="M180" s="171"/>
      <c r="N180" s="172"/>
      <c r="O180" s="172"/>
      <c r="P180" s="173">
        <f>SUM(P181:P191)</f>
        <v>0</v>
      </c>
      <c r="Q180" s="172"/>
      <c r="R180" s="173">
        <f>SUM(R181:R191)</f>
        <v>0.15445599999999998</v>
      </c>
      <c r="S180" s="172"/>
      <c r="T180" s="174">
        <f>SUM(T181:T191)</f>
        <v>5.7600000000000005E-2</v>
      </c>
      <c r="AR180" s="175" t="s">
        <v>81</v>
      </c>
      <c r="AT180" s="176" t="s">
        <v>75</v>
      </c>
      <c r="AU180" s="176" t="s">
        <v>81</v>
      </c>
      <c r="AY180" s="175" t="s">
        <v>131</v>
      </c>
      <c r="BK180" s="177">
        <f>SUM(BK181:BK191)</f>
        <v>0</v>
      </c>
    </row>
    <row r="181" spans="2:65" s="1" customFormat="1" ht="24" customHeight="1">
      <c r="B181" s="34"/>
      <c r="C181" s="180" t="s">
        <v>304</v>
      </c>
      <c r="D181" s="180" t="s">
        <v>133</v>
      </c>
      <c r="E181" s="181" t="s">
        <v>305</v>
      </c>
      <c r="F181" s="182" t="s">
        <v>306</v>
      </c>
      <c r="G181" s="183" t="s">
        <v>152</v>
      </c>
      <c r="H181" s="184">
        <v>14.4</v>
      </c>
      <c r="I181" s="185"/>
      <c r="J181" s="186">
        <f>ROUND(I181*H181,2)</f>
        <v>0</v>
      </c>
      <c r="K181" s="182" t="s">
        <v>137</v>
      </c>
      <c r="L181" s="38"/>
      <c r="M181" s="187" t="s">
        <v>28</v>
      </c>
      <c r="N181" s="188" t="s">
        <v>47</v>
      </c>
      <c r="O181" s="63"/>
      <c r="P181" s="189">
        <f>O181*H181</f>
        <v>0</v>
      </c>
      <c r="Q181" s="189">
        <v>3.4000000000000002E-4</v>
      </c>
      <c r="R181" s="189">
        <f>Q181*H181</f>
        <v>4.8960000000000002E-3</v>
      </c>
      <c r="S181" s="189">
        <v>4.0000000000000001E-3</v>
      </c>
      <c r="T181" s="190">
        <f>S181*H181</f>
        <v>5.7600000000000005E-2</v>
      </c>
      <c r="AR181" s="191" t="s">
        <v>91</v>
      </c>
      <c r="AT181" s="191" t="s">
        <v>133</v>
      </c>
      <c r="AU181" s="191" t="s">
        <v>85</v>
      </c>
      <c r="AY181" s="17" t="s">
        <v>131</v>
      </c>
      <c r="BE181" s="192">
        <f>IF(N181="základní",J181,0)</f>
        <v>0</v>
      </c>
      <c r="BF181" s="192">
        <f>IF(N181="snížená",J181,0)</f>
        <v>0</v>
      </c>
      <c r="BG181" s="192">
        <f>IF(N181="zákl. přenesená",J181,0)</f>
        <v>0</v>
      </c>
      <c r="BH181" s="192">
        <f>IF(N181="sníž. přenesená",J181,0)</f>
        <v>0</v>
      </c>
      <c r="BI181" s="192">
        <f>IF(N181="nulová",J181,0)</f>
        <v>0</v>
      </c>
      <c r="BJ181" s="17" t="s">
        <v>81</v>
      </c>
      <c r="BK181" s="192">
        <f>ROUND(I181*H181,2)</f>
        <v>0</v>
      </c>
      <c r="BL181" s="17" t="s">
        <v>91</v>
      </c>
      <c r="BM181" s="191" t="s">
        <v>307</v>
      </c>
    </row>
    <row r="182" spans="2:65" s="1" customFormat="1" ht="48.75">
      <c r="B182" s="34"/>
      <c r="C182" s="35"/>
      <c r="D182" s="193" t="s">
        <v>139</v>
      </c>
      <c r="E182" s="35"/>
      <c r="F182" s="194" t="s">
        <v>308</v>
      </c>
      <c r="G182" s="35"/>
      <c r="H182" s="35"/>
      <c r="I182" s="107"/>
      <c r="J182" s="35"/>
      <c r="K182" s="35"/>
      <c r="L182" s="38"/>
      <c r="M182" s="195"/>
      <c r="N182" s="63"/>
      <c r="O182" s="63"/>
      <c r="P182" s="63"/>
      <c r="Q182" s="63"/>
      <c r="R182" s="63"/>
      <c r="S182" s="63"/>
      <c r="T182" s="64"/>
      <c r="AT182" s="17" t="s">
        <v>139</v>
      </c>
      <c r="AU182" s="17" t="s">
        <v>85</v>
      </c>
    </row>
    <row r="183" spans="2:65" s="13" customFormat="1" ht="11.25">
      <c r="B183" s="206"/>
      <c r="C183" s="207"/>
      <c r="D183" s="193" t="s">
        <v>141</v>
      </c>
      <c r="E183" s="208" t="s">
        <v>28</v>
      </c>
      <c r="F183" s="209" t="s">
        <v>309</v>
      </c>
      <c r="G183" s="207"/>
      <c r="H183" s="210">
        <v>14.4</v>
      </c>
      <c r="I183" s="211"/>
      <c r="J183" s="207"/>
      <c r="K183" s="207"/>
      <c r="L183" s="212"/>
      <c r="M183" s="213"/>
      <c r="N183" s="214"/>
      <c r="O183" s="214"/>
      <c r="P183" s="214"/>
      <c r="Q183" s="214"/>
      <c r="R183" s="214"/>
      <c r="S183" s="214"/>
      <c r="T183" s="215"/>
      <c r="AT183" s="216" t="s">
        <v>141</v>
      </c>
      <c r="AU183" s="216" t="s">
        <v>85</v>
      </c>
      <c r="AV183" s="13" t="s">
        <v>85</v>
      </c>
      <c r="AW183" s="13" t="s">
        <v>37</v>
      </c>
      <c r="AX183" s="13" t="s">
        <v>81</v>
      </c>
      <c r="AY183" s="216" t="s">
        <v>131</v>
      </c>
    </row>
    <row r="184" spans="2:65" s="1" customFormat="1" ht="16.5" customHeight="1">
      <c r="B184" s="34"/>
      <c r="C184" s="180" t="s">
        <v>310</v>
      </c>
      <c r="D184" s="180" t="s">
        <v>133</v>
      </c>
      <c r="E184" s="181" t="s">
        <v>311</v>
      </c>
      <c r="F184" s="182" t="s">
        <v>312</v>
      </c>
      <c r="G184" s="183" t="s">
        <v>173</v>
      </c>
      <c r="H184" s="184">
        <v>16</v>
      </c>
      <c r="I184" s="185"/>
      <c r="J184" s="186">
        <f>ROUND(I184*H184,2)</f>
        <v>0</v>
      </c>
      <c r="K184" s="182" t="s">
        <v>137</v>
      </c>
      <c r="L184" s="38"/>
      <c r="M184" s="187" t="s">
        <v>28</v>
      </c>
      <c r="N184" s="188" t="s">
        <v>47</v>
      </c>
      <c r="O184" s="63"/>
      <c r="P184" s="189">
        <f>O184*H184</f>
        <v>0</v>
      </c>
      <c r="Q184" s="189">
        <v>1.24E-3</v>
      </c>
      <c r="R184" s="189">
        <f>Q184*H184</f>
        <v>1.984E-2</v>
      </c>
      <c r="S184" s="189">
        <v>0</v>
      </c>
      <c r="T184" s="190">
        <f>S184*H184</f>
        <v>0</v>
      </c>
      <c r="AR184" s="191" t="s">
        <v>91</v>
      </c>
      <c r="AT184" s="191" t="s">
        <v>133</v>
      </c>
      <c r="AU184" s="191" t="s">
        <v>85</v>
      </c>
      <c r="AY184" s="17" t="s">
        <v>131</v>
      </c>
      <c r="BE184" s="192">
        <f>IF(N184="základní",J184,0)</f>
        <v>0</v>
      </c>
      <c r="BF184" s="192">
        <f>IF(N184="snížená",J184,0)</f>
        <v>0</v>
      </c>
      <c r="BG184" s="192">
        <f>IF(N184="zákl. přenesená",J184,0)</f>
        <v>0</v>
      </c>
      <c r="BH184" s="192">
        <f>IF(N184="sníž. přenesená",J184,0)</f>
        <v>0</v>
      </c>
      <c r="BI184" s="192">
        <f>IF(N184="nulová",J184,0)</f>
        <v>0</v>
      </c>
      <c r="BJ184" s="17" t="s">
        <v>81</v>
      </c>
      <c r="BK184" s="192">
        <f>ROUND(I184*H184,2)</f>
        <v>0</v>
      </c>
      <c r="BL184" s="17" t="s">
        <v>91</v>
      </c>
      <c r="BM184" s="191" t="s">
        <v>313</v>
      </c>
    </row>
    <row r="185" spans="2:65" s="1" customFormat="1" ht="78">
      <c r="B185" s="34"/>
      <c r="C185" s="35"/>
      <c r="D185" s="193" t="s">
        <v>139</v>
      </c>
      <c r="E185" s="35"/>
      <c r="F185" s="194" t="s">
        <v>314</v>
      </c>
      <c r="G185" s="35"/>
      <c r="H185" s="35"/>
      <c r="I185" s="107"/>
      <c r="J185" s="35"/>
      <c r="K185" s="35"/>
      <c r="L185" s="38"/>
      <c r="M185" s="195"/>
      <c r="N185" s="63"/>
      <c r="O185" s="63"/>
      <c r="P185" s="63"/>
      <c r="Q185" s="63"/>
      <c r="R185" s="63"/>
      <c r="S185" s="63"/>
      <c r="T185" s="64"/>
      <c r="AT185" s="17" t="s">
        <v>139</v>
      </c>
      <c r="AU185" s="17" t="s">
        <v>85</v>
      </c>
    </row>
    <row r="186" spans="2:65" s="1" customFormat="1" ht="16.5" customHeight="1">
      <c r="B186" s="34"/>
      <c r="C186" s="228" t="s">
        <v>315</v>
      </c>
      <c r="D186" s="228" t="s">
        <v>223</v>
      </c>
      <c r="E186" s="229" t="s">
        <v>316</v>
      </c>
      <c r="F186" s="230" t="s">
        <v>317</v>
      </c>
      <c r="G186" s="231" t="s">
        <v>152</v>
      </c>
      <c r="H186" s="232">
        <v>96</v>
      </c>
      <c r="I186" s="233"/>
      <c r="J186" s="234">
        <f>ROUND(I186*H186,2)</f>
        <v>0</v>
      </c>
      <c r="K186" s="230" t="s">
        <v>137</v>
      </c>
      <c r="L186" s="235"/>
      <c r="M186" s="236" t="s">
        <v>28</v>
      </c>
      <c r="N186" s="237" t="s">
        <v>47</v>
      </c>
      <c r="O186" s="63"/>
      <c r="P186" s="189">
        <f>O186*H186</f>
        <v>0</v>
      </c>
      <c r="Q186" s="189">
        <v>6.7000000000000002E-4</v>
      </c>
      <c r="R186" s="189">
        <f>Q186*H186</f>
        <v>6.4320000000000002E-2</v>
      </c>
      <c r="S186" s="189">
        <v>0</v>
      </c>
      <c r="T186" s="190">
        <f>S186*H186</f>
        <v>0</v>
      </c>
      <c r="AR186" s="191" t="s">
        <v>177</v>
      </c>
      <c r="AT186" s="191" t="s">
        <v>223</v>
      </c>
      <c r="AU186" s="191" t="s">
        <v>85</v>
      </c>
      <c r="AY186" s="17" t="s">
        <v>131</v>
      </c>
      <c r="BE186" s="192">
        <f>IF(N186="základní",J186,0)</f>
        <v>0</v>
      </c>
      <c r="BF186" s="192">
        <f>IF(N186="snížená",J186,0)</f>
        <v>0</v>
      </c>
      <c r="BG186" s="192">
        <f>IF(N186="zákl. přenesená",J186,0)</f>
        <v>0</v>
      </c>
      <c r="BH186" s="192">
        <f>IF(N186="sníž. přenesená",J186,0)</f>
        <v>0</v>
      </c>
      <c r="BI186" s="192">
        <f>IF(N186="nulová",J186,0)</f>
        <v>0</v>
      </c>
      <c r="BJ186" s="17" t="s">
        <v>81</v>
      </c>
      <c r="BK186" s="192">
        <f>ROUND(I186*H186,2)</f>
        <v>0</v>
      </c>
      <c r="BL186" s="17" t="s">
        <v>91</v>
      </c>
      <c r="BM186" s="191" t="s">
        <v>318</v>
      </c>
    </row>
    <row r="187" spans="2:65" s="13" customFormat="1" ht="11.25">
      <c r="B187" s="206"/>
      <c r="C187" s="207"/>
      <c r="D187" s="193" t="s">
        <v>141</v>
      </c>
      <c r="E187" s="208" t="s">
        <v>28</v>
      </c>
      <c r="F187" s="209" t="s">
        <v>319</v>
      </c>
      <c r="G187" s="207"/>
      <c r="H187" s="210">
        <v>96</v>
      </c>
      <c r="I187" s="211"/>
      <c r="J187" s="207"/>
      <c r="K187" s="207"/>
      <c r="L187" s="212"/>
      <c r="M187" s="213"/>
      <c r="N187" s="214"/>
      <c r="O187" s="214"/>
      <c r="P187" s="214"/>
      <c r="Q187" s="214"/>
      <c r="R187" s="214"/>
      <c r="S187" s="214"/>
      <c r="T187" s="215"/>
      <c r="AT187" s="216" t="s">
        <v>141</v>
      </c>
      <c r="AU187" s="216" t="s">
        <v>85</v>
      </c>
      <c r="AV187" s="13" t="s">
        <v>85</v>
      </c>
      <c r="AW187" s="13" t="s">
        <v>37</v>
      </c>
      <c r="AX187" s="13" t="s">
        <v>81</v>
      </c>
      <c r="AY187" s="216" t="s">
        <v>131</v>
      </c>
    </row>
    <row r="188" spans="2:65" s="1" customFormat="1" ht="16.5" customHeight="1">
      <c r="B188" s="34"/>
      <c r="C188" s="228" t="s">
        <v>320</v>
      </c>
      <c r="D188" s="228" t="s">
        <v>223</v>
      </c>
      <c r="E188" s="229" t="s">
        <v>321</v>
      </c>
      <c r="F188" s="230" t="s">
        <v>322</v>
      </c>
      <c r="G188" s="231" t="s">
        <v>323</v>
      </c>
      <c r="H188" s="232">
        <v>5.8999999999999997E-2</v>
      </c>
      <c r="I188" s="233"/>
      <c r="J188" s="234">
        <f>ROUND(I188*H188,2)</f>
        <v>0</v>
      </c>
      <c r="K188" s="230" t="s">
        <v>137</v>
      </c>
      <c r="L188" s="235"/>
      <c r="M188" s="236" t="s">
        <v>28</v>
      </c>
      <c r="N188" s="237" t="s">
        <v>47</v>
      </c>
      <c r="O188" s="63"/>
      <c r="P188" s="189">
        <f>O188*H188</f>
        <v>0</v>
      </c>
      <c r="Q188" s="189">
        <v>1</v>
      </c>
      <c r="R188" s="189">
        <f>Q188*H188</f>
        <v>5.8999999999999997E-2</v>
      </c>
      <c r="S188" s="189">
        <v>0</v>
      </c>
      <c r="T188" s="190">
        <f>S188*H188</f>
        <v>0</v>
      </c>
      <c r="AR188" s="191" t="s">
        <v>177</v>
      </c>
      <c r="AT188" s="191" t="s">
        <v>223</v>
      </c>
      <c r="AU188" s="191" t="s">
        <v>85</v>
      </c>
      <c r="AY188" s="17" t="s">
        <v>131</v>
      </c>
      <c r="BE188" s="192">
        <f>IF(N188="základní",J188,0)</f>
        <v>0</v>
      </c>
      <c r="BF188" s="192">
        <f>IF(N188="snížená",J188,0)</f>
        <v>0</v>
      </c>
      <c r="BG188" s="192">
        <f>IF(N188="zákl. přenesená",J188,0)</f>
        <v>0</v>
      </c>
      <c r="BH188" s="192">
        <f>IF(N188="sníž. přenesená",J188,0)</f>
        <v>0</v>
      </c>
      <c r="BI188" s="192">
        <f>IF(N188="nulová",J188,0)</f>
        <v>0</v>
      </c>
      <c r="BJ188" s="17" t="s">
        <v>81</v>
      </c>
      <c r="BK188" s="192">
        <f>ROUND(I188*H188,2)</f>
        <v>0</v>
      </c>
      <c r="BL188" s="17" t="s">
        <v>91</v>
      </c>
      <c r="BM188" s="191" t="s">
        <v>324</v>
      </c>
    </row>
    <row r="189" spans="2:65" s="1" customFormat="1" ht="19.5">
      <c r="B189" s="34"/>
      <c r="C189" s="35"/>
      <c r="D189" s="193" t="s">
        <v>325</v>
      </c>
      <c r="E189" s="35"/>
      <c r="F189" s="194" t="s">
        <v>326</v>
      </c>
      <c r="G189" s="35"/>
      <c r="H189" s="35"/>
      <c r="I189" s="107"/>
      <c r="J189" s="35"/>
      <c r="K189" s="35"/>
      <c r="L189" s="38"/>
      <c r="M189" s="195"/>
      <c r="N189" s="63"/>
      <c r="O189" s="63"/>
      <c r="P189" s="63"/>
      <c r="Q189" s="63"/>
      <c r="R189" s="63"/>
      <c r="S189" s="63"/>
      <c r="T189" s="64"/>
      <c r="AT189" s="17" t="s">
        <v>325</v>
      </c>
      <c r="AU189" s="17" t="s">
        <v>85</v>
      </c>
    </row>
    <row r="190" spans="2:65" s="13" customFormat="1" ht="11.25">
      <c r="B190" s="206"/>
      <c r="C190" s="207"/>
      <c r="D190" s="193" t="s">
        <v>141</v>
      </c>
      <c r="E190" s="208" t="s">
        <v>28</v>
      </c>
      <c r="F190" s="209" t="s">
        <v>327</v>
      </c>
      <c r="G190" s="207"/>
      <c r="H190" s="210">
        <v>5.8999999999999997E-2</v>
      </c>
      <c r="I190" s="211"/>
      <c r="J190" s="207"/>
      <c r="K190" s="207"/>
      <c r="L190" s="212"/>
      <c r="M190" s="213"/>
      <c r="N190" s="214"/>
      <c r="O190" s="214"/>
      <c r="P190" s="214"/>
      <c r="Q190" s="214"/>
      <c r="R190" s="214"/>
      <c r="S190" s="214"/>
      <c r="T190" s="215"/>
      <c r="AT190" s="216" t="s">
        <v>141</v>
      </c>
      <c r="AU190" s="216" t="s">
        <v>85</v>
      </c>
      <c r="AV190" s="13" t="s">
        <v>85</v>
      </c>
      <c r="AW190" s="13" t="s">
        <v>37</v>
      </c>
      <c r="AX190" s="13" t="s">
        <v>81</v>
      </c>
      <c r="AY190" s="216" t="s">
        <v>131</v>
      </c>
    </row>
    <row r="191" spans="2:65" s="1" customFormat="1" ht="16.5" customHeight="1">
      <c r="B191" s="34"/>
      <c r="C191" s="228" t="s">
        <v>328</v>
      </c>
      <c r="D191" s="228" t="s">
        <v>223</v>
      </c>
      <c r="E191" s="229" t="s">
        <v>329</v>
      </c>
      <c r="F191" s="230" t="s">
        <v>330</v>
      </c>
      <c r="G191" s="231" t="s">
        <v>173</v>
      </c>
      <c r="H191" s="232">
        <v>32</v>
      </c>
      <c r="I191" s="233"/>
      <c r="J191" s="234">
        <f>ROUND(I191*H191,2)</f>
        <v>0</v>
      </c>
      <c r="K191" s="230" t="s">
        <v>137</v>
      </c>
      <c r="L191" s="235"/>
      <c r="M191" s="236" t="s">
        <v>28</v>
      </c>
      <c r="N191" s="237" t="s">
        <v>47</v>
      </c>
      <c r="O191" s="63"/>
      <c r="P191" s="189">
        <f>O191*H191</f>
        <v>0</v>
      </c>
      <c r="Q191" s="189">
        <v>2.0000000000000001E-4</v>
      </c>
      <c r="R191" s="189">
        <f>Q191*H191</f>
        <v>6.4000000000000003E-3</v>
      </c>
      <c r="S191" s="189">
        <v>0</v>
      </c>
      <c r="T191" s="190">
        <f>S191*H191</f>
        <v>0</v>
      </c>
      <c r="AR191" s="191" t="s">
        <v>177</v>
      </c>
      <c r="AT191" s="191" t="s">
        <v>223</v>
      </c>
      <c r="AU191" s="191" t="s">
        <v>85</v>
      </c>
      <c r="AY191" s="17" t="s">
        <v>131</v>
      </c>
      <c r="BE191" s="192">
        <f>IF(N191="základní",J191,0)</f>
        <v>0</v>
      </c>
      <c r="BF191" s="192">
        <f>IF(N191="snížená",J191,0)</f>
        <v>0</v>
      </c>
      <c r="BG191" s="192">
        <f>IF(N191="zákl. přenesená",J191,0)</f>
        <v>0</v>
      </c>
      <c r="BH191" s="192">
        <f>IF(N191="sníž. přenesená",J191,0)</f>
        <v>0</v>
      </c>
      <c r="BI191" s="192">
        <f>IF(N191="nulová",J191,0)</f>
        <v>0</v>
      </c>
      <c r="BJ191" s="17" t="s">
        <v>81</v>
      </c>
      <c r="BK191" s="192">
        <f>ROUND(I191*H191,2)</f>
        <v>0</v>
      </c>
      <c r="BL191" s="17" t="s">
        <v>91</v>
      </c>
      <c r="BM191" s="191" t="s">
        <v>331</v>
      </c>
    </row>
    <row r="192" spans="2:65" s="11" customFormat="1" ht="22.9" customHeight="1">
      <c r="B192" s="164"/>
      <c r="C192" s="165"/>
      <c r="D192" s="166" t="s">
        <v>75</v>
      </c>
      <c r="E192" s="178" t="s">
        <v>332</v>
      </c>
      <c r="F192" s="178" t="s">
        <v>333</v>
      </c>
      <c r="G192" s="165"/>
      <c r="H192" s="165"/>
      <c r="I192" s="168"/>
      <c r="J192" s="179">
        <f>BK192</f>
        <v>0</v>
      </c>
      <c r="K192" s="165"/>
      <c r="L192" s="170"/>
      <c r="M192" s="171"/>
      <c r="N192" s="172"/>
      <c r="O192" s="172"/>
      <c r="P192" s="173">
        <f>SUM(P193:P194)</f>
        <v>0</v>
      </c>
      <c r="Q192" s="172"/>
      <c r="R192" s="173">
        <f>SUM(R193:R194)</f>
        <v>0</v>
      </c>
      <c r="S192" s="172"/>
      <c r="T192" s="174">
        <f>SUM(T193:T194)</f>
        <v>0</v>
      </c>
      <c r="AR192" s="175" t="s">
        <v>81</v>
      </c>
      <c r="AT192" s="176" t="s">
        <v>75</v>
      </c>
      <c r="AU192" s="176" t="s">
        <v>81</v>
      </c>
      <c r="AY192" s="175" t="s">
        <v>131</v>
      </c>
      <c r="BK192" s="177">
        <f>SUM(BK193:BK194)</f>
        <v>0</v>
      </c>
    </row>
    <row r="193" spans="2:65" s="1" customFormat="1" ht="16.5" customHeight="1">
      <c r="B193" s="34"/>
      <c r="C193" s="180" t="s">
        <v>334</v>
      </c>
      <c r="D193" s="180" t="s">
        <v>133</v>
      </c>
      <c r="E193" s="181" t="s">
        <v>335</v>
      </c>
      <c r="F193" s="182" t="s">
        <v>336</v>
      </c>
      <c r="G193" s="183" t="s">
        <v>323</v>
      </c>
      <c r="H193" s="184">
        <v>7678.1019999999999</v>
      </c>
      <c r="I193" s="185"/>
      <c r="J193" s="186">
        <f>ROUND(I193*H193,2)</f>
        <v>0</v>
      </c>
      <c r="K193" s="182" t="s">
        <v>137</v>
      </c>
      <c r="L193" s="38"/>
      <c r="M193" s="187" t="s">
        <v>28</v>
      </c>
      <c r="N193" s="188" t="s">
        <v>47</v>
      </c>
      <c r="O193" s="63"/>
      <c r="P193" s="189">
        <f>O193*H193</f>
        <v>0</v>
      </c>
      <c r="Q193" s="189">
        <v>0</v>
      </c>
      <c r="R193" s="189">
        <f>Q193*H193</f>
        <v>0</v>
      </c>
      <c r="S193" s="189">
        <v>0</v>
      </c>
      <c r="T193" s="190">
        <f>S193*H193</f>
        <v>0</v>
      </c>
      <c r="AR193" s="191" t="s">
        <v>91</v>
      </c>
      <c r="AT193" s="191" t="s">
        <v>133</v>
      </c>
      <c r="AU193" s="191" t="s">
        <v>85</v>
      </c>
      <c r="AY193" s="17" t="s">
        <v>131</v>
      </c>
      <c r="BE193" s="192">
        <f>IF(N193="základní",J193,0)</f>
        <v>0</v>
      </c>
      <c r="BF193" s="192">
        <f>IF(N193="snížená",J193,0)</f>
        <v>0</v>
      </c>
      <c r="BG193" s="192">
        <f>IF(N193="zákl. přenesená",J193,0)</f>
        <v>0</v>
      </c>
      <c r="BH193" s="192">
        <f>IF(N193="sníž. přenesená",J193,0)</f>
        <v>0</v>
      </c>
      <c r="BI193" s="192">
        <f>IF(N193="nulová",J193,0)</f>
        <v>0</v>
      </c>
      <c r="BJ193" s="17" t="s">
        <v>81</v>
      </c>
      <c r="BK193" s="192">
        <f>ROUND(I193*H193,2)</f>
        <v>0</v>
      </c>
      <c r="BL193" s="17" t="s">
        <v>91</v>
      </c>
      <c r="BM193" s="191" t="s">
        <v>337</v>
      </c>
    </row>
    <row r="194" spans="2:65" s="1" customFormat="1" ht="29.25">
      <c r="B194" s="34"/>
      <c r="C194" s="35"/>
      <c r="D194" s="193" t="s">
        <v>139</v>
      </c>
      <c r="E194" s="35"/>
      <c r="F194" s="194" t="s">
        <v>338</v>
      </c>
      <c r="G194" s="35"/>
      <c r="H194" s="35"/>
      <c r="I194" s="107"/>
      <c r="J194" s="35"/>
      <c r="K194" s="35"/>
      <c r="L194" s="38"/>
      <c r="M194" s="238"/>
      <c r="N194" s="239"/>
      <c r="O194" s="239"/>
      <c r="P194" s="239"/>
      <c r="Q194" s="239"/>
      <c r="R194" s="239"/>
      <c r="S194" s="239"/>
      <c r="T194" s="240"/>
      <c r="AT194" s="17" t="s">
        <v>139</v>
      </c>
      <c r="AU194" s="17" t="s">
        <v>85</v>
      </c>
    </row>
    <row r="195" spans="2:65" s="1" customFormat="1" ht="6.95" customHeight="1">
      <c r="B195" s="46"/>
      <c r="C195" s="47"/>
      <c r="D195" s="47"/>
      <c r="E195" s="47"/>
      <c r="F195" s="47"/>
      <c r="G195" s="47"/>
      <c r="H195" s="47"/>
      <c r="I195" s="131"/>
      <c r="J195" s="47"/>
      <c r="K195" s="47"/>
      <c r="L195" s="38"/>
    </row>
  </sheetData>
  <sheetProtection algorithmName="SHA-512" hashValue="Kn5t5JPVbXs+7ubfyzOcVdTNoR1YMzhfgkH1g99ePcYUPKKwPyJ8++vrBlP9bTSI56zcTDmmNEEP12fwe1xaDw==" saltValue="Y+2qTaQ7qevIown+haGuYMbpyKey5/wOUVRSqpesW2+ehedgW22+BhFKMvYcVleY8NoQKB2fo/GSeIItr7ZTeA==" spinCount="100000" sheet="1" objects="1" scenarios="1" formatColumns="0" formatRows="0" autoFilter="0"/>
  <autoFilter ref="C84:K194"/>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B2:BM123"/>
  <sheetViews>
    <sheetView showGridLines="0" topLeftCell="A86"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87</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339</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ROUND(J82,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ROUND((SUM(BE82:BE122)),  2)</f>
        <v>0</v>
      </c>
      <c r="I33" s="120">
        <v>0.21</v>
      </c>
      <c r="J33" s="119">
        <f>ROUND(((SUM(BE82:BE122))*I33),  2)</f>
        <v>0</v>
      </c>
      <c r="L33" s="38"/>
    </row>
    <row r="34" spans="2:12" s="1" customFormat="1" ht="14.45" customHeight="1">
      <c r="B34" s="38"/>
      <c r="E34" s="106" t="s">
        <v>48</v>
      </c>
      <c r="F34" s="119">
        <f>ROUND((SUM(BF82:BF122)),  2)</f>
        <v>0</v>
      </c>
      <c r="I34" s="120">
        <v>0.15</v>
      </c>
      <c r="J34" s="119">
        <f>ROUND(((SUM(BF82:BF122))*I34),  2)</f>
        <v>0</v>
      </c>
      <c r="L34" s="38"/>
    </row>
    <row r="35" spans="2:12" s="1" customFormat="1" ht="14.45" hidden="1" customHeight="1">
      <c r="B35" s="38"/>
      <c r="E35" s="106" t="s">
        <v>49</v>
      </c>
      <c r="F35" s="119">
        <f>ROUND((SUM(BG82:BG122)),  2)</f>
        <v>0</v>
      </c>
      <c r="I35" s="120">
        <v>0.21</v>
      </c>
      <c r="J35" s="119">
        <f>0</f>
        <v>0</v>
      </c>
      <c r="L35" s="38"/>
    </row>
    <row r="36" spans="2:12" s="1" customFormat="1" ht="14.45" hidden="1" customHeight="1">
      <c r="B36" s="38"/>
      <c r="E36" s="106" t="s">
        <v>50</v>
      </c>
      <c r="F36" s="119">
        <f>ROUND((SUM(BH82:BH122)),  2)</f>
        <v>0</v>
      </c>
      <c r="I36" s="120">
        <v>0.15</v>
      </c>
      <c r="J36" s="119">
        <f>0</f>
        <v>0</v>
      </c>
      <c r="L36" s="38"/>
    </row>
    <row r="37" spans="2:12" s="1" customFormat="1" ht="14.45" hidden="1" customHeight="1">
      <c r="B37" s="38"/>
      <c r="E37" s="106" t="s">
        <v>51</v>
      </c>
      <c r="F37" s="119">
        <f>ROUND((SUM(BI82:BI122)),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2 - SO 02 Revitalizace ramene Jordánu</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J82</f>
        <v>0</v>
      </c>
      <c r="K59" s="35"/>
      <c r="L59" s="38"/>
      <c r="AU59" s="17" t="s">
        <v>109</v>
      </c>
    </row>
    <row r="60" spans="2:47" s="8" customFormat="1" ht="24.95" customHeight="1">
      <c r="B60" s="140"/>
      <c r="C60" s="141"/>
      <c r="D60" s="142" t="s">
        <v>110</v>
      </c>
      <c r="E60" s="143"/>
      <c r="F60" s="143"/>
      <c r="G60" s="143"/>
      <c r="H60" s="143"/>
      <c r="I60" s="144"/>
      <c r="J60" s="145">
        <f>J83</f>
        <v>0</v>
      </c>
      <c r="K60" s="141"/>
      <c r="L60" s="146"/>
    </row>
    <row r="61" spans="2:47" s="9" customFormat="1" ht="19.899999999999999" customHeight="1">
      <c r="B61" s="147"/>
      <c r="C61" s="148"/>
      <c r="D61" s="149" t="s">
        <v>111</v>
      </c>
      <c r="E61" s="150"/>
      <c r="F61" s="150"/>
      <c r="G61" s="150"/>
      <c r="H61" s="150"/>
      <c r="I61" s="151"/>
      <c r="J61" s="152">
        <f>J84</f>
        <v>0</v>
      </c>
      <c r="K61" s="148"/>
      <c r="L61" s="153"/>
    </row>
    <row r="62" spans="2:47" s="9" customFormat="1" ht="19.899999999999999" customHeight="1">
      <c r="B62" s="147"/>
      <c r="C62" s="148"/>
      <c r="D62" s="149" t="s">
        <v>115</v>
      </c>
      <c r="E62" s="150"/>
      <c r="F62" s="150"/>
      <c r="G62" s="150"/>
      <c r="H62" s="150"/>
      <c r="I62" s="151"/>
      <c r="J62" s="152">
        <f>J120</f>
        <v>0</v>
      </c>
      <c r="K62" s="148"/>
      <c r="L62" s="153"/>
    </row>
    <row r="63" spans="2:47" s="1" customFormat="1" ht="21.75" customHeight="1">
      <c r="B63" s="34"/>
      <c r="C63" s="35"/>
      <c r="D63" s="35"/>
      <c r="E63" s="35"/>
      <c r="F63" s="35"/>
      <c r="G63" s="35"/>
      <c r="H63" s="35"/>
      <c r="I63" s="107"/>
      <c r="J63" s="35"/>
      <c r="K63" s="35"/>
      <c r="L63" s="38"/>
    </row>
    <row r="64" spans="2:47" s="1" customFormat="1" ht="6.95" customHeight="1">
      <c r="B64" s="46"/>
      <c r="C64" s="47"/>
      <c r="D64" s="47"/>
      <c r="E64" s="47"/>
      <c r="F64" s="47"/>
      <c r="G64" s="47"/>
      <c r="H64" s="47"/>
      <c r="I64" s="131"/>
      <c r="J64" s="47"/>
      <c r="K64" s="47"/>
      <c r="L64" s="38"/>
    </row>
    <row r="68" spans="2:12" s="1" customFormat="1" ht="6.95" customHeight="1">
      <c r="B68" s="48"/>
      <c r="C68" s="49"/>
      <c r="D68" s="49"/>
      <c r="E68" s="49"/>
      <c r="F68" s="49"/>
      <c r="G68" s="49"/>
      <c r="H68" s="49"/>
      <c r="I68" s="134"/>
      <c r="J68" s="49"/>
      <c r="K68" s="49"/>
      <c r="L68" s="38"/>
    </row>
    <row r="69" spans="2:12" s="1" customFormat="1" ht="24.95" customHeight="1">
      <c r="B69" s="34"/>
      <c r="C69" s="23" t="s">
        <v>116</v>
      </c>
      <c r="D69" s="35"/>
      <c r="E69" s="35"/>
      <c r="F69" s="35"/>
      <c r="G69" s="35"/>
      <c r="H69" s="35"/>
      <c r="I69" s="107"/>
      <c r="J69" s="35"/>
      <c r="K69" s="35"/>
      <c r="L69" s="38"/>
    </row>
    <row r="70" spans="2:12" s="1" customFormat="1" ht="6.95" customHeight="1">
      <c r="B70" s="34"/>
      <c r="C70" s="35"/>
      <c r="D70" s="35"/>
      <c r="E70" s="35"/>
      <c r="F70" s="35"/>
      <c r="G70" s="35"/>
      <c r="H70" s="35"/>
      <c r="I70" s="107"/>
      <c r="J70" s="35"/>
      <c r="K70" s="35"/>
      <c r="L70" s="38"/>
    </row>
    <row r="71" spans="2:12" s="1" customFormat="1" ht="12" customHeight="1">
      <c r="B71" s="34"/>
      <c r="C71" s="29" t="s">
        <v>16</v>
      </c>
      <c r="D71" s="35"/>
      <c r="E71" s="35"/>
      <c r="F71" s="35"/>
      <c r="G71" s="35"/>
      <c r="H71" s="35"/>
      <c r="I71" s="107"/>
      <c r="J71" s="35"/>
      <c r="K71" s="35"/>
      <c r="L71" s="38"/>
    </row>
    <row r="72" spans="2:12" s="1" customFormat="1" ht="16.5" customHeight="1">
      <c r="B72" s="34"/>
      <c r="C72" s="35"/>
      <c r="D72" s="35"/>
      <c r="E72" s="373" t="str">
        <f>E7</f>
        <v>Orlice, Týniště n.O., revitalizace ramene Jordán - zadání</v>
      </c>
      <c r="F72" s="374"/>
      <c r="G72" s="374"/>
      <c r="H72" s="374"/>
      <c r="I72" s="107"/>
      <c r="J72" s="35"/>
      <c r="K72" s="35"/>
      <c r="L72" s="38"/>
    </row>
    <row r="73" spans="2:12" s="1" customFormat="1" ht="12" customHeight="1">
      <c r="B73" s="34"/>
      <c r="C73" s="29" t="s">
        <v>104</v>
      </c>
      <c r="D73" s="35"/>
      <c r="E73" s="35"/>
      <c r="F73" s="35"/>
      <c r="G73" s="35"/>
      <c r="H73" s="35"/>
      <c r="I73" s="107"/>
      <c r="J73" s="35"/>
      <c r="K73" s="35"/>
      <c r="L73" s="38"/>
    </row>
    <row r="74" spans="2:12" s="1" customFormat="1" ht="16.5" customHeight="1">
      <c r="B74" s="34"/>
      <c r="C74" s="35"/>
      <c r="D74" s="35"/>
      <c r="E74" s="346" t="str">
        <f>E9</f>
        <v>2 - SO 02 Revitalizace ramene Jordánu</v>
      </c>
      <c r="F74" s="375"/>
      <c r="G74" s="375"/>
      <c r="H74" s="375"/>
      <c r="I74" s="107"/>
      <c r="J74" s="35"/>
      <c r="K74" s="35"/>
      <c r="L74" s="38"/>
    </row>
    <row r="75" spans="2:12" s="1" customFormat="1" ht="6.95" customHeight="1">
      <c r="B75" s="34"/>
      <c r="C75" s="35"/>
      <c r="D75" s="35"/>
      <c r="E75" s="35"/>
      <c r="F75" s="35"/>
      <c r="G75" s="35"/>
      <c r="H75" s="35"/>
      <c r="I75" s="107"/>
      <c r="J75" s="35"/>
      <c r="K75" s="35"/>
      <c r="L75" s="38"/>
    </row>
    <row r="76" spans="2:12" s="1" customFormat="1" ht="12" customHeight="1">
      <c r="B76" s="34"/>
      <c r="C76" s="29" t="s">
        <v>22</v>
      </c>
      <c r="D76" s="35"/>
      <c r="E76" s="35"/>
      <c r="F76" s="27" t="str">
        <f>F12</f>
        <v>Týniště n. Orlicí, Štěpánovsko</v>
      </c>
      <c r="G76" s="35"/>
      <c r="H76" s="35"/>
      <c r="I76" s="109" t="s">
        <v>24</v>
      </c>
      <c r="J76" s="58" t="str">
        <f>IF(J12="","",J12)</f>
        <v>27. 5. 2019</v>
      </c>
      <c r="K76" s="35"/>
      <c r="L76" s="38"/>
    </row>
    <row r="77" spans="2:12" s="1" customFormat="1" ht="6.95" customHeight="1">
      <c r="B77" s="34"/>
      <c r="C77" s="35"/>
      <c r="D77" s="35"/>
      <c r="E77" s="35"/>
      <c r="F77" s="35"/>
      <c r="G77" s="35"/>
      <c r="H77" s="35"/>
      <c r="I77" s="107"/>
      <c r="J77" s="35"/>
      <c r="K77" s="35"/>
      <c r="L77" s="38"/>
    </row>
    <row r="78" spans="2:12" s="1" customFormat="1" ht="43.15" customHeight="1">
      <c r="B78" s="34"/>
      <c r="C78" s="29" t="s">
        <v>26</v>
      </c>
      <c r="D78" s="35"/>
      <c r="E78" s="35"/>
      <c r="F78" s="27" t="str">
        <f>E15</f>
        <v>Povodí Labe, státní podnik,Víta Nejedlého 951, HK3</v>
      </c>
      <c r="G78" s="35"/>
      <c r="H78" s="35"/>
      <c r="I78" s="109" t="s">
        <v>33</v>
      </c>
      <c r="J78" s="32" t="str">
        <f>E21</f>
        <v>Šindlar s.r.o.,Na Brně 372/2a, 500 06 Hradec Král.</v>
      </c>
      <c r="K78" s="35"/>
      <c r="L78" s="38"/>
    </row>
    <row r="79" spans="2:12" s="1" customFormat="1" ht="15.2" customHeight="1">
      <c r="B79" s="34"/>
      <c r="C79" s="29" t="s">
        <v>31</v>
      </c>
      <c r="D79" s="35"/>
      <c r="E79" s="35"/>
      <c r="F79" s="27" t="str">
        <f>IF(E18="","",E18)</f>
        <v>Vyplň údaj</v>
      </c>
      <c r="G79" s="35"/>
      <c r="H79" s="35"/>
      <c r="I79" s="109" t="s">
        <v>38</v>
      </c>
      <c r="J79" s="32" t="str">
        <f>E24</f>
        <v>Ing. Nikola Janková</v>
      </c>
      <c r="K79" s="35"/>
      <c r="L79" s="38"/>
    </row>
    <row r="80" spans="2:12" s="1" customFormat="1" ht="10.35" customHeight="1">
      <c r="B80" s="34"/>
      <c r="C80" s="35"/>
      <c r="D80" s="35"/>
      <c r="E80" s="35"/>
      <c r="F80" s="35"/>
      <c r="G80" s="35"/>
      <c r="H80" s="35"/>
      <c r="I80" s="107"/>
      <c r="J80" s="35"/>
      <c r="K80" s="35"/>
      <c r="L80" s="38"/>
    </row>
    <row r="81" spans="2:65" s="10" customFormat="1" ht="29.25" customHeight="1">
      <c r="B81" s="154"/>
      <c r="C81" s="155" t="s">
        <v>117</v>
      </c>
      <c r="D81" s="156" t="s">
        <v>61</v>
      </c>
      <c r="E81" s="156" t="s">
        <v>57</v>
      </c>
      <c r="F81" s="156" t="s">
        <v>58</v>
      </c>
      <c r="G81" s="156" t="s">
        <v>118</v>
      </c>
      <c r="H81" s="156" t="s">
        <v>119</v>
      </c>
      <c r="I81" s="157" t="s">
        <v>120</v>
      </c>
      <c r="J81" s="156" t="s">
        <v>108</v>
      </c>
      <c r="K81" s="158" t="s">
        <v>121</v>
      </c>
      <c r="L81" s="159"/>
      <c r="M81" s="67" t="s">
        <v>28</v>
      </c>
      <c r="N81" s="68" t="s">
        <v>46</v>
      </c>
      <c r="O81" s="68" t="s">
        <v>122</v>
      </c>
      <c r="P81" s="68" t="s">
        <v>123</v>
      </c>
      <c r="Q81" s="68" t="s">
        <v>124</v>
      </c>
      <c r="R81" s="68" t="s">
        <v>125</v>
      </c>
      <c r="S81" s="68" t="s">
        <v>126</v>
      </c>
      <c r="T81" s="69" t="s">
        <v>127</v>
      </c>
    </row>
    <row r="82" spans="2:65" s="1" customFormat="1" ht="22.9" customHeight="1">
      <c r="B82" s="34"/>
      <c r="C82" s="74" t="s">
        <v>128</v>
      </c>
      <c r="D82" s="35"/>
      <c r="E82" s="35"/>
      <c r="F82" s="35"/>
      <c r="G82" s="35"/>
      <c r="H82" s="35"/>
      <c r="I82" s="107"/>
      <c r="J82" s="160">
        <f>BK82</f>
        <v>0</v>
      </c>
      <c r="K82" s="35"/>
      <c r="L82" s="38"/>
      <c r="M82" s="70"/>
      <c r="N82" s="71"/>
      <c r="O82" s="71"/>
      <c r="P82" s="161">
        <f>P83</f>
        <v>0</v>
      </c>
      <c r="Q82" s="71"/>
      <c r="R82" s="161">
        <f>R83</f>
        <v>0.16215000000000002</v>
      </c>
      <c r="S82" s="71"/>
      <c r="T82" s="162">
        <f>T83</f>
        <v>0</v>
      </c>
      <c r="AT82" s="17" t="s">
        <v>75</v>
      </c>
      <c r="AU82" s="17" t="s">
        <v>109</v>
      </c>
      <c r="BK82" s="163">
        <f>BK83</f>
        <v>0</v>
      </c>
    </row>
    <row r="83" spans="2:65" s="11" customFormat="1" ht="25.9" customHeight="1">
      <c r="B83" s="164"/>
      <c r="C83" s="165"/>
      <c r="D83" s="166" t="s">
        <v>75</v>
      </c>
      <c r="E83" s="167" t="s">
        <v>129</v>
      </c>
      <c r="F83" s="167" t="s">
        <v>130</v>
      </c>
      <c r="G83" s="165"/>
      <c r="H83" s="165"/>
      <c r="I83" s="168"/>
      <c r="J83" s="169">
        <f>BK83</f>
        <v>0</v>
      </c>
      <c r="K83" s="165"/>
      <c r="L83" s="170"/>
      <c r="M83" s="171"/>
      <c r="N83" s="172"/>
      <c r="O83" s="172"/>
      <c r="P83" s="173">
        <f>P84+P120</f>
        <v>0</v>
      </c>
      <c r="Q83" s="172"/>
      <c r="R83" s="173">
        <f>R84+R120</f>
        <v>0.16215000000000002</v>
      </c>
      <c r="S83" s="172"/>
      <c r="T83" s="174">
        <f>T84+T120</f>
        <v>0</v>
      </c>
      <c r="AR83" s="175" t="s">
        <v>81</v>
      </c>
      <c r="AT83" s="176" t="s">
        <v>75</v>
      </c>
      <c r="AU83" s="176" t="s">
        <v>76</v>
      </c>
      <c r="AY83" s="175" t="s">
        <v>131</v>
      </c>
      <c r="BK83" s="177">
        <f>BK84+BK120</f>
        <v>0</v>
      </c>
    </row>
    <row r="84" spans="2:65" s="11" customFormat="1" ht="22.9" customHeight="1">
      <c r="B84" s="164"/>
      <c r="C84" s="165"/>
      <c r="D84" s="166" t="s">
        <v>75</v>
      </c>
      <c r="E84" s="178" t="s">
        <v>81</v>
      </c>
      <c r="F84" s="178" t="s">
        <v>132</v>
      </c>
      <c r="G84" s="165"/>
      <c r="H84" s="165"/>
      <c r="I84" s="168"/>
      <c r="J84" s="179">
        <f>BK84</f>
        <v>0</v>
      </c>
      <c r="K84" s="165"/>
      <c r="L84" s="170"/>
      <c r="M84" s="171"/>
      <c r="N84" s="172"/>
      <c r="O84" s="172"/>
      <c r="P84" s="173">
        <f>SUM(P85:P119)</f>
        <v>0</v>
      </c>
      <c r="Q84" s="172"/>
      <c r="R84" s="173">
        <f>SUM(R85:R119)</f>
        <v>0.16215000000000002</v>
      </c>
      <c r="S84" s="172"/>
      <c r="T84" s="174">
        <f>SUM(T85:T119)</f>
        <v>0</v>
      </c>
      <c r="AR84" s="175" t="s">
        <v>81</v>
      </c>
      <c r="AT84" s="176" t="s">
        <v>75</v>
      </c>
      <c r="AU84" s="176" t="s">
        <v>81</v>
      </c>
      <c r="AY84" s="175" t="s">
        <v>131</v>
      </c>
      <c r="BK84" s="177">
        <f>SUM(BK85:BK119)</f>
        <v>0</v>
      </c>
    </row>
    <row r="85" spans="2:65" s="1" customFormat="1" ht="24" customHeight="1">
      <c r="B85" s="34"/>
      <c r="C85" s="180" t="s">
        <v>81</v>
      </c>
      <c r="D85" s="180" t="s">
        <v>133</v>
      </c>
      <c r="E85" s="181" t="s">
        <v>340</v>
      </c>
      <c r="F85" s="182" t="s">
        <v>341</v>
      </c>
      <c r="G85" s="183" t="s">
        <v>136</v>
      </c>
      <c r="H85" s="184">
        <v>582.69200000000001</v>
      </c>
      <c r="I85" s="185"/>
      <c r="J85" s="186">
        <f>ROUND(I85*H85,2)</f>
        <v>0</v>
      </c>
      <c r="K85" s="182" t="s">
        <v>137</v>
      </c>
      <c r="L85" s="38"/>
      <c r="M85" s="187" t="s">
        <v>28</v>
      </c>
      <c r="N85" s="188" t="s">
        <v>47</v>
      </c>
      <c r="O85" s="63"/>
      <c r="P85" s="189">
        <f>O85*H85</f>
        <v>0</v>
      </c>
      <c r="Q85" s="189">
        <v>0</v>
      </c>
      <c r="R85" s="189">
        <f>Q85*H85</f>
        <v>0</v>
      </c>
      <c r="S85" s="189">
        <v>0</v>
      </c>
      <c r="T85" s="190">
        <f>S85*H85</f>
        <v>0</v>
      </c>
      <c r="AR85" s="191" t="s">
        <v>91</v>
      </c>
      <c r="AT85" s="191" t="s">
        <v>133</v>
      </c>
      <c r="AU85" s="191" t="s">
        <v>85</v>
      </c>
      <c r="AY85" s="17" t="s">
        <v>131</v>
      </c>
      <c r="BE85" s="192">
        <f>IF(N85="základní",J85,0)</f>
        <v>0</v>
      </c>
      <c r="BF85" s="192">
        <f>IF(N85="snížená",J85,0)</f>
        <v>0</v>
      </c>
      <c r="BG85" s="192">
        <f>IF(N85="zákl. přenesená",J85,0)</f>
        <v>0</v>
      </c>
      <c r="BH85" s="192">
        <f>IF(N85="sníž. přenesená",J85,0)</f>
        <v>0</v>
      </c>
      <c r="BI85" s="192">
        <f>IF(N85="nulová",J85,0)</f>
        <v>0</v>
      </c>
      <c r="BJ85" s="17" t="s">
        <v>81</v>
      </c>
      <c r="BK85" s="192">
        <f>ROUND(I85*H85,2)</f>
        <v>0</v>
      </c>
      <c r="BL85" s="17" t="s">
        <v>91</v>
      </c>
      <c r="BM85" s="191" t="s">
        <v>342</v>
      </c>
    </row>
    <row r="86" spans="2:65" s="1" customFormat="1" ht="224.25">
      <c r="B86" s="34"/>
      <c r="C86" s="35"/>
      <c r="D86" s="193" t="s">
        <v>139</v>
      </c>
      <c r="E86" s="35"/>
      <c r="F86" s="194" t="s">
        <v>343</v>
      </c>
      <c r="G86" s="35"/>
      <c r="H86" s="35"/>
      <c r="I86" s="107"/>
      <c r="J86" s="35"/>
      <c r="K86" s="35"/>
      <c r="L86" s="38"/>
      <c r="M86" s="195"/>
      <c r="N86" s="63"/>
      <c r="O86" s="63"/>
      <c r="P86" s="63"/>
      <c r="Q86" s="63"/>
      <c r="R86" s="63"/>
      <c r="S86" s="63"/>
      <c r="T86" s="64"/>
      <c r="AT86" s="17" t="s">
        <v>139</v>
      </c>
      <c r="AU86" s="17" t="s">
        <v>85</v>
      </c>
    </row>
    <row r="87" spans="2:65" s="12" customFormat="1" ht="11.25">
      <c r="B87" s="196"/>
      <c r="C87" s="197"/>
      <c r="D87" s="193" t="s">
        <v>141</v>
      </c>
      <c r="E87" s="198" t="s">
        <v>28</v>
      </c>
      <c r="F87" s="199" t="s">
        <v>344</v>
      </c>
      <c r="G87" s="197"/>
      <c r="H87" s="198" t="s">
        <v>28</v>
      </c>
      <c r="I87" s="200"/>
      <c r="J87" s="197"/>
      <c r="K87" s="197"/>
      <c r="L87" s="201"/>
      <c r="M87" s="202"/>
      <c r="N87" s="203"/>
      <c r="O87" s="203"/>
      <c r="P87" s="203"/>
      <c r="Q87" s="203"/>
      <c r="R87" s="203"/>
      <c r="S87" s="203"/>
      <c r="T87" s="204"/>
      <c r="AT87" s="205" t="s">
        <v>141</v>
      </c>
      <c r="AU87" s="205" t="s">
        <v>85</v>
      </c>
      <c r="AV87" s="12" t="s">
        <v>81</v>
      </c>
      <c r="AW87" s="12" t="s">
        <v>37</v>
      </c>
      <c r="AX87" s="12" t="s">
        <v>76</v>
      </c>
      <c r="AY87" s="205" t="s">
        <v>131</v>
      </c>
    </row>
    <row r="88" spans="2:65" s="13" customFormat="1" ht="11.25">
      <c r="B88" s="206"/>
      <c r="C88" s="207"/>
      <c r="D88" s="193" t="s">
        <v>141</v>
      </c>
      <c r="E88" s="208" t="s">
        <v>28</v>
      </c>
      <c r="F88" s="209" t="s">
        <v>345</v>
      </c>
      <c r="G88" s="207"/>
      <c r="H88" s="210">
        <v>582.69200000000001</v>
      </c>
      <c r="I88" s="211"/>
      <c r="J88" s="207"/>
      <c r="K88" s="207"/>
      <c r="L88" s="212"/>
      <c r="M88" s="213"/>
      <c r="N88" s="214"/>
      <c r="O88" s="214"/>
      <c r="P88" s="214"/>
      <c r="Q88" s="214"/>
      <c r="R88" s="214"/>
      <c r="S88" s="214"/>
      <c r="T88" s="215"/>
      <c r="AT88" s="216" t="s">
        <v>141</v>
      </c>
      <c r="AU88" s="216" t="s">
        <v>85</v>
      </c>
      <c r="AV88" s="13" t="s">
        <v>85</v>
      </c>
      <c r="AW88" s="13" t="s">
        <v>37</v>
      </c>
      <c r="AX88" s="13" t="s">
        <v>81</v>
      </c>
      <c r="AY88" s="216" t="s">
        <v>131</v>
      </c>
    </row>
    <row r="89" spans="2:65" s="1" customFormat="1" ht="24" customHeight="1">
      <c r="B89" s="34"/>
      <c r="C89" s="180" t="s">
        <v>85</v>
      </c>
      <c r="D89" s="180" t="s">
        <v>133</v>
      </c>
      <c r="E89" s="181" t="s">
        <v>346</v>
      </c>
      <c r="F89" s="182" t="s">
        <v>347</v>
      </c>
      <c r="G89" s="183" t="s">
        <v>136</v>
      </c>
      <c r="H89" s="184">
        <v>582.69200000000001</v>
      </c>
      <c r="I89" s="185"/>
      <c r="J89" s="186">
        <f>ROUND(I89*H89,2)</f>
        <v>0</v>
      </c>
      <c r="K89" s="182" t="s">
        <v>137</v>
      </c>
      <c r="L89" s="38"/>
      <c r="M89" s="187" t="s">
        <v>28</v>
      </c>
      <c r="N89" s="188" t="s">
        <v>47</v>
      </c>
      <c r="O89" s="63"/>
      <c r="P89" s="189">
        <f>O89*H89</f>
        <v>0</v>
      </c>
      <c r="Q89" s="189">
        <v>0</v>
      </c>
      <c r="R89" s="189">
        <f>Q89*H89</f>
        <v>0</v>
      </c>
      <c r="S89" s="189">
        <v>0</v>
      </c>
      <c r="T89" s="190">
        <f>S89*H89</f>
        <v>0</v>
      </c>
      <c r="AR89" s="191" t="s">
        <v>91</v>
      </c>
      <c r="AT89" s="191" t="s">
        <v>133</v>
      </c>
      <c r="AU89" s="191" t="s">
        <v>85</v>
      </c>
      <c r="AY89" s="17" t="s">
        <v>131</v>
      </c>
      <c r="BE89" s="192">
        <f>IF(N89="základní",J89,0)</f>
        <v>0</v>
      </c>
      <c r="BF89" s="192">
        <f>IF(N89="snížená",J89,0)</f>
        <v>0</v>
      </c>
      <c r="BG89" s="192">
        <f>IF(N89="zákl. přenesená",J89,0)</f>
        <v>0</v>
      </c>
      <c r="BH89" s="192">
        <f>IF(N89="sníž. přenesená",J89,0)</f>
        <v>0</v>
      </c>
      <c r="BI89" s="192">
        <f>IF(N89="nulová",J89,0)</f>
        <v>0</v>
      </c>
      <c r="BJ89" s="17" t="s">
        <v>81</v>
      </c>
      <c r="BK89" s="192">
        <f>ROUND(I89*H89,2)</f>
        <v>0</v>
      </c>
      <c r="BL89" s="17" t="s">
        <v>91</v>
      </c>
      <c r="BM89" s="191" t="s">
        <v>348</v>
      </c>
    </row>
    <row r="90" spans="2:65" s="1" customFormat="1" ht="224.25">
      <c r="B90" s="34"/>
      <c r="C90" s="35"/>
      <c r="D90" s="193" t="s">
        <v>139</v>
      </c>
      <c r="E90" s="35"/>
      <c r="F90" s="194" t="s">
        <v>343</v>
      </c>
      <c r="G90" s="35"/>
      <c r="H90" s="35"/>
      <c r="I90" s="107"/>
      <c r="J90" s="35"/>
      <c r="K90" s="35"/>
      <c r="L90" s="38"/>
      <c r="M90" s="195"/>
      <c r="N90" s="63"/>
      <c r="O90" s="63"/>
      <c r="P90" s="63"/>
      <c r="Q90" s="63"/>
      <c r="R90" s="63"/>
      <c r="S90" s="63"/>
      <c r="T90" s="64"/>
      <c r="AT90" s="17" t="s">
        <v>139</v>
      </c>
      <c r="AU90" s="17" t="s">
        <v>85</v>
      </c>
    </row>
    <row r="91" spans="2:65" s="12" customFormat="1" ht="11.25">
      <c r="B91" s="196"/>
      <c r="C91" s="197"/>
      <c r="D91" s="193" t="s">
        <v>141</v>
      </c>
      <c r="E91" s="198" t="s">
        <v>28</v>
      </c>
      <c r="F91" s="199" t="s">
        <v>349</v>
      </c>
      <c r="G91" s="197"/>
      <c r="H91" s="198" t="s">
        <v>28</v>
      </c>
      <c r="I91" s="200"/>
      <c r="J91" s="197"/>
      <c r="K91" s="197"/>
      <c r="L91" s="201"/>
      <c r="M91" s="202"/>
      <c r="N91" s="203"/>
      <c r="O91" s="203"/>
      <c r="P91" s="203"/>
      <c r="Q91" s="203"/>
      <c r="R91" s="203"/>
      <c r="S91" s="203"/>
      <c r="T91" s="204"/>
      <c r="AT91" s="205" t="s">
        <v>141</v>
      </c>
      <c r="AU91" s="205" t="s">
        <v>85</v>
      </c>
      <c r="AV91" s="12" t="s">
        <v>81</v>
      </c>
      <c r="AW91" s="12" t="s">
        <v>37</v>
      </c>
      <c r="AX91" s="12" t="s">
        <v>76</v>
      </c>
      <c r="AY91" s="205" t="s">
        <v>131</v>
      </c>
    </row>
    <row r="92" spans="2:65" s="13" customFormat="1" ht="11.25">
      <c r="B92" s="206"/>
      <c r="C92" s="207"/>
      <c r="D92" s="193" t="s">
        <v>141</v>
      </c>
      <c r="E92" s="208" t="s">
        <v>28</v>
      </c>
      <c r="F92" s="209" t="s">
        <v>345</v>
      </c>
      <c r="G92" s="207"/>
      <c r="H92" s="210">
        <v>582.69200000000001</v>
      </c>
      <c r="I92" s="211"/>
      <c r="J92" s="207"/>
      <c r="K92" s="207"/>
      <c r="L92" s="212"/>
      <c r="M92" s="213"/>
      <c r="N92" s="214"/>
      <c r="O92" s="214"/>
      <c r="P92" s="214"/>
      <c r="Q92" s="214"/>
      <c r="R92" s="214"/>
      <c r="S92" s="214"/>
      <c r="T92" s="215"/>
      <c r="AT92" s="216" t="s">
        <v>141</v>
      </c>
      <c r="AU92" s="216" t="s">
        <v>85</v>
      </c>
      <c r="AV92" s="13" t="s">
        <v>85</v>
      </c>
      <c r="AW92" s="13" t="s">
        <v>37</v>
      </c>
      <c r="AX92" s="13" t="s">
        <v>81</v>
      </c>
      <c r="AY92" s="216" t="s">
        <v>131</v>
      </c>
    </row>
    <row r="93" spans="2:65" s="1" customFormat="1" ht="24" customHeight="1">
      <c r="B93" s="34"/>
      <c r="C93" s="180" t="s">
        <v>88</v>
      </c>
      <c r="D93" s="180" t="s">
        <v>133</v>
      </c>
      <c r="E93" s="181" t="s">
        <v>350</v>
      </c>
      <c r="F93" s="182" t="s">
        <v>351</v>
      </c>
      <c r="G93" s="183" t="s">
        <v>136</v>
      </c>
      <c r="H93" s="184">
        <v>174.80799999999999</v>
      </c>
      <c r="I93" s="185"/>
      <c r="J93" s="186">
        <f>ROUND(I93*H93,2)</f>
        <v>0</v>
      </c>
      <c r="K93" s="182" t="s">
        <v>137</v>
      </c>
      <c r="L93" s="38"/>
      <c r="M93" s="187" t="s">
        <v>28</v>
      </c>
      <c r="N93" s="188" t="s">
        <v>47</v>
      </c>
      <c r="O93" s="63"/>
      <c r="P93" s="189">
        <f>O93*H93</f>
        <v>0</v>
      </c>
      <c r="Q93" s="189">
        <v>0</v>
      </c>
      <c r="R93" s="189">
        <f>Q93*H93</f>
        <v>0</v>
      </c>
      <c r="S93" s="189">
        <v>0</v>
      </c>
      <c r="T93" s="190">
        <f>S93*H93</f>
        <v>0</v>
      </c>
      <c r="AR93" s="191" t="s">
        <v>91</v>
      </c>
      <c r="AT93" s="191" t="s">
        <v>133</v>
      </c>
      <c r="AU93" s="191" t="s">
        <v>85</v>
      </c>
      <c r="AY93" s="17" t="s">
        <v>131</v>
      </c>
      <c r="BE93" s="192">
        <f>IF(N93="základní",J93,0)</f>
        <v>0</v>
      </c>
      <c r="BF93" s="192">
        <f>IF(N93="snížená",J93,0)</f>
        <v>0</v>
      </c>
      <c r="BG93" s="192">
        <f>IF(N93="zákl. přenesená",J93,0)</f>
        <v>0</v>
      </c>
      <c r="BH93" s="192">
        <f>IF(N93="sníž. přenesená",J93,0)</f>
        <v>0</v>
      </c>
      <c r="BI93" s="192">
        <f>IF(N93="nulová",J93,0)</f>
        <v>0</v>
      </c>
      <c r="BJ93" s="17" t="s">
        <v>81</v>
      </c>
      <c r="BK93" s="192">
        <f>ROUND(I93*H93,2)</f>
        <v>0</v>
      </c>
      <c r="BL93" s="17" t="s">
        <v>91</v>
      </c>
      <c r="BM93" s="191" t="s">
        <v>352</v>
      </c>
    </row>
    <row r="94" spans="2:65" s="1" customFormat="1" ht="224.25">
      <c r="B94" s="34"/>
      <c r="C94" s="35"/>
      <c r="D94" s="193" t="s">
        <v>139</v>
      </c>
      <c r="E94" s="35"/>
      <c r="F94" s="194" t="s">
        <v>343</v>
      </c>
      <c r="G94" s="35"/>
      <c r="H94" s="35"/>
      <c r="I94" s="107"/>
      <c r="J94" s="35"/>
      <c r="K94" s="35"/>
      <c r="L94" s="38"/>
      <c r="M94" s="195"/>
      <c r="N94" s="63"/>
      <c r="O94" s="63"/>
      <c r="P94" s="63"/>
      <c r="Q94" s="63"/>
      <c r="R94" s="63"/>
      <c r="S94" s="63"/>
      <c r="T94" s="64"/>
      <c r="AT94" s="17" t="s">
        <v>139</v>
      </c>
      <c r="AU94" s="17" t="s">
        <v>85</v>
      </c>
    </row>
    <row r="95" spans="2:65" s="13" customFormat="1" ht="11.25">
      <c r="B95" s="206"/>
      <c r="C95" s="207"/>
      <c r="D95" s="193" t="s">
        <v>141</v>
      </c>
      <c r="E95" s="208" t="s">
        <v>28</v>
      </c>
      <c r="F95" s="209" t="s">
        <v>353</v>
      </c>
      <c r="G95" s="207"/>
      <c r="H95" s="210">
        <v>174.80799999999999</v>
      </c>
      <c r="I95" s="211"/>
      <c r="J95" s="207"/>
      <c r="K95" s="207"/>
      <c r="L95" s="212"/>
      <c r="M95" s="213"/>
      <c r="N95" s="214"/>
      <c r="O95" s="214"/>
      <c r="P95" s="214"/>
      <c r="Q95" s="214"/>
      <c r="R95" s="214"/>
      <c r="S95" s="214"/>
      <c r="T95" s="215"/>
      <c r="AT95" s="216" t="s">
        <v>141</v>
      </c>
      <c r="AU95" s="216" t="s">
        <v>85</v>
      </c>
      <c r="AV95" s="13" t="s">
        <v>85</v>
      </c>
      <c r="AW95" s="13" t="s">
        <v>37</v>
      </c>
      <c r="AX95" s="13" t="s">
        <v>81</v>
      </c>
      <c r="AY95" s="216" t="s">
        <v>131</v>
      </c>
    </row>
    <row r="96" spans="2:65" s="1" customFormat="1" ht="24" customHeight="1">
      <c r="B96" s="34"/>
      <c r="C96" s="180" t="s">
        <v>91</v>
      </c>
      <c r="D96" s="180" t="s">
        <v>133</v>
      </c>
      <c r="E96" s="181" t="s">
        <v>354</v>
      </c>
      <c r="F96" s="182" t="s">
        <v>355</v>
      </c>
      <c r="G96" s="183" t="s">
        <v>136</v>
      </c>
      <c r="H96" s="184">
        <v>4661.5360000000001</v>
      </c>
      <c r="I96" s="185"/>
      <c r="J96" s="186">
        <f>ROUND(I96*H96,2)</f>
        <v>0</v>
      </c>
      <c r="K96" s="182" t="s">
        <v>137</v>
      </c>
      <c r="L96" s="38"/>
      <c r="M96" s="187" t="s">
        <v>28</v>
      </c>
      <c r="N96" s="188" t="s">
        <v>47</v>
      </c>
      <c r="O96" s="63"/>
      <c r="P96" s="189">
        <f>O96*H96</f>
        <v>0</v>
      </c>
      <c r="Q96" s="189">
        <v>0</v>
      </c>
      <c r="R96" s="189">
        <f>Q96*H96</f>
        <v>0</v>
      </c>
      <c r="S96" s="189">
        <v>0</v>
      </c>
      <c r="T96" s="190">
        <f>S96*H96</f>
        <v>0</v>
      </c>
      <c r="AR96" s="191" t="s">
        <v>91</v>
      </c>
      <c r="AT96" s="191" t="s">
        <v>133</v>
      </c>
      <c r="AU96" s="191" t="s">
        <v>85</v>
      </c>
      <c r="AY96" s="17" t="s">
        <v>131</v>
      </c>
      <c r="BE96" s="192">
        <f>IF(N96="základní",J96,0)</f>
        <v>0</v>
      </c>
      <c r="BF96" s="192">
        <f>IF(N96="snížená",J96,0)</f>
        <v>0</v>
      </c>
      <c r="BG96" s="192">
        <f>IF(N96="zákl. přenesená",J96,0)</f>
        <v>0</v>
      </c>
      <c r="BH96" s="192">
        <f>IF(N96="sníž. přenesená",J96,0)</f>
        <v>0</v>
      </c>
      <c r="BI96" s="192">
        <f>IF(N96="nulová",J96,0)</f>
        <v>0</v>
      </c>
      <c r="BJ96" s="17" t="s">
        <v>81</v>
      </c>
      <c r="BK96" s="192">
        <f>ROUND(I96*H96,2)</f>
        <v>0</v>
      </c>
      <c r="BL96" s="17" t="s">
        <v>91</v>
      </c>
      <c r="BM96" s="191" t="s">
        <v>356</v>
      </c>
    </row>
    <row r="97" spans="2:65" s="1" customFormat="1" ht="224.25">
      <c r="B97" s="34"/>
      <c r="C97" s="35"/>
      <c r="D97" s="193" t="s">
        <v>139</v>
      </c>
      <c r="E97" s="35"/>
      <c r="F97" s="194" t="s">
        <v>343</v>
      </c>
      <c r="G97" s="35"/>
      <c r="H97" s="35"/>
      <c r="I97" s="107"/>
      <c r="J97" s="35"/>
      <c r="K97" s="35"/>
      <c r="L97" s="38"/>
      <c r="M97" s="195"/>
      <c r="N97" s="63"/>
      <c r="O97" s="63"/>
      <c r="P97" s="63"/>
      <c r="Q97" s="63"/>
      <c r="R97" s="63"/>
      <c r="S97" s="63"/>
      <c r="T97" s="64"/>
      <c r="AT97" s="17" t="s">
        <v>139</v>
      </c>
      <c r="AU97" s="17" t="s">
        <v>85</v>
      </c>
    </row>
    <row r="98" spans="2:65" s="12" customFormat="1" ht="11.25">
      <c r="B98" s="196"/>
      <c r="C98" s="197"/>
      <c r="D98" s="193" t="s">
        <v>141</v>
      </c>
      <c r="E98" s="198" t="s">
        <v>28</v>
      </c>
      <c r="F98" s="199" t="s">
        <v>349</v>
      </c>
      <c r="G98" s="197"/>
      <c r="H98" s="198" t="s">
        <v>28</v>
      </c>
      <c r="I98" s="200"/>
      <c r="J98" s="197"/>
      <c r="K98" s="197"/>
      <c r="L98" s="201"/>
      <c r="M98" s="202"/>
      <c r="N98" s="203"/>
      <c r="O98" s="203"/>
      <c r="P98" s="203"/>
      <c r="Q98" s="203"/>
      <c r="R98" s="203"/>
      <c r="S98" s="203"/>
      <c r="T98" s="204"/>
      <c r="AT98" s="205" t="s">
        <v>141</v>
      </c>
      <c r="AU98" s="205" t="s">
        <v>85</v>
      </c>
      <c r="AV98" s="12" t="s">
        <v>81</v>
      </c>
      <c r="AW98" s="12" t="s">
        <v>37</v>
      </c>
      <c r="AX98" s="12" t="s">
        <v>76</v>
      </c>
      <c r="AY98" s="205" t="s">
        <v>131</v>
      </c>
    </row>
    <row r="99" spans="2:65" s="13" customFormat="1" ht="11.25">
      <c r="B99" s="206"/>
      <c r="C99" s="207"/>
      <c r="D99" s="193" t="s">
        <v>141</v>
      </c>
      <c r="E99" s="208" t="s">
        <v>28</v>
      </c>
      <c r="F99" s="209" t="s">
        <v>357</v>
      </c>
      <c r="G99" s="207"/>
      <c r="H99" s="210">
        <v>4661.5360000000001</v>
      </c>
      <c r="I99" s="211"/>
      <c r="J99" s="207"/>
      <c r="K99" s="207"/>
      <c r="L99" s="212"/>
      <c r="M99" s="213"/>
      <c r="N99" s="214"/>
      <c r="O99" s="214"/>
      <c r="P99" s="214"/>
      <c r="Q99" s="214"/>
      <c r="R99" s="214"/>
      <c r="S99" s="214"/>
      <c r="T99" s="215"/>
      <c r="AT99" s="216" t="s">
        <v>141</v>
      </c>
      <c r="AU99" s="216" t="s">
        <v>85</v>
      </c>
      <c r="AV99" s="13" t="s">
        <v>85</v>
      </c>
      <c r="AW99" s="13" t="s">
        <v>37</v>
      </c>
      <c r="AX99" s="13" t="s">
        <v>81</v>
      </c>
      <c r="AY99" s="216" t="s">
        <v>131</v>
      </c>
    </row>
    <row r="100" spans="2:65" s="1" customFormat="1" ht="24" customHeight="1">
      <c r="B100" s="34"/>
      <c r="C100" s="180" t="s">
        <v>94</v>
      </c>
      <c r="D100" s="180" t="s">
        <v>133</v>
      </c>
      <c r="E100" s="181" t="s">
        <v>358</v>
      </c>
      <c r="F100" s="182" t="s">
        <v>359</v>
      </c>
      <c r="G100" s="183" t="s">
        <v>136</v>
      </c>
      <c r="H100" s="184">
        <v>1398.461</v>
      </c>
      <c r="I100" s="185"/>
      <c r="J100" s="186">
        <f>ROUND(I100*H100,2)</f>
        <v>0</v>
      </c>
      <c r="K100" s="182" t="s">
        <v>137</v>
      </c>
      <c r="L100" s="38"/>
      <c r="M100" s="187" t="s">
        <v>28</v>
      </c>
      <c r="N100" s="188" t="s">
        <v>47</v>
      </c>
      <c r="O100" s="63"/>
      <c r="P100" s="189">
        <f>O100*H100</f>
        <v>0</v>
      </c>
      <c r="Q100" s="189">
        <v>0</v>
      </c>
      <c r="R100" s="189">
        <f>Q100*H100</f>
        <v>0</v>
      </c>
      <c r="S100" s="189">
        <v>0</v>
      </c>
      <c r="T100" s="190">
        <f>S100*H100</f>
        <v>0</v>
      </c>
      <c r="AR100" s="191" t="s">
        <v>91</v>
      </c>
      <c r="AT100" s="191" t="s">
        <v>133</v>
      </c>
      <c r="AU100" s="191" t="s">
        <v>85</v>
      </c>
      <c r="AY100" s="17" t="s">
        <v>131</v>
      </c>
      <c r="BE100" s="192">
        <f>IF(N100="základní",J100,0)</f>
        <v>0</v>
      </c>
      <c r="BF100" s="192">
        <f>IF(N100="snížená",J100,0)</f>
        <v>0</v>
      </c>
      <c r="BG100" s="192">
        <f>IF(N100="zákl. přenesená",J100,0)</f>
        <v>0</v>
      </c>
      <c r="BH100" s="192">
        <f>IF(N100="sníž. přenesená",J100,0)</f>
        <v>0</v>
      </c>
      <c r="BI100" s="192">
        <f>IF(N100="nulová",J100,0)</f>
        <v>0</v>
      </c>
      <c r="BJ100" s="17" t="s">
        <v>81</v>
      </c>
      <c r="BK100" s="192">
        <f>ROUND(I100*H100,2)</f>
        <v>0</v>
      </c>
      <c r="BL100" s="17" t="s">
        <v>91</v>
      </c>
      <c r="BM100" s="191" t="s">
        <v>360</v>
      </c>
    </row>
    <row r="101" spans="2:65" s="1" customFormat="1" ht="224.25">
      <c r="B101" s="34"/>
      <c r="C101" s="35"/>
      <c r="D101" s="193" t="s">
        <v>139</v>
      </c>
      <c r="E101" s="35"/>
      <c r="F101" s="194" t="s">
        <v>343</v>
      </c>
      <c r="G101" s="35"/>
      <c r="H101" s="35"/>
      <c r="I101" s="107"/>
      <c r="J101" s="35"/>
      <c r="K101" s="35"/>
      <c r="L101" s="38"/>
      <c r="M101" s="195"/>
      <c r="N101" s="63"/>
      <c r="O101" s="63"/>
      <c r="P101" s="63"/>
      <c r="Q101" s="63"/>
      <c r="R101" s="63"/>
      <c r="S101" s="63"/>
      <c r="T101" s="64"/>
      <c r="AT101" s="17" t="s">
        <v>139</v>
      </c>
      <c r="AU101" s="17" t="s">
        <v>85</v>
      </c>
    </row>
    <row r="102" spans="2:65" s="13" customFormat="1" ht="11.25">
      <c r="B102" s="206"/>
      <c r="C102" s="207"/>
      <c r="D102" s="193" t="s">
        <v>141</v>
      </c>
      <c r="E102" s="208" t="s">
        <v>28</v>
      </c>
      <c r="F102" s="209" t="s">
        <v>361</v>
      </c>
      <c r="G102" s="207"/>
      <c r="H102" s="210">
        <v>1398.461</v>
      </c>
      <c r="I102" s="211"/>
      <c r="J102" s="207"/>
      <c r="K102" s="207"/>
      <c r="L102" s="212"/>
      <c r="M102" s="213"/>
      <c r="N102" s="214"/>
      <c r="O102" s="214"/>
      <c r="P102" s="214"/>
      <c r="Q102" s="214"/>
      <c r="R102" s="214"/>
      <c r="S102" s="214"/>
      <c r="T102" s="215"/>
      <c r="AT102" s="216" t="s">
        <v>141</v>
      </c>
      <c r="AU102" s="216" t="s">
        <v>85</v>
      </c>
      <c r="AV102" s="13" t="s">
        <v>85</v>
      </c>
      <c r="AW102" s="13" t="s">
        <v>37</v>
      </c>
      <c r="AX102" s="13" t="s">
        <v>81</v>
      </c>
      <c r="AY102" s="216" t="s">
        <v>131</v>
      </c>
    </row>
    <row r="103" spans="2:65" s="1" customFormat="1" ht="24" customHeight="1">
      <c r="B103" s="34"/>
      <c r="C103" s="180" t="s">
        <v>97</v>
      </c>
      <c r="D103" s="180" t="s">
        <v>133</v>
      </c>
      <c r="E103" s="181" t="s">
        <v>183</v>
      </c>
      <c r="F103" s="182" t="s">
        <v>184</v>
      </c>
      <c r="G103" s="183" t="s">
        <v>136</v>
      </c>
      <c r="H103" s="184">
        <v>5826.92</v>
      </c>
      <c r="I103" s="185"/>
      <c r="J103" s="186">
        <f>ROUND(I103*H103,2)</f>
        <v>0</v>
      </c>
      <c r="K103" s="182" t="s">
        <v>137</v>
      </c>
      <c r="L103" s="38"/>
      <c r="M103" s="187" t="s">
        <v>28</v>
      </c>
      <c r="N103" s="188" t="s">
        <v>47</v>
      </c>
      <c r="O103" s="63"/>
      <c r="P103" s="189">
        <f>O103*H103</f>
        <v>0</v>
      </c>
      <c r="Q103" s="189">
        <v>0</v>
      </c>
      <c r="R103" s="189">
        <f>Q103*H103</f>
        <v>0</v>
      </c>
      <c r="S103" s="189">
        <v>0</v>
      </c>
      <c r="T103" s="190">
        <f>S103*H103</f>
        <v>0</v>
      </c>
      <c r="AR103" s="191" t="s">
        <v>91</v>
      </c>
      <c r="AT103" s="191" t="s">
        <v>133</v>
      </c>
      <c r="AU103" s="191" t="s">
        <v>85</v>
      </c>
      <c r="AY103" s="17" t="s">
        <v>131</v>
      </c>
      <c r="BE103" s="192">
        <f>IF(N103="základní",J103,0)</f>
        <v>0</v>
      </c>
      <c r="BF103" s="192">
        <f>IF(N103="snížená",J103,0)</f>
        <v>0</v>
      </c>
      <c r="BG103" s="192">
        <f>IF(N103="zákl. přenesená",J103,0)</f>
        <v>0</v>
      </c>
      <c r="BH103" s="192">
        <f>IF(N103="sníž. přenesená",J103,0)</f>
        <v>0</v>
      </c>
      <c r="BI103" s="192">
        <f>IF(N103="nulová",J103,0)</f>
        <v>0</v>
      </c>
      <c r="BJ103" s="17" t="s">
        <v>81</v>
      </c>
      <c r="BK103" s="192">
        <f>ROUND(I103*H103,2)</f>
        <v>0</v>
      </c>
      <c r="BL103" s="17" t="s">
        <v>91</v>
      </c>
      <c r="BM103" s="191" t="s">
        <v>362</v>
      </c>
    </row>
    <row r="104" spans="2:65" s="1" customFormat="1" ht="136.5">
      <c r="B104" s="34"/>
      <c r="C104" s="35"/>
      <c r="D104" s="193" t="s">
        <v>139</v>
      </c>
      <c r="E104" s="35"/>
      <c r="F104" s="194" t="s">
        <v>186</v>
      </c>
      <c r="G104" s="35"/>
      <c r="H104" s="35"/>
      <c r="I104" s="107"/>
      <c r="J104" s="35"/>
      <c r="K104" s="35"/>
      <c r="L104" s="38"/>
      <c r="M104" s="195"/>
      <c r="N104" s="63"/>
      <c r="O104" s="63"/>
      <c r="P104" s="63"/>
      <c r="Q104" s="63"/>
      <c r="R104" s="63"/>
      <c r="S104" s="63"/>
      <c r="T104" s="64"/>
      <c r="AT104" s="17" t="s">
        <v>139</v>
      </c>
      <c r="AU104" s="17" t="s">
        <v>85</v>
      </c>
    </row>
    <row r="105" spans="2:65" s="13" customFormat="1" ht="11.25">
      <c r="B105" s="206"/>
      <c r="C105" s="207"/>
      <c r="D105" s="193" t="s">
        <v>141</v>
      </c>
      <c r="E105" s="208" t="s">
        <v>28</v>
      </c>
      <c r="F105" s="209" t="s">
        <v>363</v>
      </c>
      <c r="G105" s="207"/>
      <c r="H105" s="210">
        <v>5826.92</v>
      </c>
      <c r="I105" s="211"/>
      <c r="J105" s="207"/>
      <c r="K105" s="207"/>
      <c r="L105" s="212"/>
      <c r="M105" s="213"/>
      <c r="N105" s="214"/>
      <c r="O105" s="214"/>
      <c r="P105" s="214"/>
      <c r="Q105" s="214"/>
      <c r="R105" s="214"/>
      <c r="S105" s="214"/>
      <c r="T105" s="215"/>
      <c r="AT105" s="216" t="s">
        <v>141</v>
      </c>
      <c r="AU105" s="216" t="s">
        <v>85</v>
      </c>
      <c r="AV105" s="13" t="s">
        <v>85</v>
      </c>
      <c r="AW105" s="13" t="s">
        <v>37</v>
      </c>
      <c r="AX105" s="13" t="s">
        <v>81</v>
      </c>
      <c r="AY105" s="216" t="s">
        <v>131</v>
      </c>
    </row>
    <row r="106" spans="2:65" s="1" customFormat="1" ht="24" customHeight="1">
      <c r="B106" s="34"/>
      <c r="C106" s="180" t="s">
        <v>100</v>
      </c>
      <c r="D106" s="180" t="s">
        <v>133</v>
      </c>
      <c r="E106" s="181" t="s">
        <v>364</v>
      </c>
      <c r="F106" s="182" t="s">
        <v>365</v>
      </c>
      <c r="G106" s="183" t="s">
        <v>136</v>
      </c>
      <c r="H106" s="184">
        <v>500</v>
      </c>
      <c r="I106" s="185"/>
      <c r="J106" s="186">
        <f>ROUND(I106*H106,2)</f>
        <v>0</v>
      </c>
      <c r="K106" s="182" t="s">
        <v>28</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366</v>
      </c>
    </row>
    <row r="107" spans="2:65" s="13" customFormat="1" ht="11.25">
      <c r="B107" s="206"/>
      <c r="C107" s="207"/>
      <c r="D107" s="193" t="s">
        <v>141</v>
      </c>
      <c r="E107" s="208" t="s">
        <v>28</v>
      </c>
      <c r="F107" s="209" t="s">
        <v>367</v>
      </c>
      <c r="G107" s="207"/>
      <c r="H107" s="210">
        <v>500</v>
      </c>
      <c r="I107" s="211"/>
      <c r="J107" s="207"/>
      <c r="K107" s="207"/>
      <c r="L107" s="212"/>
      <c r="M107" s="213"/>
      <c r="N107" s="214"/>
      <c r="O107" s="214"/>
      <c r="P107" s="214"/>
      <c r="Q107" s="214"/>
      <c r="R107" s="214"/>
      <c r="S107" s="214"/>
      <c r="T107" s="215"/>
      <c r="AT107" s="216" t="s">
        <v>141</v>
      </c>
      <c r="AU107" s="216" t="s">
        <v>85</v>
      </c>
      <c r="AV107" s="13" t="s">
        <v>85</v>
      </c>
      <c r="AW107" s="13" t="s">
        <v>37</v>
      </c>
      <c r="AX107" s="13" t="s">
        <v>81</v>
      </c>
      <c r="AY107" s="216" t="s">
        <v>131</v>
      </c>
    </row>
    <row r="108" spans="2:65" s="1" customFormat="1" ht="24" customHeight="1">
      <c r="B108" s="34"/>
      <c r="C108" s="180" t="s">
        <v>177</v>
      </c>
      <c r="D108" s="180" t="s">
        <v>133</v>
      </c>
      <c r="E108" s="181" t="s">
        <v>368</v>
      </c>
      <c r="F108" s="182" t="s">
        <v>365</v>
      </c>
      <c r="G108" s="183" t="s">
        <v>136</v>
      </c>
      <c r="H108" s="184">
        <v>1063</v>
      </c>
      <c r="I108" s="185"/>
      <c r="J108" s="186">
        <f>ROUND(I108*H108,2)</f>
        <v>0</v>
      </c>
      <c r="K108" s="182" t="s">
        <v>28</v>
      </c>
      <c r="L108" s="38"/>
      <c r="M108" s="187" t="s">
        <v>28</v>
      </c>
      <c r="N108" s="188" t="s">
        <v>47</v>
      </c>
      <c r="O108" s="63"/>
      <c r="P108" s="189">
        <f>O108*H108</f>
        <v>0</v>
      </c>
      <c r="Q108" s="189">
        <v>0</v>
      </c>
      <c r="R108" s="189">
        <f>Q108*H108</f>
        <v>0</v>
      </c>
      <c r="S108" s="189">
        <v>0</v>
      </c>
      <c r="T108" s="190">
        <f>S108*H108</f>
        <v>0</v>
      </c>
      <c r="AR108" s="191" t="s">
        <v>91</v>
      </c>
      <c r="AT108" s="191" t="s">
        <v>133</v>
      </c>
      <c r="AU108" s="191" t="s">
        <v>85</v>
      </c>
      <c r="AY108" s="17" t="s">
        <v>131</v>
      </c>
      <c r="BE108" s="192">
        <f>IF(N108="základní",J108,0)</f>
        <v>0</v>
      </c>
      <c r="BF108" s="192">
        <f>IF(N108="snížená",J108,0)</f>
        <v>0</v>
      </c>
      <c r="BG108" s="192">
        <f>IF(N108="zákl. přenesená",J108,0)</f>
        <v>0</v>
      </c>
      <c r="BH108" s="192">
        <f>IF(N108="sníž. přenesená",J108,0)</f>
        <v>0</v>
      </c>
      <c r="BI108" s="192">
        <f>IF(N108="nulová",J108,0)</f>
        <v>0</v>
      </c>
      <c r="BJ108" s="17" t="s">
        <v>81</v>
      </c>
      <c r="BK108" s="192">
        <f>ROUND(I108*H108,2)</f>
        <v>0</v>
      </c>
      <c r="BL108" s="17" t="s">
        <v>91</v>
      </c>
      <c r="BM108" s="191" t="s">
        <v>369</v>
      </c>
    </row>
    <row r="109" spans="2:65" s="13" customFormat="1" ht="11.25">
      <c r="B109" s="206"/>
      <c r="C109" s="207"/>
      <c r="D109" s="193" t="s">
        <v>141</v>
      </c>
      <c r="E109" s="208" t="s">
        <v>28</v>
      </c>
      <c r="F109" s="209" t="s">
        <v>370</v>
      </c>
      <c r="G109" s="207"/>
      <c r="H109" s="210">
        <v>1063</v>
      </c>
      <c r="I109" s="211"/>
      <c r="J109" s="207"/>
      <c r="K109" s="207"/>
      <c r="L109" s="212"/>
      <c r="M109" s="213"/>
      <c r="N109" s="214"/>
      <c r="O109" s="214"/>
      <c r="P109" s="214"/>
      <c r="Q109" s="214"/>
      <c r="R109" s="214"/>
      <c r="S109" s="214"/>
      <c r="T109" s="215"/>
      <c r="AT109" s="216" t="s">
        <v>141</v>
      </c>
      <c r="AU109" s="216" t="s">
        <v>85</v>
      </c>
      <c r="AV109" s="13" t="s">
        <v>85</v>
      </c>
      <c r="AW109" s="13" t="s">
        <v>37</v>
      </c>
      <c r="AX109" s="13" t="s">
        <v>81</v>
      </c>
      <c r="AY109" s="216" t="s">
        <v>131</v>
      </c>
    </row>
    <row r="110" spans="2:65" s="1" customFormat="1" ht="24" customHeight="1">
      <c r="B110" s="34"/>
      <c r="C110" s="180" t="s">
        <v>182</v>
      </c>
      <c r="D110" s="180" t="s">
        <v>133</v>
      </c>
      <c r="E110" s="181" t="s">
        <v>371</v>
      </c>
      <c r="F110" s="182" t="s">
        <v>372</v>
      </c>
      <c r="G110" s="183" t="s">
        <v>213</v>
      </c>
      <c r="H110" s="184">
        <v>10810</v>
      </c>
      <c r="I110" s="185"/>
      <c r="J110" s="186">
        <f>ROUND(I110*H110,2)</f>
        <v>0</v>
      </c>
      <c r="K110" s="182" t="s">
        <v>137</v>
      </c>
      <c r="L110" s="38"/>
      <c r="M110" s="187" t="s">
        <v>28</v>
      </c>
      <c r="N110" s="188" t="s">
        <v>47</v>
      </c>
      <c r="O110" s="63"/>
      <c r="P110" s="189">
        <f>O110*H110</f>
        <v>0</v>
      </c>
      <c r="Q110" s="189">
        <v>0</v>
      </c>
      <c r="R110" s="189">
        <f>Q110*H110</f>
        <v>0</v>
      </c>
      <c r="S110" s="189">
        <v>0</v>
      </c>
      <c r="T110" s="190">
        <f>S110*H110</f>
        <v>0</v>
      </c>
      <c r="AR110" s="191" t="s">
        <v>91</v>
      </c>
      <c r="AT110" s="191" t="s">
        <v>133</v>
      </c>
      <c r="AU110" s="191" t="s">
        <v>85</v>
      </c>
      <c r="AY110" s="17" t="s">
        <v>131</v>
      </c>
      <c r="BE110" s="192">
        <f>IF(N110="základní",J110,0)</f>
        <v>0</v>
      </c>
      <c r="BF110" s="192">
        <f>IF(N110="snížená",J110,0)</f>
        <v>0</v>
      </c>
      <c r="BG110" s="192">
        <f>IF(N110="zákl. přenesená",J110,0)</f>
        <v>0</v>
      </c>
      <c r="BH110" s="192">
        <f>IF(N110="sníž. přenesená",J110,0)</f>
        <v>0</v>
      </c>
      <c r="BI110" s="192">
        <f>IF(N110="nulová",J110,0)</f>
        <v>0</v>
      </c>
      <c r="BJ110" s="17" t="s">
        <v>81</v>
      </c>
      <c r="BK110" s="192">
        <f>ROUND(I110*H110,2)</f>
        <v>0</v>
      </c>
      <c r="BL110" s="17" t="s">
        <v>91</v>
      </c>
      <c r="BM110" s="191" t="s">
        <v>373</v>
      </c>
    </row>
    <row r="111" spans="2:65" s="1" customFormat="1" ht="107.25">
      <c r="B111" s="34"/>
      <c r="C111" s="35"/>
      <c r="D111" s="193" t="s">
        <v>139</v>
      </c>
      <c r="E111" s="35"/>
      <c r="F111" s="194" t="s">
        <v>220</v>
      </c>
      <c r="G111" s="35"/>
      <c r="H111" s="35"/>
      <c r="I111" s="107"/>
      <c r="J111" s="35"/>
      <c r="K111" s="35"/>
      <c r="L111" s="38"/>
      <c r="M111" s="195"/>
      <c r="N111" s="63"/>
      <c r="O111" s="63"/>
      <c r="P111" s="63"/>
      <c r="Q111" s="63"/>
      <c r="R111" s="63"/>
      <c r="S111" s="63"/>
      <c r="T111" s="64"/>
      <c r="AT111" s="17" t="s">
        <v>139</v>
      </c>
      <c r="AU111" s="17" t="s">
        <v>85</v>
      </c>
    </row>
    <row r="112" spans="2:65" s="13" customFormat="1" ht="11.25">
      <c r="B112" s="206"/>
      <c r="C112" s="207"/>
      <c r="D112" s="193" t="s">
        <v>141</v>
      </c>
      <c r="E112" s="208" t="s">
        <v>28</v>
      </c>
      <c r="F112" s="209" t="s">
        <v>374</v>
      </c>
      <c r="G112" s="207"/>
      <c r="H112" s="210">
        <v>10810</v>
      </c>
      <c r="I112" s="211"/>
      <c r="J112" s="207"/>
      <c r="K112" s="207"/>
      <c r="L112" s="212"/>
      <c r="M112" s="213"/>
      <c r="N112" s="214"/>
      <c r="O112" s="214"/>
      <c r="P112" s="214"/>
      <c r="Q112" s="214"/>
      <c r="R112" s="214"/>
      <c r="S112" s="214"/>
      <c r="T112" s="215"/>
      <c r="AT112" s="216" t="s">
        <v>141</v>
      </c>
      <c r="AU112" s="216" t="s">
        <v>85</v>
      </c>
      <c r="AV112" s="13" t="s">
        <v>85</v>
      </c>
      <c r="AW112" s="13" t="s">
        <v>37</v>
      </c>
      <c r="AX112" s="13" t="s">
        <v>81</v>
      </c>
      <c r="AY112" s="216" t="s">
        <v>131</v>
      </c>
    </row>
    <row r="113" spans="2:65" s="1" customFormat="1" ht="16.5" customHeight="1">
      <c r="B113" s="34"/>
      <c r="C113" s="228" t="s">
        <v>188</v>
      </c>
      <c r="D113" s="228" t="s">
        <v>223</v>
      </c>
      <c r="E113" s="229" t="s">
        <v>224</v>
      </c>
      <c r="F113" s="230" t="s">
        <v>225</v>
      </c>
      <c r="G113" s="231" t="s">
        <v>226</v>
      </c>
      <c r="H113" s="232">
        <v>162.15</v>
      </c>
      <c r="I113" s="233"/>
      <c r="J113" s="234">
        <f>ROUND(I113*H113,2)</f>
        <v>0</v>
      </c>
      <c r="K113" s="230" t="s">
        <v>137</v>
      </c>
      <c r="L113" s="235"/>
      <c r="M113" s="236" t="s">
        <v>28</v>
      </c>
      <c r="N113" s="237" t="s">
        <v>47</v>
      </c>
      <c r="O113" s="63"/>
      <c r="P113" s="189">
        <f>O113*H113</f>
        <v>0</v>
      </c>
      <c r="Q113" s="189">
        <v>1E-3</v>
      </c>
      <c r="R113" s="189">
        <f>Q113*H113</f>
        <v>0.16215000000000002</v>
      </c>
      <c r="S113" s="189">
        <v>0</v>
      </c>
      <c r="T113" s="190">
        <f>S113*H113</f>
        <v>0</v>
      </c>
      <c r="AR113" s="191" t="s">
        <v>177</v>
      </c>
      <c r="AT113" s="191" t="s">
        <v>223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91</v>
      </c>
      <c r="BM113" s="191" t="s">
        <v>375</v>
      </c>
    </row>
    <row r="114" spans="2:65" s="13" customFormat="1" ht="11.25">
      <c r="B114" s="206"/>
      <c r="C114" s="207"/>
      <c r="D114" s="193" t="s">
        <v>141</v>
      </c>
      <c r="E114" s="207"/>
      <c r="F114" s="209" t="s">
        <v>376</v>
      </c>
      <c r="G114" s="207"/>
      <c r="H114" s="210">
        <v>162.15</v>
      </c>
      <c r="I114" s="211"/>
      <c r="J114" s="207"/>
      <c r="K114" s="207"/>
      <c r="L114" s="212"/>
      <c r="M114" s="213"/>
      <c r="N114" s="214"/>
      <c r="O114" s="214"/>
      <c r="P114" s="214"/>
      <c r="Q114" s="214"/>
      <c r="R114" s="214"/>
      <c r="S114" s="214"/>
      <c r="T114" s="215"/>
      <c r="AT114" s="216" t="s">
        <v>141</v>
      </c>
      <c r="AU114" s="216" t="s">
        <v>85</v>
      </c>
      <c r="AV114" s="13" t="s">
        <v>85</v>
      </c>
      <c r="AW114" s="13" t="s">
        <v>4</v>
      </c>
      <c r="AX114" s="13" t="s">
        <v>81</v>
      </c>
      <c r="AY114" s="216" t="s">
        <v>131</v>
      </c>
    </row>
    <row r="115" spans="2:65" s="1" customFormat="1" ht="24" customHeight="1">
      <c r="B115" s="34"/>
      <c r="C115" s="180" t="s">
        <v>193</v>
      </c>
      <c r="D115" s="180" t="s">
        <v>133</v>
      </c>
      <c r="E115" s="181" t="s">
        <v>377</v>
      </c>
      <c r="F115" s="182" t="s">
        <v>378</v>
      </c>
      <c r="G115" s="183" t="s">
        <v>213</v>
      </c>
      <c r="H115" s="184">
        <v>21620</v>
      </c>
      <c r="I115" s="185"/>
      <c r="J115" s="186">
        <f>ROUND(I115*H115,2)</f>
        <v>0</v>
      </c>
      <c r="K115" s="182" t="s">
        <v>137</v>
      </c>
      <c r="L115" s="38"/>
      <c r="M115" s="187" t="s">
        <v>28</v>
      </c>
      <c r="N115" s="188" t="s">
        <v>47</v>
      </c>
      <c r="O115" s="63"/>
      <c r="P115" s="189">
        <f>O115*H115</f>
        <v>0</v>
      </c>
      <c r="Q115" s="189">
        <v>0</v>
      </c>
      <c r="R115" s="189">
        <f>Q115*H115</f>
        <v>0</v>
      </c>
      <c r="S115" s="189">
        <v>0</v>
      </c>
      <c r="T115" s="190">
        <f>S115*H115</f>
        <v>0</v>
      </c>
      <c r="AR115" s="191" t="s">
        <v>91</v>
      </c>
      <c r="AT115" s="191" t="s">
        <v>133</v>
      </c>
      <c r="AU115" s="191" t="s">
        <v>85</v>
      </c>
      <c r="AY115" s="17" t="s">
        <v>131</v>
      </c>
      <c r="BE115" s="192">
        <f>IF(N115="základní",J115,0)</f>
        <v>0</v>
      </c>
      <c r="BF115" s="192">
        <f>IF(N115="snížená",J115,0)</f>
        <v>0</v>
      </c>
      <c r="BG115" s="192">
        <f>IF(N115="zákl. přenesená",J115,0)</f>
        <v>0</v>
      </c>
      <c r="BH115" s="192">
        <f>IF(N115="sníž. přenesená",J115,0)</f>
        <v>0</v>
      </c>
      <c r="BI115" s="192">
        <f>IF(N115="nulová",J115,0)</f>
        <v>0</v>
      </c>
      <c r="BJ115" s="17" t="s">
        <v>81</v>
      </c>
      <c r="BK115" s="192">
        <f>ROUND(I115*H115,2)</f>
        <v>0</v>
      </c>
      <c r="BL115" s="17" t="s">
        <v>91</v>
      </c>
      <c r="BM115" s="191" t="s">
        <v>379</v>
      </c>
    </row>
    <row r="116" spans="2:65" s="1" customFormat="1" ht="87.75">
      <c r="B116" s="34"/>
      <c r="C116" s="35"/>
      <c r="D116" s="193" t="s">
        <v>139</v>
      </c>
      <c r="E116" s="35"/>
      <c r="F116" s="194" t="s">
        <v>247</v>
      </c>
      <c r="G116" s="35"/>
      <c r="H116" s="35"/>
      <c r="I116" s="107"/>
      <c r="J116" s="35"/>
      <c r="K116" s="35"/>
      <c r="L116" s="38"/>
      <c r="M116" s="195"/>
      <c r="N116" s="63"/>
      <c r="O116" s="63"/>
      <c r="P116" s="63"/>
      <c r="Q116" s="63"/>
      <c r="R116" s="63"/>
      <c r="S116" s="63"/>
      <c r="T116" s="64"/>
      <c r="AT116" s="17" t="s">
        <v>139</v>
      </c>
      <c r="AU116" s="17" t="s">
        <v>85</v>
      </c>
    </row>
    <row r="117" spans="2:65" s="13" customFormat="1" ht="11.25">
      <c r="B117" s="206"/>
      <c r="C117" s="207"/>
      <c r="D117" s="193" t="s">
        <v>141</v>
      </c>
      <c r="E117" s="208" t="s">
        <v>28</v>
      </c>
      <c r="F117" s="209" t="s">
        <v>380</v>
      </c>
      <c r="G117" s="207"/>
      <c r="H117" s="210">
        <v>21620</v>
      </c>
      <c r="I117" s="211"/>
      <c r="J117" s="207"/>
      <c r="K117" s="207"/>
      <c r="L117" s="212"/>
      <c r="M117" s="213"/>
      <c r="N117" s="214"/>
      <c r="O117" s="214"/>
      <c r="P117" s="214"/>
      <c r="Q117" s="214"/>
      <c r="R117" s="214"/>
      <c r="S117" s="214"/>
      <c r="T117" s="215"/>
      <c r="AT117" s="216" t="s">
        <v>141</v>
      </c>
      <c r="AU117" s="216" t="s">
        <v>85</v>
      </c>
      <c r="AV117" s="13" t="s">
        <v>85</v>
      </c>
      <c r="AW117" s="13" t="s">
        <v>37</v>
      </c>
      <c r="AX117" s="13" t="s">
        <v>81</v>
      </c>
      <c r="AY117" s="216" t="s">
        <v>131</v>
      </c>
    </row>
    <row r="118" spans="2:65" s="1" customFormat="1" ht="16.5" customHeight="1">
      <c r="B118" s="34"/>
      <c r="C118" s="180" t="s">
        <v>199</v>
      </c>
      <c r="D118" s="180" t="s">
        <v>133</v>
      </c>
      <c r="E118" s="181" t="s">
        <v>381</v>
      </c>
      <c r="F118" s="182" t="s">
        <v>382</v>
      </c>
      <c r="G118" s="183" t="s">
        <v>383</v>
      </c>
      <c r="H118" s="184">
        <v>1</v>
      </c>
      <c r="I118" s="185"/>
      <c r="J118" s="186">
        <f>ROUND(I118*H118,2)</f>
        <v>0</v>
      </c>
      <c r="K118" s="182" t="s">
        <v>137</v>
      </c>
      <c r="L118" s="38"/>
      <c r="M118" s="187" t="s">
        <v>28</v>
      </c>
      <c r="N118" s="188" t="s">
        <v>47</v>
      </c>
      <c r="O118" s="63"/>
      <c r="P118" s="189">
        <f>O118*H118</f>
        <v>0</v>
      </c>
      <c r="Q118" s="189">
        <v>0</v>
      </c>
      <c r="R118" s="189">
        <f>Q118*H118</f>
        <v>0</v>
      </c>
      <c r="S118" s="189">
        <v>0</v>
      </c>
      <c r="T118" s="190">
        <f>S118*H118</f>
        <v>0</v>
      </c>
      <c r="AR118" s="191" t="s">
        <v>91</v>
      </c>
      <c r="AT118" s="191" t="s">
        <v>133</v>
      </c>
      <c r="AU118" s="191" t="s">
        <v>85</v>
      </c>
      <c r="AY118" s="17" t="s">
        <v>131</v>
      </c>
      <c r="BE118" s="192">
        <f>IF(N118="základní",J118,0)</f>
        <v>0</v>
      </c>
      <c r="BF118" s="192">
        <f>IF(N118="snížená",J118,0)</f>
        <v>0</v>
      </c>
      <c r="BG118" s="192">
        <f>IF(N118="zákl. přenesená",J118,0)</f>
        <v>0</v>
      </c>
      <c r="BH118" s="192">
        <f>IF(N118="sníž. přenesená",J118,0)</f>
        <v>0</v>
      </c>
      <c r="BI118" s="192">
        <f>IF(N118="nulová",J118,0)</f>
        <v>0</v>
      </c>
      <c r="BJ118" s="17" t="s">
        <v>81</v>
      </c>
      <c r="BK118" s="192">
        <f>ROUND(I118*H118,2)</f>
        <v>0</v>
      </c>
      <c r="BL118" s="17" t="s">
        <v>91</v>
      </c>
      <c r="BM118" s="191" t="s">
        <v>384</v>
      </c>
    </row>
    <row r="119" spans="2:65" s="13" customFormat="1" ht="11.25">
      <c r="B119" s="206"/>
      <c r="C119" s="207"/>
      <c r="D119" s="193" t="s">
        <v>141</v>
      </c>
      <c r="E119" s="208" t="s">
        <v>28</v>
      </c>
      <c r="F119" s="209" t="s">
        <v>385</v>
      </c>
      <c r="G119" s="207"/>
      <c r="H119" s="210">
        <v>1</v>
      </c>
      <c r="I119" s="211"/>
      <c r="J119" s="207"/>
      <c r="K119" s="207"/>
      <c r="L119" s="212"/>
      <c r="M119" s="213"/>
      <c r="N119" s="214"/>
      <c r="O119" s="214"/>
      <c r="P119" s="214"/>
      <c r="Q119" s="214"/>
      <c r="R119" s="214"/>
      <c r="S119" s="214"/>
      <c r="T119" s="215"/>
      <c r="AT119" s="216" t="s">
        <v>141</v>
      </c>
      <c r="AU119" s="216" t="s">
        <v>85</v>
      </c>
      <c r="AV119" s="13" t="s">
        <v>85</v>
      </c>
      <c r="AW119" s="13" t="s">
        <v>37</v>
      </c>
      <c r="AX119" s="13" t="s">
        <v>81</v>
      </c>
      <c r="AY119" s="216" t="s">
        <v>131</v>
      </c>
    </row>
    <row r="120" spans="2:65" s="11" customFormat="1" ht="22.9" customHeight="1">
      <c r="B120" s="164"/>
      <c r="C120" s="165"/>
      <c r="D120" s="166" t="s">
        <v>75</v>
      </c>
      <c r="E120" s="178" t="s">
        <v>332</v>
      </c>
      <c r="F120" s="178" t="s">
        <v>333</v>
      </c>
      <c r="G120" s="165"/>
      <c r="H120" s="165"/>
      <c r="I120" s="168"/>
      <c r="J120" s="179">
        <f>BK120</f>
        <v>0</v>
      </c>
      <c r="K120" s="165"/>
      <c r="L120" s="170"/>
      <c r="M120" s="171"/>
      <c r="N120" s="172"/>
      <c r="O120" s="172"/>
      <c r="P120" s="173">
        <f>SUM(P121:P122)</f>
        <v>0</v>
      </c>
      <c r="Q120" s="172"/>
      <c r="R120" s="173">
        <f>SUM(R121:R122)</f>
        <v>0</v>
      </c>
      <c r="S120" s="172"/>
      <c r="T120" s="174">
        <f>SUM(T121:T122)</f>
        <v>0</v>
      </c>
      <c r="AR120" s="175" t="s">
        <v>81</v>
      </c>
      <c r="AT120" s="176" t="s">
        <v>75</v>
      </c>
      <c r="AU120" s="176" t="s">
        <v>81</v>
      </c>
      <c r="AY120" s="175" t="s">
        <v>131</v>
      </c>
      <c r="BK120" s="177">
        <f>SUM(BK121:BK122)</f>
        <v>0</v>
      </c>
    </row>
    <row r="121" spans="2:65" s="1" customFormat="1" ht="16.5" customHeight="1">
      <c r="B121" s="34"/>
      <c r="C121" s="180" t="s">
        <v>204</v>
      </c>
      <c r="D121" s="180" t="s">
        <v>133</v>
      </c>
      <c r="E121" s="181" t="s">
        <v>335</v>
      </c>
      <c r="F121" s="182" t="s">
        <v>336</v>
      </c>
      <c r="G121" s="183" t="s">
        <v>323</v>
      </c>
      <c r="H121" s="184">
        <v>0.16200000000000001</v>
      </c>
      <c r="I121" s="185"/>
      <c r="J121" s="186">
        <f>ROUND(I121*H121,2)</f>
        <v>0</v>
      </c>
      <c r="K121" s="182" t="s">
        <v>137</v>
      </c>
      <c r="L121" s="38"/>
      <c r="M121" s="187" t="s">
        <v>28</v>
      </c>
      <c r="N121" s="188" t="s">
        <v>47</v>
      </c>
      <c r="O121" s="63"/>
      <c r="P121" s="189">
        <f>O121*H121</f>
        <v>0</v>
      </c>
      <c r="Q121" s="189">
        <v>0</v>
      </c>
      <c r="R121" s="189">
        <f>Q121*H121</f>
        <v>0</v>
      </c>
      <c r="S121" s="189">
        <v>0</v>
      </c>
      <c r="T121" s="190">
        <f>S121*H121</f>
        <v>0</v>
      </c>
      <c r="AR121" s="191" t="s">
        <v>91</v>
      </c>
      <c r="AT121" s="191" t="s">
        <v>133</v>
      </c>
      <c r="AU121" s="191" t="s">
        <v>85</v>
      </c>
      <c r="AY121" s="17" t="s">
        <v>131</v>
      </c>
      <c r="BE121" s="192">
        <f>IF(N121="základní",J121,0)</f>
        <v>0</v>
      </c>
      <c r="BF121" s="192">
        <f>IF(N121="snížená",J121,0)</f>
        <v>0</v>
      </c>
      <c r="BG121" s="192">
        <f>IF(N121="zákl. přenesená",J121,0)</f>
        <v>0</v>
      </c>
      <c r="BH121" s="192">
        <f>IF(N121="sníž. přenesená",J121,0)</f>
        <v>0</v>
      </c>
      <c r="BI121" s="192">
        <f>IF(N121="nulová",J121,0)</f>
        <v>0</v>
      </c>
      <c r="BJ121" s="17" t="s">
        <v>81</v>
      </c>
      <c r="BK121" s="192">
        <f>ROUND(I121*H121,2)</f>
        <v>0</v>
      </c>
      <c r="BL121" s="17" t="s">
        <v>91</v>
      </c>
      <c r="BM121" s="191" t="s">
        <v>386</v>
      </c>
    </row>
    <row r="122" spans="2:65" s="1" customFormat="1" ht="29.25">
      <c r="B122" s="34"/>
      <c r="C122" s="35"/>
      <c r="D122" s="193" t="s">
        <v>139</v>
      </c>
      <c r="E122" s="35"/>
      <c r="F122" s="194" t="s">
        <v>338</v>
      </c>
      <c r="G122" s="35"/>
      <c r="H122" s="35"/>
      <c r="I122" s="107"/>
      <c r="J122" s="35"/>
      <c r="K122" s="35"/>
      <c r="L122" s="38"/>
      <c r="M122" s="238"/>
      <c r="N122" s="239"/>
      <c r="O122" s="239"/>
      <c r="P122" s="239"/>
      <c r="Q122" s="239"/>
      <c r="R122" s="239"/>
      <c r="S122" s="239"/>
      <c r="T122" s="240"/>
      <c r="AT122" s="17" t="s">
        <v>139</v>
      </c>
      <c r="AU122" s="17" t="s">
        <v>85</v>
      </c>
    </row>
    <row r="123" spans="2:65" s="1" customFormat="1" ht="6.95" customHeight="1">
      <c r="B123" s="46"/>
      <c r="C123" s="47"/>
      <c r="D123" s="47"/>
      <c r="E123" s="47"/>
      <c r="F123" s="47"/>
      <c r="G123" s="47"/>
      <c r="H123" s="47"/>
      <c r="I123" s="131"/>
      <c r="J123" s="47"/>
      <c r="K123" s="47"/>
      <c r="L123" s="38"/>
    </row>
  </sheetData>
  <sheetProtection algorithmName="SHA-512" hashValue="EKcNaanXbxvsVM0L/GLksxPh38F7Gqfi7PknCNWh6lKwqbYWG8vAlt/u+PR7JMtYr7EaJXIKErkShy4PojMBnQ==" saltValue="gGc2U2sRsz3INlAZkc+8CFRQ4XBzRUI6ppSzD/cHIqkGzZbUnf2xCL2igBCsPmj+Knlrj3rHL8n7fg8tp89aFQ==" spinCount="100000" sheet="1" objects="1" scenarios="1" formatColumns="0" formatRows="0" autoFilter="0"/>
  <autoFilter ref="C81:K122"/>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B2:BM148"/>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90</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387</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ROUND(J85,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ROUND((SUM(BE85:BE147)),  2)</f>
        <v>0</v>
      </c>
      <c r="I33" s="120">
        <v>0.21</v>
      </c>
      <c r="J33" s="119">
        <f>ROUND(((SUM(BE85:BE147))*I33),  2)</f>
        <v>0</v>
      </c>
      <c r="L33" s="38"/>
    </row>
    <row r="34" spans="2:12" s="1" customFormat="1" ht="14.45" customHeight="1">
      <c r="B34" s="38"/>
      <c r="E34" s="106" t="s">
        <v>48</v>
      </c>
      <c r="F34" s="119">
        <f>ROUND((SUM(BF85:BF147)),  2)</f>
        <v>0</v>
      </c>
      <c r="I34" s="120">
        <v>0.15</v>
      </c>
      <c r="J34" s="119">
        <f>ROUND(((SUM(BF85:BF147))*I34),  2)</f>
        <v>0</v>
      </c>
      <c r="L34" s="38"/>
    </row>
    <row r="35" spans="2:12" s="1" customFormat="1" ht="14.45" hidden="1" customHeight="1">
      <c r="B35" s="38"/>
      <c r="E35" s="106" t="s">
        <v>49</v>
      </c>
      <c r="F35" s="119">
        <f>ROUND((SUM(BG85:BG147)),  2)</f>
        <v>0</v>
      </c>
      <c r="I35" s="120">
        <v>0.21</v>
      </c>
      <c r="J35" s="119">
        <f>0</f>
        <v>0</v>
      </c>
      <c r="L35" s="38"/>
    </row>
    <row r="36" spans="2:12" s="1" customFormat="1" ht="14.45" hidden="1" customHeight="1">
      <c r="B36" s="38"/>
      <c r="E36" s="106" t="s">
        <v>50</v>
      </c>
      <c r="F36" s="119">
        <f>ROUND((SUM(BH85:BH147)),  2)</f>
        <v>0</v>
      </c>
      <c r="I36" s="120">
        <v>0.15</v>
      </c>
      <c r="J36" s="119">
        <f>0</f>
        <v>0</v>
      </c>
      <c r="L36" s="38"/>
    </row>
    <row r="37" spans="2:12" s="1" customFormat="1" ht="14.45" hidden="1" customHeight="1">
      <c r="B37" s="38"/>
      <c r="E37" s="106" t="s">
        <v>51</v>
      </c>
      <c r="F37" s="119">
        <f>ROUND((SUM(BI85:BI147)),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3 - SO 03 Napojení ramene Jordánu</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J85</f>
        <v>0</v>
      </c>
      <c r="K59" s="35"/>
      <c r="L59" s="38"/>
      <c r="AU59" s="17" t="s">
        <v>109</v>
      </c>
    </row>
    <row r="60" spans="2:47" s="8" customFormat="1" ht="24.95" customHeight="1">
      <c r="B60" s="140"/>
      <c r="C60" s="141"/>
      <c r="D60" s="142" t="s">
        <v>110</v>
      </c>
      <c r="E60" s="143"/>
      <c r="F60" s="143"/>
      <c r="G60" s="143"/>
      <c r="H60" s="143"/>
      <c r="I60" s="144"/>
      <c r="J60" s="145">
        <f>J86</f>
        <v>0</v>
      </c>
      <c r="K60" s="141"/>
      <c r="L60" s="146"/>
    </row>
    <row r="61" spans="2:47" s="9" customFormat="1" ht="19.899999999999999" customHeight="1">
      <c r="B61" s="147"/>
      <c r="C61" s="148"/>
      <c r="D61" s="149" t="s">
        <v>111</v>
      </c>
      <c r="E61" s="150"/>
      <c r="F61" s="150"/>
      <c r="G61" s="150"/>
      <c r="H61" s="150"/>
      <c r="I61" s="151"/>
      <c r="J61" s="152">
        <f>J87</f>
        <v>0</v>
      </c>
      <c r="K61" s="148"/>
      <c r="L61" s="153"/>
    </row>
    <row r="62" spans="2:47" s="9" customFormat="1" ht="19.899999999999999" customHeight="1">
      <c r="B62" s="147"/>
      <c r="C62" s="148"/>
      <c r="D62" s="149" t="s">
        <v>113</v>
      </c>
      <c r="E62" s="150"/>
      <c r="F62" s="150"/>
      <c r="G62" s="150"/>
      <c r="H62" s="150"/>
      <c r="I62" s="151"/>
      <c r="J62" s="152">
        <f>J122</f>
        <v>0</v>
      </c>
      <c r="K62" s="148"/>
      <c r="L62" s="153"/>
    </row>
    <row r="63" spans="2:47" s="9" customFormat="1" ht="19.899999999999999" customHeight="1">
      <c r="B63" s="147"/>
      <c r="C63" s="148"/>
      <c r="D63" s="149" t="s">
        <v>114</v>
      </c>
      <c r="E63" s="150"/>
      <c r="F63" s="150"/>
      <c r="G63" s="150"/>
      <c r="H63" s="150"/>
      <c r="I63" s="151"/>
      <c r="J63" s="152">
        <f>J132</f>
        <v>0</v>
      </c>
      <c r="K63" s="148"/>
      <c r="L63" s="153"/>
    </row>
    <row r="64" spans="2:47" s="9" customFormat="1" ht="19.899999999999999" customHeight="1">
      <c r="B64" s="147"/>
      <c r="C64" s="148"/>
      <c r="D64" s="149" t="s">
        <v>388</v>
      </c>
      <c r="E64" s="150"/>
      <c r="F64" s="150"/>
      <c r="G64" s="150"/>
      <c r="H64" s="150"/>
      <c r="I64" s="151"/>
      <c r="J64" s="152">
        <f>J136</f>
        <v>0</v>
      </c>
      <c r="K64" s="148"/>
      <c r="L64" s="153"/>
    </row>
    <row r="65" spans="2:12" s="9" customFormat="1" ht="19.899999999999999" customHeight="1">
      <c r="B65" s="147"/>
      <c r="C65" s="148"/>
      <c r="D65" s="149" t="s">
        <v>115</v>
      </c>
      <c r="E65" s="150"/>
      <c r="F65" s="150"/>
      <c r="G65" s="150"/>
      <c r="H65" s="150"/>
      <c r="I65" s="151"/>
      <c r="J65" s="152">
        <f>J144</f>
        <v>0</v>
      </c>
      <c r="K65" s="148"/>
      <c r="L65" s="153"/>
    </row>
    <row r="66" spans="2:12" s="1" customFormat="1" ht="21.75" customHeight="1">
      <c r="B66" s="34"/>
      <c r="C66" s="35"/>
      <c r="D66" s="35"/>
      <c r="E66" s="35"/>
      <c r="F66" s="35"/>
      <c r="G66" s="35"/>
      <c r="H66" s="35"/>
      <c r="I66" s="107"/>
      <c r="J66" s="35"/>
      <c r="K66" s="35"/>
      <c r="L66" s="38"/>
    </row>
    <row r="67" spans="2:12" s="1" customFormat="1" ht="6.95" customHeight="1">
      <c r="B67" s="46"/>
      <c r="C67" s="47"/>
      <c r="D67" s="47"/>
      <c r="E67" s="47"/>
      <c r="F67" s="47"/>
      <c r="G67" s="47"/>
      <c r="H67" s="47"/>
      <c r="I67" s="131"/>
      <c r="J67" s="47"/>
      <c r="K67" s="47"/>
      <c r="L67" s="38"/>
    </row>
    <row r="71" spans="2:12" s="1" customFormat="1" ht="6.95" customHeight="1">
      <c r="B71" s="48"/>
      <c r="C71" s="49"/>
      <c r="D71" s="49"/>
      <c r="E71" s="49"/>
      <c r="F71" s="49"/>
      <c r="G71" s="49"/>
      <c r="H71" s="49"/>
      <c r="I71" s="134"/>
      <c r="J71" s="49"/>
      <c r="K71" s="49"/>
      <c r="L71" s="38"/>
    </row>
    <row r="72" spans="2:12" s="1" customFormat="1" ht="24.95" customHeight="1">
      <c r="B72" s="34"/>
      <c r="C72" s="23" t="s">
        <v>116</v>
      </c>
      <c r="D72" s="35"/>
      <c r="E72" s="35"/>
      <c r="F72" s="35"/>
      <c r="G72" s="35"/>
      <c r="H72" s="35"/>
      <c r="I72" s="107"/>
      <c r="J72" s="35"/>
      <c r="K72" s="35"/>
      <c r="L72" s="38"/>
    </row>
    <row r="73" spans="2:12" s="1" customFormat="1" ht="6.95" customHeight="1">
      <c r="B73" s="34"/>
      <c r="C73" s="35"/>
      <c r="D73" s="35"/>
      <c r="E73" s="35"/>
      <c r="F73" s="35"/>
      <c r="G73" s="35"/>
      <c r="H73" s="35"/>
      <c r="I73" s="107"/>
      <c r="J73" s="35"/>
      <c r="K73" s="35"/>
      <c r="L73" s="38"/>
    </row>
    <row r="74" spans="2:12" s="1" customFormat="1" ht="12" customHeight="1">
      <c r="B74" s="34"/>
      <c r="C74" s="29" t="s">
        <v>16</v>
      </c>
      <c r="D74" s="35"/>
      <c r="E74" s="35"/>
      <c r="F74" s="35"/>
      <c r="G74" s="35"/>
      <c r="H74" s="35"/>
      <c r="I74" s="107"/>
      <c r="J74" s="35"/>
      <c r="K74" s="35"/>
      <c r="L74" s="38"/>
    </row>
    <row r="75" spans="2:12" s="1" customFormat="1" ht="16.5" customHeight="1">
      <c r="B75" s="34"/>
      <c r="C75" s="35"/>
      <c r="D75" s="35"/>
      <c r="E75" s="373" t="str">
        <f>E7</f>
        <v>Orlice, Týniště n.O., revitalizace ramene Jordán - zadání</v>
      </c>
      <c r="F75" s="374"/>
      <c r="G75" s="374"/>
      <c r="H75" s="374"/>
      <c r="I75" s="107"/>
      <c r="J75" s="35"/>
      <c r="K75" s="35"/>
      <c r="L75" s="38"/>
    </row>
    <row r="76" spans="2:12" s="1" customFormat="1" ht="12" customHeight="1">
      <c r="B76" s="34"/>
      <c r="C76" s="29" t="s">
        <v>104</v>
      </c>
      <c r="D76" s="35"/>
      <c r="E76" s="35"/>
      <c r="F76" s="35"/>
      <c r="G76" s="35"/>
      <c r="H76" s="35"/>
      <c r="I76" s="107"/>
      <c r="J76" s="35"/>
      <c r="K76" s="35"/>
      <c r="L76" s="38"/>
    </row>
    <row r="77" spans="2:12" s="1" customFormat="1" ht="16.5" customHeight="1">
      <c r="B77" s="34"/>
      <c r="C77" s="35"/>
      <c r="D77" s="35"/>
      <c r="E77" s="346" t="str">
        <f>E9</f>
        <v>3 - SO 03 Napojení ramene Jordánu</v>
      </c>
      <c r="F77" s="375"/>
      <c r="G77" s="375"/>
      <c r="H77" s="375"/>
      <c r="I77" s="107"/>
      <c r="J77" s="35"/>
      <c r="K77" s="35"/>
      <c r="L77" s="38"/>
    </row>
    <row r="78" spans="2:12" s="1" customFormat="1" ht="6.95" customHeight="1">
      <c r="B78" s="34"/>
      <c r="C78" s="35"/>
      <c r="D78" s="35"/>
      <c r="E78" s="35"/>
      <c r="F78" s="35"/>
      <c r="G78" s="35"/>
      <c r="H78" s="35"/>
      <c r="I78" s="107"/>
      <c r="J78" s="35"/>
      <c r="K78" s="35"/>
      <c r="L78" s="38"/>
    </row>
    <row r="79" spans="2:12" s="1" customFormat="1" ht="12" customHeight="1">
      <c r="B79" s="34"/>
      <c r="C79" s="29" t="s">
        <v>22</v>
      </c>
      <c r="D79" s="35"/>
      <c r="E79" s="35"/>
      <c r="F79" s="27" t="str">
        <f>F12</f>
        <v>Týniště n. Orlicí, Štěpánovsko</v>
      </c>
      <c r="G79" s="35"/>
      <c r="H79" s="35"/>
      <c r="I79" s="109" t="s">
        <v>24</v>
      </c>
      <c r="J79" s="58" t="str">
        <f>IF(J12="","",J12)</f>
        <v>27. 5. 2019</v>
      </c>
      <c r="K79" s="35"/>
      <c r="L79" s="38"/>
    </row>
    <row r="80" spans="2:12" s="1" customFormat="1" ht="6.95" customHeight="1">
      <c r="B80" s="34"/>
      <c r="C80" s="35"/>
      <c r="D80" s="35"/>
      <c r="E80" s="35"/>
      <c r="F80" s="35"/>
      <c r="G80" s="35"/>
      <c r="H80" s="35"/>
      <c r="I80" s="107"/>
      <c r="J80" s="35"/>
      <c r="K80" s="35"/>
      <c r="L80" s="38"/>
    </row>
    <row r="81" spans="2:65" s="1" customFormat="1" ht="43.15" customHeight="1">
      <c r="B81" s="34"/>
      <c r="C81" s="29" t="s">
        <v>26</v>
      </c>
      <c r="D81" s="35"/>
      <c r="E81" s="35"/>
      <c r="F81" s="27" t="str">
        <f>E15</f>
        <v>Povodí Labe, státní podnik,Víta Nejedlého 951, HK3</v>
      </c>
      <c r="G81" s="35"/>
      <c r="H81" s="35"/>
      <c r="I81" s="109" t="s">
        <v>33</v>
      </c>
      <c r="J81" s="32" t="str">
        <f>E21</f>
        <v>Šindlar s.r.o.,Na Brně 372/2a, 500 06 Hradec Král.</v>
      </c>
      <c r="K81" s="35"/>
      <c r="L81" s="38"/>
    </row>
    <row r="82" spans="2:65" s="1" customFormat="1" ht="15.2" customHeight="1">
      <c r="B82" s="34"/>
      <c r="C82" s="29" t="s">
        <v>31</v>
      </c>
      <c r="D82" s="35"/>
      <c r="E82" s="35"/>
      <c r="F82" s="27" t="str">
        <f>IF(E18="","",E18)</f>
        <v>Vyplň údaj</v>
      </c>
      <c r="G82" s="35"/>
      <c r="H82" s="35"/>
      <c r="I82" s="109" t="s">
        <v>38</v>
      </c>
      <c r="J82" s="32" t="str">
        <f>E24</f>
        <v>Ing. Nikola Janková</v>
      </c>
      <c r="K82" s="35"/>
      <c r="L82" s="38"/>
    </row>
    <row r="83" spans="2:65" s="1" customFormat="1" ht="10.35" customHeight="1">
      <c r="B83" s="34"/>
      <c r="C83" s="35"/>
      <c r="D83" s="35"/>
      <c r="E83" s="35"/>
      <c r="F83" s="35"/>
      <c r="G83" s="35"/>
      <c r="H83" s="35"/>
      <c r="I83" s="107"/>
      <c r="J83" s="35"/>
      <c r="K83" s="35"/>
      <c r="L83" s="38"/>
    </row>
    <row r="84" spans="2:65" s="10" customFormat="1" ht="29.25" customHeight="1">
      <c r="B84" s="154"/>
      <c r="C84" s="155" t="s">
        <v>117</v>
      </c>
      <c r="D84" s="156" t="s">
        <v>61</v>
      </c>
      <c r="E84" s="156" t="s">
        <v>57</v>
      </c>
      <c r="F84" s="156" t="s">
        <v>58</v>
      </c>
      <c r="G84" s="156" t="s">
        <v>118</v>
      </c>
      <c r="H84" s="156" t="s">
        <v>119</v>
      </c>
      <c r="I84" s="157" t="s">
        <v>120</v>
      </c>
      <c r="J84" s="156" t="s">
        <v>108</v>
      </c>
      <c r="K84" s="158" t="s">
        <v>121</v>
      </c>
      <c r="L84" s="159"/>
      <c r="M84" s="67" t="s">
        <v>28</v>
      </c>
      <c r="N84" s="68" t="s">
        <v>46</v>
      </c>
      <c r="O84" s="68" t="s">
        <v>122</v>
      </c>
      <c r="P84" s="68" t="s">
        <v>123</v>
      </c>
      <c r="Q84" s="68" t="s">
        <v>124</v>
      </c>
      <c r="R84" s="68" t="s">
        <v>125</v>
      </c>
      <c r="S84" s="68" t="s">
        <v>126</v>
      </c>
      <c r="T84" s="69" t="s">
        <v>127</v>
      </c>
    </row>
    <row r="85" spans="2:65" s="1" customFormat="1" ht="22.9" customHeight="1">
      <c r="B85" s="34"/>
      <c r="C85" s="74" t="s">
        <v>128</v>
      </c>
      <c r="D85" s="35"/>
      <c r="E85" s="35"/>
      <c r="F85" s="35"/>
      <c r="G85" s="35"/>
      <c r="H85" s="35"/>
      <c r="I85" s="107"/>
      <c r="J85" s="160">
        <f>BK85</f>
        <v>0</v>
      </c>
      <c r="K85" s="35"/>
      <c r="L85" s="38"/>
      <c r="M85" s="70"/>
      <c r="N85" s="71"/>
      <c r="O85" s="71"/>
      <c r="P85" s="161">
        <f>P86</f>
        <v>0</v>
      </c>
      <c r="Q85" s="71"/>
      <c r="R85" s="161">
        <f>R86</f>
        <v>6.3179999999999998E-3</v>
      </c>
      <c r="S85" s="71"/>
      <c r="T85" s="162">
        <f>T86</f>
        <v>171.36</v>
      </c>
      <c r="AT85" s="17" t="s">
        <v>75</v>
      </c>
      <c r="AU85" s="17" t="s">
        <v>109</v>
      </c>
      <c r="BK85" s="163">
        <f>BK86</f>
        <v>0</v>
      </c>
    </row>
    <row r="86" spans="2:65" s="11" customFormat="1" ht="25.9" customHeight="1">
      <c r="B86" s="164"/>
      <c r="C86" s="165"/>
      <c r="D86" s="166" t="s">
        <v>75</v>
      </c>
      <c r="E86" s="167" t="s">
        <v>129</v>
      </c>
      <c r="F86" s="167" t="s">
        <v>130</v>
      </c>
      <c r="G86" s="165"/>
      <c r="H86" s="165"/>
      <c r="I86" s="168"/>
      <c r="J86" s="169">
        <f>BK86</f>
        <v>0</v>
      </c>
      <c r="K86" s="165"/>
      <c r="L86" s="170"/>
      <c r="M86" s="171"/>
      <c r="N86" s="172"/>
      <c r="O86" s="172"/>
      <c r="P86" s="173">
        <f>P87+P122+P132+P136+P144</f>
        <v>0</v>
      </c>
      <c r="Q86" s="172"/>
      <c r="R86" s="173">
        <f>R87+R122+R132+R136+R144</f>
        <v>6.3179999999999998E-3</v>
      </c>
      <c r="S86" s="172"/>
      <c r="T86" s="174">
        <f>T87+T122+T132+T136+T144</f>
        <v>171.36</v>
      </c>
      <c r="AR86" s="175" t="s">
        <v>81</v>
      </c>
      <c r="AT86" s="176" t="s">
        <v>75</v>
      </c>
      <c r="AU86" s="176" t="s">
        <v>76</v>
      </c>
      <c r="AY86" s="175" t="s">
        <v>131</v>
      </c>
      <c r="BK86" s="177">
        <f>BK87+BK122+BK132+BK136+BK144</f>
        <v>0</v>
      </c>
    </row>
    <row r="87" spans="2:65" s="11" customFormat="1" ht="22.9" customHeight="1">
      <c r="B87" s="164"/>
      <c r="C87" s="165"/>
      <c r="D87" s="166" t="s">
        <v>75</v>
      </c>
      <c r="E87" s="178" t="s">
        <v>81</v>
      </c>
      <c r="F87" s="178" t="s">
        <v>132</v>
      </c>
      <c r="G87" s="165"/>
      <c r="H87" s="165"/>
      <c r="I87" s="168"/>
      <c r="J87" s="179">
        <f>BK87</f>
        <v>0</v>
      </c>
      <c r="K87" s="165"/>
      <c r="L87" s="170"/>
      <c r="M87" s="171"/>
      <c r="N87" s="172"/>
      <c r="O87" s="172"/>
      <c r="P87" s="173">
        <f>SUM(P88:P121)</f>
        <v>0</v>
      </c>
      <c r="Q87" s="172"/>
      <c r="R87" s="173">
        <f>SUM(R88:R121)</f>
        <v>6.3179999999999998E-3</v>
      </c>
      <c r="S87" s="172"/>
      <c r="T87" s="174">
        <f>SUM(T88:T121)</f>
        <v>0</v>
      </c>
      <c r="AR87" s="175" t="s">
        <v>81</v>
      </c>
      <c r="AT87" s="176" t="s">
        <v>75</v>
      </c>
      <c r="AU87" s="176" t="s">
        <v>81</v>
      </c>
      <c r="AY87" s="175" t="s">
        <v>131</v>
      </c>
      <c r="BK87" s="177">
        <f>SUM(BK88:BK121)</f>
        <v>0</v>
      </c>
    </row>
    <row r="88" spans="2:65" s="1" customFormat="1" ht="24" customHeight="1">
      <c r="B88" s="34"/>
      <c r="C88" s="180" t="s">
        <v>81</v>
      </c>
      <c r="D88" s="180" t="s">
        <v>133</v>
      </c>
      <c r="E88" s="181" t="s">
        <v>156</v>
      </c>
      <c r="F88" s="182" t="s">
        <v>157</v>
      </c>
      <c r="G88" s="183" t="s">
        <v>136</v>
      </c>
      <c r="H88" s="184">
        <v>84.233999999999995</v>
      </c>
      <c r="I88" s="185"/>
      <c r="J88" s="186">
        <f>ROUND(I88*H88,2)</f>
        <v>0</v>
      </c>
      <c r="K88" s="182" t="s">
        <v>137</v>
      </c>
      <c r="L88" s="38"/>
      <c r="M88" s="187" t="s">
        <v>28</v>
      </c>
      <c r="N88" s="188" t="s">
        <v>47</v>
      </c>
      <c r="O88" s="63"/>
      <c r="P88" s="189">
        <f>O88*H88</f>
        <v>0</v>
      </c>
      <c r="Q88" s="189">
        <v>0</v>
      </c>
      <c r="R88" s="189">
        <f>Q88*H88</f>
        <v>0</v>
      </c>
      <c r="S88" s="189">
        <v>0</v>
      </c>
      <c r="T88" s="190">
        <f>S88*H88</f>
        <v>0</v>
      </c>
      <c r="AR88" s="191" t="s">
        <v>91</v>
      </c>
      <c r="AT88" s="191" t="s">
        <v>133</v>
      </c>
      <c r="AU88" s="191" t="s">
        <v>85</v>
      </c>
      <c r="AY88" s="17" t="s">
        <v>131</v>
      </c>
      <c r="BE88" s="192">
        <f>IF(N88="základní",J88,0)</f>
        <v>0</v>
      </c>
      <c r="BF88" s="192">
        <f>IF(N88="snížená",J88,0)</f>
        <v>0</v>
      </c>
      <c r="BG88" s="192">
        <f>IF(N88="zákl. přenesená",J88,0)</f>
        <v>0</v>
      </c>
      <c r="BH88" s="192">
        <f>IF(N88="sníž. přenesená",J88,0)</f>
        <v>0</v>
      </c>
      <c r="BI88" s="192">
        <f>IF(N88="nulová",J88,0)</f>
        <v>0</v>
      </c>
      <c r="BJ88" s="17" t="s">
        <v>81</v>
      </c>
      <c r="BK88" s="192">
        <f>ROUND(I88*H88,2)</f>
        <v>0</v>
      </c>
      <c r="BL88" s="17" t="s">
        <v>91</v>
      </c>
      <c r="BM88" s="191" t="s">
        <v>389</v>
      </c>
    </row>
    <row r="89" spans="2:65" s="1" customFormat="1" ht="175.5">
      <c r="B89" s="34"/>
      <c r="C89" s="35"/>
      <c r="D89" s="193" t="s">
        <v>139</v>
      </c>
      <c r="E89" s="35"/>
      <c r="F89" s="194" t="s">
        <v>159</v>
      </c>
      <c r="G89" s="35"/>
      <c r="H89" s="35"/>
      <c r="I89" s="107"/>
      <c r="J89" s="35"/>
      <c r="K89" s="35"/>
      <c r="L89" s="38"/>
      <c r="M89" s="195"/>
      <c r="N89" s="63"/>
      <c r="O89" s="63"/>
      <c r="P89" s="63"/>
      <c r="Q89" s="63"/>
      <c r="R89" s="63"/>
      <c r="S89" s="63"/>
      <c r="T89" s="64"/>
      <c r="AT89" s="17" t="s">
        <v>139</v>
      </c>
      <c r="AU89" s="17" t="s">
        <v>85</v>
      </c>
    </row>
    <row r="90" spans="2:65" s="13" customFormat="1" ht="11.25">
      <c r="B90" s="206"/>
      <c r="C90" s="207"/>
      <c r="D90" s="193" t="s">
        <v>141</v>
      </c>
      <c r="E90" s="208" t="s">
        <v>28</v>
      </c>
      <c r="F90" s="209" t="s">
        <v>390</v>
      </c>
      <c r="G90" s="207"/>
      <c r="H90" s="210">
        <v>84.233999999999995</v>
      </c>
      <c r="I90" s="211"/>
      <c r="J90" s="207"/>
      <c r="K90" s="207"/>
      <c r="L90" s="212"/>
      <c r="M90" s="213"/>
      <c r="N90" s="214"/>
      <c r="O90" s="214"/>
      <c r="P90" s="214"/>
      <c r="Q90" s="214"/>
      <c r="R90" s="214"/>
      <c r="S90" s="214"/>
      <c r="T90" s="215"/>
      <c r="AT90" s="216" t="s">
        <v>141</v>
      </c>
      <c r="AU90" s="216" t="s">
        <v>85</v>
      </c>
      <c r="AV90" s="13" t="s">
        <v>85</v>
      </c>
      <c r="AW90" s="13" t="s">
        <v>37</v>
      </c>
      <c r="AX90" s="13" t="s">
        <v>81</v>
      </c>
      <c r="AY90" s="216" t="s">
        <v>131</v>
      </c>
    </row>
    <row r="91" spans="2:65" s="1" customFormat="1" ht="24" customHeight="1">
      <c r="B91" s="34"/>
      <c r="C91" s="180" t="s">
        <v>85</v>
      </c>
      <c r="D91" s="180" t="s">
        <v>133</v>
      </c>
      <c r="E91" s="181" t="s">
        <v>391</v>
      </c>
      <c r="F91" s="182" t="s">
        <v>392</v>
      </c>
      <c r="G91" s="183" t="s">
        <v>136</v>
      </c>
      <c r="H91" s="184">
        <v>1399.85</v>
      </c>
      <c r="I91" s="185"/>
      <c r="J91" s="186">
        <f>ROUND(I91*H91,2)</f>
        <v>0</v>
      </c>
      <c r="K91" s="182" t="s">
        <v>137</v>
      </c>
      <c r="L91" s="38"/>
      <c r="M91" s="187" t="s">
        <v>28</v>
      </c>
      <c r="N91" s="188" t="s">
        <v>47</v>
      </c>
      <c r="O91" s="63"/>
      <c r="P91" s="189">
        <f>O91*H91</f>
        <v>0</v>
      </c>
      <c r="Q91" s="189">
        <v>0</v>
      </c>
      <c r="R91" s="189">
        <f>Q91*H91</f>
        <v>0</v>
      </c>
      <c r="S91" s="189">
        <v>0</v>
      </c>
      <c r="T91" s="190">
        <f>S91*H91</f>
        <v>0</v>
      </c>
      <c r="AR91" s="191" t="s">
        <v>91</v>
      </c>
      <c r="AT91" s="191" t="s">
        <v>133</v>
      </c>
      <c r="AU91" s="191" t="s">
        <v>85</v>
      </c>
      <c r="AY91" s="17" t="s">
        <v>131</v>
      </c>
      <c r="BE91" s="192">
        <f>IF(N91="základní",J91,0)</f>
        <v>0</v>
      </c>
      <c r="BF91" s="192">
        <f>IF(N91="snížená",J91,0)</f>
        <v>0</v>
      </c>
      <c r="BG91" s="192">
        <f>IF(N91="zákl. přenesená",J91,0)</f>
        <v>0</v>
      </c>
      <c r="BH91" s="192">
        <f>IF(N91="sníž. přenesená",J91,0)</f>
        <v>0</v>
      </c>
      <c r="BI91" s="192">
        <f>IF(N91="nulová",J91,0)</f>
        <v>0</v>
      </c>
      <c r="BJ91" s="17" t="s">
        <v>81</v>
      </c>
      <c r="BK91" s="192">
        <f>ROUND(I91*H91,2)</f>
        <v>0</v>
      </c>
      <c r="BL91" s="17" t="s">
        <v>91</v>
      </c>
      <c r="BM91" s="191" t="s">
        <v>393</v>
      </c>
    </row>
    <row r="92" spans="2:65" s="1" customFormat="1" ht="224.25">
      <c r="B92" s="34"/>
      <c r="C92" s="35"/>
      <c r="D92" s="193" t="s">
        <v>139</v>
      </c>
      <c r="E92" s="35"/>
      <c r="F92" s="194" t="s">
        <v>343</v>
      </c>
      <c r="G92" s="35"/>
      <c r="H92" s="35"/>
      <c r="I92" s="107"/>
      <c r="J92" s="35"/>
      <c r="K92" s="35"/>
      <c r="L92" s="38"/>
      <c r="M92" s="195"/>
      <c r="N92" s="63"/>
      <c r="O92" s="63"/>
      <c r="P92" s="63"/>
      <c r="Q92" s="63"/>
      <c r="R92" s="63"/>
      <c r="S92" s="63"/>
      <c r="T92" s="64"/>
      <c r="AT92" s="17" t="s">
        <v>139</v>
      </c>
      <c r="AU92" s="17" t="s">
        <v>85</v>
      </c>
    </row>
    <row r="93" spans="2:65" s="12" customFormat="1" ht="11.25">
      <c r="B93" s="196"/>
      <c r="C93" s="197"/>
      <c r="D93" s="193" t="s">
        <v>141</v>
      </c>
      <c r="E93" s="198" t="s">
        <v>28</v>
      </c>
      <c r="F93" s="199" t="s">
        <v>394</v>
      </c>
      <c r="G93" s="197"/>
      <c r="H93" s="198" t="s">
        <v>28</v>
      </c>
      <c r="I93" s="200"/>
      <c r="J93" s="197"/>
      <c r="K93" s="197"/>
      <c r="L93" s="201"/>
      <c r="M93" s="202"/>
      <c r="N93" s="203"/>
      <c r="O93" s="203"/>
      <c r="P93" s="203"/>
      <c r="Q93" s="203"/>
      <c r="R93" s="203"/>
      <c r="S93" s="203"/>
      <c r="T93" s="204"/>
      <c r="AT93" s="205" t="s">
        <v>141</v>
      </c>
      <c r="AU93" s="205" t="s">
        <v>85</v>
      </c>
      <c r="AV93" s="12" t="s">
        <v>81</v>
      </c>
      <c r="AW93" s="12" t="s">
        <v>37</v>
      </c>
      <c r="AX93" s="12" t="s">
        <v>76</v>
      </c>
      <c r="AY93" s="205" t="s">
        <v>131</v>
      </c>
    </row>
    <row r="94" spans="2:65" s="13" customFormat="1" ht="11.25">
      <c r="B94" s="206"/>
      <c r="C94" s="207"/>
      <c r="D94" s="193" t="s">
        <v>141</v>
      </c>
      <c r="E94" s="208" t="s">
        <v>28</v>
      </c>
      <c r="F94" s="209" t="s">
        <v>395</v>
      </c>
      <c r="G94" s="207"/>
      <c r="H94" s="210">
        <v>1399.85</v>
      </c>
      <c r="I94" s="211"/>
      <c r="J94" s="207"/>
      <c r="K94" s="207"/>
      <c r="L94" s="212"/>
      <c r="M94" s="213"/>
      <c r="N94" s="214"/>
      <c r="O94" s="214"/>
      <c r="P94" s="214"/>
      <c r="Q94" s="214"/>
      <c r="R94" s="214"/>
      <c r="S94" s="214"/>
      <c r="T94" s="215"/>
      <c r="AT94" s="216" t="s">
        <v>141</v>
      </c>
      <c r="AU94" s="216" t="s">
        <v>85</v>
      </c>
      <c r="AV94" s="13" t="s">
        <v>85</v>
      </c>
      <c r="AW94" s="13" t="s">
        <v>37</v>
      </c>
      <c r="AX94" s="13" t="s">
        <v>81</v>
      </c>
      <c r="AY94" s="216" t="s">
        <v>131</v>
      </c>
    </row>
    <row r="95" spans="2:65" s="1" customFormat="1" ht="24" customHeight="1">
      <c r="B95" s="34"/>
      <c r="C95" s="180" t="s">
        <v>88</v>
      </c>
      <c r="D95" s="180" t="s">
        <v>133</v>
      </c>
      <c r="E95" s="181" t="s">
        <v>350</v>
      </c>
      <c r="F95" s="182" t="s">
        <v>351</v>
      </c>
      <c r="G95" s="183" t="s">
        <v>136</v>
      </c>
      <c r="H95" s="184">
        <v>419.95499999999998</v>
      </c>
      <c r="I95" s="185"/>
      <c r="J95" s="186">
        <f>ROUND(I95*H95,2)</f>
        <v>0</v>
      </c>
      <c r="K95" s="182" t="s">
        <v>137</v>
      </c>
      <c r="L95" s="38"/>
      <c r="M95" s="187" t="s">
        <v>28</v>
      </c>
      <c r="N95" s="188" t="s">
        <v>47</v>
      </c>
      <c r="O95" s="63"/>
      <c r="P95" s="189">
        <f>O95*H95</f>
        <v>0</v>
      </c>
      <c r="Q95" s="189">
        <v>0</v>
      </c>
      <c r="R95" s="189">
        <f>Q95*H95</f>
        <v>0</v>
      </c>
      <c r="S95" s="189">
        <v>0</v>
      </c>
      <c r="T95" s="190">
        <f>S95*H95</f>
        <v>0</v>
      </c>
      <c r="AR95" s="191" t="s">
        <v>91</v>
      </c>
      <c r="AT95" s="191" t="s">
        <v>133</v>
      </c>
      <c r="AU95" s="191" t="s">
        <v>85</v>
      </c>
      <c r="AY95" s="17" t="s">
        <v>131</v>
      </c>
      <c r="BE95" s="192">
        <f>IF(N95="základní",J95,0)</f>
        <v>0</v>
      </c>
      <c r="BF95" s="192">
        <f>IF(N95="snížená",J95,0)</f>
        <v>0</v>
      </c>
      <c r="BG95" s="192">
        <f>IF(N95="zákl. přenesená",J95,0)</f>
        <v>0</v>
      </c>
      <c r="BH95" s="192">
        <f>IF(N95="sníž. přenesená",J95,0)</f>
        <v>0</v>
      </c>
      <c r="BI95" s="192">
        <f>IF(N95="nulová",J95,0)</f>
        <v>0</v>
      </c>
      <c r="BJ95" s="17" t="s">
        <v>81</v>
      </c>
      <c r="BK95" s="192">
        <f>ROUND(I95*H95,2)</f>
        <v>0</v>
      </c>
      <c r="BL95" s="17" t="s">
        <v>91</v>
      </c>
      <c r="BM95" s="191" t="s">
        <v>396</v>
      </c>
    </row>
    <row r="96" spans="2:65" s="1" customFormat="1" ht="224.25">
      <c r="B96" s="34"/>
      <c r="C96" s="35"/>
      <c r="D96" s="193" t="s">
        <v>139</v>
      </c>
      <c r="E96" s="35"/>
      <c r="F96" s="194" t="s">
        <v>343</v>
      </c>
      <c r="G96" s="35"/>
      <c r="H96" s="35"/>
      <c r="I96" s="107"/>
      <c r="J96" s="35"/>
      <c r="K96" s="35"/>
      <c r="L96" s="38"/>
      <c r="M96" s="195"/>
      <c r="N96" s="63"/>
      <c r="O96" s="63"/>
      <c r="P96" s="63"/>
      <c r="Q96" s="63"/>
      <c r="R96" s="63"/>
      <c r="S96" s="63"/>
      <c r="T96" s="64"/>
      <c r="AT96" s="17" t="s">
        <v>139</v>
      </c>
      <c r="AU96" s="17" t="s">
        <v>85</v>
      </c>
    </row>
    <row r="97" spans="2:65" s="13" customFormat="1" ht="11.25">
      <c r="B97" s="206"/>
      <c r="C97" s="207"/>
      <c r="D97" s="193" t="s">
        <v>141</v>
      </c>
      <c r="E97" s="208" t="s">
        <v>28</v>
      </c>
      <c r="F97" s="209" t="s">
        <v>397</v>
      </c>
      <c r="G97" s="207"/>
      <c r="H97" s="210">
        <v>419.95499999999998</v>
      </c>
      <c r="I97" s="211"/>
      <c r="J97" s="207"/>
      <c r="K97" s="207"/>
      <c r="L97" s="212"/>
      <c r="M97" s="213"/>
      <c r="N97" s="214"/>
      <c r="O97" s="214"/>
      <c r="P97" s="214"/>
      <c r="Q97" s="214"/>
      <c r="R97" s="214"/>
      <c r="S97" s="214"/>
      <c r="T97" s="215"/>
      <c r="AT97" s="216" t="s">
        <v>141</v>
      </c>
      <c r="AU97" s="216" t="s">
        <v>85</v>
      </c>
      <c r="AV97" s="13" t="s">
        <v>85</v>
      </c>
      <c r="AW97" s="13" t="s">
        <v>37</v>
      </c>
      <c r="AX97" s="13" t="s">
        <v>81</v>
      </c>
      <c r="AY97" s="216" t="s">
        <v>131</v>
      </c>
    </row>
    <row r="98" spans="2:65" s="1" customFormat="1" ht="24" customHeight="1">
      <c r="B98" s="34"/>
      <c r="C98" s="180" t="s">
        <v>91</v>
      </c>
      <c r="D98" s="180" t="s">
        <v>133</v>
      </c>
      <c r="E98" s="181" t="s">
        <v>183</v>
      </c>
      <c r="F98" s="182" t="s">
        <v>184</v>
      </c>
      <c r="G98" s="183" t="s">
        <v>136</v>
      </c>
      <c r="H98" s="184">
        <v>135.19</v>
      </c>
      <c r="I98" s="185"/>
      <c r="J98" s="186">
        <f>ROUND(I98*H98,2)</f>
        <v>0</v>
      </c>
      <c r="K98" s="182" t="s">
        <v>137</v>
      </c>
      <c r="L98" s="38"/>
      <c r="M98" s="187" t="s">
        <v>28</v>
      </c>
      <c r="N98" s="188" t="s">
        <v>47</v>
      </c>
      <c r="O98" s="63"/>
      <c r="P98" s="189">
        <f>O98*H98</f>
        <v>0</v>
      </c>
      <c r="Q98" s="189">
        <v>0</v>
      </c>
      <c r="R98" s="189">
        <f>Q98*H98</f>
        <v>0</v>
      </c>
      <c r="S98" s="189">
        <v>0</v>
      </c>
      <c r="T98" s="190">
        <f>S98*H98</f>
        <v>0</v>
      </c>
      <c r="AR98" s="191" t="s">
        <v>91</v>
      </c>
      <c r="AT98" s="191" t="s">
        <v>133</v>
      </c>
      <c r="AU98" s="191" t="s">
        <v>85</v>
      </c>
      <c r="AY98" s="17" t="s">
        <v>131</v>
      </c>
      <c r="BE98" s="192">
        <f>IF(N98="základní",J98,0)</f>
        <v>0</v>
      </c>
      <c r="BF98" s="192">
        <f>IF(N98="snížená",J98,0)</f>
        <v>0</v>
      </c>
      <c r="BG98" s="192">
        <f>IF(N98="zákl. přenesená",J98,0)</f>
        <v>0</v>
      </c>
      <c r="BH98" s="192">
        <f>IF(N98="sníž. přenesená",J98,0)</f>
        <v>0</v>
      </c>
      <c r="BI98" s="192">
        <f>IF(N98="nulová",J98,0)</f>
        <v>0</v>
      </c>
      <c r="BJ98" s="17" t="s">
        <v>81</v>
      </c>
      <c r="BK98" s="192">
        <f>ROUND(I98*H98,2)</f>
        <v>0</v>
      </c>
      <c r="BL98" s="17" t="s">
        <v>91</v>
      </c>
      <c r="BM98" s="191" t="s">
        <v>398</v>
      </c>
    </row>
    <row r="99" spans="2:65" s="1" customFormat="1" ht="136.5">
      <c r="B99" s="34"/>
      <c r="C99" s="35"/>
      <c r="D99" s="193" t="s">
        <v>139</v>
      </c>
      <c r="E99" s="35"/>
      <c r="F99" s="194" t="s">
        <v>186</v>
      </c>
      <c r="G99" s="35"/>
      <c r="H99" s="35"/>
      <c r="I99" s="107"/>
      <c r="J99" s="35"/>
      <c r="K99" s="35"/>
      <c r="L99" s="38"/>
      <c r="M99" s="195"/>
      <c r="N99" s="63"/>
      <c r="O99" s="63"/>
      <c r="P99" s="63"/>
      <c r="Q99" s="63"/>
      <c r="R99" s="63"/>
      <c r="S99" s="63"/>
      <c r="T99" s="64"/>
      <c r="AT99" s="17" t="s">
        <v>139</v>
      </c>
      <c r="AU99" s="17" t="s">
        <v>85</v>
      </c>
    </row>
    <row r="100" spans="2:65" s="12" customFormat="1" ht="11.25">
      <c r="B100" s="196"/>
      <c r="C100" s="197"/>
      <c r="D100" s="193" t="s">
        <v>141</v>
      </c>
      <c r="E100" s="198" t="s">
        <v>28</v>
      </c>
      <c r="F100" s="199" t="s">
        <v>399</v>
      </c>
      <c r="G100" s="197"/>
      <c r="H100" s="198" t="s">
        <v>28</v>
      </c>
      <c r="I100" s="200"/>
      <c r="J100" s="197"/>
      <c r="K100" s="197"/>
      <c r="L100" s="201"/>
      <c r="M100" s="202"/>
      <c r="N100" s="203"/>
      <c r="O100" s="203"/>
      <c r="P100" s="203"/>
      <c r="Q100" s="203"/>
      <c r="R100" s="203"/>
      <c r="S100" s="203"/>
      <c r="T100" s="204"/>
      <c r="AT100" s="205" t="s">
        <v>141</v>
      </c>
      <c r="AU100" s="205" t="s">
        <v>85</v>
      </c>
      <c r="AV100" s="12" t="s">
        <v>81</v>
      </c>
      <c r="AW100" s="12" t="s">
        <v>37</v>
      </c>
      <c r="AX100" s="12" t="s">
        <v>76</v>
      </c>
      <c r="AY100" s="205" t="s">
        <v>131</v>
      </c>
    </row>
    <row r="101" spans="2:65" s="13" customFormat="1" ht="11.25">
      <c r="B101" s="206"/>
      <c r="C101" s="207"/>
      <c r="D101" s="193" t="s">
        <v>141</v>
      </c>
      <c r="E101" s="208" t="s">
        <v>28</v>
      </c>
      <c r="F101" s="209" t="s">
        <v>400</v>
      </c>
      <c r="G101" s="207"/>
      <c r="H101" s="210">
        <v>135.19</v>
      </c>
      <c r="I101" s="211"/>
      <c r="J101" s="207"/>
      <c r="K101" s="207"/>
      <c r="L101" s="212"/>
      <c r="M101" s="213"/>
      <c r="N101" s="214"/>
      <c r="O101" s="214"/>
      <c r="P101" s="214"/>
      <c r="Q101" s="214"/>
      <c r="R101" s="214"/>
      <c r="S101" s="214"/>
      <c r="T101" s="215"/>
      <c r="AT101" s="216" t="s">
        <v>141</v>
      </c>
      <c r="AU101" s="216" t="s">
        <v>85</v>
      </c>
      <c r="AV101" s="13" t="s">
        <v>85</v>
      </c>
      <c r="AW101" s="13" t="s">
        <v>37</v>
      </c>
      <c r="AX101" s="13" t="s">
        <v>81</v>
      </c>
      <c r="AY101" s="216" t="s">
        <v>131</v>
      </c>
    </row>
    <row r="102" spans="2:65" s="1" customFormat="1" ht="24" customHeight="1">
      <c r="B102" s="34"/>
      <c r="C102" s="180" t="s">
        <v>94</v>
      </c>
      <c r="D102" s="180" t="s">
        <v>133</v>
      </c>
      <c r="E102" s="181" t="s">
        <v>194</v>
      </c>
      <c r="F102" s="182" t="s">
        <v>195</v>
      </c>
      <c r="G102" s="183" t="s">
        <v>136</v>
      </c>
      <c r="H102" s="184">
        <v>1133.8699999999999</v>
      </c>
      <c r="I102" s="185"/>
      <c r="J102" s="186">
        <f>ROUND(I102*H102,2)</f>
        <v>0</v>
      </c>
      <c r="K102" s="182" t="s">
        <v>137</v>
      </c>
      <c r="L102" s="38"/>
      <c r="M102" s="187" t="s">
        <v>28</v>
      </c>
      <c r="N102" s="188" t="s">
        <v>47</v>
      </c>
      <c r="O102" s="63"/>
      <c r="P102" s="189">
        <f>O102*H102</f>
        <v>0</v>
      </c>
      <c r="Q102" s="189">
        <v>0</v>
      </c>
      <c r="R102" s="189">
        <f>Q102*H102</f>
        <v>0</v>
      </c>
      <c r="S102" s="189">
        <v>0</v>
      </c>
      <c r="T102" s="190">
        <f>S102*H102</f>
        <v>0</v>
      </c>
      <c r="AR102" s="191" t="s">
        <v>91</v>
      </c>
      <c r="AT102" s="191" t="s">
        <v>133</v>
      </c>
      <c r="AU102" s="191" t="s">
        <v>85</v>
      </c>
      <c r="AY102" s="17" t="s">
        <v>131</v>
      </c>
      <c r="BE102" s="192">
        <f>IF(N102="základní",J102,0)</f>
        <v>0</v>
      </c>
      <c r="BF102" s="192">
        <f>IF(N102="snížená",J102,0)</f>
        <v>0</v>
      </c>
      <c r="BG102" s="192">
        <f>IF(N102="zákl. přenesená",J102,0)</f>
        <v>0</v>
      </c>
      <c r="BH102" s="192">
        <f>IF(N102="sníž. přenesená",J102,0)</f>
        <v>0</v>
      </c>
      <c r="BI102" s="192">
        <f>IF(N102="nulová",J102,0)</f>
        <v>0</v>
      </c>
      <c r="BJ102" s="17" t="s">
        <v>81</v>
      </c>
      <c r="BK102" s="192">
        <f>ROUND(I102*H102,2)</f>
        <v>0</v>
      </c>
      <c r="BL102" s="17" t="s">
        <v>91</v>
      </c>
      <c r="BM102" s="191" t="s">
        <v>401</v>
      </c>
    </row>
    <row r="103" spans="2:65" s="1" customFormat="1" ht="351">
      <c r="B103" s="34"/>
      <c r="C103" s="35"/>
      <c r="D103" s="193" t="s">
        <v>139</v>
      </c>
      <c r="E103" s="35"/>
      <c r="F103" s="194" t="s">
        <v>197</v>
      </c>
      <c r="G103" s="35"/>
      <c r="H103" s="35"/>
      <c r="I103" s="107"/>
      <c r="J103" s="35"/>
      <c r="K103" s="35"/>
      <c r="L103" s="38"/>
      <c r="M103" s="195"/>
      <c r="N103" s="63"/>
      <c r="O103" s="63"/>
      <c r="P103" s="63"/>
      <c r="Q103" s="63"/>
      <c r="R103" s="63"/>
      <c r="S103" s="63"/>
      <c r="T103" s="64"/>
      <c r="AT103" s="17" t="s">
        <v>139</v>
      </c>
      <c r="AU103" s="17" t="s">
        <v>85</v>
      </c>
    </row>
    <row r="104" spans="2:65" s="12" customFormat="1" ht="11.25">
      <c r="B104" s="196"/>
      <c r="C104" s="197"/>
      <c r="D104" s="193" t="s">
        <v>141</v>
      </c>
      <c r="E104" s="198" t="s">
        <v>28</v>
      </c>
      <c r="F104" s="199" t="s">
        <v>402</v>
      </c>
      <c r="G104" s="197"/>
      <c r="H104" s="198" t="s">
        <v>28</v>
      </c>
      <c r="I104" s="200"/>
      <c r="J104" s="197"/>
      <c r="K104" s="197"/>
      <c r="L104" s="201"/>
      <c r="M104" s="202"/>
      <c r="N104" s="203"/>
      <c r="O104" s="203"/>
      <c r="P104" s="203"/>
      <c r="Q104" s="203"/>
      <c r="R104" s="203"/>
      <c r="S104" s="203"/>
      <c r="T104" s="204"/>
      <c r="AT104" s="205" t="s">
        <v>141</v>
      </c>
      <c r="AU104" s="205" t="s">
        <v>85</v>
      </c>
      <c r="AV104" s="12" t="s">
        <v>81</v>
      </c>
      <c r="AW104" s="12" t="s">
        <v>37</v>
      </c>
      <c r="AX104" s="12" t="s">
        <v>76</v>
      </c>
      <c r="AY104" s="205" t="s">
        <v>131</v>
      </c>
    </row>
    <row r="105" spans="2:65" s="13" customFormat="1" ht="11.25">
      <c r="B105" s="206"/>
      <c r="C105" s="207"/>
      <c r="D105" s="193" t="s">
        <v>141</v>
      </c>
      <c r="E105" s="208" t="s">
        <v>28</v>
      </c>
      <c r="F105" s="209" t="s">
        <v>403</v>
      </c>
      <c r="G105" s="207"/>
      <c r="H105" s="210">
        <v>1133.8699999999999</v>
      </c>
      <c r="I105" s="211"/>
      <c r="J105" s="207"/>
      <c r="K105" s="207"/>
      <c r="L105" s="212"/>
      <c r="M105" s="213"/>
      <c r="N105" s="214"/>
      <c r="O105" s="214"/>
      <c r="P105" s="214"/>
      <c r="Q105" s="214"/>
      <c r="R105" s="214"/>
      <c r="S105" s="214"/>
      <c r="T105" s="215"/>
      <c r="AT105" s="216" t="s">
        <v>141</v>
      </c>
      <c r="AU105" s="216" t="s">
        <v>85</v>
      </c>
      <c r="AV105" s="13" t="s">
        <v>85</v>
      </c>
      <c r="AW105" s="13" t="s">
        <v>37</v>
      </c>
      <c r="AX105" s="13" t="s">
        <v>81</v>
      </c>
      <c r="AY105" s="216" t="s">
        <v>131</v>
      </c>
    </row>
    <row r="106" spans="2:65" s="1" customFormat="1" ht="24" customHeight="1">
      <c r="B106" s="34"/>
      <c r="C106" s="180" t="s">
        <v>97</v>
      </c>
      <c r="D106" s="180" t="s">
        <v>133</v>
      </c>
      <c r="E106" s="181" t="s">
        <v>404</v>
      </c>
      <c r="F106" s="182" t="s">
        <v>405</v>
      </c>
      <c r="G106" s="183" t="s">
        <v>136</v>
      </c>
      <c r="H106" s="184">
        <v>130.79</v>
      </c>
      <c r="I106" s="185"/>
      <c r="J106" s="186">
        <f>ROUND(I106*H106,2)</f>
        <v>0</v>
      </c>
      <c r="K106" s="182" t="s">
        <v>137</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406</v>
      </c>
    </row>
    <row r="107" spans="2:65" s="1" customFormat="1" ht="78">
      <c r="B107" s="34"/>
      <c r="C107" s="35"/>
      <c r="D107" s="193" t="s">
        <v>139</v>
      </c>
      <c r="E107" s="35"/>
      <c r="F107" s="194" t="s">
        <v>407</v>
      </c>
      <c r="G107" s="35"/>
      <c r="H107" s="35"/>
      <c r="I107" s="107"/>
      <c r="J107" s="35"/>
      <c r="K107" s="35"/>
      <c r="L107" s="38"/>
      <c r="M107" s="195"/>
      <c r="N107" s="63"/>
      <c r="O107" s="63"/>
      <c r="P107" s="63"/>
      <c r="Q107" s="63"/>
      <c r="R107" s="63"/>
      <c r="S107" s="63"/>
      <c r="T107" s="64"/>
      <c r="AT107" s="17" t="s">
        <v>139</v>
      </c>
      <c r="AU107" s="17" t="s">
        <v>85</v>
      </c>
    </row>
    <row r="108" spans="2:65" s="12" customFormat="1" ht="11.25">
      <c r="B108" s="196"/>
      <c r="C108" s="197"/>
      <c r="D108" s="193" t="s">
        <v>141</v>
      </c>
      <c r="E108" s="198" t="s">
        <v>28</v>
      </c>
      <c r="F108" s="199" t="s">
        <v>402</v>
      </c>
      <c r="G108" s="197"/>
      <c r="H108" s="198" t="s">
        <v>28</v>
      </c>
      <c r="I108" s="200"/>
      <c r="J108" s="197"/>
      <c r="K108" s="197"/>
      <c r="L108" s="201"/>
      <c r="M108" s="202"/>
      <c r="N108" s="203"/>
      <c r="O108" s="203"/>
      <c r="P108" s="203"/>
      <c r="Q108" s="203"/>
      <c r="R108" s="203"/>
      <c r="S108" s="203"/>
      <c r="T108" s="204"/>
      <c r="AT108" s="205" t="s">
        <v>141</v>
      </c>
      <c r="AU108" s="205" t="s">
        <v>85</v>
      </c>
      <c r="AV108" s="12" t="s">
        <v>81</v>
      </c>
      <c r="AW108" s="12" t="s">
        <v>37</v>
      </c>
      <c r="AX108" s="12" t="s">
        <v>76</v>
      </c>
      <c r="AY108" s="205" t="s">
        <v>131</v>
      </c>
    </row>
    <row r="109" spans="2:65" s="13" customFormat="1" ht="11.25">
      <c r="B109" s="206"/>
      <c r="C109" s="207"/>
      <c r="D109" s="193" t="s">
        <v>141</v>
      </c>
      <c r="E109" s="208" t="s">
        <v>28</v>
      </c>
      <c r="F109" s="209" t="s">
        <v>408</v>
      </c>
      <c r="G109" s="207"/>
      <c r="H109" s="210">
        <v>130.79</v>
      </c>
      <c r="I109" s="211"/>
      <c r="J109" s="207"/>
      <c r="K109" s="207"/>
      <c r="L109" s="212"/>
      <c r="M109" s="213"/>
      <c r="N109" s="214"/>
      <c r="O109" s="214"/>
      <c r="P109" s="214"/>
      <c r="Q109" s="214"/>
      <c r="R109" s="214"/>
      <c r="S109" s="214"/>
      <c r="T109" s="215"/>
      <c r="AT109" s="216" t="s">
        <v>141</v>
      </c>
      <c r="AU109" s="216" t="s">
        <v>85</v>
      </c>
      <c r="AV109" s="13" t="s">
        <v>85</v>
      </c>
      <c r="AW109" s="13" t="s">
        <v>37</v>
      </c>
      <c r="AX109" s="13" t="s">
        <v>81</v>
      </c>
      <c r="AY109" s="216" t="s">
        <v>131</v>
      </c>
    </row>
    <row r="110" spans="2:65" s="1" customFormat="1" ht="24" customHeight="1">
      <c r="B110" s="34"/>
      <c r="C110" s="180" t="s">
        <v>100</v>
      </c>
      <c r="D110" s="180" t="s">
        <v>133</v>
      </c>
      <c r="E110" s="181" t="s">
        <v>200</v>
      </c>
      <c r="F110" s="182" t="s">
        <v>201</v>
      </c>
      <c r="G110" s="183" t="s">
        <v>136</v>
      </c>
      <c r="H110" s="184">
        <v>135.19</v>
      </c>
      <c r="I110" s="185"/>
      <c r="J110" s="186">
        <f>ROUND(I110*H110,2)</f>
        <v>0</v>
      </c>
      <c r="K110" s="182" t="s">
        <v>137</v>
      </c>
      <c r="L110" s="38"/>
      <c r="M110" s="187" t="s">
        <v>28</v>
      </c>
      <c r="N110" s="188" t="s">
        <v>47</v>
      </c>
      <c r="O110" s="63"/>
      <c r="P110" s="189">
        <f>O110*H110</f>
        <v>0</v>
      </c>
      <c r="Q110" s="189">
        <v>0</v>
      </c>
      <c r="R110" s="189">
        <f>Q110*H110</f>
        <v>0</v>
      </c>
      <c r="S110" s="189">
        <v>0</v>
      </c>
      <c r="T110" s="190">
        <f>S110*H110</f>
        <v>0</v>
      </c>
      <c r="AR110" s="191" t="s">
        <v>91</v>
      </c>
      <c r="AT110" s="191" t="s">
        <v>133</v>
      </c>
      <c r="AU110" s="191" t="s">
        <v>85</v>
      </c>
      <c r="AY110" s="17" t="s">
        <v>131</v>
      </c>
      <c r="BE110" s="192">
        <f>IF(N110="základní",J110,0)</f>
        <v>0</v>
      </c>
      <c r="BF110" s="192">
        <f>IF(N110="snížená",J110,0)</f>
        <v>0</v>
      </c>
      <c r="BG110" s="192">
        <f>IF(N110="zákl. přenesená",J110,0)</f>
        <v>0</v>
      </c>
      <c r="BH110" s="192">
        <f>IF(N110="sníž. přenesená",J110,0)</f>
        <v>0</v>
      </c>
      <c r="BI110" s="192">
        <f>IF(N110="nulová",J110,0)</f>
        <v>0</v>
      </c>
      <c r="BJ110" s="17" t="s">
        <v>81</v>
      </c>
      <c r="BK110" s="192">
        <f>ROUND(I110*H110,2)</f>
        <v>0</v>
      </c>
      <c r="BL110" s="17" t="s">
        <v>91</v>
      </c>
      <c r="BM110" s="191" t="s">
        <v>409</v>
      </c>
    </row>
    <row r="111" spans="2:65" s="1" customFormat="1" ht="351">
      <c r="B111" s="34"/>
      <c r="C111" s="35"/>
      <c r="D111" s="193" t="s">
        <v>139</v>
      </c>
      <c r="E111" s="35"/>
      <c r="F111" s="194" t="s">
        <v>197</v>
      </c>
      <c r="G111" s="35"/>
      <c r="H111" s="35"/>
      <c r="I111" s="107"/>
      <c r="J111" s="35"/>
      <c r="K111" s="35"/>
      <c r="L111" s="38"/>
      <c r="M111" s="195"/>
      <c r="N111" s="63"/>
      <c r="O111" s="63"/>
      <c r="P111" s="63"/>
      <c r="Q111" s="63"/>
      <c r="R111" s="63"/>
      <c r="S111" s="63"/>
      <c r="T111" s="64"/>
      <c r="AT111" s="17" t="s">
        <v>139</v>
      </c>
      <c r="AU111" s="17" t="s">
        <v>85</v>
      </c>
    </row>
    <row r="112" spans="2:65" s="13" customFormat="1" ht="11.25">
      <c r="B112" s="206"/>
      <c r="C112" s="207"/>
      <c r="D112" s="193" t="s">
        <v>141</v>
      </c>
      <c r="E112" s="208" t="s">
        <v>28</v>
      </c>
      <c r="F112" s="209" t="s">
        <v>410</v>
      </c>
      <c r="G112" s="207"/>
      <c r="H112" s="210">
        <v>135.19</v>
      </c>
      <c r="I112" s="211"/>
      <c r="J112" s="207"/>
      <c r="K112" s="207"/>
      <c r="L112" s="212"/>
      <c r="M112" s="213"/>
      <c r="N112" s="214"/>
      <c r="O112" s="214"/>
      <c r="P112" s="214"/>
      <c r="Q112" s="214"/>
      <c r="R112" s="214"/>
      <c r="S112" s="214"/>
      <c r="T112" s="215"/>
      <c r="AT112" s="216" t="s">
        <v>141</v>
      </c>
      <c r="AU112" s="216" t="s">
        <v>85</v>
      </c>
      <c r="AV112" s="13" t="s">
        <v>85</v>
      </c>
      <c r="AW112" s="13" t="s">
        <v>37</v>
      </c>
      <c r="AX112" s="13" t="s">
        <v>81</v>
      </c>
      <c r="AY112" s="216" t="s">
        <v>131</v>
      </c>
    </row>
    <row r="113" spans="2:65" s="1" customFormat="1" ht="24" customHeight="1">
      <c r="B113" s="34"/>
      <c r="C113" s="180" t="s">
        <v>177</v>
      </c>
      <c r="D113" s="180" t="s">
        <v>133</v>
      </c>
      <c r="E113" s="181" t="s">
        <v>217</v>
      </c>
      <c r="F113" s="182" t="s">
        <v>218</v>
      </c>
      <c r="G113" s="183" t="s">
        <v>213</v>
      </c>
      <c r="H113" s="184">
        <v>421.17</v>
      </c>
      <c r="I113" s="185"/>
      <c r="J113" s="186">
        <f>ROUND(I113*H113,2)</f>
        <v>0</v>
      </c>
      <c r="K113" s="182" t="s">
        <v>137</v>
      </c>
      <c r="L113" s="38"/>
      <c r="M113" s="187" t="s">
        <v>28</v>
      </c>
      <c r="N113" s="188" t="s">
        <v>47</v>
      </c>
      <c r="O113" s="63"/>
      <c r="P113" s="189">
        <f>O113*H113</f>
        <v>0</v>
      </c>
      <c r="Q113" s="189">
        <v>0</v>
      </c>
      <c r="R113" s="189">
        <f>Q113*H113</f>
        <v>0</v>
      </c>
      <c r="S113" s="189">
        <v>0</v>
      </c>
      <c r="T113" s="190">
        <f>S113*H113</f>
        <v>0</v>
      </c>
      <c r="AR113" s="191" t="s">
        <v>91</v>
      </c>
      <c r="AT113" s="191" t="s">
        <v>133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91</v>
      </c>
      <c r="BM113" s="191" t="s">
        <v>411</v>
      </c>
    </row>
    <row r="114" spans="2:65" s="1" customFormat="1" ht="107.25">
      <c r="B114" s="34"/>
      <c r="C114" s="35"/>
      <c r="D114" s="193" t="s">
        <v>139</v>
      </c>
      <c r="E114" s="35"/>
      <c r="F114" s="194" t="s">
        <v>220</v>
      </c>
      <c r="G114" s="35"/>
      <c r="H114" s="35"/>
      <c r="I114" s="107"/>
      <c r="J114" s="35"/>
      <c r="K114" s="35"/>
      <c r="L114" s="38"/>
      <c r="M114" s="195"/>
      <c r="N114" s="63"/>
      <c r="O114" s="63"/>
      <c r="P114" s="63"/>
      <c r="Q114" s="63"/>
      <c r="R114" s="63"/>
      <c r="S114" s="63"/>
      <c r="T114" s="64"/>
      <c r="AT114" s="17" t="s">
        <v>139</v>
      </c>
      <c r="AU114" s="17" t="s">
        <v>85</v>
      </c>
    </row>
    <row r="115" spans="2:65" s="13" customFormat="1" ht="11.25">
      <c r="B115" s="206"/>
      <c r="C115" s="207"/>
      <c r="D115" s="193" t="s">
        <v>141</v>
      </c>
      <c r="E115" s="208" t="s">
        <v>28</v>
      </c>
      <c r="F115" s="209" t="s">
        <v>412</v>
      </c>
      <c r="G115" s="207"/>
      <c r="H115" s="210">
        <v>421.17</v>
      </c>
      <c r="I115" s="211"/>
      <c r="J115" s="207"/>
      <c r="K115" s="207"/>
      <c r="L115" s="212"/>
      <c r="M115" s="213"/>
      <c r="N115" s="214"/>
      <c r="O115" s="214"/>
      <c r="P115" s="214"/>
      <c r="Q115" s="214"/>
      <c r="R115" s="214"/>
      <c r="S115" s="214"/>
      <c r="T115" s="215"/>
      <c r="AT115" s="216" t="s">
        <v>141</v>
      </c>
      <c r="AU115" s="216" t="s">
        <v>85</v>
      </c>
      <c r="AV115" s="13" t="s">
        <v>85</v>
      </c>
      <c r="AW115" s="13" t="s">
        <v>37</v>
      </c>
      <c r="AX115" s="13" t="s">
        <v>81</v>
      </c>
      <c r="AY115" s="216" t="s">
        <v>131</v>
      </c>
    </row>
    <row r="116" spans="2:65" s="1" customFormat="1" ht="16.5" customHeight="1">
      <c r="B116" s="34"/>
      <c r="C116" s="228" t="s">
        <v>182</v>
      </c>
      <c r="D116" s="228" t="s">
        <v>223</v>
      </c>
      <c r="E116" s="229" t="s">
        <v>224</v>
      </c>
      <c r="F116" s="230" t="s">
        <v>225</v>
      </c>
      <c r="G116" s="231" t="s">
        <v>226</v>
      </c>
      <c r="H116" s="232">
        <v>6.3179999999999996</v>
      </c>
      <c r="I116" s="233"/>
      <c r="J116" s="234">
        <f>ROUND(I116*H116,2)</f>
        <v>0</v>
      </c>
      <c r="K116" s="230" t="s">
        <v>137</v>
      </c>
      <c r="L116" s="235"/>
      <c r="M116" s="236" t="s">
        <v>28</v>
      </c>
      <c r="N116" s="237" t="s">
        <v>47</v>
      </c>
      <c r="O116" s="63"/>
      <c r="P116" s="189">
        <f>O116*H116</f>
        <v>0</v>
      </c>
      <c r="Q116" s="189">
        <v>1E-3</v>
      </c>
      <c r="R116" s="189">
        <f>Q116*H116</f>
        <v>6.3179999999999998E-3</v>
      </c>
      <c r="S116" s="189">
        <v>0</v>
      </c>
      <c r="T116" s="190">
        <f>S116*H116</f>
        <v>0</v>
      </c>
      <c r="AR116" s="191" t="s">
        <v>177</v>
      </c>
      <c r="AT116" s="191" t="s">
        <v>223</v>
      </c>
      <c r="AU116" s="191" t="s">
        <v>85</v>
      </c>
      <c r="AY116" s="17" t="s">
        <v>131</v>
      </c>
      <c r="BE116" s="192">
        <f>IF(N116="základní",J116,0)</f>
        <v>0</v>
      </c>
      <c r="BF116" s="192">
        <f>IF(N116="snížená",J116,0)</f>
        <v>0</v>
      </c>
      <c r="BG116" s="192">
        <f>IF(N116="zákl. přenesená",J116,0)</f>
        <v>0</v>
      </c>
      <c r="BH116" s="192">
        <f>IF(N116="sníž. přenesená",J116,0)</f>
        <v>0</v>
      </c>
      <c r="BI116" s="192">
        <f>IF(N116="nulová",J116,0)</f>
        <v>0</v>
      </c>
      <c r="BJ116" s="17" t="s">
        <v>81</v>
      </c>
      <c r="BK116" s="192">
        <f>ROUND(I116*H116,2)</f>
        <v>0</v>
      </c>
      <c r="BL116" s="17" t="s">
        <v>91</v>
      </c>
      <c r="BM116" s="191" t="s">
        <v>413</v>
      </c>
    </row>
    <row r="117" spans="2:65" s="13" customFormat="1" ht="11.25">
      <c r="B117" s="206"/>
      <c r="C117" s="207"/>
      <c r="D117" s="193" t="s">
        <v>141</v>
      </c>
      <c r="E117" s="207"/>
      <c r="F117" s="209" t="s">
        <v>414</v>
      </c>
      <c r="G117" s="207"/>
      <c r="H117" s="210">
        <v>6.3179999999999996</v>
      </c>
      <c r="I117" s="211"/>
      <c r="J117" s="207"/>
      <c r="K117" s="207"/>
      <c r="L117" s="212"/>
      <c r="M117" s="213"/>
      <c r="N117" s="214"/>
      <c r="O117" s="214"/>
      <c r="P117" s="214"/>
      <c r="Q117" s="214"/>
      <c r="R117" s="214"/>
      <c r="S117" s="214"/>
      <c r="T117" s="215"/>
      <c r="AT117" s="216" t="s">
        <v>141</v>
      </c>
      <c r="AU117" s="216" t="s">
        <v>85</v>
      </c>
      <c r="AV117" s="13" t="s">
        <v>85</v>
      </c>
      <c r="AW117" s="13" t="s">
        <v>4</v>
      </c>
      <c r="AX117" s="13" t="s">
        <v>81</v>
      </c>
      <c r="AY117" s="216" t="s">
        <v>131</v>
      </c>
    </row>
    <row r="118" spans="2:65" s="1" customFormat="1" ht="24" customHeight="1">
      <c r="B118" s="34"/>
      <c r="C118" s="180" t="s">
        <v>188</v>
      </c>
      <c r="D118" s="180" t="s">
        <v>133</v>
      </c>
      <c r="E118" s="181" t="s">
        <v>249</v>
      </c>
      <c r="F118" s="182" t="s">
        <v>250</v>
      </c>
      <c r="G118" s="183" t="s">
        <v>213</v>
      </c>
      <c r="H118" s="184">
        <v>421.17</v>
      </c>
      <c r="I118" s="185"/>
      <c r="J118" s="186">
        <f>ROUND(I118*H118,2)</f>
        <v>0</v>
      </c>
      <c r="K118" s="182" t="s">
        <v>137</v>
      </c>
      <c r="L118" s="38"/>
      <c r="M118" s="187" t="s">
        <v>28</v>
      </c>
      <c r="N118" s="188" t="s">
        <v>47</v>
      </c>
      <c r="O118" s="63"/>
      <c r="P118" s="189">
        <f>O118*H118</f>
        <v>0</v>
      </c>
      <c r="Q118" s="189">
        <v>0</v>
      </c>
      <c r="R118" s="189">
        <f>Q118*H118</f>
        <v>0</v>
      </c>
      <c r="S118" s="189">
        <v>0</v>
      </c>
      <c r="T118" s="190">
        <f>S118*H118</f>
        <v>0</v>
      </c>
      <c r="AR118" s="191" t="s">
        <v>91</v>
      </c>
      <c r="AT118" s="191" t="s">
        <v>133</v>
      </c>
      <c r="AU118" s="191" t="s">
        <v>85</v>
      </c>
      <c r="AY118" s="17" t="s">
        <v>131</v>
      </c>
      <c r="BE118" s="192">
        <f>IF(N118="základní",J118,0)</f>
        <v>0</v>
      </c>
      <c r="BF118" s="192">
        <f>IF(N118="snížená",J118,0)</f>
        <v>0</v>
      </c>
      <c r="BG118" s="192">
        <f>IF(N118="zákl. přenesená",J118,0)</f>
        <v>0</v>
      </c>
      <c r="BH118" s="192">
        <f>IF(N118="sníž. přenesená",J118,0)</f>
        <v>0</v>
      </c>
      <c r="BI118" s="192">
        <f>IF(N118="nulová",J118,0)</f>
        <v>0</v>
      </c>
      <c r="BJ118" s="17" t="s">
        <v>81</v>
      </c>
      <c r="BK118" s="192">
        <f>ROUND(I118*H118,2)</f>
        <v>0</v>
      </c>
      <c r="BL118" s="17" t="s">
        <v>91</v>
      </c>
      <c r="BM118" s="191" t="s">
        <v>415</v>
      </c>
    </row>
    <row r="119" spans="2:65" s="1" customFormat="1" ht="87.75">
      <c r="B119" s="34"/>
      <c r="C119" s="35"/>
      <c r="D119" s="193" t="s">
        <v>139</v>
      </c>
      <c r="E119" s="35"/>
      <c r="F119" s="194" t="s">
        <v>252</v>
      </c>
      <c r="G119" s="35"/>
      <c r="H119" s="35"/>
      <c r="I119" s="107"/>
      <c r="J119" s="35"/>
      <c r="K119" s="35"/>
      <c r="L119" s="38"/>
      <c r="M119" s="195"/>
      <c r="N119" s="63"/>
      <c r="O119" s="63"/>
      <c r="P119" s="63"/>
      <c r="Q119" s="63"/>
      <c r="R119" s="63"/>
      <c r="S119" s="63"/>
      <c r="T119" s="64"/>
      <c r="AT119" s="17" t="s">
        <v>139</v>
      </c>
      <c r="AU119" s="17" t="s">
        <v>85</v>
      </c>
    </row>
    <row r="120" spans="2:65" s="12" customFormat="1" ht="11.25">
      <c r="B120" s="196"/>
      <c r="C120" s="197"/>
      <c r="D120" s="193" t="s">
        <v>141</v>
      </c>
      <c r="E120" s="198" t="s">
        <v>28</v>
      </c>
      <c r="F120" s="199" t="s">
        <v>394</v>
      </c>
      <c r="G120" s="197"/>
      <c r="H120" s="198" t="s">
        <v>28</v>
      </c>
      <c r="I120" s="200"/>
      <c r="J120" s="197"/>
      <c r="K120" s="197"/>
      <c r="L120" s="201"/>
      <c r="M120" s="202"/>
      <c r="N120" s="203"/>
      <c r="O120" s="203"/>
      <c r="P120" s="203"/>
      <c r="Q120" s="203"/>
      <c r="R120" s="203"/>
      <c r="S120" s="203"/>
      <c r="T120" s="204"/>
      <c r="AT120" s="205" t="s">
        <v>141</v>
      </c>
      <c r="AU120" s="205" t="s">
        <v>85</v>
      </c>
      <c r="AV120" s="12" t="s">
        <v>81</v>
      </c>
      <c r="AW120" s="12" t="s">
        <v>37</v>
      </c>
      <c r="AX120" s="12" t="s">
        <v>76</v>
      </c>
      <c r="AY120" s="205" t="s">
        <v>131</v>
      </c>
    </row>
    <row r="121" spans="2:65" s="13" customFormat="1" ht="11.25">
      <c r="B121" s="206"/>
      <c r="C121" s="207"/>
      <c r="D121" s="193" t="s">
        <v>141</v>
      </c>
      <c r="E121" s="208" t="s">
        <v>28</v>
      </c>
      <c r="F121" s="209" t="s">
        <v>416</v>
      </c>
      <c r="G121" s="207"/>
      <c r="H121" s="210">
        <v>421.17</v>
      </c>
      <c r="I121" s="211"/>
      <c r="J121" s="207"/>
      <c r="K121" s="207"/>
      <c r="L121" s="212"/>
      <c r="M121" s="213"/>
      <c r="N121" s="214"/>
      <c r="O121" s="214"/>
      <c r="P121" s="214"/>
      <c r="Q121" s="214"/>
      <c r="R121" s="214"/>
      <c r="S121" s="214"/>
      <c r="T121" s="215"/>
      <c r="AT121" s="216" t="s">
        <v>141</v>
      </c>
      <c r="AU121" s="216" t="s">
        <v>85</v>
      </c>
      <c r="AV121" s="13" t="s">
        <v>85</v>
      </c>
      <c r="AW121" s="13" t="s">
        <v>37</v>
      </c>
      <c r="AX121" s="13" t="s">
        <v>81</v>
      </c>
      <c r="AY121" s="216" t="s">
        <v>131</v>
      </c>
    </row>
    <row r="122" spans="2:65" s="11" customFormat="1" ht="22.9" customHeight="1">
      <c r="B122" s="164"/>
      <c r="C122" s="165"/>
      <c r="D122" s="166" t="s">
        <v>75</v>
      </c>
      <c r="E122" s="178" t="s">
        <v>91</v>
      </c>
      <c r="F122" s="178" t="s">
        <v>280</v>
      </c>
      <c r="G122" s="165"/>
      <c r="H122" s="165"/>
      <c r="I122" s="168"/>
      <c r="J122" s="179">
        <f>BK122</f>
        <v>0</v>
      </c>
      <c r="K122" s="165"/>
      <c r="L122" s="170"/>
      <c r="M122" s="171"/>
      <c r="N122" s="172"/>
      <c r="O122" s="172"/>
      <c r="P122" s="173">
        <f>SUM(P123:P131)</f>
        <v>0</v>
      </c>
      <c r="Q122" s="172"/>
      <c r="R122" s="173">
        <f>SUM(R123:R131)</f>
        <v>0</v>
      </c>
      <c r="S122" s="172"/>
      <c r="T122" s="174">
        <f>SUM(T123:T131)</f>
        <v>0</v>
      </c>
      <c r="AR122" s="175" t="s">
        <v>81</v>
      </c>
      <c r="AT122" s="176" t="s">
        <v>75</v>
      </c>
      <c r="AU122" s="176" t="s">
        <v>81</v>
      </c>
      <c r="AY122" s="175" t="s">
        <v>131</v>
      </c>
      <c r="BK122" s="177">
        <f>SUM(BK123:BK131)</f>
        <v>0</v>
      </c>
    </row>
    <row r="123" spans="2:65" s="1" customFormat="1" ht="24" customHeight="1">
      <c r="B123" s="34"/>
      <c r="C123" s="180" t="s">
        <v>193</v>
      </c>
      <c r="D123" s="180" t="s">
        <v>133</v>
      </c>
      <c r="E123" s="181" t="s">
        <v>417</v>
      </c>
      <c r="F123" s="182" t="s">
        <v>418</v>
      </c>
      <c r="G123" s="183" t="s">
        <v>136</v>
      </c>
      <c r="H123" s="184">
        <v>2420.66</v>
      </c>
      <c r="I123" s="185"/>
      <c r="J123" s="186">
        <f>ROUND(I123*H123,2)</f>
        <v>0</v>
      </c>
      <c r="K123" s="182" t="s">
        <v>137</v>
      </c>
      <c r="L123" s="38"/>
      <c r="M123" s="187" t="s">
        <v>28</v>
      </c>
      <c r="N123" s="188" t="s">
        <v>47</v>
      </c>
      <c r="O123" s="63"/>
      <c r="P123" s="189">
        <f>O123*H123</f>
        <v>0</v>
      </c>
      <c r="Q123" s="189">
        <v>0</v>
      </c>
      <c r="R123" s="189">
        <f>Q123*H123</f>
        <v>0</v>
      </c>
      <c r="S123" s="189">
        <v>0</v>
      </c>
      <c r="T123" s="190">
        <f>S123*H123</f>
        <v>0</v>
      </c>
      <c r="AR123" s="191" t="s">
        <v>91</v>
      </c>
      <c r="AT123" s="191" t="s">
        <v>133</v>
      </c>
      <c r="AU123" s="191" t="s">
        <v>85</v>
      </c>
      <c r="AY123" s="17" t="s">
        <v>131</v>
      </c>
      <c r="BE123" s="192">
        <f>IF(N123="základní",J123,0)</f>
        <v>0</v>
      </c>
      <c r="BF123" s="192">
        <f>IF(N123="snížená",J123,0)</f>
        <v>0</v>
      </c>
      <c r="BG123" s="192">
        <f>IF(N123="zákl. přenesená",J123,0)</f>
        <v>0</v>
      </c>
      <c r="BH123" s="192">
        <f>IF(N123="sníž. přenesená",J123,0)</f>
        <v>0</v>
      </c>
      <c r="BI123" s="192">
        <f>IF(N123="nulová",J123,0)</f>
        <v>0</v>
      </c>
      <c r="BJ123" s="17" t="s">
        <v>81</v>
      </c>
      <c r="BK123" s="192">
        <f>ROUND(I123*H123,2)</f>
        <v>0</v>
      </c>
      <c r="BL123" s="17" t="s">
        <v>91</v>
      </c>
      <c r="BM123" s="191" t="s">
        <v>419</v>
      </c>
    </row>
    <row r="124" spans="2:65" s="1" customFormat="1" ht="87.75">
      <c r="B124" s="34"/>
      <c r="C124" s="35"/>
      <c r="D124" s="193" t="s">
        <v>139</v>
      </c>
      <c r="E124" s="35"/>
      <c r="F124" s="194" t="s">
        <v>420</v>
      </c>
      <c r="G124" s="35"/>
      <c r="H124" s="35"/>
      <c r="I124" s="107"/>
      <c r="J124" s="35"/>
      <c r="K124" s="35"/>
      <c r="L124" s="38"/>
      <c r="M124" s="195"/>
      <c r="N124" s="63"/>
      <c r="O124" s="63"/>
      <c r="P124" s="63"/>
      <c r="Q124" s="63"/>
      <c r="R124" s="63"/>
      <c r="S124" s="63"/>
      <c r="T124" s="64"/>
      <c r="AT124" s="17" t="s">
        <v>139</v>
      </c>
      <c r="AU124" s="17" t="s">
        <v>85</v>
      </c>
    </row>
    <row r="125" spans="2:65" s="12" customFormat="1" ht="11.25">
      <c r="B125" s="196"/>
      <c r="C125" s="197"/>
      <c r="D125" s="193" t="s">
        <v>141</v>
      </c>
      <c r="E125" s="198" t="s">
        <v>28</v>
      </c>
      <c r="F125" s="199" t="s">
        <v>421</v>
      </c>
      <c r="G125" s="197"/>
      <c r="H125" s="198" t="s">
        <v>28</v>
      </c>
      <c r="I125" s="200"/>
      <c r="J125" s="197"/>
      <c r="K125" s="197"/>
      <c r="L125" s="201"/>
      <c r="M125" s="202"/>
      <c r="N125" s="203"/>
      <c r="O125" s="203"/>
      <c r="P125" s="203"/>
      <c r="Q125" s="203"/>
      <c r="R125" s="203"/>
      <c r="S125" s="203"/>
      <c r="T125" s="204"/>
      <c r="AT125" s="205" t="s">
        <v>141</v>
      </c>
      <c r="AU125" s="205" t="s">
        <v>85</v>
      </c>
      <c r="AV125" s="12" t="s">
        <v>81</v>
      </c>
      <c r="AW125" s="12" t="s">
        <v>37</v>
      </c>
      <c r="AX125" s="12" t="s">
        <v>76</v>
      </c>
      <c r="AY125" s="205" t="s">
        <v>131</v>
      </c>
    </row>
    <row r="126" spans="2:65" s="13" customFormat="1" ht="11.25">
      <c r="B126" s="206"/>
      <c r="C126" s="207"/>
      <c r="D126" s="193" t="s">
        <v>141</v>
      </c>
      <c r="E126" s="208" t="s">
        <v>28</v>
      </c>
      <c r="F126" s="209" t="s">
        <v>422</v>
      </c>
      <c r="G126" s="207"/>
      <c r="H126" s="210">
        <v>2330.34</v>
      </c>
      <c r="I126" s="211"/>
      <c r="J126" s="207"/>
      <c r="K126" s="207"/>
      <c r="L126" s="212"/>
      <c r="M126" s="213"/>
      <c r="N126" s="214"/>
      <c r="O126" s="214"/>
      <c r="P126" s="214"/>
      <c r="Q126" s="214"/>
      <c r="R126" s="214"/>
      <c r="S126" s="214"/>
      <c r="T126" s="215"/>
      <c r="AT126" s="216" t="s">
        <v>141</v>
      </c>
      <c r="AU126" s="216" t="s">
        <v>85</v>
      </c>
      <c r="AV126" s="13" t="s">
        <v>85</v>
      </c>
      <c r="AW126" s="13" t="s">
        <v>37</v>
      </c>
      <c r="AX126" s="13" t="s">
        <v>76</v>
      </c>
      <c r="AY126" s="216" t="s">
        <v>131</v>
      </c>
    </row>
    <row r="127" spans="2:65" s="13" customFormat="1" ht="11.25">
      <c r="B127" s="206"/>
      <c r="C127" s="207"/>
      <c r="D127" s="193" t="s">
        <v>141</v>
      </c>
      <c r="E127" s="208" t="s">
        <v>28</v>
      </c>
      <c r="F127" s="209" t="s">
        <v>423</v>
      </c>
      <c r="G127" s="207"/>
      <c r="H127" s="210">
        <v>90.32</v>
      </c>
      <c r="I127" s="211"/>
      <c r="J127" s="207"/>
      <c r="K127" s="207"/>
      <c r="L127" s="212"/>
      <c r="M127" s="213"/>
      <c r="N127" s="214"/>
      <c r="O127" s="214"/>
      <c r="P127" s="214"/>
      <c r="Q127" s="214"/>
      <c r="R127" s="214"/>
      <c r="S127" s="214"/>
      <c r="T127" s="215"/>
      <c r="AT127" s="216" t="s">
        <v>141</v>
      </c>
      <c r="AU127" s="216" t="s">
        <v>85</v>
      </c>
      <c r="AV127" s="13" t="s">
        <v>85</v>
      </c>
      <c r="AW127" s="13" t="s">
        <v>37</v>
      </c>
      <c r="AX127" s="13" t="s">
        <v>76</v>
      </c>
      <c r="AY127" s="216" t="s">
        <v>131</v>
      </c>
    </row>
    <row r="128" spans="2:65" s="14" customFormat="1" ht="11.25">
      <c r="B128" s="217"/>
      <c r="C128" s="218"/>
      <c r="D128" s="193" t="s">
        <v>141</v>
      </c>
      <c r="E128" s="219" t="s">
        <v>28</v>
      </c>
      <c r="F128" s="220" t="s">
        <v>145</v>
      </c>
      <c r="G128" s="218"/>
      <c r="H128" s="221">
        <v>2420.6600000000003</v>
      </c>
      <c r="I128" s="222"/>
      <c r="J128" s="218"/>
      <c r="K128" s="218"/>
      <c r="L128" s="223"/>
      <c r="M128" s="224"/>
      <c r="N128" s="225"/>
      <c r="O128" s="225"/>
      <c r="P128" s="225"/>
      <c r="Q128" s="225"/>
      <c r="R128" s="225"/>
      <c r="S128" s="225"/>
      <c r="T128" s="226"/>
      <c r="AT128" s="227" t="s">
        <v>141</v>
      </c>
      <c r="AU128" s="227" t="s">
        <v>85</v>
      </c>
      <c r="AV128" s="14" t="s">
        <v>91</v>
      </c>
      <c r="AW128" s="14" t="s">
        <v>37</v>
      </c>
      <c r="AX128" s="14" t="s">
        <v>81</v>
      </c>
      <c r="AY128" s="227" t="s">
        <v>131</v>
      </c>
    </row>
    <row r="129" spans="2:65" s="1" customFormat="1" ht="24" customHeight="1">
      <c r="B129" s="34"/>
      <c r="C129" s="180" t="s">
        <v>199</v>
      </c>
      <c r="D129" s="180" t="s">
        <v>133</v>
      </c>
      <c r="E129" s="181" t="s">
        <v>424</v>
      </c>
      <c r="F129" s="182" t="s">
        <v>425</v>
      </c>
      <c r="G129" s="183" t="s">
        <v>213</v>
      </c>
      <c r="H129" s="184">
        <v>2711.4</v>
      </c>
      <c r="I129" s="185"/>
      <c r="J129" s="186">
        <f>ROUND(I129*H129,2)</f>
        <v>0</v>
      </c>
      <c r="K129" s="182" t="s">
        <v>137</v>
      </c>
      <c r="L129" s="38"/>
      <c r="M129" s="187" t="s">
        <v>28</v>
      </c>
      <c r="N129" s="188" t="s">
        <v>47</v>
      </c>
      <c r="O129" s="63"/>
      <c r="P129" s="189">
        <f>O129*H129</f>
        <v>0</v>
      </c>
      <c r="Q129" s="189">
        <v>0</v>
      </c>
      <c r="R129" s="189">
        <f>Q129*H129</f>
        <v>0</v>
      </c>
      <c r="S129" s="189">
        <v>0</v>
      </c>
      <c r="T129" s="190">
        <f>S129*H129</f>
        <v>0</v>
      </c>
      <c r="AR129" s="191" t="s">
        <v>91</v>
      </c>
      <c r="AT129" s="191" t="s">
        <v>133</v>
      </c>
      <c r="AU129" s="191" t="s">
        <v>85</v>
      </c>
      <c r="AY129" s="17" t="s">
        <v>131</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91</v>
      </c>
      <c r="BM129" s="191" t="s">
        <v>426</v>
      </c>
    </row>
    <row r="130" spans="2:65" s="1" customFormat="1" ht="87.75">
      <c r="B130" s="34"/>
      <c r="C130" s="35"/>
      <c r="D130" s="193" t="s">
        <v>139</v>
      </c>
      <c r="E130" s="35"/>
      <c r="F130" s="194" t="s">
        <v>420</v>
      </c>
      <c r="G130" s="35"/>
      <c r="H130" s="35"/>
      <c r="I130" s="107"/>
      <c r="J130" s="35"/>
      <c r="K130" s="35"/>
      <c r="L130" s="38"/>
      <c r="M130" s="195"/>
      <c r="N130" s="63"/>
      <c r="O130" s="63"/>
      <c r="P130" s="63"/>
      <c r="Q130" s="63"/>
      <c r="R130" s="63"/>
      <c r="S130" s="63"/>
      <c r="T130" s="64"/>
      <c r="AT130" s="17" t="s">
        <v>139</v>
      </c>
      <c r="AU130" s="17" t="s">
        <v>85</v>
      </c>
    </row>
    <row r="131" spans="2:65" s="13" customFormat="1" ht="11.25">
      <c r="B131" s="206"/>
      <c r="C131" s="207"/>
      <c r="D131" s="193" t="s">
        <v>141</v>
      </c>
      <c r="E131" s="208" t="s">
        <v>28</v>
      </c>
      <c r="F131" s="209" t="s">
        <v>427</v>
      </c>
      <c r="G131" s="207"/>
      <c r="H131" s="210">
        <v>2711.4</v>
      </c>
      <c r="I131" s="211"/>
      <c r="J131" s="207"/>
      <c r="K131" s="207"/>
      <c r="L131" s="212"/>
      <c r="M131" s="213"/>
      <c r="N131" s="214"/>
      <c r="O131" s="214"/>
      <c r="P131" s="214"/>
      <c r="Q131" s="214"/>
      <c r="R131" s="214"/>
      <c r="S131" s="214"/>
      <c r="T131" s="215"/>
      <c r="AT131" s="216" t="s">
        <v>141</v>
      </c>
      <c r="AU131" s="216" t="s">
        <v>85</v>
      </c>
      <c r="AV131" s="13" t="s">
        <v>85</v>
      </c>
      <c r="AW131" s="13" t="s">
        <v>37</v>
      </c>
      <c r="AX131" s="13" t="s">
        <v>81</v>
      </c>
      <c r="AY131" s="216" t="s">
        <v>131</v>
      </c>
    </row>
    <row r="132" spans="2:65" s="11" customFormat="1" ht="22.9" customHeight="1">
      <c r="B132" s="164"/>
      <c r="C132" s="165"/>
      <c r="D132" s="166" t="s">
        <v>75</v>
      </c>
      <c r="E132" s="178" t="s">
        <v>182</v>
      </c>
      <c r="F132" s="178" t="s">
        <v>303</v>
      </c>
      <c r="G132" s="165"/>
      <c r="H132" s="165"/>
      <c r="I132" s="168"/>
      <c r="J132" s="179">
        <f>BK132</f>
        <v>0</v>
      </c>
      <c r="K132" s="165"/>
      <c r="L132" s="170"/>
      <c r="M132" s="171"/>
      <c r="N132" s="172"/>
      <c r="O132" s="172"/>
      <c r="P132" s="173">
        <f>SUM(P133:P135)</f>
        <v>0</v>
      </c>
      <c r="Q132" s="172"/>
      <c r="R132" s="173">
        <f>SUM(R133:R135)</f>
        <v>0</v>
      </c>
      <c r="S132" s="172"/>
      <c r="T132" s="174">
        <f>SUM(T133:T135)</f>
        <v>171.36</v>
      </c>
      <c r="AR132" s="175" t="s">
        <v>81</v>
      </c>
      <c r="AT132" s="176" t="s">
        <v>75</v>
      </c>
      <c r="AU132" s="176" t="s">
        <v>81</v>
      </c>
      <c r="AY132" s="175" t="s">
        <v>131</v>
      </c>
      <c r="BK132" s="177">
        <f>SUM(BK133:BK135)</f>
        <v>0</v>
      </c>
    </row>
    <row r="133" spans="2:65" s="1" customFormat="1" ht="24" customHeight="1">
      <c r="B133" s="34"/>
      <c r="C133" s="180" t="s">
        <v>204</v>
      </c>
      <c r="D133" s="180" t="s">
        <v>133</v>
      </c>
      <c r="E133" s="181" t="s">
        <v>428</v>
      </c>
      <c r="F133" s="182" t="s">
        <v>429</v>
      </c>
      <c r="G133" s="183" t="s">
        <v>152</v>
      </c>
      <c r="H133" s="184">
        <v>56</v>
      </c>
      <c r="I133" s="185"/>
      <c r="J133" s="186">
        <f>ROUND(I133*H133,2)</f>
        <v>0</v>
      </c>
      <c r="K133" s="182" t="s">
        <v>137</v>
      </c>
      <c r="L133" s="38"/>
      <c r="M133" s="187" t="s">
        <v>28</v>
      </c>
      <c r="N133" s="188" t="s">
        <v>47</v>
      </c>
      <c r="O133" s="63"/>
      <c r="P133" s="189">
        <f>O133*H133</f>
        <v>0</v>
      </c>
      <c r="Q133" s="189">
        <v>0</v>
      </c>
      <c r="R133" s="189">
        <f>Q133*H133</f>
        <v>0</v>
      </c>
      <c r="S133" s="189">
        <v>3.06</v>
      </c>
      <c r="T133" s="190">
        <f>S133*H133</f>
        <v>171.36</v>
      </c>
      <c r="AR133" s="191" t="s">
        <v>91</v>
      </c>
      <c r="AT133" s="191" t="s">
        <v>133</v>
      </c>
      <c r="AU133" s="191" t="s">
        <v>85</v>
      </c>
      <c r="AY133" s="17" t="s">
        <v>131</v>
      </c>
      <c r="BE133" s="192">
        <f>IF(N133="základní",J133,0)</f>
        <v>0</v>
      </c>
      <c r="BF133" s="192">
        <f>IF(N133="snížená",J133,0)</f>
        <v>0</v>
      </c>
      <c r="BG133" s="192">
        <f>IF(N133="zákl. přenesená",J133,0)</f>
        <v>0</v>
      </c>
      <c r="BH133" s="192">
        <f>IF(N133="sníž. přenesená",J133,0)</f>
        <v>0</v>
      </c>
      <c r="BI133" s="192">
        <f>IF(N133="nulová",J133,0)</f>
        <v>0</v>
      </c>
      <c r="BJ133" s="17" t="s">
        <v>81</v>
      </c>
      <c r="BK133" s="192">
        <f>ROUND(I133*H133,2)</f>
        <v>0</v>
      </c>
      <c r="BL133" s="17" t="s">
        <v>91</v>
      </c>
      <c r="BM133" s="191" t="s">
        <v>430</v>
      </c>
    </row>
    <row r="134" spans="2:65" s="1" customFormat="1" ht="97.5">
      <c r="B134" s="34"/>
      <c r="C134" s="35"/>
      <c r="D134" s="193" t="s">
        <v>139</v>
      </c>
      <c r="E134" s="35"/>
      <c r="F134" s="194" t="s">
        <v>431</v>
      </c>
      <c r="G134" s="35"/>
      <c r="H134" s="35"/>
      <c r="I134" s="107"/>
      <c r="J134" s="35"/>
      <c r="K134" s="35"/>
      <c r="L134" s="38"/>
      <c r="M134" s="195"/>
      <c r="N134" s="63"/>
      <c r="O134" s="63"/>
      <c r="P134" s="63"/>
      <c r="Q134" s="63"/>
      <c r="R134" s="63"/>
      <c r="S134" s="63"/>
      <c r="T134" s="64"/>
      <c r="AT134" s="17" t="s">
        <v>139</v>
      </c>
      <c r="AU134" s="17" t="s">
        <v>85</v>
      </c>
    </row>
    <row r="135" spans="2:65" s="13" customFormat="1" ht="11.25">
      <c r="B135" s="206"/>
      <c r="C135" s="207"/>
      <c r="D135" s="193" t="s">
        <v>141</v>
      </c>
      <c r="E135" s="208" t="s">
        <v>28</v>
      </c>
      <c r="F135" s="209" t="s">
        <v>432</v>
      </c>
      <c r="G135" s="207"/>
      <c r="H135" s="210">
        <v>56</v>
      </c>
      <c r="I135" s="211"/>
      <c r="J135" s="207"/>
      <c r="K135" s="207"/>
      <c r="L135" s="212"/>
      <c r="M135" s="213"/>
      <c r="N135" s="214"/>
      <c r="O135" s="214"/>
      <c r="P135" s="214"/>
      <c r="Q135" s="214"/>
      <c r="R135" s="214"/>
      <c r="S135" s="214"/>
      <c r="T135" s="215"/>
      <c r="AT135" s="216" t="s">
        <v>141</v>
      </c>
      <c r="AU135" s="216" t="s">
        <v>85</v>
      </c>
      <c r="AV135" s="13" t="s">
        <v>85</v>
      </c>
      <c r="AW135" s="13" t="s">
        <v>37</v>
      </c>
      <c r="AX135" s="13" t="s">
        <v>81</v>
      </c>
      <c r="AY135" s="216" t="s">
        <v>131</v>
      </c>
    </row>
    <row r="136" spans="2:65" s="11" customFormat="1" ht="22.9" customHeight="1">
      <c r="B136" s="164"/>
      <c r="C136" s="165"/>
      <c r="D136" s="166" t="s">
        <v>75</v>
      </c>
      <c r="E136" s="178" t="s">
        <v>433</v>
      </c>
      <c r="F136" s="178" t="s">
        <v>434</v>
      </c>
      <c r="G136" s="165"/>
      <c r="H136" s="165"/>
      <c r="I136" s="168"/>
      <c r="J136" s="179">
        <f>BK136</f>
        <v>0</v>
      </c>
      <c r="K136" s="165"/>
      <c r="L136" s="170"/>
      <c r="M136" s="171"/>
      <c r="N136" s="172"/>
      <c r="O136" s="172"/>
      <c r="P136" s="173">
        <f>SUM(P137:P143)</f>
        <v>0</v>
      </c>
      <c r="Q136" s="172"/>
      <c r="R136" s="173">
        <f>SUM(R137:R143)</f>
        <v>0</v>
      </c>
      <c r="S136" s="172"/>
      <c r="T136" s="174">
        <f>SUM(T137:T143)</f>
        <v>0</v>
      </c>
      <c r="AR136" s="175" t="s">
        <v>81</v>
      </c>
      <c r="AT136" s="176" t="s">
        <v>75</v>
      </c>
      <c r="AU136" s="176" t="s">
        <v>81</v>
      </c>
      <c r="AY136" s="175" t="s">
        <v>131</v>
      </c>
      <c r="BK136" s="177">
        <f>SUM(BK137:BK143)</f>
        <v>0</v>
      </c>
    </row>
    <row r="137" spans="2:65" s="1" customFormat="1" ht="24" customHeight="1">
      <c r="B137" s="34"/>
      <c r="C137" s="180" t="s">
        <v>210</v>
      </c>
      <c r="D137" s="180" t="s">
        <v>133</v>
      </c>
      <c r="E137" s="181" t="s">
        <v>435</v>
      </c>
      <c r="F137" s="182" t="s">
        <v>436</v>
      </c>
      <c r="G137" s="183" t="s">
        <v>323</v>
      </c>
      <c r="H137" s="184">
        <v>171.36</v>
      </c>
      <c r="I137" s="185"/>
      <c r="J137" s="186">
        <f>ROUND(I137*H137,2)</f>
        <v>0</v>
      </c>
      <c r="K137" s="182" t="s">
        <v>137</v>
      </c>
      <c r="L137" s="38"/>
      <c r="M137" s="187" t="s">
        <v>28</v>
      </c>
      <c r="N137" s="188" t="s">
        <v>47</v>
      </c>
      <c r="O137" s="63"/>
      <c r="P137" s="189">
        <f>O137*H137</f>
        <v>0</v>
      </c>
      <c r="Q137" s="189">
        <v>0</v>
      </c>
      <c r="R137" s="189">
        <f>Q137*H137</f>
        <v>0</v>
      </c>
      <c r="S137" s="189">
        <v>0</v>
      </c>
      <c r="T137" s="190">
        <f>S137*H137</f>
        <v>0</v>
      </c>
      <c r="AR137" s="191" t="s">
        <v>91</v>
      </c>
      <c r="AT137" s="191" t="s">
        <v>133</v>
      </c>
      <c r="AU137" s="191" t="s">
        <v>85</v>
      </c>
      <c r="AY137" s="17" t="s">
        <v>131</v>
      </c>
      <c r="BE137" s="192">
        <f>IF(N137="základní",J137,0)</f>
        <v>0</v>
      </c>
      <c r="BF137" s="192">
        <f>IF(N137="snížená",J137,0)</f>
        <v>0</v>
      </c>
      <c r="BG137" s="192">
        <f>IF(N137="zákl. přenesená",J137,0)</f>
        <v>0</v>
      </c>
      <c r="BH137" s="192">
        <f>IF(N137="sníž. přenesená",J137,0)</f>
        <v>0</v>
      </c>
      <c r="BI137" s="192">
        <f>IF(N137="nulová",J137,0)</f>
        <v>0</v>
      </c>
      <c r="BJ137" s="17" t="s">
        <v>81</v>
      </c>
      <c r="BK137" s="192">
        <f>ROUND(I137*H137,2)</f>
        <v>0</v>
      </c>
      <c r="BL137" s="17" t="s">
        <v>91</v>
      </c>
      <c r="BM137" s="191" t="s">
        <v>437</v>
      </c>
    </row>
    <row r="138" spans="2:65" s="1" customFormat="1" ht="58.5">
      <c r="B138" s="34"/>
      <c r="C138" s="35"/>
      <c r="D138" s="193" t="s">
        <v>139</v>
      </c>
      <c r="E138" s="35"/>
      <c r="F138" s="194" t="s">
        <v>438</v>
      </c>
      <c r="G138" s="35"/>
      <c r="H138" s="35"/>
      <c r="I138" s="107"/>
      <c r="J138" s="35"/>
      <c r="K138" s="35"/>
      <c r="L138" s="38"/>
      <c r="M138" s="195"/>
      <c r="N138" s="63"/>
      <c r="O138" s="63"/>
      <c r="P138" s="63"/>
      <c r="Q138" s="63"/>
      <c r="R138" s="63"/>
      <c r="S138" s="63"/>
      <c r="T138" s="64"/>
      <c r="AT138" s="17" t="s">
        <v>139</v>
      </c>
      <c r="AU138" s="17" t="s">
        <v>85</v>
      </c>
    </row>
    <row r="139" spans="2:65" s="1" customFormat="1" ht="24" customHeight="1">
      <c r="B139" s="34"/>
      <c r="C139" s="180" t="s">
        <v>8</v>
      </c>
      <c r="D139" s="180" t="s">
        <v>133</v>
      </c>
      <c r="E139" s="181" t="s">
        <v>439</v>
      </c>
      <c r="F139" s="182" t="s">
        <v>440</v>
      </c>
      <c r="G139" s="183" t="s">
        <v>323</v>
      </c>
      <c r="H139" s="184">
        <v>171.36</v>
      </c>
      <c r="I139" s="185"/>
      <c r="J139" s="186">
        <f>ROUND(I139*H139,2)</f>
        <v>0</v>
      </c>
      <c r="K139" s="182" t="s">
        <v>137</v>
      </c>
      <c r="L139" s="38"/>
      <c r="M139" s="187" t="s">
        <v>28</v>
      </c>
      <c r="N139" s="188" t="s">
        <v>47</v>
      </c>
      <c r="O139" s="63"/>
      <c r="P139" s="189">
        <f>O139*H139</f>
        <v>0</v>
      </c>
      <c r="Q139" s="189">
        <v>0</v>
      </c>
      <c r="R139" s="189">
        <f>Q139*H139</f>
        <v>0</v>
      </c>
      <c r="S139" s="189">
        <v>0</v>
      </c>
      <c r="T139" s="190">
        <f>S139*H139</f>
        <v>0</v>
      </c>
      <c r="AR139" s="191" t="s">
        <v>91</v>
      </c>
      <c r="AT139" s="191" t="s">
        <v>133</v>
      </c>
      <c r="AU139" s="191" t="s">
        <v>85</v>
      </c>
      <c r="AY139" s="17" t="s">
        <v>131</v>
      </c>
      <c r="BE139" s="192">
        <f>IF(N139="základní",J139,0)</f>
        <v>0</v>
      </c>
      <c r="BF139" s="192">
        <f>IF(N139="snížená",J139,0)</f>
        <v>0</v>
      </c>
      <c r="BG139" s="192">
        <f>IF(N139="zákl. přenesená",J139,0)</f>
        <v>0</v>
      </c>
      <c r="BH139" s="192">
        <f>IF(N139="sníž. přenesená",J139,0)</f>
        <v>0</v>
      </c>
      <c r="BI139" s="192">
        <f>IF(N139="nulová",J139,0)</f>
        <v>0</v>
      </c>
      <c r="BJ139" s="17" t="s">
        <v>81</v>
      </c>
      <c r="BK139" s="192">
        <f>ROUND(I139*H139,2)</f>
        <v>0</v>
      </c>
      <c r="BL139" s="17" t="s">
        <v>91</v>
      </c>
      <c r="BM139" s="191" t="s">
        <v>441</v>
      </c>
    </row>
    <row r="140" spans="2:65" s="1" customFormat="1" ht="48.75">
      <c r="B140" s="34"/>
      <c r="C140" s="35"/>
      <c r="D140" s="193" t="s">
        <v>139</v>
      </c>
      <c r="E140" s="35"/>
      <c r="F140" s="194" t="s">
        <v>442</v>
      </c>
      <c r="G140" s="35"/>
      <c r="H140" s="35"/>
      <c r="I140" s="107"/>
      <c r="J140" s="35"/>
      <c r="K140" s="35"/>
      <c r="L140" s="38"/>
      <c r="M140" s="195"/>
      <c r="N140" s="63"/>
      <c r="O140" s="63"/>
      <c r="P140" s="63"/>
      <c r="Q140" s="63"/>
      <c r="R140" s="63"/>
      <c r="S140" s="63"/>
      <c r="T140" s="64"/>
      <c r="AT140" s="17" t="s">
        <v>139</v>
      </c>
      <c r="AU140" s="17" t="s">
        <v>85</v>
      </c>
    </row>
    <row r="141" spans="2:65" s="1" customFormat="1" ht="24" customHeight="1">
      <c r="B141" s="34"/>
      <c r="C141" s="180" t="s">
        <v>222</v>
      </c>
      <c r="D141" s="180" t="s">
        <v>133</v>
      </c>
      <c r="E141" s="181" t="s">
        <v>443</v>
      </c>
      <c r="F141" s="182" t="s">
        <v>444</v>
      </c>
      <c r="G141" s="183" t="s">
        <v>323</v>
      </c>
      <c r="H141" s="184">
        <v>3255.84</v>
      </c>
      <c r="I141" s="185"/>
      <c r="J141" s="186">
        <f>ROUND(I141*H141,2)</f>
        <v>0</v>
      </c>
      <c r="K141" s="182" t="s">
        <v>137</v>
      </c>
      <c r="L141" s="38"/>
      <c r="M141" s="187" t="s">
        <v>28</v>
      </c>
      <c r="N141" s="188" t="s">
        <v>47</v>
      </c>
      <c r="O141" s="63"/>
      <c r="P141" s="189">
        <f>O141*H141</f>
        <v>0</v>
      </c>
      <c r="Q141" s="189">
        <v>0</v>
      </c>
      <c r="R141" s="189">
        <f>Q141*H141</f>
        <v>0</v>
      </c>
      <c r="S141" s="189">
        <v>0</v>
      </c>
      <c r="T141" s="190">
        <f>S141*H141</f>
        <v>0</v>
      </c>
      <c r="AR141" s="191" t="s">
        <v>91</v>
      </c>
      <c r="AT141" s="191" t="s">
        <v>133</v>
      </c>
      <c r="AU141" s="191" t="s">
        <v>85</v>
      </c>
      <c r="AY141" s="17" t="s">
        <v>131</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91</v>
      </c>
      <c r="BM141" s="191" t="s">
        <v>445</v>
      </c>
    </row>
    <row r="142" spans="2:65" s="1" customFormat="1" ht="48.75">
      <c r="B142" s="34"/>
      <c r="C142" s="35"/>
      <c r="D142" s="193" t="s">
        <v>139</v>
      </c>
      <c r="E142" s="35"/>
      <c r="F142" s="194" t="s">
        <v>442</v>
      </c>
      <c r="G142" s="35"/>
      <c r="H142" s="35"/>
      <c r="I142" s="107"/>
      <c r="J142" s="35"/>
      <c r="K142" s="35"/>
      <c r="L142" s="38"/>
      <c r="M142" s="195"/>
      <c r="N142" s="63"/>
      <c r="O142" s="63"/>
      <c r="P142" s="63"/>
      <c r="Q142" s="63"/>
      <c r="R142" s="63"/>
      <c r="S142" s="63"/>
      <c r="T142" s="64"/>
      <c r="AT142" s="17" t="s">
        <v>139</v>
      </c>
      <c r="AU142" s="17" t="s">
        <v>85</v>
      </c>
    </row>
    <row r="143" spans="2:65" s="13" customFormat="1" ht="11.25">
      <c r="B143" s="206"/>
      <c r="C143" s="207"/>
      <c r="D143" s="193" t="s">
        <v>141</v>
      </c>
      <c r="E143" s="208" t="s">
        <v>28</v>
      </c>
      <c r="F143" s="209" t="s">
        <v>446</v>
      </c>
      <c r="G143" s="207"/>
      <c r="H143" s="210">
        <v>3255.84</v>
      </c>
      <c r="I143" s="211"/>
      <c r="J143" s="207"/>
      <c r="K143" s="207"/>
      <c r="L143" s="212"/>
      <c r="M143" s="213"/>
      <c r="N143" s="214"/>
      <c r="O143" s="214"/>
      <c r="P143" s="214"/>
      <c r="Q143" s="214"/>
      <c r="R143" s="214"/>
      <c r="S143" s="214"/>
      <c r="T143" s="215"/>
      <c r="AT143" s="216" t="s">
        <v>141</v>
      </c>
      <c r="AU143" s="216" t="s">
        <v>85</v>
      </c>
      <c r="AV143" s="13" t="s">
        <v>85</v>
      </c>
      <c r="AW143" s="13" t="s">
        <v>37</v>
      </c>
      <c r="AX143" s="13" t="s">
        <v>81</v>
      </c>
      <c r="AY143" s="216" t="s">
        <v>131</v>
      </c>
    </row>
    <row r="144" spans="2:65" s="11" customFormat="1" ht="22.9" customHeight="1">
      <c r="B144" s="164"/>
      <c r="C144" s="165"/>
      <c r="D144" s="166" t="s">
        <v>75</v>
      </c>
      <c r="E144" s="178" t="s">
        <v>332</v>
      </c>
      <c r="F144" s="178" t="s">
        <v>333</v>
      </c>
      <c r="G144" s="165"/>
      <c r="H144" s="165"/>
      <c r="I144" s="168"/>
      <c r="J144" s="179">
        <f>BK144</f>
        <v>0</v>
      </c>
      <c r="K144" s="165"/>
      <c r="L144" s="170"/>
      <c r="M144" s="171"/>
      <c r="N144" s="172"/>
      <c r="O144" s="172"/>
      <c r="P144" s="173">
        <f>SUM(P145:P147)</f>
        <v>0</v>
      </c>
      <c r="Q144" s="172"/>
      <c r="R144" s="173">
        <f>SUM(R145:R147)</f>
        <v>0</v>
      </c>
      <c r="S144" s="172"/>
      <c r="T144" s="174">
        <f>SUM(T145:T147)</f>
        <v>0</v>
      </c>
      <c r="AR144" s="175" t="s">
        <v>81</v>
      </c>
      <c r="AT144" s="176" t="s">
        <v>75</v>
      </c>
      <c r="AU144" s="176" t="s">
        <v>81</v>
      </c>
      <c r="AY144" s="175" t="s">
        <v>131</v>
      </c>
      <c r="BK144" s="177">
        <f>SUM(BK145:BK147)</f>
        <v>0</v>
      </c>
    </row>
    <row r="145" spans="2:65" s="1" customFormat="1" ht="16.5" customHeight="1">
      <c r="B145" s="34"/>
      <c r="C145" s="180" t="s">
        <v>229</v>
      </c>
      <c r="D145" s="180" t="s">
        <v>133</v>
      </c>
      <c r="E145" s="181" t="s">
        <v>335</v>
      </c>
      <c r="F145" s="182" t="s">
        <v>336</v>
      </c>
      <c r="G145" s="183" t="s">
        <v>323</v>
      </c>
      <c r="H145" s="184">
        <v>5165.6880000000001</v>
      </c>
      <c r="I145" s="185"/>
      <c r="J145" s="186">
        <f>ROUND(I145*H145,2)</f>
        <v>0</v>
      </c>
      <c r="K145" s="182" t="s">
        <v>137</v>
      </c>
      <c r="L145" s="38"/>
      <c r="M145" s="187" t="s">
        <v>28</v>
      </c>
      <c r="N145" s="188" t="s">
        <v>47</v>
      </c>
      <c r="O145" s="63"/>
      <c r="P145" s="189">
        <f>O145*H145</f>
        <v>0</v>
      </c>
      <c r="Q145" s="189">
        <v>0</v>
      </c>
      <c r="R145" s="189">
        <f>Q145*H145</f>
        <v>0</v>
      </c>
      <c r="S145" s="189">
        <v>0</v>
      </c>
      <c r="T145" s="190">
        <f>S145*H145</f>
        <v>0</v>
      </c>
      <c r="AR145" s="191" t="s">
        <v>91</v>
      </c>
      <c r="AT145" s="191" t="s">
        <v>133</v>
      </c>
      <c r="AU145" s="191" t="s">
        <v>85</v>
      </c>
      <c r="AY145" s="17" t="s">
        <v>131</v>
      </c>
      <c r="BE145" s="192">
        <f>IF(N145="základní",J145,0)</f>
        <v>0</v>
      </c>
      <c r="BF145" s="192">
        <f>IF(N145="snížená",J145,0)</f>
        <v>0</v>
      </c>
      <c r="BG145" s="192">
        <f>IF(N145="zákl. přenesená",J145,0)</f>
        <v>0</v>
      </c>
      <c r="BH145" s="192">
        <f>IF(N145="sníž. přenesená",J145,0)</f>
        <v>0</v>
      </c>
      <c r="BI145" s="192">
        <f>IF(N145="nulová",J145,0)</f>
        <v>0</v>
      </c>
      <c r="BJ145" s="17" t="s">
        <v>81</v>
      </c>
      <c r="BK145" s="192">
        <f>ROUND(I145*H145,2)</f>
        <v>0</v>
      </c>
      <c r="BL145" s="17" t="s">
        <v>91</v>
      </c>
      <c r="BM145" s="191" t="s">
        <v>447</v>
      </c>
    </row>
    <row r="146" spans="2:65" s="1" customFormat="1" ht="29.25">
      <c r="B146" s="34"/>
      <c r="C146" s="35"/>
      <c r="D146" s="193" t="s">
        <v>139</v>
      </c>
      <c r="E146" s="35"/>
      <c r="F146" s="194" t="s">
        <v>338</v>
      </c>
      <c r="G146" s="35"/>
      <c r="H146" s="35"/>
      <c r="I146" s="107"/>
      <c r="J146" s="35"/>
      <c r="K146" s="35"/>
      <c r="L146" s="38"/>
      <c r="M146" s="195"/>
      <c r="N146" s="63"/>
      <c r="O146" s="63"/>
      <c r="P146" s="63"/>
      <c r="Q146" s="63"/>
      <c r="R146" s="63"/>
      <c r="S146" s="63"/>
      <c r="T146" s="64"/>
      <c r="AT146" s="17" t="s">
        <v>139</v>
      </c>
      <c r="AU146" s="17" t="s">
        <v>85</v>
      </c>
    </row>
    <row r="147" spans="2:65" s="13" customFormat="1" ht="11.25">
      <c r="B147" s="206"/>
      <c r="C147" s="207"/>
      <c r="D147" s="193" t="s">
        <v>141</v>
      </c>
      <c r="E147" s="208" t="s">
        <v>28</v>
      </c>
      <c r="F147" s="209" t="s">
        <v>448</v>
      </c>
      <c r="G147" s="207"/>
      <c r="H147" s="210">
        <v>5165.6880000000001</v>
      </c>
      <c r="I147" s="211"/>
      <c r="J147" s="207"/>
      <c r="K147" s="207"/>
      <c r="L147" s="212"/>
      <c r="M147" s="241"/>
      <c r="N147" s="242"/>
      <c r="O147" s="242"/>
      <c r="P147" s="242"/>
      <c r="Q147" s="242"/>
      <c r="R147" s="242"/>
      <c r="S147" s="242"/>
      <c r="T147" s="243"/>
      <c r="AT147" s="216" t="s">
        <v>141</v>
      </c>
      <c r="AU147" s="216" t="s">
        <v>85</v>
      </c>
      <c r="AV147" s="13" t="s">
        <v>85</v>
      </c>
      <c r="AW147" s="13" t="s">
        <v>37</v>
      </c>
      <c r="AX147" s="13" t="s">
        <v>81</v>
      </c>
      <c r="AY147" s="216" t="s">
        <v>131</v>
      </c>
    </row>
    <row r="148" spans="2:65" s="1" customFormat="1" ht="6.95" customHeight="1">
      <c r="B148" s="46"/>
      <c r="C148" s="47"/>
      <c r="D148" s="47"/>
      <c r="E148" s="47"/>
      <c r="F148" s="47"/>
      <c r="G148" s="47"/>
      <c r="H148" s="47"/>
      <c r="I148" s="131"/>
      <c r="J148" s="47"/>
      <c r="K148" s="47"/>
      <c r="L148" s="38"/>
    </row>
  </sheetData>
  <sheetProtection algorithmName="SHA-512" hashValue="5B7t9r7ugDpwecEF4h33d8rp+HEdA2sRVcevtDYiDz5Uf+1jeglADDmU/WkO3Q0MLCAdrNaYTyM8EuT6c4nF+A==" saltValue="R/gj2J0DB1o4r7ySQUS4HcL0rKk+sbzyz8Lt/ObPknyUNc9nXQHH/V82uKK1iBBZtU0R95SkwJLdEIAR4Wk+gg==" spinCount="100000" sheet="1" objects="1" scenarios="1" formatColumns="0" formatRows="0" autoFilter="0"/>
  <autoFilter ref="C84:K147"/>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B2:BM150"/>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93</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449</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ROUND(J82,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ROUND((SUM(BE82:BE149)),  2)</f>
        <v>0</v>
      </c>
      <c r="I33" s="120">
        <v>0.21</v>
      </c>
      <c r="J33" s="119">
        <f>ROUND(((SUM(BE82:BE149))*I33),  2)</f>
        <v>0</v>
      </c>
      <c r="L33" s="38"/>
    </row>
    <row r="34" spans="2:12" s="1" customFormat="1" ht="14.45" customHeight="1">
      <c r="B34" s="38"/>
      <c r="E34" s="106" t="s">
        <v>48</v>
      </c>
      <c r="F34" s="119">
        <f>ROUND((SUM(BF82:BF149)),  2)</f>
        <v>0</v>
      </c>
      <c r="I34" s="120">
        <v>0.15</v>
      </c>
      <c r="J34" s="119">
        <f>ROUND(((SUM(BF82:BF149))*I34),  2)</f>
        <v>0</v>
      </c>
      <c r="L34" s="38"/>
    </row>
    <row r="35" spans="2:12" s="1" customFormat="1" ht="14.45" hidden="1" customHeight="1">
      <c r="B35" s="38"/>
      <c r="E35" s="106" t="s">
        <v>49</v>
      </c>
      <c r="F35" s="119">
        <f>ROUND((SUM(BG82:BG149)),  2)</f>
        <v>0</v>
      </c>
      <c r="I35" s="120">
        <v>0.21</v>
      </c>
      <c r="J35" s="119">
        <f>0</f>
        <v>0</v>
      </c>
      <c r="L35" s="38"/>
    </row>
    <row r="36" spans="2:12" s="1" customFormat="1" ht="14.45" hidden="1" customHeight="1">
      <c r="B36" s="38"/>
      <c r="E36" s="106" t="s">
        <v>50</v>
      </c>
      <c r="F36" s="119">
        <f>ROUND((SUM(BH82:BH149)),  2)</f>
        <v>0</v>
      </c>
      <c r="I36" s="120">
        <v>0.15</v>
      </c>
      <c r="J36" s="119">
        <f>0</f>
        <v>0</v>
      </c>
      <c r="L36" s="38"/>
    </row>
    <row r="37" spans="2:12" s="1" customFormat="1" ht="14.45" hidden="1" customHeight="1">
      <c r="B37" s="38"/>
      <c r="E37" s="106" t="s">
        <v>51</v>
      </c>
      <c r="F37" s="119">
        <f>ROUND((SUM(BI82:BI149)),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4 - SO 04 Sanace koryta průpichu Orlice a terénní úpravy T1 a T2</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J82</f>
        <v>0</v>
      </c>
      <c r="K59" s="35"/>
      <c r="L59" s="38"/>
      <c r="AU59" s="17" t="s">
        <v>109</v>
      </c>
    </row>
    <row r="60" spans="2:47" s="8" customFormat="1" ht="24.95" customHeight="1">
      <c r="B60" s="140"/>
      <c r="C60" s="141"/>
      <c r="D60" s="142" t="s">
        <v>110</v>
      </c>
      <c r="E60" s="143"/>
      <c r="F60" s="143"/>
      <c r="G60" s="143"/>
      <c r="H60" s="143"/>
      <c r="I60" s="144"/>
      <c r="J60" s="145">
        <f>J83</f>
        <v>0</v>
      </c>
      <c r="K60" s="141"/>
      <c r="L60" s="146"/>
    </row>
    <row r="61" spans="2:47" s="9" customFormat="1" ht="19.899999999999999" customHeight="1">
      <c r="B61" s="147"/>
      <c r="C61" s="148"/>
      <c r="D61" s="149" t="s">
        <v>111</v>
      </c>
      <c r="E61" s="150"/>
      <c r="F61" s="150"/>
      <c r="G61" s="150"/>
      <c r="H61" s="150"/>
      <c r="I61" s="151"/>
      <c r="J61" s="152">
        <f>J84</f>
        <v>0</v>
      </c>
      <c r="K61" s="148"/>
      <c r="L61" s="153"/>
    </row>
    <row r="62" spans="2:47" s="9" customFormat="1" ht="19.899999999999999" customHeight="1">
      <c r="B62" s="147"/>
      <c r="C62" s="148"/>
      <c r="D62" s="149" t="s">
        <v>115</v>
      </c>
      <c r="E62" s="150"/>
      <c r="F62" s="150"/>
      <c r="G62" s="150"/>
      <c r="H62" s="150"/>
      <c r="I62" s="151"/>
      <c r="J62" s="152">
        <f>J147</f>
        <v>0</v>
      </c>
      <c r="K62" s="148"/>
      <c r="L62" s="153"/>
    </row>
    <row r="63" spans="2:47" s="1" customFormat="1" ht="21.75" customHeight="1">
      <c r="B63" s="34"/>
      <c r="C63" s="35"/>
      <c r="D63" s="35"/>
      <c r="E63" s="35"/>
      <c r="F63" s="35"/>
      <c r="G63" s="35"/>
      <c r="H63" s="35"/>
      <c r="I63" s="107"/>
      <c r="J63" s="35"/>
      <c r="K63" s="35"/>
      <c r="L63" s="38"/>
    </row>
    <row r="64" spans="2:47" s="1" customFormat="1" ht="6.95" customHeight="1">
      <c r="B64" s="46"/>
      <c r="C64" s="47"/>
      <c r="D64" s="47"/>
      <c r="E64" s="47"/>
      <c r="F64" s="47"/>
      <c r="G64" s="47"/>
      <c r="H64" s="47"/>
      <c r="I64" s="131"/>
      <c r="J64" s="47"/>
      <c r="K64" s="47"/>
      <c r="L64" s="38"/>
    </row>
    <row r="68" spans="2:12" s="1" customFormat="1" ht="6.95" customHeight="1">
      <c r="B68" s="48"/>
      <c r="C68" s="49"/>
      <c r="D68" s="49"/>
      <c r="E68" s="49"/>
      <c r="F68" s="49"/>
      <c r="G68" s="49"/>
      <c r="H68" s="49"/>
      <c r="I68" s="134"/>
      <c r="J68" s="49"/>
      <c r="K68" s="49"/>
      <c r="L68" s="38"/>
    </row>
    <row r="69" spans="2:12" s="1" customFormat="1" ht="24.95" customHeight="1">
      <c r="B69" s="34"/>
      <c r="C69" s="23" t="s">
        <v>116</v>
      </c>
      <c r="D69" s="35"/>
      <c r="E69" s="35"/>
      <c r="F69" s="35"/>
      <c r="G69" s="35"/>
      <c r="H69" s="35"/>
      <c r="I69" s="107"/>
      <c r="J69" s="35"/>
      <c r="K69" s="35"/>
      <c r="L69" s="38"/>
    </row>
    <row r="70" spans="2:12" s="1" customFormat="1" ht="6.95" customHeight="1">
      <c r="B70" s="34"/>
      <c r="C70" s="35"/>
      <c r="D70" s="35"/>
      <c r="E70" s="35"/>
      <c r="F70" s="35"/>
      <c r="G70" s="35"/>
      <c r="H70" s="35"/>
      <c r="I70" s="107"/>
      <c r="J70" s="35"/>
      <c r="K70" s="35"/>
      <c r="L70" s="38"/>
    </row>
    <row r="71" spans="2:12" s="1" customFormat="1" ht="12" customHeight="1">
      <c r="B71" s="34"/>
      <c r="C71" s="29" t="s">
        <v>16</v>
      </c>
      <c r="D71" s="35"/>
      <c r="E71" s="35"/>
      <c r="F71" s="35"/>
      <c r="G71" s="35"/>
      <c r="H71" s="35"/>
      <c r="I71" s="107"/>
      <c r="J71" s="35"/>
      <c r="K71" s="35"/>
      <c r="L71" s="38"/>
    </row>
    <row r="72" spans="2:12" s="1" customFormat="1" ht="16.5" customHeight="1">
      <c r="B72" s="34"/>
      <c r="C72" s="35"/>
      <c r="D72" s="35"/>
      <c r="E72" s="373" t="str">
        <f>E7</f>
        <v>Orlice, Týniště n.O., revitalizace ramene Jordán - zadání</v>
      </c>
      <c r="F72" s="374"/>
      <c r="G72" s="374"/>
      <c r="H72" s="374"/>
      <c r="I72" s="107"/>
      <c r="J72" s="35"/>
      <c r="K72" s="35"/>
      <c r="L72" s="38"/>
    </row>
    <row r="73" spans="2:12" s="1" customFormat="1" ht="12" customHeight="1">
      <c r="B73" s="34"/>
      <c r="C73" s="29" t="s">
        <v>104</v>
      </c>
      <c r="D73" s="35"/>
      <c r="E73" s="35"/>
      <c r="F73" s="35"/>
      <c r="G73" s="35"/>
      <c r="H73" s="35"/>
      <c r="I73" s="107"/>
      <c r="J73" s="35"/>
      <c r="K73" s="35"/>
      <c r="L73" s="38"/>
    </row>
    <row r="74" spans="2:12" s="1" customFormat="1" ht="16.5" customHeight="1">
      <c r="B74" s="34"/>
      <c r="C74" s="35"/>
      <c r="D74" s="35"/>
      <c r="E74" s="346" t="str">
        <f>E9</f>
        <v>4 - SO 04 Sanace koryta průpichu Orlice a terénní úpravy T1 a T2</v>
      </c>
      <c r="F74" s="375"/>
      <c r="G74" s="375"/>
      <c r="H74" s="375"/>
      <c r="I74" s="107"/>
      <c r="J74" s="35"/>
      <c r="K74" s="35"/>
      <c r="L74" s="38"/>
    </row>
    <row r="75" spans="2:12" s="1" customFormat="1" ht="6.95" customHeight="1">
      <c r="B75" s="34"/>
      <c r="C75" s="35"/>
      <c r="D75" s="35"/>
      <c r="E75" s="35"/>
      <c r="F75" s="35"/>
      <c r="G75" s="35"/>
      <c r="H75" s="35"/>
      <c r="I75" s="107"/>
      <c r="J75" s="35"/>
      <c r="K75" s="35"/>
      <c r="L75" s="38"/>
    </row>
    <row r="76" spans="2:12" s="1" customFormat="1" ht="12" customHeight="1">
      <c r="B76" s="34"/>
      <c r="C76" s="29" t="s">
        <v>22</v>
      </c>
      <c r="D76" s="35"/>
      <c r="E76" s="35"/>
      <c r="F76" s="27" t="str">
        <f>F12</f>
        <v>Týniště n. Orlicí, Štěpánovsko</v>
      </c>
      <c r="G76" s="35"/>
      <c r="H76" s="35"/>
      <c r="I76" s="109" t="s">
        <v>24</v>
      </c>
      <c r="J76" s="58" t="str">
        <f>IF(J12="","",J12)</f>
        <v>27. 5. 2019</v>
      </c>
      <c r="K76" s="35"/>
      <c r="L76" s="38"/>
    </row>
    <row r="77" spans="2:12" s="1" customFormat="1" ht="6.95" customHeight="1">
      <c r="B77" s="34"/>
      <c r="C77" s="35"/>
      <c r="D77" s="35"/>
      <c r="E77" s="35"/>
      <c r="F77" s="35"/>
      <c r="G77" s="35"/>
      <c r="H77" s="35"/>
      <c r="I77" s="107"/>
      <c r="J77" s="35"/>
      <c r="K77" s="35"/>
      <c r="L77" s="38"/>
    </row>
    <row r="78" spans="2:12" s="1" customFormat="1" ht="43.15" customHeight="1">
      <c r="B78" s="34"/>
      <c r="C78" s="29" t="s">
        <v>26</v>
      </c>
      <c r="D78" s="35"/>
      <c r="E78" s="35"/>
      <c r="F78" s="27" t="str">
        <f>E15</f>
        <v>Povodí Labe, státní podnik,Víta Nejedlého 951, HK3</v>
      </c>
      <c r="G78" s="35"/>
      <c r="H78" s="35"/>
      <c r="I78" s="109" t="s">
        <v>33</v>
      </c>
      <c r="J78" s="32" t="str">
        <f>E21</f>
        <v>Šindlar s.r.o.,Na Brně 372/2a, 500 06 Hradec Král.</v>
      </c>
      <c r="K78" s="35"/>
      <c r="L78" s="38"/>
    </row>
    <row r="79" spans="2:12" s="1" customFormat="1" ht="15.2" customHeight="1">
      <c r="B79" s="34"/>
      <c r="C79" s="29" t="s">
        <v>31</v>
      </c>
      <c r="D79" s="35"/>
      <c r="E79" s="35"/>
      <c r="F79" s="27" t="str">
        <f>IF(E18="","",E18)</f>
        <v>Vyplň údaj</v>
      </c>
      <c r="G79" s="35"/>
      <c r="H79" s="35"/>
      <c r="I79" s="109" t="s">
        <v>38</v>
      </c>
      <c r="J79" s="32" t="str">
        <f>E24</f>
        <v>Ing. Nikola Janková</v>
      </c>
      <c r="K79" s="35"/>
      <c r="L79" s="38"/>
    </row>
    <row r="80" spans="2:12" s="1" customFormat="1" ht="10.35" customHeight="1">
      <c r="B80" s="34"/>
      <c r="C80" s="35"/>
      <c r="D80" s="35"/>
      <c r="E80" s="35"/>
      <c r="F80" s="35"/>
      <c r="G80" s="35"/>
      <c r="H80" s="35"/>
      <c r="I80" s="107"/>
      <c r="J80" s="35"/>
      <c r="K80" s="35"/>
      <c r="L80" s="38"/>
    </row>
    <row r="81" spans="2:65" s="10" customFormat="1" ht="29.25" customHeight="1">
      <c r="B81" s="154"/>
      <c r="C81" s="155" t="s">
        <v>117</v>
      </c>
      <c r="D81" s="156" t="s">
        <v>61</v>
      </c>
      <c r="E81" s="156" t="s">
        <v>57</v>
      </c>
      <c r="F81" s="156" t="s">
        <v>58</v>
      </c>
      <c r="G81" s="156" t="s">
        <v>118</v>
      </c>
      <c r="H81" s="156" t="s">
        <v>119</v>
      </c>
      <c r="I81" s="157" t="s">
        <v>120</v>
      </c>
      <c r="J81" s="156" t="s">
        <v>108</v>
      </c>
      <c r="K81" s="158" t="s">
        <v>121</v>
      </c>
      <c r="L81" s="159"/>
      <c r="M81" s="67" t="s">
        <v>28</v>
      </c>
      <c r="N81" s="68" t="s">
        <v>46</v>
      </c>
      <c r="O81" s="68" t="s">
        <v>122</v>
      </c>
      <c r="P81" s="68" t="s">
        <v>123</v>
      </c>
      <c r="Q81" s="68" t="s">
        <v>124</v>
      </c>
      <c r="R81" s="68" t="s">
        <v>125</v>
      </c>
      <c r="S81" s="68" t="s">
        <v>126</v>
      </c>
      <c r="T81" s="69" t="s">
        <v>127</v>
      </c>
    </row>
    <row r="82" spans="2:65" s="1" customFormat="1" ht="22.9" customHeight="1">
      <c r="B82" s="34"/>
      <c r="C82" s="74" t="s">
        <v>128</v>
      </c>
      <c r="D82" s="35"/>
      <c r="E82" s="35"/>
      <c r="F82" s="35"/>
      <c r="G82" s="35"/>
      <c r="H82" s="35"/>
      <c r="I82" s="107"/>
      <c r="J82" s="160">
        <f>BK82</f>
        <v>0</v>
      </c>
      <c r="K82" s="35"/>
      <c r="L82" s="38"/>
      <c r="M82" s="70"/>
      <c r="N82" s="71"/>
      <c r="O82" s="71"/>
      <c r="P82" s="161">
        <f>P83</f>
        <v>0</v>
      </c>
      <c r="Q82" s="71"/>
      <c r="R82" s="161">
        <f>R83</f>
        <v>0.12856199999999998</v>
      </c>
      <c r="S82" s="71"/>
      <c r="T82" s="162">
        <f>T83</f>
        <v>0</v>
      </c>
      <c r="AT82" s="17" t="s">
        <v>75</v>
      </c>
      <c r="AU82" s="17" t="s">
        <v>109</v>
      </c>
      <c r="BK82" s="163">
        <f>BK83</f>
        <v>0</v>
      </c>
    </row>
    <row r="83" spans="2:65" s="11" customFormat="1" ht="25.9" customHeight="1">
      <c r="B83" s="164"/>
      <c r="C83" s="165"/>
      <c r="D83" s="166" t="s">
        <v>75</v>
      </c>
      <c r="E83" s="167" t="s">
        <v>129</v>
      </c>
      <c r="F83" s="167" t="s">
        <v>130</v>
      </c>
      <c r="G83" s="165"/>
      <c r="H83" s="165"/>
      <c r="I83" s="168"/>
      <c r="J83" s="169">
        <f>BK83</f>
        <v>0</v>
      </c>
      <c r="K83" s="165"/>
      <c r="L83" s="170"/>
      <c r="M83" s="171"/>
      <c r="N83" s="172"/>
      <c r="O83" s="172"/>
      <c r="P83" s="173">
        <f>P84+P147</f>
        <v>0</v>
      </c>
      <c r="Q83" s="172"/>
      <c r="R83" s="173">
        <f>R84+R147</f>
        <v>0.12856199999999998</v>
      </c>
      <c r="S83" s="172"/>
      <c r="T83" s="174">
        <f>T84+T147</f>
        <v>0</v>
      </c>
      <c r="AR83" s="175" t="s">
        <v>81</v>
      </c>
      <c r="AT83" s="176" t="s">
        <v>75</v>
      </c>
      <c r="AU83" s="176" t="s">
        <v>76</v>
      </c>
      <c r="AY83" s="175" t="s">
        <v>131</v>
      </c>
      <c r="BK83" s="177">
        <f>BK84+BK147</f>
        <v>0</v>
      </c>
    </row>
    <row r="84" spans="2:65" s="11" customFormat="1" ht="22.9" customHeight="1">
      <c r="B84" s="164"/>
      <c r="C84" s="165"/>
      <c r="D84" s="166" t="s">
        <v>75</v>
      </c>
      <c r="E84" s="178" t="s">
        <v>81</v>
      </c>
      <c r="F84" s="178" t="s">
        <v>132</v>
      </c>
      <c r="G84" s="165"/>
      <c r="H84" s="165"/>
      <c r="I84" s="168"/>
      <c r="J84" s="179">
        <f>BK84</f>
        <v>0</v>
      </c>
      <c r="K84" s="165"/>
      <c r="L84" s="170"/>
      <c r="M84" s="171"/>
      <c r="N84" s="172"/>
      <c r="O84" s="172"/>
      <c r="P84" s="173">
        <f>SUM(P85:P146)</f>
        <v>0</v>
      </c>
      <c r="Q84" s="172"/>
      <c r="R84" s="173">
        <f>SUM(R85:R146)</f>
        <v>0.12856199999999998</v>
      </c>
      <c r="S84" s="172"/>
      <c r="T84" s="174">
        <f>SUM(T85:T146)</f>
        <v>0</v>
      </c>
      <c r="AR84" s="175" t="s">
        <v>81</v>
      </c>
      <c r="AT84" s="176" t="s">
        <v>75</v>
      </c>
      <c r="AU84" s="176" t="s">
        <v>81</v>
      </c>
      <c r="AY84" s="175" t="s">
        <v>131</v>
      </c>
      <c r="BK84" s="177">
        <f>SUM(BK85:BK146)</f>
        <v>0</v>
      </c>
    </row>
    <row r="85" spans="2:65" s="1" customFormat="1" ht="24" customHeight="1">
      <c r="B85" s="34"/>
      <c r="C85" s="180" t="s">
        <v>81</v>
      </c>
      <c r="D85" s="180" t="s">
        <v>133</v>
      </c>
      <c r="E85" s="181" t="s">
        <v>156</v>
      </c>
      <c r="F85" s="182" t="s">
        <v>157</v>
      </c>
      <c r="G85" s="183" t="s">
        <v>136</v>
      </c>
      <c r="H85" s="184">
        <v>1264.154</v>
      </c>
      <c r="I85" s="185"/>
      <c r="J85" s="186">
        <f>ROUND(I85*H85,2)</f>
        <v>0</v>
      </c>
      <c r="K85" s="182" t="s">
        <v>137</v>
      </c>
      <c r="L85" s="38"/>
      <c r="M85" s="187" t="s">
        <v>28</v>
      </c>
      <c r="N85" s="188" t="s">
        <v>47</v>
      </c>
      <c r="O85" s="63"/>
      <c r="P85" s="189">
        <f>O85*H85</f>
        <v>0</v>
      </c>
      <c r="Q85" s="189">
        <v>0</v>
      </c>
      <c r="R85" s="189">
        <f>Q85*H85</f>
        <v>0</v>
      </c>
      <c r="S85" s="189">
        <v>0</v>
      </c>
      <c r="T85" s="190">
        <f>S85*H85</f>
        <v>0</v>
      </c>
      <c r="AR85" s="191" t="s">
        <v>91</v>
      </c>
      <c r="AT85" s="191" t="s">
        <v>133</v>
      </c>
      <c r="AU85" s="191" t="s">
        <v>85</v>
      </c>
      <c r="AY85" s="17" t="s">
        <v>131</v>
      </c>
      <c r="BE85" s="192">
        <f>IF(N85="základní",J85,0)</f>
        <v>0</v>
      </c>
      <c r="BF85" s="192">
        <f>IF(N85="snížená",J85,0)</f>
        <v>0</v>
      </c>
      <c r="BG85" s="192">
        <f>IF(N85="zákl. přenesená",J85,0)</f>
        <v>0</v>
      </c>
      <c r="BH85" s="192">
        <f>IF(N85="sníž. přenesená",J85,0)</f>
        <v>0</v>
      </c>
      <c r="BI85" s="192">
        <f>IF(N85="nulová",J85,0)</f>
        <v>0</v>
      </c>
      <c r="BJ85" s="17" t="s">
        <v>81</v>
      </c>
      <c r="BK85" s="192">
        <f>ROUND(I85*H85,2)</f>
        <v>0</v>
      </c>
      <c r="BL85" s="17" t="s">
        <v>91</v>
      </c>
      <c r="BM85" s="191" t="s">
        <v>450</v>
      </c>
    </row>
    <row r="86" spans="2:65" s="1" customFormat="1" ht="175.5">
      <c r="B86" s="34"/>
      <c r="C86" s="35"/>
      <c r="D86" s="193" t="s">
        <v>139</v>
      </c>
      <c r="E86" s="35"/>
      <c r="F86" s="194" t="s">
        <v>159</v>
      </c>
      <c r="G86" s="35"/>
      <c r="H86" s="35"/>
      <c r="I86" s="107"/>
      <c r="J86" s="35"/>
      <c r="K86" s="35"/>
      <c r="L86" s="38"/>
      <c r="M86" s="195"/>
      <c r="N86" s="63"/>
      <c r="O86" s="63"/>
      <c r="P86" s="63"/>
      <c r="Q86" s="63"/>
      <c r="R86" s="63"/>
      <c r="S86" s="63"/>
      <c r="T86" s="64"/>
      <c r="AT86" s="17" t="s">
        <v>139</v>
      </c>
      <c r="AU86" s="17" t="s">
        <v>85</v>
      </c>
    </row>
    <row r="87" spans="2:65" s="12" customFormat="1" ht="11.25">
      <c r="B87" s="196"/>
      <c r="C87" s="197"/>
      <c r="D87" s="193" t="s">
        <v>141</v>
      </c>
      <c r="E87" s="198" t="s">
        <v>28</v>
      </c>
      <c r="F87" s="199" t="s">
        <v>394</v>
      </c>
      <c r="G87" s="197"/>
      <c r="H87" s="198" t="s">
        <v>28</v>
      </c>
      <c r="I87" s="200"/>
      <c r="J87" s="197"/>
      <c r="K87" s="197"/>
      <c r="L87" s="201"/>
      <c r="M87" s="202"/>
      <c r="N87" s="203"/>
      <c r="O87" s="203"/>
      <c r="P87" s="203"/>
      <c r="Q87" s="203"/>
      <c r="R87" s="203"/>
      <c r="S87" s="203"/>
      <c r="T87" s="204"/>
      <c r="AT87" s="205" t="s">
        <v>141</v>
      </c>
      <c r="AU87" s="205" t="s">
        <v>85</v>
      </c>
      <c r="AV87" s="12" t="s">
        <v>81</v>
      </c>
      <c r="AW87" s="12" t="s">
        <v>37</v>
      </c>
      <c r="AX87" s="12" t="s">
        <v>76</v>
      </c>
      <c r="AY87" s="205" t="s">
        <v>131</v>
      </c>
    </row>
    <row r="88" spans="2:65" s="13" customFormat="1" ht="11.25">
      <c r="B88" s="206"/>
      <c r="C88" s="207"/>
      <c r="D88" s="193" t="s">
        <v>141</v>
      </c>
      <c r="E88" s="208" t="s">
        <v>28</v>
      </c>
      <c r="F88" s="209" t="s">
        <v>451</v>
      </c>
      <c r="G88" s="207"/>
      <c r="H88" s="210">
        <v>343.78199999999998</v>
      </c>
      <c r="I88" s="211"/>
      <c r="J88" s="207"/>
      <c r="K88" s="207"/>
      <c r="L88" s="212"/>
      <c r="M88" s="213"/>
      <c r="N88" s="214"/>
      <c r="O88" s="214"/>
      <c r="P88" s="214"/>
      <c r="Q88" s="214"/>
      <c r="R88" s="214"/>
      <c r="S88" s="214"/>
      <c r="T88" s="215"/>
      <c r="AT88" s="216" t="s">
        <v>141</v>
      </c>
      <c r="AU88" s="216" t="s">
        <v>85</v>
      </c>
      <c r="AV88" s="13" t="s">
        <v>85</v>
      </c>
      <c r="AW88" s="13" t="s">
        <v>37</v>
      </c>
      <c r="AX88" s="13" t="s">
        <v>76</v>
      </c>
      <c r="AY88" s="216" t="s">
        <v>131</v>
      </c>
    </row>
    <row r="89" spans="2:65" s="13" customFormat="1" ht="11.25">
      <c r="B89" s="206"/>
      <c r="C89" s="207"/>
      <c r="D89" s="193" t="s">
        <v>141</v>
      </c>
      <c r="E89" s="208" t="s">
        <v>28</v>
      </c>
      <c r="F89" s="209" t="s">
        <v>452</v>
      </c>
      <c r="G89" s="207"/>
      <c r="H89" s="210">
        <v>240.55799999999999</v>
      </c>
      <c r="I89" s="211"/>
      <c r="J89" s="207"/>
      <c r="K89" s="207"/>
      <c r="L89" s="212"/>
      <c r="M89" s="213"/>
      <c r="N89" s="214"/>
      <c r="O89" s="214"/>
      <c r="P89" s="214"/>
      <c r="Q89" s="214"/>
      <c r="R89" s="214"/>
      <c r="S89" s="214"/>
      <c r="T89" s="215"/>
      <c r="AT89" s="216" t="s">
        <v>141</v>
      </c>
      <c r="AU89" s="216" t="s">
        <v>85</v>
      </c>
      <c r="AV89" s="13" t="s">
        <v>85</v>
      </c>
      <c r="AW89" s="13" t="s">
        <v>37</v>
      </c>
      <c r="AX89" s="13" t="s">
        <v>76</v>
      </c>
      <c r="AY89" s="216" t="s">
        <v>131</v>
      </c>
    </row>
    <row r="90" spans="2:65" s="13" customFormat="1" ht="11.25">
      <c r="B90" s="206"/>
      <c r="C90" s="207"/>
      <c r="D90" s="193" t="s">
        <v>141</v>
      </c>
      <c r="E90" s="208" t="s">
        <v>28</v>
      </c>
      <c r="F90" s="209" t="s">
        <v>453</v>
      </c>
      <c r="G90" s="207"/>
      <c r="H90" s="210">
        <v>679.81399999999996</v>
      </c>
      <c r="I90" s="211"/>
      <c r="J90" s="207"/>
      <c r="K90" s="207"/>
      <c r="L90" s="212"/>
      <c r="M90" s="213"/>
      <c r="N90" s="214"/>
      <c r="O90" s="214"/>
      <c r="P90" s="214"/>
      <c r="Q90" s="214"/>
      <c r="R90" s="214"/>
      <c r="S90" s="214"/>
      <c r="T90" s="215"/>
      <c r="AT90" s="216" t="s">
        <v>141</v>
      </c>
      <c r="AU90" s="216" t="s">
        <v>85</v>
      </c>
      <c r="AV90" s="13" t="s">
        <v>85</v>
      </c>
      <c r="AW90" s="13" t="s">
        <v>37</v>
      </c>
      <c r="AX90" s="13" t="s">
        <v>76</v>
      </c>
      <c r="AY90" s="216" t="s">
        <v>131</v>
      </c>
    </row>
    <row r="91" spans="2:65" s="14" customFormat="1" ht="11.25">
      <c r="B91" s="217"/>
      <c r="C91" s="218"/>
      <c r="D91" s="193" t="s">
        <v>141</v>
      </c>
      <c r="E91" s="219" t="s">
        <v>28</v>
      </c>
      <c r="F91" s="220" t="s">
        <v>145</v>
      </c>
      <c r="G91" s="218"/>
      <c r="H91" s="221">
        <v>1264.154</v>
      </c>
      <c r="I91" s="222"/>
      <c r="J91" s="218"/>
      <c r="K91" s="218"/>
      <c r="L91" s="223"/>
      <c r="M91" s="224"/>
      <c r="N91" s="225"/>
      <c r="O91" s="225"/>
      <c r="P91" s="225"/>
      <c r="Q91" s="225"/>
      <c r="R91" s="225"/>
      <c r="S91" s="225"/>
      <c r="T91" s="226"/>
      <c r="AT91" s="227" t="s">
        <v>141</v>
      </c>
      <c r="AU91" s="227" t="s">
        <v>85</v>
      </c>
      <c r="AV91" s="14" t="s">
        <v>91</v>
      </c>
      <c r="AW91" s="14" t="s">
        <v>37</v>
      </c>
      <c r="AX91" s="14" t="s">
        <v>81</v>
      </c>
      <c r="AY91" s="227" t="s">
        <v>131</v>
      </c>
    </row>
    <row r="92" spans="2:65" s="1" customFormat="1" ht="24" customHeight="1">
      <c r="B92" s="34"/>
      <c r="C92" s="180" t="s">
        <v>85</v>
      </c>
      <c r="D92" s="180" t="s">
        <v>133</v>
      </c>
      <c r="E92" s="181" t="s">
        <v>454</v>
      </c>
      <c r="F92" s="182" t="s">
        <v>455</v>
      </c>
      <c r="G92" s="183" t="s">
        <v>136</v>
      </c>
      <c r="H92" s="184">
        <v>4914.83</v>
      </c>
      <c r="I92" s="185"/>
      <c r="J92" s="186">
        <f>ROUND(I92*H92,2)</f>
        <v>0</v>
      </c>
      <c r="K92" s="182" t="s">
        <v>137</v>
      </c>
      <c r="L92" s="38"/>
      <c r="M92" s="187" t="s">
        <v>28</v>
      </c>
      <c r="N92" s="188" t="s">
        <v>47</v>
      </c>
      <c r="O92" s="63"/>
      <c r="P92" s="189">
        <f>O92*H92</f>
        <v>0</v>
      </c>
      <c r="Q92" s="189">
        <v>0</v>
      </c>
      <c r="R92" s="189">
        <f>Q92*H92</f>
        <v>0</v>
      </c>
      <c r="S92" s="189">
        <v>0</v>
      </c>
      <c r="T92" s="190">
        <f>S92*H92</f>
        <v>0</v>
      </c>
      <c r="AR92" s="191" t="s">
        <v>91</v>
      </c>
      <c r="AT92" s="191" t="s">
        <v>133</v>
      </c>
      <c r="AU92" s="191" t="s">
        <v>85</v>
      </c>
      <c r="AY92" s="17" t="s">
        <v>131</v>
      </c>
      <c r="BE92" s="192">
        <f>IF(N92="základní",J92,0)</f>
        <v>0</v>
      </c>
      <c r="BF92" s="192">
        <f>IF(N92="snížená",J92,0)</f>
        <v>0</v>
      </c>
      <c r="BG92" s="192">
        <f>IF(N92="zákl. přenesená",J92,0)</f>
        <v>0</v>
      </c>
      <c r="BH92" s="192">
        <f>IF(N92="sníž. přenesená",J92,0)</f>
        <v>0</v>
      </c>
      <c r="BI92" s="192">
        <f>IF(N92="nulová",J92,0)</f>
        <v>0</v>
      </c>
      <c r="BJ92" s="17" t="s">
        <v>81</v>
      </c>
      <c r="BK92" s="192">
        <f>ROUND(I92*H92,2)</f>
        <v>0</v>
      </c>
      <c r="BL92" s="17" t="s">
        <v>91</v>
      </c>
      <c r="BM92" s="191" t="s">
        <v>456</v>
      </c>
    </row>
    <row r="93" spans="2:65" s="1" customFormat="1" ht="78">
      <c r="B93" s="34"/>
      <c r="C93" s="35"/>
      <c r="D93" s="193" t="s">
        <v>139</v>
      </c>
      <c r="E93" s="35"/>
      <c r="F93" s="194" t="s">
        <v>457</v>
      </c>
      <c r="G93" s="35"/>
      <c r="H93" s="35"/>
      <c r="I93" s="107"/>
      <c r="J93" s="35"/>
      <c r="K93" s="35"/>
      <c r="L93" s="38"/>
      <c r="M93" s="195"/>
      <c r="N93" s="63"/>
      <c r="O93" s="63"/>
      <c r="P93" s="63"/>
      <c r="Q93" s="63"/>
      <c r="R93" s="63"/>
      <c r="S93" s="63"/>
      <c r="T93" s="64"/>
      <c r="AT93" s="17" t="s">
        <v>139</v>
      </c>
      <c r="AU93" s="17" t="s">
        <v>85</v>
      </c>
    </row>
    <row r="94" spans="2:65" s="13" customFormat="1" ht="11.25">
      <c r="B94" s="206"/>
      <c r="C94" s="207"/>
      <c r="D94" s="193" t="s">
        <v>141</v>
      </c>
      <c r="E94" s="208" t="s">
        <v>28</v>
      </c>
      <c r="F94" s="209" t="s">
        <v>458</v>
      </c>
      <c r="G94" s="207"/>
      <c r="H94" s="210">
        <v>4914.83</v>
      </c>
      <c r="I94" s="211"/>
      <c r="J94" s="207"/>
      <c r="K94" s="207"/>
      <c r="L94" s="212"/>
      <c r="M94" s="213"/>
      <c r="N94" s="214"/>
      <c r="O94" s="214"/>
      <c r="P94" s="214"/>
      <c r="Q94" s="214"/>
      <c r="R94" s="214"/>
      <c r="S94" s="214"/>
      <c r="T94" s="215"/>
      <c r="AT94" s="216" t="s">
        <v>141</v>
      </c>
      <c r="AU94" s="216" t="s">
        <v>85</v>
      </c>
      <c r="AV94" s="13" t="s">
        <v>85</v>
      </c>
      <c r="AW94" s="13" t="s">
        <v>37</v>
      </c>
      <c r="AX94" s="13" t="s">
        <v>81</v>
      </c>
      <c r="AY94" s="216" t="s">
        <v>131</v>
      </c>
    </row>
    <row r="95" spans="2:65" s="1" customFormat="1" ht="24" customHeight="1">
      <c r="B95" s="34"/>
      <c r="C95" s="180" t="s">
        <v>88</v>
      </c>
      <c r="D95" s="180" t="s">
        <v>133</v>
      </c>
      <c r="E95" s="181" t="s">
        <v>459</v>
      </c>
      <c r="F95" s="182" t="s">
        <v>460</v>
      </c>
      <c r="G95" s="183" t="s">
        <v>136</v>
      </c>
      <c r="H95" s="184">
        <v>1474.4490000000001</v>
      </c>
      <c r="I95" s="185"/>
      <c r="J95" s="186">
        <f>ROUND(I95*H95,2)</f>
        <v>0</v>
      </c>
      <c r="K95" s="182" t="s">
        <v>137</v>
      </c>
      <c r="L95" s="38"/>
      <c r="M95" s="187" t="s">
        <v>28</v>
      </c>
      <c r="N95" s="188" t="s">
        <v>47</v>
      </c>
      <c r="O95" s="63"/>
      <c r="P95" s="189">
        <f>O95*H95</f>
        <v>0</v>
      </c>
      <c r="Q95" s="189">
        <v>0</v>
      </c>
      <c r="R95" s="189">
        <f>Q95*H95</f>
        <v>0</v>
      </c>
      <c r="S95" s="189">
        <v>0</v>
      </c>
      <c r="T95" s="190">
        <f>S95*H95</f>
        <v>0</v>
      </c>
      <c r="AR95" s="191" t="s">
        <v>91</v>
      </c>
      <c r="AT95" s="191" t="s">
        <v>133</v>
      </c>
      <c r="AU95" s="191" t="s">
        <v>85</v>
      </c>
      <c r="AY95" s="17" t="s">
        <v>131</v>
      </c>
      <c r="BE95" s="192">
        <f>IF(N95="základní",J95,0)</f>
        <v>0</v>
      </c>
      <c r="BF95" s="192">
        <f>IF(N95="snížená",J95,0)</f>
        <v>0</v>
      </c>
      <c r="BG95" s="192">
        <f>IF(N95="zákl. přenesená",J95,0)</f>
        <v>0</v>
      </c>
      <c r="BH95" s="192">
        <f>IF(N95="sníž. přenesená",J95,0)</f>
        <v>0</v>
      </c>
      <c r="BI95" s="192">
        <f>IF(N95="nulová",J95,0)</f>
        <v>0</v>
      </c>
      <c r="BJ95" s="17" t="s">
        <v>81</v>
      </c>
      <c r="BK95" s="192">
        <f>ROUND(I95*H95,2)</f>
        <v>0</v>
      </c>
      <c r="BL95" s="17" t="s">
        <v>91</v>
      </c>
      <c r="BM95" s="191" t="s">
        <v>461</v>
      </c>
    </row>
    <row r="96" spans="2:65" s="1" customFormat="1" ht="78">
      <c r="B96" s="34"/>
      <c r="C96" s="35"/>
      <c r="D96" s="193" t="s">
        <v>139</v>
      </c>
      <c r="E96" s="35"/>
      <c r="F96" s="194" t="s">
        <v>457</v>
      </c>
      <c r="G96" s="35"/>
      <c r="H96" s="35"/>
      <c r="I96" s="107"/>
      <c r="J96" s="35"/>
      <c r="K96" s="35"/>
      <c r="L96" s="38"/>
      <c r="M96" s="195"/>
      <c r="N96" s="63"/>
      <c r="O96" s="63"/>
      <c r="P96" s="63"/>
      <c r="Q96" s="63"/>
      <c r="R96" s="63"/>
      <c r="S96" s="63"/>
      <c r="T96" s="64"/>
      <c r="AT96" s="17" t="s">
        <v>139</v>
      </c>
      <c r="AU96" s="17" t="s">
        <v>85</v>
      </c>
    </row>
    <row r="97" spans="2:65" s="13" customFormat="1" ht="11.25">
      <c r="B97" s="206"/>
      <c r="C97" s="207"/>
      <c r="D97" s="193" t="s">
        <v>141</v>
      </c>
      <c r="E97" s="208" t="s">
        <v>28</v>
      </c>
      <c r="F97" s="209" t="s">
        <v>462</v>
      </c>
      <c r="G97" s="207"/>
      <c r="H97" s="210">
        <v>1474.4490000000001</v>
      </c>
      <c r="I97" s="211"/>
      <c r="J97" s="207"/>
      <c r="K97" s="207"/>
      <c r="L97" s="212"/>
      <c r="M97" s="213"/>
      <c r="N97" s="214"/>
      <c r="O97" s="214"/>
      <c r="P97" s="214"/>
      <c r="Q97" s="214"/>
      <c r="R97" s="214"/>
      <c r="S97" s="214"/>
      <c r="T97" s="215"/>
      <c r="AT97" s="216" t="s">
        <v>141</v>
      </c>
      <c r="AU97" s="216" t="s">
        <v>85</v>
      </c>
      <c r="AV97" s="13" t="s">
        <v>85</v>
      </c>
      <c r="AW97" s="13" t="s">
        <v>37</v>
      </c>
      <c r="AX97" s="13" t="s">
        <v>81</v>
      </c>
      <c r="AY97" s="216" t="s">
        <v>131</v>
      </c>
    </row>
    <row r="98" spans="2:65" s="1" customFormat="1" ht="24" customHeight="1">
      <c r="B98" s="34"/>
      <c r="C98" s="180" t="s">
        <v>91</v>
      </c>
      <c r="D98" s="180" t="s">
        <v>133</v>
      </c>
      <c r="E98" s="181" t="s">
        <v>463</v>
      </c>
      <c r="F98" s="182" t="s">
        <v>464</v>
      </c>
      <c r="G98" s="183" t="s">
        <v>136</v>
      </c>
      <c r="H98" s="184">
        <v>2838.87</v>
      </c>
      <c r="I98" s="185"/>
      <c r="J98" s="186">
        <f>ROUND(I98*H98,2)</f>
        <v>0</v>
      </c>
      <c r="K98" s="182" t="s">
        <v>137</v>
      </c>
      <c r="L98" s="38"/>
      <c r="M98" s="187" t="s">
        <v>28</v>
      </c>
      <c r="N98" s="188" t="s">
        <v>47</v>
      </c>
      <c r="O98" s="63"/>
      <c r="P98" s="189">
        <f>O98*H98</f>
        <v>0</v>
      </c>
      <c r="Q98" s="189">
        <v>0</v>
      </c>
      <c r="R98" s="189">
        <f>Q98*H98</f>
        <v>0</v>
      </c>
      <c r="S98" s="189">
        <v>0</v>
      </c>
      <c r="T98" s="190">
        <f>S98*H98</f>
        <v>0</v>
      </c>
      <c r="AR98" s="191" t="s">
        <v>91</v>
      </c>
      <c r="AT98" s="191" t="s">
        <v>133</v>
      </c>
      <c r="AU98" s="191" t="s">
        <v>85</v>
      </c>
      <c r="AY98" s="17" t="s">
        <v>131</v>
      </c>
      <c r="BE98" s="192">
        <f>IF(N98="základní",J98,0)</f>
        <v>0</v>
      </c>
      <c r="BF98" s="192">
        <f>IF(N98="snížená",J98,0)</f>
        <v>0</v>
      </c>
      <c r="BG98" s="192">
        <f>IF(N98="zákl. přenesená",J98,0)</f>
        <v>0</v>
      </c>
      <c r="BH98" s="192">
        <f>IF(N98="sníž. přenesená",J98,0)</f>
        <v>0</v>
      </c>
      <c r="BI98" s="192">
        <f>IF(N98="nulová",J98,0)</f>
        <v>0</v>
      </c>
      <c r="BJ98" s="17" t="s">
        <v>81</v>
      </c>
      <c r="BK98" s="192">
        <f>ROUND(I98*H98,2)</f>
        <v>0</v>
      </c>
      <c r="BL98" s="17" t="s">
        <v>91</v>
      </c>
      <c r="BM98" s="191" t="s">
        <v>465</v>
      </c>
    </row>
    <row r="99" spans="2:65" s="1" customFormat="1" ht="78">
      <c r="B99" s="34"/>
      <c r="C99" s="35"/>
      <c r="D99" s="193" t="s">
        <v>139</v>
      </c>
      <c r="E99" s="35"/>
      <c r="F99" s="194" t="s">
        <v>164</v>
      </c>
      <c r="G99" s="35"/>
      <c r="H99" s="35"/>
      <c r="I99" s="107"/>
      <c r="J99" s="35"/>
      <c r="K99" s="35"/>
      <c r="L99" s="38"/>
      <c r="M99" s="195"/>
      <c r="N99" s="63"/>
      <c r="O99" s="63"/>
      <c r="P99" s="63"/>
      <c r="Q99" s="63"/>
      <c r="R99" s="63"/>
      <c r="S99" s="63"/>
      <c r="T99" s="64"/>
      <c r="AT99" s="17" t="s">
        <v>139</v>
      </c>
      <c r="AU99" s="17" t="s">
        <v>85</v>
      </c>
    </row>
    <row r="100" spans="2:65" s="13" customFormat="1" ht="11.25">
      <c r="B100" s="206"/>
      <c r="C100" s="207"/>
      <c r="D100" s="193" t="s">
        <v>141</v>
      </c>
      <c r="E100" s="208" t="s">
        <v>28</v>
      </c>
      <c r="F100" s="209" t="s">
        <v>466</v>
      </c>
      <c r="G100" s="207"/>
      <c r="H100" s="210">
        <v>1581.47</v>
      </c>
      <c r="I100" s="211"/>
      <c r="J100" s="207"/>
      <c r="K100" s="207"/>
      <c r="L100" s="212"/>
      <c r="M100" s="213"/>
      <c r="N100" s="214"/>
      <c r="O100" s="214"/>
      <c r="P100" s="214"/>
      <c r="Q100" s="214"/>
      <c r="R100" s="214"/>
      <c r="S100" s="214"/>
      <c r="T100" s="215"/>
      <c r="AT100" s="216" t="s">
        <v>141</v>
      </c>
      <c r="AU100" s="216" t="s">
        <v>85</v>
      </c>
      <c r="AV100" s="13" t="s">
        <v>85</v>
      </c>
      <c r="AW100" s="13" t="s">
        <v>37</v>
      </c>
      <c r="AX100" s="13" t="s">
        <v>76</v>
      </c>
      <c r="AY100" s="216" t="s">
        <v>131</v>
      </c>
    </row>
    <row r="101" spans="2:65" s="13" customFormat="1" ht="11.25">
      <c r="B101" s="206"/>
      <c r="C101" s="207"/>
      <c r="D101" s="193" t="s">
        <v>141</v>
      </c>
      <c r="E101" s="208" t="s">
        <v>28</v>
      </c>
      <c r="F101" s="209" t="s">
        <v>467</v>
      </c>
      <c r="G101" s="207"/>
      <c r="H101" s="210">
        <v>1257.4000000000001</v>
      </c>
      <c r="I101" s="211"/>
      <c r="J101" s="207"/>
      <c r="K101" s="207"/>
      <c r="L101" s="212"/>
      <c r="M101" s="213"/>
      <c r="N101" s="214"/>
      <c r="O101" s="214"/>
      <c r="P101" s="214"/>
      <c r="Q101" s="214"/>
      <c r="R101" s="214"/>
      <c r="S101" s="214"/>
      <c r="T101" s="215"/>
      <c r="AT101" s="216" t="s">
        <v>141</v>
      </c>
      <c r="AU101" s="216" t="s">
        <v>85</v>
      </c>
      <c r="AV101" s="13" t="s">
        <v>85</v>
      </c>
      <c r="AW101" s="13" t="s">
        <v>37</v>
      </c>
      <c r="AX101" s="13" t="s">
        <v>76</v>
      </c>
      <c r="AY101" s="216" t="s">
        <v>131</v>
      </c>
    </row>
    <row r="102" spans="2:65" s="14" customFormat="1" ht="11.25">
      <c r="B102" s="217"/>
      <c r="C102" s="218"/>
      <c r="D102" s="193" t="s">
        <v>141</v>
      </c>
      <c r="E102" s="219" t="s">
        <v>28</v>
      </c>
      <c r="F102" s="220" t="s">
        <v>145</v>
      </c>
      <c r="G102" s="218"/>
      <c r="H102" s="221">
        <v>2838.87</v>
      </c>
      <c r="I102" s="222"/>
      <c r="J102" s="218"/>
      <c r="K102" s="218"/>
      <c r="L102" s="223"/>
      <c r="M102" s="224"/>
      <c r="N102" s="225"/>
      <c r="O102" s="225"/>
      <c r="P102" s="225"/>
      <c r="Q102" s="225"/>
      <c r="R102" s="225"/>
      <c r="S102" s="225"/>
      <c r="T102" s="226"/>
      <c r="AT102" s="227" t="s">
        <v>141</v>
      </c>
      <c r="AU102" s="227" t="s">
        <v>85</v>
      </c>
      <c r="AV102" s="14" t="s">
        <v>91</v>
      </c>
      <c r="AW102" s="14" t="s">
        <v>37</v>
      </c>
      <c r="AX102" s="14" t="s">
        <v>81</v>
      </c>
      <c r="AY102" s="227" t="s">
        <v>131</v>
      </c>
    </row>
    <row r="103" spans="2:65" s="1" customFormat="1" ht="24" customHeight="1">
      <c r="B103" s="34"/>
      <c r="C103" s="180" t="s">
        <v>94</v>
      </c>
      <c r="D103" s="180" t="s">
        <v>133</v>
      </c>
      <c r="E103" s="181" t="s">
        <v>468</v>
      </c>
      <c r="F103" s="182" t="s">
        <v>469</v>
      </c>
      <c r="G103" s="183" t="s">
        <v>136</v>
      </c>
      <c r="H103" s="184">
        <v>851.66099999999994</v>
      </c>
      <c r="I103" s="185"/>
      <c r="J103" s="186">
        <f>ROUND(I103*H103,2)</f>
        <v>0</v>
      </c>
      <c r="K103" s="182" t="s">
        <v>137</v>
      </c>
      <c r="L103" s="38"/>
      <c r="M103" s="187" t="s">
        <v>28</v>
      </c>
      <c r="N103" s="188" t="s">
        <v>47</v>
      </c>
      <c r="O103" s="63"/>
      <c r="P103" s="189">
        <f>O103*H103</f>
        <v>0</v>
      </c>
      <c r="Q103" s="189">
        <v>0</v>
      </c>
      <c r="R103" s="189">
        <f>Q103*H103</f>
        <v>0</v>
      </c>
      <c r="S103" s="189">
        <v>0</v>
      </c>
      <c r="T103" s="190">
        <f>S103*H103</f>
        <v>0</v>
      </c>
      <c r="AR103" s="191" t="s">
        <v>91</v>
      </c>
      <c r="AT103" s="191" t="s">
        <v>133</v>
      </c>
      <c r="AU103" s="191" t="s">
        <v>85</v>
      </c>
      <c r="AY103" s="17" t="s">
        <v>131</v>
      </c>
      <c r="BE103" s="192">
        <f>IF(N103="základní",J103,0)</f>
        <v>0</v>
      </c>
      <c r="BF103" s="192">
        <f>IF(N103="snížená",J103,0)</f>
        <v>0</v>
      </c>
      <c r="BG103" s="192">
        <f>IF(N103="zákl. přenesená",J103,0)</f>
        <v>0</v>
      </c>
      <c r="BH103" s="192">
        <f>IF(N103="sníž. přenesená",J103,0)</f>
        <v>0</v>
      </c>
      <c r="BI103" s="192">
        <f>IF(N103="nulová",J103,0)</f>
        <v>0</v>
      </c>
      <c r="BJ103" s="17" t="s">
        <v>81</v>
      </c>
      <c r="BK103" s="192">
        <f>ROUND(I103*H103,2)</f>
        <v>0</v>
      </c>
      <c r="BL103" s="17" t="s">
        <v>91</v>
      </c>
      <c r="BM103" s="191" t="s">
        <v>470</v>
      </c>
    </row>
    <row r="104" spans="2:65" s="1" customFormat="1" ht="78">
      <c r="B104" s="34"/>
      <c r="C104" s="35"/>
      <c r="D104" s="193" t="s">
        <v>139</v>
      </c>
      <c r="E104" s="35"/>
      <c r="F104" s="194" t="s">
        <v>164</v>
      </c>
      <c r="G104" s="35"/>
      <c r="H104" s="35"/>
      <c r="I104" s="107"/>
      <c r="J104" s="35"/>
      <c r="K104" s="35"/>
      <c r="L104" s="38"/>
      <c r="M104" s="195"/>
      <c r="N104" s="63"/>
      <c r="O104" s="63"/>
      <c r="P104" s="63"/>
      <c r="Q104" s="63"/>
      <c r="R104" s="63"/>
      <c r="S104" s="63"/>
      <c r="T104" s="64"/>
      <c r="AT104" s="17" t="s">
        <v>139</v>
      </c>
      <c r="AU104" s="17" t="s">
        <v>85</v>
      </c>
    </row>
    <row r="105" spans="2:65" s="13" customFormat="1" ht="11.25">
      <c r="B105" s="206"/>
      <c r="C105" s="207"/>
      <c r="D105" s="193" t="s">
        <v>141</v>
      </c>
      <c r="E105" s="208" t="s">
        <v>28</v>
      </c>
      <c r="F105" s="209" t="s">
        <v>471</v>
      </c>
      <c r="G105" s="207"/>
      <c r="H105" s="210">
        <v>851.66099999999994</v>
      </c>
      <c r="I105" s="211"/>
      <c r="J105" s="207"/>
      <c r="K105" s="207"/>
      <c r="L105" s="212"/>
      <c r="M105" s="213"/>
      <c r="N105" s="214"/>
      <c r="O105" s="214"/>
      <c r="P105" s="214"/>
      <c r="Q105" s="214"/>
      <c r="R105" s="214"/>
      <c r="S105" s="214"/>
      <c r="T105" s="215"/>
      <c r="AT105" s="216" t="s">
        <v>141</v>
      </c>
      <c r="AU105" s="216" t="s">
        <v>85</v>
      </c>
      <c r="AV105" s="13" t="s">
        <v>85</v>
      </c>
      <c r="AW105" s="13" t="s">
        <v>37</v>
      </c>
      <c r="AX105" s="13" t="s">
        <v>81</v>
      </c>
      <c r="AY105" s="216" t="s">
        <v>131</v>
      </c>
    </row>
    <row r="106" spans="2:65" s="1" customFormat="1" ht="24" customHeight="1">
      <c r="B106" s="34"/>
      <c r="C106" s="180" t="s">
        <v>97</v>
      </c>
      <c r="D106" s="180" t="s">
        <v>133</v>
      </c>
      <c r="E106" s="181" t="s">
        <v>183</v>
      </c>
      <c r="F106" s="182" t="s">
        <v>184</v>
      </c>
      <c r="G106" s="183" t="s">
        <v>136</v>
      </c>
      <c r="H106" s="184">
        <v>10499.15</v>
      </c>
      <c r="I106" s="185"/>
      <c r="J106" s="186">
        <f>ROUND(I106*H106,2)</f>
        <v>0</v>
      </c>
      <c r="K106" s="182" t="s">
        <v>137</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472</v>
      </c>
    </row>
    <row r="107" spans="2:65" s="1" customFormat="1" ht="136.5">
      <c r="B107" s="34"/>
      <c r="C107" s="35"/>
      <c r="D107" s="193" t="s">
        <v>139</v>
      </c>
      <c r="E107" s="35"/>
      <c r="F107" s="194" t="s">
        <v>186</v>
      </c>
      <c r="G107" s="35"/>
      <c r="H107" s="35"/>
      <c r="I107" s="107"/>
      <c r="J107" s="35"/>
      <c r="K107" s="35"/>
      <c r="L107" s="38"/>
      <c r="M107" s="195"/>
      <c r="N107" s="63"/>
      <c r="O107" s="63"/>
      <c r="P107" s="63"/>
      <c r="Q107" s="63"/>
      <c r="R107" s="63"/>
      <c r="S107" s="63"/>
      <c r="T107" s="64"/>
      <c r="AT107" s="17" t="s">
        <v>139</v>
      </c>
      <c r="AU107" s="17" t="s">
        <v>85</v>
      </c>
    </row>
    <row r="108" spans="2:65" s="13" customFormat="1" ht="11.25">
      <c r="B108" s="206"/>
      <c r="C108" s="207"/>
      <c r="D108" s="193" t="s">
        <v>141</v>
      </c>
      <c r="E108" s="208" t="s">
        <v>28</v>
      </c>
      <c r="F108" s="209" t="s">
        <v>473</v>
      </c>
      <c r="G108" s="207"/>
      <c r="H108" s="210">
        <v>4914.83</v>
      </c>
      <c r="I108" s="211"/>
      <c r="J108" s="207"/>
      <c r="K108" s="207"/>
      <c r="L108" s="212"/>
      <c r="M108" s="213"/>
      <c r="N108" s="214"/>
      <c r="O108" s="214"/>
      <c r="P108" s="214"/>
      <c r="Q108" s="214"/>
      <c r="R108" s="214"/>
      <c r="S108" s="214"/>
      <c r="T108" s="215"/>
      <c r="AT108" s="216" t="s">
        <v>141</v>
      </c>
      <c r="AU108" s="216" t="s">
        <v>85</v>
      </c>
      <c r="AV108" s="13" t="s">
        <v>85</v>
      </c>
      <c r="AW108" s="13" t="s">
        <v>37</v>
      </c>
      <c r="AX108" s="13" t="s">
        <v>76</v>
      </c>
      <c r="AY108" s="216" t="s">
        <v>131</v>
      </c>
    </row>
    <row r="109" spans="2:65" s="13" customFormat="1" ht="11.25">
      <c r="B109" s="206"/>
      <c r="C109" s="207"/>
      <c r="D109" s="193" t="s">
        <v>141</v>
      </c>
      <c r="E109" s="208" t="s">
        <v>28</v>
      </c>
      <c r="F109" s="209" t="s">
        <v>474</v>
      </c>
      <c r="G109" s="207"/>
      <c r="H109" s="210">
        <v>4326.92</v>
      </c>
      <c r="I109" s="211"/>
      <c r="J109" s="207"/>
      <c r="K109" s="207"/>
      <c r="L109" s="212"/>
      <c r="M109" s="213"/>
      <c r="N109" s="214"/>
      <c r="O109" s="214"/>
      <c r="P109" s="214"/>
      <c r="Q109" s="214"/>
      <c r="R109" s="214"/>
      <c r="S109" s="214"/>
      <c r="T109" s="215"/>
      <c r="AT109" s="216" t="s">
        <v>141</v>
      </c>
      <c r="AU109" s="216" t="s">
        <v>85</v>
      </c>
      <c r="AV109" s="13" t="s">
        <v>85</v>
      </c>
      <c r="AW109" s="13" t="s">
        <v>37</v>
      </c>
      <c r="AX109" s="13" t="s">
        <v>76</v>
      </c>
      <c r="AY109" s="216" t="s">
        <v>131</v>
      </c>
    </row>
    <row r="110" spans="2:65" s="13" customFormat="1" ht="11.25">
      <c r="B110" s="206"/>
      <c r="C110" s="207"/>
      <c r="D110" s="193" t="s">
        <v>141</v>
      </c>
      <c r="E110" s="208" t="s">
        <v>28</v>
      </c>
      <c r="F110" s="209" t="s">
        <v>475</v>
      </c>
      <c r="G110" s="207"/>
      <c r="H110" s="210">
        <v>1257.4000000000001</v>
      </c>
      <c r="I110" s="211"/>
      <c r="J110" s="207"/>
      <c r="K110" s="207"/>
      <c r="L110" s="212"/>
      <c r="M110" s="213"/>
      <c r="N110" s="214"/>
      <c r="O110" s="214"/>
      <c r="P110" s="214"/>
      <c r="Q110" s="214"/>
      <c r="R110" s="214"/>
      <c r="S110" s="214"/>
      <c r="T110" s="215"/>
      <c r="AT110" s="216" t="s">
        <v>141</v>
      </c>
      <c r="AU110" s="216" t="s">
        <v>85</v>
      </c>
      <c r="AV110" s="13" t="s">
        <v>85</v>
      </c>
      <c r="AW110" s="13" t="s">
        <v>37</v>
      </c>
      <c r="AX110" s="13" t="s">
        <v>76</v>
      </c>
      <c r="AY110" s="216" t="s">
        <v>131</v>
      </c>
    </row>
    <row r="111" spans="2:65" s="14" customFormat="1" ht="11.25">
      <c r="B111" s="217"/>
      <c r="C111" s="218"/>
      <c r="D111" s="193" t="s">
        <v>141</v>
      </c>
      <c r="E111" s="219" t="s">
        <v>28</v>
      </c>
      <c r="F111" s="220" t="s">
        <v>145</v>
      </c>
      <c r="G111" s="218"/>
      <c r="H111" s="221">
        <v>10499.15</v>
      </c>
      <c r="I111" s="222"/>
      <c r="J111" s="218"/>
      <c r="K111" s="218"/>
      <c r="L111" s="223"/>
      <c r="M111" s="224"/>
      <c r="N111" s="225"/>
      <c r="O111" s="225"/>
      <c r="P111" s="225"/>
      <c r="Q111" s="225"/>
      <c r="R111" s="225"/>
      <c r="S111" s="225"/>
      <c r="T111" s="226"/>
      <c r="AT111" s="227" t="s">
        <v>141</v>
      </c>
      <c r="AU111" s="227" t="s">
        <v>85</v>
      </c>
      <c r="AV111" s="14" t="s">
        <v>91</v>
      </c>
      <c r="AW111" s="14" t="s">
        <v>37</v>
      </c>
      <c r="AX111" s="14" t="s">
        <v>81</v>
      </c>
      <c r="AY111" s="227" t="s">
        <v>131</v>
      </c>
    </row>
    <row r="112" spans="2:65" s="1" customFormat="1" ht="24" customHeight="1">
      <c r="B112" s="34"/>
      <c r="C112" s="180" t="s">
        <v>100</v>
      </c>
      <c r="D112" s="180" t="s">
        <v>133</v>
      </c>
      <c r="E112" s="181" t="s">
        <v>476</v>
      </c>
      <c r="F112" s="182" t="s">
        <v>477</v>
      </c>
      <c r="G112" s="183" t="s">
        <v>136</v>
      </c>
      <c r="H112" s="184">
        <v>4326.92</v>
      </c>
      <c r="I112" s="185"/>
      <c r="J112" s="186">
        <f>ROUND(I112*H112,2)</f>
        <v>0</v>
      </c>
      <c r="K112" s="182" t="s">
        <v>137</v>
      </c>
      <c r="L112" s="38"/>
      <c r="M112" s="187" t="s">
        <v>28</v>
      </c>
      <c r="N112" s="188" t="s">
        <v>47</v>
      </c>
      <c r="O112" s="63"/>
      <c r="P112" s="189">
        <f>O112*H112</f>
        <v>0</v>
      </c>
      <c r="Q112" s="189">
        <v>0</v>
      </c>
      <c r="R112" s="189">
        <f>Q112*H112</f>
        <v>0</v>
      </c>
      <c r="S112" s="189">
        <v>0</v>
      </c>
      <c r="T112" s="190">
        <f>S112*H112</f>
        <v>0</v>
      </c>
      <c r="AR112" s="191" t="s">
        <v>91</v>
      </c>
      <c r="AT112" s="191" t="s">
        <v>133</v>
      </c>
      <c r="AU112" s="191" t="s">
        <v>85</v>
      </c>
      <c r="AY112" s="17" t="s">
        <v>131</v>
      </c>
      <c r="BE112" s="192">
        <f>IF(N112="základní",J112,0)</f>
        <v>0</v>
      </c>
      <c r="BF112" s="192">
        <f>IF(N112="snížená",J112,0)</f>
        <v>0</v>
      </c>
      <c r="BG112" s="192">
        <f>IF(N112="zákl. přenesená",J112,0)</f>
        <v>0</v>
      </c>
      <c r="BH112" s="192">
        <f>IF(N112="sníž. přenesená",J112,0)</f>
        <v>0</v>
      </c>
      <c r="BI112" s="192">
        <f>IF(N112="nulová",J112,0)</f>
        <v>0</v>
      </c>
      <c r="BJ112" s="17" t="s">
        <v>81</v>
      </c>
      <c r="BK112" s="192">
        <f>ROUND(I112*H112,2)</f>
        <v>0</v>
      </c>
      <c r="BL112" s="17" t="s">
        <v>91</v>
      </c>
      <c r="BM112" s="191" t="s">
        <v>478</v>
      </c>
    </row>
    <row r="113" spans="2:65" s="1" customFormat="1" ht="107.25">
      <c r="B113" s="34"/>
      <c r="C113" s="35"/>
      <c r="D113" s="193" t="s">
        <v>139</v>
      </c>
      <c r="E113" s="35"/>
      <c r="F113" s="194" t="s">
        <v>479</v>
      </c>
      <c r="G113" s="35"/>
      <c r="H113" s="35"/>
      <c r="I113" s="107"/>
      <c r="J113" s="35"/>
      <c r="K113" s="35"/>
      <c r="L113" s="38"/>
      <c r="M113" s="195"/>
      <c r="N113" s="63"/>
      <c r="O113" s="63"/>
      <c r="P113" s="63"/>
      <c r="Q113" s="63"/>
      <c r="R113" s="63"/>
      <c r="S113" s="63"/>
      <c r="T113" s="64"/>
      <c r="AT113" s="17" t="s">
        <v>139</v>
      </c>
      <c r="AU113" s="17" t="s">
        <v>85</v>
      </c>
    </row>
    <row r="114" spans="2:65" s="13" customFormat="1" ht="11.25">
      <c r="B114" s="206"/>
      <c r="C114" s="207"/>
      <c r="D114" s="193" t="s">
        <v>141</v>
      </c>
      <c r="E114" s="208" t="s">
        <v>28</v>
      </c>
      <c r="F114" s="209" t="s">
        <v>480</v>
      </c>
      <c r="G114" s="207"/>
      <c r="H114" s="210">
        <v>4326.92</v>
      </c>
      <c r="I114" s="211"/>
      <c r="J114" s="207"/>
      <c r="K114" s="207"/>
      <c r="L114" s="212"/>
      <c r="M114" s="213"/>
      <c r="N114" s="214"/>
      <c r="O114" s="214"/>
      <c r="P114" s="214"/>
      <c r="Q114" s="214"/>
      <c r="R114" s="214"/>
      <c r="S114" s="214"/>
      <c r="T114" s="215"/>
      <c r="AT114" s="216" t="s">
        <v>141</v>
      </c>
      <c r="AU114" s="216" t="s">
        <v>85</v>
      </c>
      <c r="AV114" s="13" t="s">
        <v>85</v>
      </c>
      <c r="AW114" s="13" t="s">
        <v>37</v>
      </c>
      <c r="AX114" s="13" t="s">
        <v>81</v>
      </c>
      <c r="AY114" s="216" t="s">
        <v>131</v>
      </c>
    </row>
    <row r="115" spans="2:65" s="1" customFormat="1" ht="24" customHeight="1">
      <c r="B115" s="34"/>
      <c r="C115" s="180" t="s">
        <v>177</v>
      </c>
      <c r="D115" s="180" t="s">
        <v>133</v>
      </c>
      <c r="E115" s="181" t="s">
        <v>194</v>
      </c>
      <c r="F115" s="182" t="s">
        <v>195</v>
      </c>
      <c r="G115" s="183" t="s">
        <v>136</v>
      </c>
      <c r="H115" s="184">
        <v>12080.62</v>
      </c>
      <c r="I115" s="185"/>
      <c r="J115" s="186">
        <f>ROUND(I115*H115,2)</f>
        <v>0</v>
      </c>
      <c r="K115" s="182" t="s">
        <v>137</v>
      </c>
      <c r="L115" s="38"/>
      <c r="M115" s="187" t="s">
        <v>28</v>
      </c>
      <c r="N115" s="188" t="s">
        <v>47</v>
      </c>
      <c r="O115" s="63"/>
      <c r="P115" s="189">
        <f>O115*H115</f>
        <v>0</v>
      </c>
      <c r="Q115" s="189">
        <v>0</v>
      </c>
      <c r="R115" s="189">
        <f>Q115*H115</f>
        <v>0</v>
      </c>
      <c r="S115" s="189">
        <v>0</v>
      </c>
      <c r="T115" s="190">
        <f>S115*H115</f>
        <v>0</v>
      </c>
      <c r="AR115" s="191" t="s">
        <v>91</v>
      </c>
      <c r="AT115" s="191" t="s">
        <v>133</v>
      </c>
      <c r="AU115" s="191" t="s">
        <v>85</v>
      </c>
      <c r="AY115" s="17" t="s">
        <v>131</v>
      </c>
      <c r="BE115" s="192">
        <f>IF(N115="základní",J115,0)</f>
        <v>0</v>
      </c>
      <c r="BF115" s="192">
        <f>IF(N115="snížená",J115,0)</f>
        <v>0</v>
      </c>
      <c r="BG115" s="192">
        <f>IF(N115="zákl. přenesená",J115,0)</f>
        <v>0</v>
      </c>
      <c r="BH115" s="192">
        <f>IF(N115="sníž. přenesená",J115,0)</f>
        <v>0</v>
      </c>
      <c r="BI115" s="192">
        <f>IF(N115="nulová",J115,0)</f>
        <v>0</v>
      </c>
      <c r="BJ115" s="17" t="s">
        <v>81</v>
      </c>
      <c r="BK115" s="192">
        <f>ROUND(I115*H115,2)</f>
        <v>0</v>
      </c>
      <c r="BL115" s="17" t="s">
        <v>91</v>
      </c>
      <c r="BM115" s="191" t="s">
        <v>481</v>
      </c>
    </row>
    <row r="116" spans="2:65" s="1" customFormat="1" ht="351">
      <c r="B116" s="34"/>
      <c r="C116" s="35"/>
      <c r="D116" s="193" t="s">
        <v>139</v>
      </c>
      <c r="E116" s="35"/>
      <c r="F116" s="194" t="s">
        <v>197</v>
      </c>
      <c r="G116" s="35"/>
      <c r="H116" s="35"/>
      <c r="I116" s="107"/>
      <c r="J116" s="35"/>
      <c r="K116" s="35"/>
      <c r="L116" s="38"/>
      <c r="M116" s="195"/>
      <c r="N116" s="63"/>
      <c r="O116" s="63"/>
      <c r="P116" s="63"/>
      <c r="Q116" s="63"/>
      <c r="R116" s="63"/>
      <c r="S116" s="63"/>
      <c r="T116" s="64"/>
      <c r="AT116" s="17" t="s">
        <v>139</v>
      </c>
      <c r="AU116" s="17" t="s">
        <v>85</v>
      </c>
    </row>
    <row r="117" spans="2:65" s="12" customFormat="1" ht="11.25">
      <c r="B117" s="196"/>
      <c r="C117" s="197"/>
      <c r="D117" s="193" t="s">
        <v>141</v>
      </c>
      <c r="E117" s="198" t="s">
        <v>28</v>
      </c>
      <c r="F117" s="199" t="s">
        <v>394</v>
      </c>
      <c r="G117" s="197"/>
      <c r="H117" s="198" t="s">
        <v>28</v>
      </c>
      <c r="I117" s="200"/>
      <c r="J117" s="197"/>
      <c r="K117" s="197"/>
      <c r="L117" s="201"/>
      <c r="M117" s="202"/>
      <c r="N117" s="203"/>
      <c r="O117" s="203"/>
      <c r="P117" s="203"/>
      <c r="Q117" s="203"/>
      <c r="R117" s="203"/>
      <c r="S117" s="203"/>
      <c r="T117" s="204"/>
      <c r="AT117" s="205" t="s">
        <v>141</v>
      </c>
      <c r="AU117" s="205" t="s">
        <v>85</v>
      </c>
      <c r="AV117" s="12" t="s">
        <v>81</v>
      </c>
      <c r="AW117" s="12" t="s">
        <v>37</v>
      </c>
      <c r="AX117" s="12" t="s">
        <v>76</v>
      </c>
      <c r="AY117" s="205" t="s">
        <v>131</v>
      </c>
    </row>
    <row r="118" spans="2:65" s="13" customFormat="1" ht="11.25">
      <c r="B118" s="206"/>
      <c r="C118" s="207"/>
      <c r="D118" s="193" t="s">
        <v>141</v>
      </c>
      <c r="E118" s="208" t="s">
        <v>28</v>
      </c>
      <c r="F118" s="209" t="s">
        <v>482</v>
      </c>
      <c r="G118" s="207"/>
      <c r="H118" s="210">
        <v>11978.4</v>
      </c>
      <c r="I118" s="211"/>
      <c r="J118" s="207"/>
      <c r="K118" s="207"/>
      <c r="L118" s="212"/>
      <c r="M118" s="213"/>
      <c r="N118" s="214"/>
      <c r="O118" s="214"/>
      <c r="P118" s="214"/>
      <c r="Q118" s="214"/>
      <c r="R118" s="214"/>
      <c r="S118" s="214"/>
      <c r="T118" s="215"/>
      <c r="AT118" s="216" t="s">
        <v>141</v>
      </c>
      <c r="AU118" s="216" t="s">
        <v>85</v>
      </c>
      <c r="AV118" s="13" t="s">
        <v>85</v>
      </c>
      <c r="AW118" s="13" t="s">
        <v>37</v>
      </c>
      <c r="AX118" s="13" t="s">
        <v>76</v>
      </c>
      <c r="AY118" s="216" t="s">
        <v>131</v>
      </c>
    </row>
    <row r="119" spans="2:65" s="13" customFormat="1" ht="11.25">
      <c r="B119" s="206"/>
      <c r="C119" s="207"/>
      <c r="D119" s="193" t="s">
        <v>141</v>
      </c>
      <c r="E119" s="208" t="s">
        <v>28</v>
      </c>
      <c r="F119" s="209" t="s">
        <v>483</v>
      </c>
      <c r="G119" s="207"/>
      <c r="H119" s="210">
        <v>102.22</v>
      </c>
      <c r="I119" s="211"/>
      <c r="J119" s="207"/>
      <c r="K119" s="207"/>
      <c r="L119" s="212"/>
      <c r="M119" s="213"/>
      <c r="N119" s="214"/>
      <c r="O119" s="214"/>
      <c r="P119" s="214"/>
      <c r="Q119" s="214"/>
      <c r="R119" s="214"/>
      <c r="S119" s="214"/>
      <c r="T119" s="215"/>
      <c r="AT119" s="216" t="s">
        <v>141</v>
      </c>
      <c r="AU119" s="216" t="s">
        <v>85</v>
      </c>
      <c r="AV119" s="13" t="s">
        <v>85</v>
      </c>
      <c r="AW119" s="13" t="s">
        <v>37</v>
      </c>
      <c r="AX119" s="13" t="s">
        <v>76</v>
      </c>
      <c r="AY119" s="216" t="s">
        <v>131</v>
      </c>
    </row>
    <row r="120" spans="2:65" s="14" customFormat="1" ht="11.25">
      <c r="B120" s="217"/>
      <c r="C120" s="218"/>
      <c r="D120" s="193" t="s">
        <v>141</v>
      </c>
      <c r="E120" s="219" t="s">
        <v>28</v>
      </c>
      <c r="F120" s="220" t="s">
        <v>145</v>
      </c>
      <c r="G120" s="218"/>
      <c r="H120" s="221">
        <v>12080.62</v>
      </c>
      <c r="I120" s="222"/>
      <c r="J120" s="218"/>
      <c r="K120" s="218"/>
      <c r="L120" s="223"/>
      <c r="M120" s="224"/>
      <c r="N120" s="225"/>
      <c r="O120" s="225"/>
      <c r="P120" s="225"/>
      <c r="Q120" s="225"/>
      <c r="R120" s="225"/>
      <c r="S120" s="225"/>
      <c r="T120" s="226"/>
      <c r="AT120" s="227" t="s">
        <v>141</v>
      </c>
      <c r="AU120" s="227" t="s">
        <v>85</v>
      </c>
      <c r="AV120" s="14" t="s">
        <v>91</v>
      </c>
      <c r="AW120" s="14" t="s">
        <v>37</v>
      </c>
      <c r="AX120" s="14" t="s">
        <v>81</v>
      </c>
      <c r="AY120" s="227" t="s">
        <v>131</v>
      </c>
    </row>
    <row r="121" spans="2:65" s="1" customFormat="1" ht="24" customHeight="1">
      <c r="B121" s="34"/>
      <c r="C121" s="180" t="s">
        <v>182</v>
      </c>
      <c r="D121" s="180" t="s">
        <v>133</v>
      </c>
      <c r="E121" s="181" t="s">
        <v>211</v>
      </c>
      <c r="F121" s="182" t="s">
        <v>212</v>
      </c>
      <c r="G121" s="183" t="s">
        <v>213</v>
      </c>
      <c r="H121" s="184">
        <v>7590.8</v>
      </c>
      <c r="I121" s="185"/>
      <c r="J121" s="186">
        <f>ROUND(I121*H121,2)</f>
        <v>0</v>
      </c>
      <c r="K121" s="182" t="s">
        <v>137</v>
      </c>
      <c r="L121" s="38"/>
      <c r="M121" s="187" t="s">
        <v>28</v>
      </c>
      <c r="N121" s="188" t="s">
        <v>47</v>
      </c>
      <c r="O121" s="63"/>
      <c r="P121" s="189">
        <f>O121*H121</f>
        <v>0</v>
      </c>
      <c r="Q121" s="189">
        <v>0</v>
      </c>
      <c r="R121" s="189">
        <f>Q121*H121</f>
        <v>0</v>
      </c>
      <c r="S121" s="189">
        <v>0</v>
      </c>
      <c r="T121" s="190">
        <f>S121*H121</f>
        <v>0</v>
      </c>
      <c r="AR121" s="191" t="s">
        <v>91</v>
      </c>
      <c r="AT121" s="191" t="s">
        <v>133</v>
      </c>
      <c r="AU121" s="191" t="s">
        <v>85</v>
      </c>
      <c r="AY121" s="17" t="s">
        <v>131</v>
      </c>
      <c r="BE121" s="192">
        <f>IF(N121="základní",J121,0)</f>
        <v>0</v>
      </c>
      <c r="BF121" s="192">
        <f>IF(N121="snížená",J121,0)</f>
        <v>0</v>
      </c>
      <c r="BG121" s="192">
        <f>IF(N121="zákl. přenesená",J121,0)</f>
        <v>0</v>
      </c>
      <c r="BH121" s="192">
        <f>IF(N121="sníž. přenesená",J121,0)</f>
        <v>0</v>
      </c>
      <c r="BI121" s="192">
        <f>IF(N121="nulová",J121,0)</f>
        <v>0</v>
      </c>
      <c r="BJ121" s="17" t="s">
        <v>81</v>
      </c>
      <c r="BK121" s="192">
        <f>ROUND(I121*H121,2)</f>
        <v>0</v>
      </c>
      <c r="BL121" s="17" t="s">
        <v>91</v>
      </c>
      <c r="BM121" s="191" t="s">
        <v>484</v>
      </c>
    </row>
    <row r="122" spans="2:65" s="1" customFormat="1" ht="87.75">
      <c r="B122" s="34"/>
      <c r="C122" s="35"/>
      <c r="D122" s="193" t="s">
        <v>139</v>
      </c>
      <c r="E122" s="35"/>
      <c r="F122" s="194" t="s">
        <v>215</v>
      </c>
      <c r="G122" s="35"/>
      <c r="H122" s="35"/>
      <c r="I122" s="107"/>
      <c r="J122" s="35"/>
      <c r="K122" s="35"/>
      <c r="L122" s="38"/>
      <c r="M122" s="195"/>
      <c r="N122" s="63"/>
      <c r="O122" s="63"/>
      <c r="P122" s="63"/>
      <c r="Q122" s="63"/>
      <c r="R122" s="63"/>
      <c r="S122" s="63"/>
      <c r="T122" s="64"/>
      <c r="AT122" s="17" t="s">
        <v>139</v>
      </c>
      <c r="AU122" s="17" t="s">
        <v>85</v>
      </c>
    </row>
    <row r="123" spans="2:65" s="13" customFormat="1" ht="11.25">
      <c r="B123" s="206"/>
      <c r="C123" s="207"/>
      <c r="D123" s="193" t="s">
        <v>141</v>
      </c>
      <c r="E123" s="208" t="s">
        <v>28</v>
      </c>
      <c r="F123" s="209" t="s">
        <v>485</v>
      </c>
      <c r="G123" s="207"/>
      <c r="H123" s="210">
        <v>4191.7299999999996</v>
      </c>
      <c r="I123" s="211"/>
      <c r="J123" s="207"/>
      <c r="K123" s="207"/>
      <c r="L123" s="212"/>
      <c r="M123" s="213"/>
      <c r="N123" s="214"/>
      <c r="O123" s="214"/>
      <c r="P123" s="214"/>
      <c r="Q123" s="214"/>
      <c r="R123" s="214"/>
      <c r="S123" s="214"/>
      <c r="T123" s="215"/>
      <c r="AT123" s="216" t="s">
        <v>141</v>
      </c>
      <c r="AU123" s="216" t="s">
        <v>85</v>
      </c>
      <c r="AV123" s="13" t="s">
        <v>85</v>
      </c>
      <c r="AW123" s="13" t="s">
        <v>37</v>
      </c>
      <c r="AX123" s="13" t="s">
        <v>76</v>
      </c>
      <c r="AY123" s="216" t="s">
        <v>131</v>
      </c>
    </row>
    <row r="124" spans="2:65" s="13" customFormat="1" ht="11.25">
      <c r="B124" s="206"/>
      <c r="C124" s="207"/>
      <c r="D124" s="193" t="s">
        <v>141</v>
      </c>
      <c r="E124" s="208" t="s">
        <v>28</v>
      </c>
      <c r="F124" s="209" t="s">
        <v>486</v>
      </c>
      <c r="G124" s="207"/>
      <c r="H124" s="210">
        <v>3399.07</v>
      </c>
      <c r="I124" s="211"/>
      <c r="J124" s="207"/>
      <c r="K124" s="207"/>
      <c r="L124" s="212"/>
      <c r="M124" s="213"/>
      <c r="N124" s="214"/>
      <c r="O124" s="214"/>
      <c r="P124" s="214"/>
      <c r="Q124" s="214"/>
      <c r="R124" s="214"/>
      <c r="S124" s="214"/>
      <c r="T124" s="215"/>
      <c r="AT124" s="216" t="s">
        <v>141</v>
      </c>
      <c r="AU124" s="216" t="s">
        <v>85</v>
      </c>
      <c r="AV124" s="13" t="s">
        <v>85</v>
      </c>
      <c r="AW124" s="13" t="s">
        <v>37</v>
      </c>
      <c r="AX124" s="13" t="s">
        <v>76</v>
      </c>
      <c r="AY124" s="216" t="s">
        <v>131</v>
      </c>
    </row>
    <row r="125" spans="2:65" s="14" customFormat="1" ht="11.25">
      <c r="B125" s="217"/>
      <c r="C125" s="218"/>
      <c r="D125" s="193" t="s">
        <v>141</v>
      </c>
      <c r="E125" s="219" t="s">
        <v>28</v>
      </c>
      <c r="F125" s="220" t="s">
        <v>145</v>
      </c>
      <c r="G125" s="218"/>
      <c r="H125" s="221">
        <v>7590.8</v>
      </c>
      <c r="I125" s="222"/>
      <c r="J125" s="218"/>
      <c r="K125" s="218"/>
      <c r="L125" s="223"/>
      <c r="M125" s="224"/>
      <c r="N125" s="225"/>
      <c r="O125" s="225"/>
      <c r="P125" s="225"/>
      <c r="Q125" s="225"/>
      <c r="R125" s="225"/>
      <c r="S125" s="225"/>
      <c r="T125" s="226"/>
      <c r="AT125" s="227" t="s">
        <v>141</v>
      </c>
      <c r="AU125" s="227" t="s">
        <v>85</v>
      </c>
      <c r="AV125" s="14" t="s">
        <v>91</v>
      </c>
      <c r="AW125" s="14" t="s">
        <v>37</v>
      </c>
      <c r="AX125" s="14" t="s">
        <v>81</v>
      </c>
      <c r="AY125" s="227" t="s">
        <v>131</v>
      </c>
    </row>
    <row r="126" spans="2:65" s="1" customFormat="1" ht="24" customHeight="1">
      <c r="B126" s="34"/>
      <c r="C126" s="180" t="s">
        <v>188</v>
      </c>
      <c r="D126" s="180" t="s">
        <v>133</v>
      </c>
      <c r="E126" s="181" t="s">
        <v>217</v>
      </c>
      <c r="F126" s="182" t="s">
        <v>218</v>
      </c>
      <c r="G126" s="183" t="s">
        <v>213</v>
      </c>
      <c r="H126" s="184">
        <v>7590.8</v>
      </c>
      <c r="I126" s="185"/>
      <c r="J126" s="186">
        <f>ROUND(I126*H126,2)</f>
        <v>0</v>
      </c>
      <c r="K126" s="182" t="s">
        <v>137</v>
      </c>
      <c r="L126" s="38"/>
      <c r="M126" s="187" t="s">
        <v>28</v>
      </c>
      <c r="N126" s="188" t="s">
        <v>47</v>
      </c>
      <c r="O126" s="63"/>
      <c r="P126" s="189">
        <f>O126*H126</f>
        <v>0</v>
      </c>
      <c r="Q126" s="189">
        <v>0</v>
      </c>
      <c r="R126" s="189">
        <f>Q126*H126</f>
        <v>0</v>
      </c>
      <c r="S126" s="189">
        <v>0</v>
      </c>
      <c r="T126" s="190">
        <f>S126*H126</f>
        <v>0</v>
      </c>
      <c r="AR126" s="191" t="s">
        <v>91</v>
      </c>
      <c r="AT126" s="191" t="s">
        <v>133</v>
      </c>
      <c r="AU126" s="191" t="s">
        <v>85</v>
      </c>
      <c r="AY126" s="17" t="s">
        <v>131</v>
      </c>
      <c r="BE126" s="192">
        <f>IF(N126="základní",J126,0)</f>
        <v>0</v>
      </c>
      <c r="BF126" s="192">
        <f>IF(N126="snížená",J126,0)</f>
        <v>0</v>
      </c>
      <c r="BG126" s="192">
        <f>IF(N126="zákl. přenesená",J126,0)</f>
        <v>0</v>
      </c>
      <c r="BH126" s="192">
        <f>IF(N126="sníž. přenesená",J126,0)</f>
        <v>0</v>
      </c>
      <c r="BI126" s="192">
        <f>IF(N126="nulová",J126,0)</f>
        <v>0</v>
      </c>
      <c r="BJ126" s="17" t="s">
        <v>81</v>
      </c>
      <c r="BK126" s="192">
        <f>ROUND(I126*H126,2)</f>
        <v>0</v>
      </c>
      <c r="BL126" s="17" t="s">
        <v>91</v>
      </c>
      <c r="BM126" s="191" t="s">
        <v>487</v>
      </c>
    </row>
    <row r="127" spans="2:65" s="1" customFormat="1" ht="107.25">
      <c r="B127" s="34"/>
      <c r="C127" s="35"/>
      <c r="D127" s="193" t="s">
        <v>139</v>
      </c>
      <c r="E127" s="35"/>
      <c r="F127" s="194" t="s">
        <v>220</v>
      </c>
      <c r="G127" s="35"/>
      <c r="H127" s="35"/>
      <c r="I127" s="107"/>
      <c r="J127" s="35"/>
      <c r="K127" s="35"/>
      <c r="L127" s="38"/>
      <c r="M127" s="195"/>
      <c r="N127" s="63"/>
      <c r="O127" s="63"/>
      <c r="P127" s="63"/>
      <c r="Q127" s="63"/>
      <c r="R127" s="63"/>
      <c r="S127" s="63"/>
      <c r="T127" s="64"/>
      <c r="AT127" s="17" t="s">
        <v>139</v>
      </c>
      <c r="AU127" s="17" t="s">
        <v>85</v>
      </c>
    </row>
    <row r="128" spans="2:65" s="13" customFormat="1" ht="11.25">
      <c r="B128" s="206"/>
      <c r="C128" s="207"/>
      <c r="D128" s="193" t="s">
        <v>141</v>
      </c>
      <c r="E128" s="208" t="s">
        <v>28</v>
      </c>
      <c r="F128" s="209" t="s">
        <v>485</v>
      </c>
      <c r="G128" s="207"/>
      <c r="H128" s="210">
        <v>4191.7299999999996</v>
      </c>
      <c r="I128" s="211"/>
      <c r="J128" s="207"/>
      <c r="K128" s="207"/>
      <c r="L128" s="212"/>
      <c r="M128" s="213"/>
      <c r="N128" s="214"/>
      <c r="O128" s="214"/>
      <c r="P128" s="214"/>
      <c r="Q128" s="214"/>
      <c r="R128" s="214"/>
      <c r="S128" s="214"/>
      <c r="T128" s="215"/>
      <c r="AT128" s="216" t="s">
        <v>141</v>
      </c>
      <c r="AU128" s="216" t="s">
        <v>85</v>
      </c>
      <c r="AV128" s="13" t="s">
        <v>85</v>
      </c>
      <c r="AW128" s="13" t="s">
        <v>37</v>
      </c>
      <c r="AX128" s="13" t="s">
        <v>76</v>
      </c>
      <c r="AY128" s="216" t="s">
        <v>131</v>
      </c>
    </row>
    <row r="129" spans="2:65" s="13" customFormat="1" ht="11.25">
      <c r="B129" s="206"/>
      <c r="C129" s="207"/>
      <c r="D129" s="193" t="s">
        <v>141</v>
      </c>
      <c r="E129" s="208" t="s">
        <v>28</v>
      </c>
      <c r="F129" s="209" t="s">
        <v>486</v>
      </c>
      <c r="G129" s="207"/>
      <c r="H129" s="210">
        <v>3399.07</v>
      </c>
      <c r="I129" s="211"/>
      <c r="J129" s="207"/>
      <c r="K129" s="207"/>
      <c r="L129" s="212"/>
      <c r="M129" s="213"/>
      <c r="N129" s="214"/>
      <c r="O129" s="214"/>
      <c r="P129" s="214"/>
      <c r="Q129" s="214"/>
      <c r="R129" s="214"/>
      <c r="S129" s="214"/>
      <c r="T129" s="215"/>
      <c r="AT129" s="216" t="s">
        <v>141</v>
      </c>
      <c r="AU129" s="216" t="s">
        <v>85</v>
      </c>
      <c r="AV129" s="13" t="s">
        <v>85</v>
      </c>
      <c r="AW129" s="13" t="s">
        <v>37</v>
      </c>
      <c r="AX129" s="13" t="s">
        <v>76</v>
      </c>
      <c r="AY129" s="216" t="s">
        <v>131</v>
      </c>
    </row>
    <row r="130" spans="2:65" s="14" customFormat="1" ht="11.25">
      <c r="B130" s="217"/>
      <c r="C130" s="218"/>
      <c r="D130" s="193" t="s">
        <v>141</v>
      </c>
      <c r="E130" s="219" t="s">
        <v>28</v>
      </c>
      <c r="F130" s="220" t="s">
        <v>145</v>
      </c>
      <c r="G130" s="218"/>
      <c r="H130" s="221">
        <v>7590.8</v>
      </c>
      <c r="I130" s="222"/>
      <c r="J130" s="218"/>
      <c r="K130" s="218"/>
      <c r="L130" s="223"/>
      <c r="M130" s="224"/>
      <c r="N130" s="225"/>
      <c r="O130" s="225"/>
      <c r="P130" s="225"/>
      <c r="Q130" s="225"/>
      <c r="R130" s="225"/>
      <c r="S130" s="225"/>
      <c r="T130" s="226"/>
      <c r="AT130" s="227" t="s">
        <v>141</v>
      </c>
      <c r="AU130" s="227" t="s">
        <v>85</v>
      </c>
      <c r="AV130" s="14" t="s">
        <v>91</v>
      </c>
      <c r="AW130" s="14" t="s">
        <v>37</v>
      </c>
      <c r="AX130" s="14" t="s">
        <v>81</v>
      </c>
      <c r="AY130" s="227" t="s">
        <v>131</v>
      </c>
    </row>
    <row r="131" spans="2:65" s="1" customFormat="1" ht="16.5" customHeight="1">
      <c r="B131" s="34"/>
      <c r="C131" s="228" t="s">
        <v>193</v>
      </c>
      <c r="D131" s="228" t="s">
        <v>223</v>
      </c>
      <c r="E131" s="229" t="s">
        <v>224</v>
      </c>
      <c r="F131" s="230" t="s">
        <v>225</v>
      </c>
      <c r="G131" s="231" t="s">
        <v>226</v>
      </c>
      <c r="H131" s="232">
        <v>113.86199999999999</v>
      </c>
      <c r="I131" s="233"/>
      <c r="J131" s="234">
        <f>ROUND(I131*H131,2)</f>
        <v>0</v>
      </c>
      <c r="K131" s="230" t="s">
        <v>137</v>
      </c>
      <c r="L131" s="235"/>
      <c r="M131" s="236" t="s">
        <v>28</v>
      </c>
      <c r="N131" s="237" t="s">
        <v>47</v>
      </c>
      <c r="O131" s="63"/>
      <c r="P131" s="189">
        <f>O131*H131</f>
        <v>0</v>
      </c>
      <c r="Q131" s="189">
        <v>1E-3</v>
      </c>
      <c r="R131" s="189">
        <f>Q131*H131</f>
        <v>0.11386199999999999</v>
      </c>
      <c r="S131" s="189">
        <v>0</v>
      </c>
      <c r="T131" s="190">
        <f>S131*H131</f>
        <v>0</v>
      </c>
      <c r="AR131" s="191" t="s">
        <v>177</v>
      </c>
      <c r="AT131" s="191" t="s">
        <v>223</v>
      </c>
      <c r="AU131" s="191" t="s">
        <v>85</v>
      </c>
      <c r="AY131" s="17" t="s">
        <v>131</v>
      </c>
      <c r="BE131" s="192">
        <f>IF(N131="základní",J131,0)</f>
        <v>0</v>
      </c>
      <c r="BF131" s="192">
        <f>IF(N131="snížená",J131,0)</f>
        <v>0</v>
      </c>
      <c r="BG131" s="192">
        <f>IF(N131="zákl. přenesená",J131,0)</f>
        <v>0</v>
      </c>
      <c r="BH131" s="192">
        <f>IF(N131="sníž. přenesená",J131,0)</f>
        <v>0</v>
      </c>
      <c r="BI131" s="192">
        <f>IF(N131="nulová",J131,0)</f>
        <v>0</v>
      </c>
      <c r="BJ131" s="17" t="s">
        <v>81</v>
      </c>
      <c r="BK131" s="192">
        <f>ROUND(I131*H131,2)</f>
        <v>0</v>
      </c>
      <c r="BL131" s="17" t="s">
        <v>91</v>
      </c>
      <c r="BM131" s="191" t="s">
        <v>488</v>
      </c>
    </row>
    <row r="132" spans="2:65" s="13" customFormat="1" ht="11.25">
      <c r="B132" s="206"/>
      <c r="C132" s="207"/>
      <c r="D132" s="193" t="s">
        <v>141</v>
      </c>
      <c r="E132" s="207"/>
      <c r="F132" s="209" t="s">
        <v>489</v>
      </c>
      <c r="G132" s="207"/>
      <c r="H132" s="210">
        <v>113.86199999999999</v>
      </c>
      <c r="I132" s="211"/>
      <c r="J132" s="207"/>
      <c r="K132" s="207"/>
      <c r="L132" s="212"/>
      <c r="M132" s="213"/>
      <c r="N132" s="214"/>
      <c r="O132" s="214"/>
      <c r="P132" s="214"/>
      <c r="Q132" s="214"/>
      <c r="R132" s="214"/>
      <c r="S132" s="214"/>
      <c r="T132" s="215"/>
      <c r="AT132" s="216" t="s">
        <v>141</v>
      </c>
      <c r="AU132" s="216" t="s">
        <v>85</v>
      </c>
      <c r="AV132" s="13" t="s">
        <v>85</v>
      </c>
      <c r="AW132" s="13" t="s">
        <v>4</v>
      </c>
      <c r="AX132" s="13" t="s">
        <v>81</v>
      </c>
      <c r="AY132" s="216" t="s">
        <v>131</v>
      </c>
    </row>
    <row r="133" spans="2:65" s="1" customFormat="1" ht="24" customHeight="1">
      <c r="B133" s="34"/>
      <c r="C133" s="180" t="s">
        <v>199</v>
      </c>
      <c r="D133" s="180" t="s">
        <v>133</v>
      </c>
      <c r="E133" s="181" t="s">
        <v>230</v>
      </c>
      <c r="F133" s="182" t="s">
        <v>231</v>
      </c>
      <c r="G133" s="183" t="s">
        <v>213</v>
      </c>
      <c r="H133" s="184">
        <v>980.03</v>
      </c>
      <c r="I133" s="185"/>
      <c r="J133" s="186">
        <f>ROUND(I133*H133,2)</f>
        <v>0</v>
      </c>
      <c r="K133" s="182" t="s">
        <v>137</v>
      </c>
      <c r="L133" s="38"/>
      <c r="M133" s="187" t="s">
        <v>28</v>
      </c>
      <c r="N133" s="188" t="s">
        <v>47</v>
      </c>
      <c r="O133" s="63"/>
      <c r="P133" s="189">
        <f>O133*H133</f>
        <v>0</v>
      </c>
      <c r="Q133" s="189">
        <v>0</v>
      </c>
      <c r="R133" s="189">
        <f>Q133*H133</f>
        <v>0</v>
      </c>
      <c r="S133" s="189">
        <v>0</v>
      </c>
      <c r="T133" s="190">
        <f>S133*H133</f>
        <v>0</v>
      </c>
      <c r="AR133" s="191" t="s">
        <v>91</v>
      </c>
      <c r="AT133" s="191" t="s">
        <v>133</v>
      </c>
      <c r="AU133" s="191" t="s">
        <v>85</v>
      </c>
      <c r="AY133" s="17" t="s">
        <v>131</v>
      </c>
      <c r="BE133" s="192">
        <f>IF(N133="základní",J133,0)</f>
        <v>0</v>
      </c>
      <c r="BF133" s="192">
        <f>IF(N133="snížená",J133,0)</f>
        <v>0</v>
      </c>
      <c r="BG133" s="192">
        <f>IF(N133="zákl. přenesená",J133,0)</f>
        <v>0</v>
      </c>
      <c r="BH133" s="192">
        <f>IF(N133="sníž. přenesená",J133,0)</f>
        <v>0</v>
      </c>
      <c r="BI133" s="192">
        <f>IF(N133="nulová",J133,0)</f>
        <v>0</v>
      </c>
      <c r="BJ133" s="17" t="s">
        <v>81</v>
      </c>
      <c r="BK133" s="192">
        <f>ROUND(I133*H133,2)</f>
        <v>0</v>
      </c>
      <c r="BL133" s="17" t="s">
        <v>91</v>
      </c>
      <c r="BM133" s="191" t="s">
        <v>490</v>
      </c>
    </row>
    <row r="134" spans="2:65" s="1" customFormat="1" ht="107.25">
      <c r="B134" s="34"/>
      <c r="C134" s="35"/>
      <c r="D134" s="193" t="s">
        <v>139</v>
      </c>
      <c r="E134" s="35"/>
      <c r="F134" s="194" t="s">
        <v>220</v>
      </c>
      <c r="G134" s="35"/>
      <c r="H134" s="35"/>
      <c r="I134" s="107"/>
      <c r="J134" s="35"/>
      <c r="K134" s="35"/>
      <c r="L134" s="38"/>
      <c r="M134" s="195"/>
      <c r="N134" s="63"/>
      <c r="O134" s="63"/>
      <c r="P134" s="63"/>
      <c r="Q134" s="63"/>
      <c r="R134" s="63"/>
      <c r="S134" s="63"/>
      <c r="T134" s="64"/>
      <c r="AT134" s="17" t="s">
        <v>139</v>
      </c>
      <c r="AU134" s="17" t="s">
        <v>85</v>
      </c>
    </row>
    <row r="135" spans="2:65" s="13" customFormat="1" ht="11.25">
      <c r="B135" s="206"/>
      <c r="C135" s="207"/>
      <c r="D135" s="193" t="s">
        <v>141</v>
      </c>
      <c r="E135" s="208" t="s">
        <v>28</v>
      </c>
      <c r="F135" s="209" t="s">
        <v>491</v>
      </c>
      <c r="G135" s="207"/>
      <c r="H135" s="210">
        <v>980.03</v>
      </c>
      <c r="I135" s="211"/>
      <c r="J135" s="207"/>
      <c r="K135" s="207"/>
      <c r="L135" s="212"/>
      <c r="M135" s="213"/>
      <c r="N135" s="214"/>
      <c r="O135" s="214"/>
      <c r="P135" s="214"/>
      <c r="Q135" s="214"/>
      <c r="R135" s="214"/>
      <c r="S135" s="214"/>
      <c r="T135" s="215"/>
      <c r="AT135" s="216" t="s">
        <v>141</v>
      </c>
      <c r="AU135" s="216" t="s">
        <v>85</v>
      </c>
      <c r="AV135" s="13" t="s">
        <v>85</v>
      </c>
      <c r="AW135" s="13" t="s">
        <v>37</v>
      </c>
      <c r="AX135" s="13" t="s">
        <v>81</v>
      </c>
      <c r="AY135" s="216" t="s">
        <v>131</v>
      </c>
    </row>
    <row r="136" spans="2:65" s="1" customFormat="1" ht="16.5" customHeight="1">
      <c r="B136" s="34"/>
      <c r="C136" s="228" t="s">
        <v>204</v>
      </c>
      <c r="D136" s="228" t="s">
        <v>223</v>
      </c>
      <c r="E136" s="229" t="s">
        <v>224</v>
      </c>
      <c r="F136" s="230" t="s">
        <v>225</v>
      </c>
      <c r="G136" s="231" t="s">
        <v>226</v>
      </c>
      <c r="H136" s="232">
        <v>14.7</v>
      </c>
      <c r="I136" s="233"/>
      <c r="J136" s="234">
        <f>ROUND(I136*H136,2)</f>
        <v>0</v>
      </c>
      <c r="K136" s="230" t="s">
        <v>137</v>
      </c>
      <c r="L136" s="235"/>
      <c r="M136" s="236" t="s">
        <v>28</v>
      </c>
      <c r="N136" s="237" t="s">
        <v>47</v>
      </c>
      <c r="O136" s="63"/>
      <c r="P136" s="189">
        <f>O136*H136</f>
        <v>0</v>
      </c>
      <c r="Q136" s="189">
        <v>1E-3</v>
      </c>
      <c r="R136" s="189">
        <f>Q136*H136</f>
        <v>1.47E-2</v>
      </c>
      <c r="S136" s="189">
        <v>0</v>
      </c>
      <c r="T136" s="190">
        <f>S136*H136</f>
        <v>0</v>
      </c>
      <c r="AR136" s="191" t="s">
        <v>177</v>
      </c>
      <c r="AT136" s="191" t="s">
        <v>223</v>
      </c>
      <c r="AU136" s="191" t="s">
        <v>85</v>
      </c>
      <c r="AY136" s="17" t="s">
        <v>131</v>
      </c>
      <c r="BE136" s="192">
        <f>IF(N136="základní",J136,0)</f>
        <v>0</v>
      </c>
      <c r="BF136" s="192">
        <f>IF(N136="snížená",J136,0)</f>
        <v>0</v>
      </c>
      <c r="BG136" s="192">
        <f>IF(N136="zákl. přenesená",J136,0)</f>
        <v>0</v>
      </c>
      <c r="BH136" s="192">
        <f>IF(N136="sníž. přenesená",J136,0)</f>
        <v>0</v>
      </c>
      <c r="BI136" s="192">
        <f>IF(N136="nulová",J136,0)</f>
        <v>0</v>
      </c>
      <c r="BJ136" s="17" t="s">
        <v>81</v>
      </c>
      <c r="BK136" s="192">
        <f>ROUND(I136*H136,2)</f>
        <v>0</v>
      </c>
      <c r="BL136" s="17" t="s">
        <v>91</v>
      </c>
      <c r="BM136" s="191" t="s">
        <v>492</v>
      </c>
    </row>
    <row r="137" spans="2:65" s="13" customFormat="1" ht="11.25">
      <c r="B137" s="206"/>
      <c r="C137" s="207"/>
      <c r="D137" s="193" t="s">
        <v>141</v>
      </c>
      <c r="E137" s="207"/>
      <c r="F137" s="209" t="s">
        <v>493</v>
      </c>
      <c r="G137" s="207"/>
      <c r="H137" s="210">
        <v>14.7</v>
      </c>
      <c r="I137" s="211"/>
      <c r="J137" s="207"/>
      <c r="K137" s="207"/>
      <c r="L137" s="212"/>
      <c r="M137" s="213"/>
      <c r="N137" s="214"/>
      <c r="O137" s="214"/>
      <c r="P137" s="214"/>
      <c r="Q137" s="214"/>
      <c r="R137" s="214"/>
      <c r="S137" s="214"/>
      <c r="T137" s="215"/>
      <c r="AT137" s="216" t="s">
        <v>141</v>
      </c>
      <c r="AU137" s="216" t="s">
        <v>85</v>
      </c>
      <c r="AV137" s="13" t="s">
        <v>85</v>
      </c>
      <c r="AW137" s="13" t="s">
        <v>4</v>
      </c>
      <c r="AX137" s="13" t="s">
        <v>81</v>
      </c>
      <c r="AY137" s="216" t="s">
        <v>131</v>
      </c>
    </row>
    <row r="138" spans="2:65" s="1" customFormat="1" ht="16.5" customHeight="1">
      <c r="B138" s="34"/>
      <c r="C138" s="180" t="s">
        <v>210</v>
      </c>
      <c r="D138" s="180" t="s">
        <v>133</v>
      </c>
      <c r="E138" s="181" t="s">
        <v>238</v>
      </c>
      <c r="F138" s="182" t="s">
        <v>239</v>
      </c>
      <c r="G138" s="183" t="s">
        <v>213</v>
      </c>
      <c r="H138" s="184">
        <v>5440.16</v>
      </c>
      <c r="I138" s="185"/>
      <c r="J138" s="186">
        <f>ROUND(I138*H138,2)</f>
        <v>0</v>
      </c>
      <c r="K138" s="182" t="s">
        <v>137</v>
      </c>
      <c r="L138" s="38"/>
      <c r="M138" s="187" t="s">
        <v>28</v>
      </c>
      <c r="N138" s="188" t="s">
        <v>47</v>
      </c>
      <c r="O138" s="63"/>
      <c r="P138" s="189">
        <f>O138*H138</f>
        <v>0</v>
      </c>
      <c r="Q138" s="189">
        <v>0</v>
      </c>
      <c r="R138" s="189">
        <f>Q138*H138</f>
        <v>0</v>
      </c>
      <c r="S138" s="189">
        <v>0</v>
      </c>
      <c r="T138" s="190">
        <f>S138*H138</f>
        <v>0</v>
      </c>
      <c r="AR138" s="191" t="s">
        <v>91</v>
      </c>
      <c r="AT138" s="191" t="s">
        <v>133</v>
      </c>
      <c r="AU138" s="191" t="s">
        <v>85</v>
      </c>
      <c r="AY138" s="17" t="s">
        <v>131</v>
      </c>
      <c r="BE138" s="192">
        <f>IF(N138="základní",J138,0)</f>
        <v>0</v>
      </c>
      <c r="BF138" s="192">
        <f>IF(N138="snížená",J138,0)</f>
        <v>0</v>
      </c>
      <c r="BG138" s="192">
        <f>IF(N138="zákl. přenesená",J138,0)</f>
        <v>0</v>
      </c>
      <c r="BH138" s="192">
        <f>IF(N138="sníž. přenesená",J138,0)</f>
        <v>0</v>
      </c>
      <c r="BI138" s="192">
        <f>IF(N138="nulová",J138,0)</f>
        <v>0</v>
      </c>
      <c r="BJ138" s="17" t="s">
        <v>81</v>
      </c>
      <c r="BK138" s="192">
        <f>ROUND(I138*H138,2)</f>
        <v>0</v>
      </c>
      <c r="BL138" s="17" t="s">
        <v>91</v>
      </c>
      <c r="BM138" s="191" t="s">
        <v>494</v>
      </c>
    </row>
    <row r="139" spans="2:65" s="1" customFormat="1" ht="107.25">
      <c r="B139" s="34"/>
      <c r="C139" s="35"/>
      <c r="D139" s="193" t="s">
        <v>139</v>
      </c>
      <c r="E139" s="35"/>
      <c r="F139" s="194" t="s">
        <v>241</v>
      </c>
      <c r="G139" s="35"/>
      <c r="H139" s="35"/>
      <c r="I139" s="107"/>
      <c r="J139" s="35"/>
      <c r="K139" s="35"/>
      <c r="L139" s="38"/>
      <c r="M139" s="195"/>
      <c r="N139" s="63"/>
      <c r="O139" s="63"/>
      <c r="P139" s="63"/>
      <c r="Q139" s="63"/>
      <c r="R139" s="63"/>
      <c r="S139" s="63"/>
      <c r="T139" s="64"/>
      <c r="AT139" s="17" t="s">
        <v>139</v>
      </c>
      <c r="AU139" s="17" t="s">
        <v>85</v>
      </c>
    </row>
    <row r="140" spans="2:65" s="13" customFormat="1" ht="11.25">
      <c r="B140" s="206"/>
      <c r="C140" s="207"/>
      <c r="D140" s="193" t="s">
        <v>141</v>
      </c>
      <c r="E140" s="208" t="s">
        <v>28</v>
      </c>
      <c r="F140" s="209" t="s">
        <v>495</v>
      </c>
      <c r="G140" s="207"/>
      <c r="H140" s="210">
        <v>5440.16</v>
      </c>
      <c r="I140" s="211"/>
      <c r="J140" s="207"/>
      <c r="K140" s="207"/>
      <c r="L140" s="212"/>
      <c r="M140" s="213"/>
      <c r="N140" s="214"/>
      <c r="O140" s="214"/>
      <c r="P140" s="214"/>
      <c r="Q140" s="214"/>
      <c r="R140" s="214"/>
      <c r="S140" s="214"/>
      <c r="T140" s="215"/>
      <c r="AT140" s="216" t="s">
        <v>141</v>
      </c>
      <c r="AU140" s="216" t="s">
        <v>85</v>
      </c>
      <c r="AV140" s="13" t="s">
        <v>85</v>
      </c>
      <c r="AW140" s="13" t="s">
        <v>37</v>
      </c>
      <c r="AX140" s="13" t="s">
        <v>81</v>
      </c>
      <c r="AY140" s="216" t="s">
        <v>131</v>
      </c>
    </row>
    <row r="141" spans="2:65" s="1" customFormat="1" ht="24" customHeight="1">
      <c r="B141" s="34"/>
      <c r="C141" s="180" t="s">
        <v>8</v>
      </c>
      <c r="D141" s="180" t="s">
        <v>133</v>
      </c>
      <c r="E141" s="181" t="s">
        <v>244</v>
      </c>
      <c r="F141" s="182" t="s">
        <v>245</v>
      </c>
      <c r="G141" s="183" t="s">
        <v>213</v>
      </c>
      <c r="H141" s="184">
        <v>56.66</v>
      </c>
      <c r="I141" s="185"/>
      <c r="J141" s="186">
        <f>ROUND(I141*H141,2)</f>
        <v>0</v>
      </c>
      <c r="K141" s="182" t="s">
        <v>137</v>
      </c>
      <c r="L141" s="38"/>
      <c r="M141" s="187" t="s">
        <v>28</v>
      </c>
      <c r="N141" s="188" t="s">
        <v>47</v>
      </c>
      <c r="O141" s="63"/>
      <c r="P141" s="189">
        <f>O141*H141</f>
        <v>0</v>
      </c>
      <c r="Q141" s="189">
        <v>0</v>
      </c>
      <c r="R141" s="189">
        <f>Q141*H141</f>
        <v>0</v>
      </c>
      <c r="S141" s="189">
        <v>0</v>
      </c>
      <c r="T141" s="190">
        <f>S141*H141</f>
        <v>0</v>
      </c>
      <c r="AR141" s="191" t="s">
        <v>91</v>
      </c>
      <c r="AT141" s="191" t="s">
        <v>133</v>
      </c>
      <c r="AU141" s="191" t="s">
        <v>85</v>
      </c>
      <c r="AY141" s="17" t="s">
        <v>131</v>
      </c>
      <c r="BE141" s="192">
        <f>IF(N141="základní",J141,0)</f>
        <v>0</v>
      </c>
      <c r="BF141" s="192">
        <f>IF(N141="snížená",J141,0)</f>
        <v>0</v>
      </c>
      <c r="BG141" s="192">
        <f>IF(N141="zákl. přenesená",J141,0)</f>
        <v>0</v>
      </c>
      <c r="BH141" s="192">
        <f>IF(N141="sníž. přenesená",J141,0)</f>
        <v>0</v>
      </c>
      <c r="BI141" s="192">
        <f>IF(N141="nulová",J141,0)</f>
        <v>0</v>
      </c>
      <c r="BJ141" s="17" t="s">
        <v>81</v>
      </c>
      <c r="BK141" s="192">
        <f>ROUND(I141*H141,2)</f>
        <v>0</v>
      </c>
      <c r="BL141" s="17" t="s">
        <v>91</v>
      </c>
      <c r="BM141" s="191" t="s">
        <v>496</v>
      </c>
    </row>
    <row r="142" spans="2:65" s="1" customFormat="1" ht="87.75">
      <c r="B142" s="34"/>
      <c r="C142" s="35"/>
      <c r="D142" s="193" t="s">
        <v>139</v>
      </c>
      <c r="E142" s="35"/>
      <c r="F142" s="194" t="s">
        <v>247</v>
      </c>
      <c r="G142" s="35"/>
      <c r="H142" s="35"/>
      <c r="I142" s="107"/>
      <c r="J142" s="35"/>
      <c r="K142" s="35"/>
      <c r="L142" s="38"/>
      <c r="M142" s="195"/>
      <c r="N142" s="63"/>
      <c r="O142" s="63"/>
      <c r="P142" s="63"/>
      <c r="Q142" s="63"/>
      <c r="R142" s="63"/>
      <c r="S142" s="63"/>
      <c r="T142" s="64"/>
      <c r="AT142" s="17" t="s">
        <v>139</v>
      </c>
      <c r="AU142" s="17" t="s">
        <v>85</v>
      </c>
    </row>
    <row r="143" spans="2:65" s="13" customFormat="1" ht="11.25">
      <c r="B143" s="206"/>
      <c r="C143" s="207"/>
      <c r="D143" s="193" t="s">
        <v>141</v>
      </c>
      <c r="E143" s="208" t="s">
        <v>28</v>
      </c>
      <c r="F143" s="209" t="s">
        <v>497</v>
      </c>
      <c r="G143" s="207"/>
      <c r="H143" s="210">
        <v>56.66</v>
      </c>
      <c r="I143" s="211"/>
      <c r="J143" s="207"/>
      <c r="K143" s="207"/>
      <c r="L143" s="212"/>
      <c r="M143" s="213"/>
      <c r="N143" s="214"/>
      <c r="O143" s="214"/>
      <c r="P143" s="214"/>
      <c r="Q143" s="214"/>
      <c r="R143" s="214"/>
      <c r="S143" s="214"/>
      <c r="T143" s="215"/>
      <c r="AT143" s="216" t="s">
        <v>141</v>
      </c>
      <c r="AU143" s="216" t="s">
        <v>85</v>
      </c>
      <c r="AV143" s="13" t="s">
        <v>85</v>
      </c>
      <c r="AW143" s="13" t="s">
        <v>37</v>
      </c>
      <c r="AX143" s="13" t="s">
        <v>81</v>
      </c>
      <c r="AY143" s="216" t="s">
        <v>131</v>
      </c>
    </row>
    <row r="144" spans="2:65" s="1" customFormat="1" ht="24" customHeight="1">
      <c r="B144" s="34"/>
      <c r="C144" s="180" t="s">
        <v>222</v>
      </c>
      <c r="D144" s="180" t="s">
        <v>133</v>
      </c>
      <c r="E144" s="181" t="s">
        <v>498</v>
      </c>
      <c r="F144" s="182" t="s">
        <v>499</v>
      </c>
      <c r="G144" s="183" t="s">
        <v>213</v>
      </c>
      <c r="H144" s="184">
        <v>980.03</v>
      </c>
      <c r="I144" s="185"/>
      <c r="J144" s="186">
        <f>ROUND(I144*H144,2)</f>
        <v>0</v>
      </c>
      <c r="K144" s="182" t="s">
        <v>137</v>
      </c>
      <c r="L144" s="38"/>
      <c r="M144" s="187" t="s">
        <v>28</v>
      </c>
      <c r="N144" s="188" t="s">
        <v>47</v>
      </c>
      <c r="O144" s="63"/>
      <c r="P144" s="189">
        <f>O144*H144</f>
        <v>0</v>
      </c>
      <c r="Q144" s="189">
        <v>0</v>
      </c>
      <c r="R144" s="189">
        <f>Q144*H144</f>
        <v>0</v>
      </c>
      <c r="S144" s="189">
        <v>0</v>
      </c>
      <c r="T144" s="190">
        <f>S144*H144</f>
        <v>0</v>
      </c>
      <c r="AR144" s="191" t="s">
        <v>91</v>
      </c>
      <c r="AT144" s="191" t="s">
        <v>133</v>
      </c>
      <c r="AU144" s="191" t="s">
        <v>85</v>
      </c>
      <c r="AY144" s="17" t="s">
        <v>131</v>
      </c>
      <c r="BE144" s="192">
        <f>IF(N144="základní",J144,0)</f>
        <v>0</v>
      </c>
      <c r="BF144" s="192">
        <f>IF(N144="snížená",J144,0)</f>
        <v>0</v>
      </c>
      <c r="BG144" s="192">
        <f>IF(N144="zákl. přenesená",J144,0)</f>
        <v>0</v>
      </c>
      <c r="BH144" s="192">
        <f>IF(N144="sníž. přenesená",J144,0)</f>
        <v>0</v>
      </c>
      <c r="BI144" s="192">
        <f>IF(N144="nulová",J144,0)</f>
        <v>0</v>
      </c>
      <c r="BJ144" s="17" t="s">
        <v>81</v>
      </c>
      <c r="BK144" s="192">
        <f>ROUND(I144*H144,2)</f>
        <v>0</v>
      </c>
      <c r="BL144" s="17" t="s">
        <v>91</v>
      </c>
      <c r="BM144" s="191" t="s">
        <v>500</v>
      </c>
    </row>
    <row r="145" spans="2:65" s="1" customFormat="1" ht="87.75">
      <c r="B145" s="34"/>
      <c r="C145" s="35"/>
      <c r="D145" s="193" t="s">
        <v>139</v>
      </c>
      <c r="E145" s="35"/>
      <c r="F145" s="194" t="s">
        <v>252</v>
      </c>
      <c r="G145" s="35"/>
      <c r="H145" s="35"/>
      <c r="I145" s="107"/>
      <c r="J145" s="35"/>
      <c r="K145" s="35"/>
      <c r="L145" s="38"/>
      <c r="M145" s="195"/>
      <c r="N145" s="63"/>
      <c r="O145" s="63"/>
      <c r="P145" s="63"/>
      <c r="Q145" s="63"/>
      <c r="R145" s="63"/>
      <c r="S145" s="63"/>
      <c r="T145" s="64"/>
      <c r="AT145" s="17" t="s">
        <v>139</v>
      </c>
      <c r="AU145" s="17" t="s">
        <v>85</v>
      </c>
    </row>
    <row r="146" spans="2:65" s="13" customFormat="1" ht="11.25">
      <c r="B146" s="206"/>
      <c r="C146" s="207"/>
      <c r="D146" s="193" t="s">
        <v>141</v>
      </c>
      <c r="E146" s="208" t="s">
        <v>28</v>
      </c>
      <c r="F146" s="209" t="s">
        <v>501</v>
      </c>
      <c r="G146" s="207"/>
      <c r="H146" s="210">
        <v>980.03</v>
      </c>
      <c r="I146" s="211"/>
      <c r="J146" s="207"/>
      <c r="K146" s="207"/>
      <c r="L146" s="212"/>
      <c r="M146" s="213"/>
      <c r="N146" s="214"/>
      <c r="O146" s="214"/>
      <c r="P146" s="214"/>
      <c r="Q146" s="214"/>
      <c r="R146" s="214"/>
      <c r="S146" s="214"/>
      <c r="T146" s="215"/>
      <c r="AT146" s="216" t="s">
        <v>141</v>
      </c>
      <c r="AU146" s="216" t="s">
        <v>85</v>
      </c>
      <c r="AV146" s="13" t="s">
        <v>85</v>
      </c>
      <c r="AW146" s="13" t="s">
        <v>37</v>
      </c>
      <c r="AX146" s="13" t="s">
        <v>81</v>
      </c>
      <c r="AY146" s="216" t="s">
        <v>131</v>
      </c>
    </row>
    <row r="147" spans="2:65" s="11" customFormat="1" ht="22.9" customHeight="1">
      <c r="B147" s="164"/>
      <c r="C147" s="165"/>
      <c r="D147" s="166" t="s">
        <v>75</v>
      </c>
      <c r="E147" s="178" t="s">
        <v>332</v>
      </c>
      <c r="F147" s="178" t="s">
        <v>333</v>
      </c>
      <c r="G147" s="165"/>
      <c r="H147" s="165"/>
      <c r="I147" s="168"/>
      <c r="J147" s="179">
        <f>BK147</f>
        <v>0</v>
      </c>
      <c r="K147" s="165"/>
      <c r="L147" s="170"/>
      <c r="M147" s="171"/>
      <c r="N147" s="172"/>
      <c r="O147" s="172"/>
      <c r="P147" s="173">
        <f>SUM(P148:P149)</f>
        <v>0</v>
      </c>
      <c r="Q147" s="172"/>
      <c r="R147" s="173">
        <f>SUM(R148:R149)</f>
        <v>0</v>
      </c>
      <c r="S147" s="172"/>
      <c r="T147" s="174">
        <f>SUM(T148:T149)</f>
        <v>0</v>
      </c>
      <c r="AR147" s="175" t="s">
        <v>81</v>
      </c>
      <c r="AT147" s="176" t="s">
        <v>75</v>
      </c>
      <c r="AU147" s="176" t="s">
        <v>81</v>
      </c>
      <c r="AY147" s="175" t="s">
        <v>131</v>
      </c>
      <c r="BK147" s="177">
        <f>SUM(BK148:BK149)</f>
        <v>0</v>
      </c>
    </row>
    <row r="148" spans="2:65" s="1" customFormat="1" ht="16.5" customHeight="1">
      <c r="B148" s="34"/>
      <c r="C148" s="180" t="s">
        <v>229</v>
      </c>
      <c r="D148" s="180" t="s">
        <v>133</v>
      </c>
      <c r="E148" s="181" t="s">
        <v>335</v>
      </c>
      <c r="F148" s="182" t="s">
        <v>336</v>
      </c>
      <c r="G148" s="183" t="s">
        <v>323</v>
      </c>
      <c r="H148" s="184">
        <v>0.129</v>
      </c>
      <c r="I148" s="185"/>
      <c r="J148" s="186">
        <f>ROUND(I148*H148,2)</f>
        <v>0</v>
      </c>
      <c r="K148" s="182" t="s">
        <v>137</v>
      </c>
      <c r="L148" s="38"/>
      <c r="M148" s="187" t="s">
        <v>28</v>
      </c>
      <c r="N148" s="188" t="s">
        <v>47</v>
      </c>
      <c r="O148" s="63"/>
      <c r="P148" s="189">
        <f>O148*H148</f>
        <v>0</v>
      </c>
      <c r="Q148" s="189">
        <v>0</v>
      </c>
      <c r="R148" s="189">
        <f>Q148*H148</f>
        <v>0</v>
      </c>
      <c r="S148" s="189">
        <v>0</v>
      </c>
      <c r="T148" s="190">
        <f>S148*H148</f>
        <v>0</v>
      </c>
      <c r="AR148" s="191" t="s">
        <v>91</v>
      </c>
      <c r="AT148" s="191" t="s">
        <v>133</v>
      </c>
      <c r="AU148" s="191" t="s">
        <v>85</v>
      </c>
      <c r="AY148" s="17" t="s">
        <v>131</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91</v>
      </c>
      <c r="BM148" s="191" t="s">
        <v>502</v>
      </c>
    </row>
    <row r="149" spans="2:65" s="1" customFormat="1" ht="29.25">
      <c r="B149" s="34"/>
      <c r="C149" s="35"/>
      <c r="D149" s="193" t="s">
        <v>139</v>
      </c>
      <c r="E149" s="35"/>
      <c r="F149" s="194" t="s">
        <v>338</v>
      </c>
      <c r="G149" s="35"/>
      <c r="H149" s="35"/>
      <c r="I149" s="107"/>
      <c r="J149" s="35"/>
      <c r="K149" s="35"/>
      <c r="L149" s="38"/>
      <c r="M149" s="238"/>
      <c r="N149" s="239"/>
      <c r="O149" s="239"/>
      <c r="P149" s="239"/>
      <c r="Q149" s="239"/>
      <c r="R149" s="239"/>
      <c r="S149" s="239"/>
      <c r="T149" s="240"/>
      <c r="AT149" s="17" t="s">
        <v>139</v>
      </c>
      <c r="AU149" s="17" t="s">
        <v>85</v>
      </c>
    </row>
    <row r="150" spans="2:65" s="1" customFormat="1" ht="6.95" customHeight="1">
      <c r="B150" s="46"/>
      <c r="C150" s="47"/>
      <c r="D150" s="47"/>
      <c r="E150" s="47"/>
      <c r="F150" s="47"/>
      <c r="G150" s="47"/>
      <c r="H150" s="47"/>
      <c r="I150" s="131"/>
      <c r="J150" s="47"/>
      <c r="K150" s="47"/>
      <c r="L150" s="38"/>
    </row>
  </sheetData>
  <sheetProtection algorithmName="SHA-512" hashValue="4sOp/027wTw/riUasJM3o1TnWfNcZqPTYKfT7CV5yE9XftbQvWkpgCwggQluDtmOGh5caYMDBs2DfMLLH6r1PA==" saltValue="yTAQz09V4LHq93rw3Klyw38YKSNBONjCWxzf9Qaxe8iBCwqB/ijqGPYQ+J+bjqJMZfG1j1Wfmx345P+iqubARg==" spinCount="100000" sheet="1" objects="1" scenarios="1" formatColumns="0" formatRows="0" autoFilter="0"/>
  <autoFilter ref="C81:K149"/>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B2:BM132"/>
  <sheetViews>
    <sheetView showGridLines="0" workbookViewId="0">
      <selection activeCell="I125" sqref="I125"/>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96</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503</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ROUND(J81,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ROUND((SUM(BE81:BE130)),  2)</f>
        <v>0</v>
      </c>
      <c r="I33" s="120">
        <v>0.21</v>
      </c>
      <c r="J33" s="119">
        <f>ROUND(((SUM(BE81:BE130))*I33),  2)</f>
        <v>0</v>
      </c>
      <c r="L33" s="38"/>
    </row>
    <row r="34" spans="2:12" s="1" customFormat="1" ht="14.45" customHeight="1">
      <c r="B34" s="38"/>
      <c r="E34" s="106" t="s">
        <v>48</v>
      </c>
      <c r="F34" s="119">
        <f>ROUND((SUM(BF81:BF130)),  2)</f>
        <v>0</v>
      </c>
      <c r="I34" s="120">
        <v>0.15</v>
      </c>
      <c r="J34" s="119">
        <f>ROUND(((SUM(BF81:BF130))*I34),  2)</f>
        <v>0</v>
      </c>
      <c r="L34" s="38"/>
    </row>
    <row r="35" spans="2:12" s="1" customFormat="1" ht="14.45" hidden="1" customHeight="1">
      <c r="B35" s="38"/>
      <c r="E35" s="106" t="s">
        <v>49</v>
      </c>
      <c r="F35" s="119">
        <f>ROUND((SUM(BG81:BG130)),  2)</f>
        <v>0</v>
      </c>
      <c r="I35" s="120">
        <v>0.21</v>
      </c>
      <c r="J35" s="119">
        <f>0</f>
        <v>0</v>
      </c>
      <c r="L35" s="38"/>
    </row>
    <row r="36" spans="2:12" s="1" customFormat="1" ht="14.45" hidden="1" customHeight="1">
      <c r="B36" s="38"/>
      <c r="E36" s="106" t="s">
        <v>50</v>
      </c>
      <c r="F36" s="119">
        <f>ROUND((SUM(BH81:BH130)),  2)</f>
        <v>0</v>
      </c>
      <c r="I36" s="120">
        <v>0.15</v>
      </c>
      <c r="J36" s="119">
        <f>0</f>
        <v>0</v>
      </c>
      <c r="L36" s="38"/>
    </row>
    <row r="37" spans="2:12" s="1" customFormat="1" ht="14.45" hidden="1" customHeight="1">
      <c r="B37" s="38"/>
      <c r="E37" s="106" t="s">
        <v>51</v>
      </c>
      <c r="F37" s="119">
        <f>ROUND((SUM(BI81:BI130)),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5 - SO 05 Vegetační úpravy, kácení</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J81</f>
        <v>0</v>
      </c>
      <c r="K59" s="35"/>
      <c r="L59" s="38"/>
      <c r="AU59" s="17" t="s">
        <v>109</v>
      </c>
    </row>
    <row r="60" spans="2:47" s="8" customFormat="1" ht="24.95" customHeight="1">
      <c r="B60" s="140"/>
      <c r="C60" s="141"/>
      <c r="D60" s="142" t="s">
        <v>110</v>
      </c>
      <c r="E60" s="143"/>
      <c r="F60" s="143"/>
      <c r="G60" s="143"/>
      <c r="H60" s="143"/>
      <c r="I60" s="144"/>
      <c r="J60" s="145">
        <f>J82</f>
        <v>0</v>
      </c>
      <c r="K60" s="141"/>
      <c r="L60" s="146"/>
    </row>
    <row r="61" spans="2:47" s="9" customFormat="1" ht="19.899999999999999" customHeight="1">
      <c r="B61" s="147"/>
      <c r="C61" s="148"/>
      <c r="D61" s="149" t="s">
        <v>111</v>
      </c>
      <c r="E61" s="150"/>
      <c r="F61" s="150"/>
      <c r="G61" s="150"/>
      <c r="H61" s="150"/>
      <c r="I61" s="151"/>
      <c r="J61" s="152">
        <f>J83</f>
        <v>0</v>
      </c>
      <c r="K61" s="148"/>
      <c r="L61" s="153"/>
    </row>
    <row r="62" spans="2:47" s="1" customFormat="1" ht="21.75" customHeight="1">
      <c r="B62" s="34"/>
      <c r="C62" s="35"/>
      <c r="D62" s="35"/>
      <c r="E62" s="35"/>
      <c r="F62" s="35"/>
      <c r="G62" s="35"/>
      <c r="H62" s="35"/>
      <c r="I62" s="107"/>
      <c r="J62" s="35"/>
      <c r="K62" s="35"/>
      <c r="L62" s="38"/>
    </row>
    <row r="63" spans="2:47" s="1" customFormat="1" ht="6.95" customHeight="1">
      <c r="B63" s="46"/>
      <c r="C63" s="47"/>
      <c r="D63" s="47"/>
      <c r="E63" s="47"/>
      <c r="F63" s="47"/>
      <c r="G63" s="47"/>
      <c r="H63" s="47"/>
      <c r="I63" s="131"/>
      <c r="J63" s="47"/>
      <c r="K63" s="47"/>
      <c r="L63" s="38"/>
    </row>
    <row r="67" spans="2:20" s="1" customFormat="1" ht="6.95" customHeight="1">
      <c r="B67" s="48"/>
      <c r="C67" s="49"/>
      <c r="D67" s="49"/>
      <c r="E67" s="49"/>
      <c r="F67" s="49"/>
      <c r="G67" s="49"/>
      <c r="H67" s="49"/>
      <c r="I67" s="134"/>
      <c r="J67" s="49"/>
      <c r="K67" s="49"/>
      <c r="L67" s="38"/>
    </row>
    <row r="68" spans="2:20" s="1" customFormat="1" ht="24.95" customHeight="1">
      <c r="B68" s="34"/>
      <c r="C68" s="23" t="s">
        <v>116</v>
      </c>
      <c r="D68" s="35"/>
      <c r="E68" s="35"/>
      <c r="F68" s="35"/>
      <c r="G68" s="35"/>
      <c r="H68" s="35"/>
      <c r="I68" s="107"/>
      <c r="J68" s="35"/>
      <c r="K68" s="35"/>
      <c r="L68" s="38"/>
    </row>
    <row r="69" spans="2:20" s="1" customFormat="1" ht="6.95" customHeight="1">
      <c r="B69" s="34"/>
      <c r="C69" s="35"/>
      <c r="D69" s="35"/>
      <c r="E69" s="35"/>
      <c r="F69" s="35"/>
      <c r="G69" s="35"/>
      <c r="H69" s="35"/>
      <c r="I69" s="107"/>
      <c r="J69" s="35"/>
      <c r="K69" s="35"/>
      <c r="L69" s="38"/>
    </row>
    <row r="70" spans="2:20" s="1" customFormat="1" ht="12" customHeight="1">
      <c r="B70" s="34"/>
      <c r="C70" s="29" t="s">
        <v>16</v>
      </c>
      <c r="D70" s="35"/>
      <c r="E70" s="35"/>
      <c r="F70" s="35"/>
      <c r="G70" s="35"/>
      <c r="H70" s="35"/>
      <c r="I70" s="107"/>
      <c r="J70" s="35"/>
      <c r="K70" s="35"/>
      <c r="L70" s="38"/>
    </row>
    <row r="71" spans="2:20" s="1" customFormat="1" ht="16.5" customHeight="1">
      <c r="B71" s="34"/>
      <c r="C71" s="35"/>
      <c r="D71" s="35"/>
      <c r="E71" s="373" t="str">
        <f>E7</f>
        <v>Orlice, Týniště n.O., revitalizace ramene Jordán - zadání</v>
      </c>
      <c r="F71" s="374"/>
      <c r="G71" s="374"/>
      <c r="H71" s="374"/>
      <c r="I71" s="107"/>
      <c r="J71" s="35"/>
      <c r="K71" s="35"/>
      <c r="L71" s="38"/>
    </row>
    <row r="72" spans="2:20" s="1" customFormat="1" ht="12" customHeight="1">
      <c r="B72" s="34"/>
      <c r="C72" s="29" t="s">
        <v>104</v>
      </c>
      <c r="D72" s="35"/>
      <c r="E72" s="35"/>
      <c r="F72" s="35"/>
      <c r="G72" s="35"/>
      <c r="H72" s="35"/>
      <c r="I72" s="107"/>
      <c r="J72" s="35"/>
      <c r="K72" s="35"/>
      <c r="L72" s="38"/>
    </row>
    <row r="73" spans="2:20" s="1" customFormat="1" ht="16.5" customHeight="1">
      <c r="B73" s="34"/>
      <c r="C73" s="35"/>
      <c r="D73" s="35"/>
      <c r="E73" s="346" t="str">
        <f>E9</f>
        <v>5 - SO 05 Vegetační úpravy, kácení</v>
      </c>
      <c r="F73" s="375"/>
      <c r="G73" s="375"/>
      <c r="H73" s="375"/>
      <c r="I73" s="107"/>
      <c r="J73" s="35"/>
      <c r="K73" s="35"/>
      <c r="L73" s="38"/>
    </row>
    <row r="74" spans="2:20" s="1" customFormat="1" ht="6.95" customHeight="1">
      <c r="B74" s="34"/>
      <c r="C74" s="35"/>
      <c r="D74" s="35"/>
      <c r="E74" s="35"/>
      <c r="F74" s="35"/>
      <c r="G74" s="35"/>
      <c r="H74" s="35"/>
      <c r="I74" s="107"/>
      <c r="J74" s="35"/>
      <c r="K74" s="35"/>
      <c r="L74" s="38"/>
    </row>
    <row r="75" spans="2:20" s="1" customFormat="1" ht="12" customHeight="1">
      <c r="B75" s="34"/>
      <c r="C75" s="29" t="s">
        <v>22</v>
      </c>
      <c r="D75" s="35"/>
      <c r="E75" s="35"/>
      <c r="F75" s="27" t="str">
        <f>F12</f>
        <v>Týniště n. Orlicí, Štěpánovsko</v>
      </c>
      <c r="G75" s="35"/>
      <c r="H75" s="35"/>
      <c r="I75" s="109" t="s">
        <v>24</v>
      </c>
      <c r="J75" s="58" t="str">
        <f>IF(J12="","",J12)</f>
        <v>27. 5. 2019</v>
      </c>
      <c r="K75" s="35"/>
      <c r="L75" s="38"/>
    </row>
    <row r="76" spans="2:20" s="1" customFormat="1" ht="6.95" customHeight="1">
      <c r="B76" s="34"/>
      <c r="C76" s="35"/>
      <c r="D76" s="35"/>
      <c r="E76" s="35"/>
      <c r="F76" s="35"/>
      <c r="G76" s="35"/>
      <c r="H76" s="35"/>
      <c r="I76" s="107"/>
      <c r="J76" s="35"/>
      <c r="K76" s="35"/>
      <c r="L76" s="38"/>
    </row>
    <row r="77" spans="2:20" s="1" customFormat="1" ht="43.15" customHeight="1">
      <c r="B77" s="34"/>
      <c r="C77" s="29" t="s">
        <v>26</v>
      </c>
      <c r="D77" s="35"/>
      <c r="E77" s="35"/>
      <c r="F77" s="27" t="str">
        <f>E15</f>
        <v>Povodí Labe, státní podnik,Víta Nejedlého 951, HK3</v>
      </c>
      <c r="G77" s="35"/>
      <c r="H77" s="35"/>
      <c r="I77" s="109" t="s">
        <v>33</v>
      </c>
      <c r="J77" s="32" t="str">
        <f>E21</f>
        <v>Šindlar s.r.o.,Na Brně 372/2a, 500 06 Hradec Král.</v>
      </c>
      <c r="K77" s="35"/>
      <c r="L77" s="38"/>
    </row>
    <row r="78" spans="2:20" s="1" customFormat="1" ht="15.2" customHeight="1">
      <c r="B78" s="34"/>
      <c r="C78" s="29" t="s">
        <v>31</v>
      </c>
      <c r="D78" s="35"/>
      <c r="E78" s="35"/>
      <c r="F78" s="27" t="str">
        <f>IF(E18="","",E18)</f>
        <v>Vyplň údaj</v>
      </c>
      <c r="G78" s="35"/>
      <c r="H78" s="35"/>
      <c r="I78" s="109" t="s">
        <v>38</v>
      </c>
      <c r="J78" s="32" t="str">
        <f>E24</f>
        <v>Ing. Nikola Janková</v>
      </c>
      <c r="K78" s="35"/>
      <c r="L78" s="38"/>
    </row>
    <row r="79" spans="2:20" s="1" customFormat="1" ht="10.35" customHeight="1">
      <c r="B79" s="34"/>
      <c r="C79" s="35"/>
      <c r="D79" s="35"/>
      <c r="E79" s="35"/>
      <c r="F79" s="35"/>
      <c r="G79" s="35"/>
      <c r="H79" s="35"/>
      <c r="I79" s="107"/>
      <c r="J79" s="35"/>
      <c r="K79" s="35"/>
      <c r="L79" s="38"/>
    </row>
    <row r="80" spans="2:20" s="10" customFormat="1" ht="29.25" customHeight="1">
      <c r="B80" s="154"/>
      <c r="C80" s="155" t="s">
        <v>117</v>
      </c>
      <c r="D80" s="156" t="s">
        <v>61</v>
      </c>
      <c r="E80" s="156" t="s">
        <v>57</v>
      </c>
      <c r="F80" s="156" t="s">
        <v>58</v>
      </c>
      <c r="G80" s="156" t="s">
        <v>118</v>
      </c>
      <c r="H80" s="156" t="s">
        <v>119</v>
      </c>
      <c r="I80" s="157" t="s">
        <v>120</v>
      </c>
      <c r="J80" s="156" t="s">
        <v>108</v>
      </c>
      <c r="K80" s="158" t="s">
        <v>121</v>
      </c>
      <c r="L80" s="159"/>
      <c r="M80" s="67" t="s">
        <v>28</v>
      </c>
      <c r="N80" s="68" t="s">
        <v>46</v>
      </c>
      <c r="O80" s="68" t="s">
        <v>122</v>
      </c>
      <c r="P80" s="68" t="s">
        <v>123</v>
      </c>
      <c r="Q80" s="68" t="s">
        <v>124</v>
      </c>
      <c r="R80" s="68" t="s">
        <v>125</v>
      </c>
      <c r="S80" s="68" t="s">
        <v>126</v>
      </c>
      <c r="T80" s="69" t="s">
        <v>127</v>
      </c>
    </row>
    <row r="81" spans="2:65" s="1" customFormat="1" ht="22.9" customHeight="1">
      <c r="B81" s="34"/>
      <c r="C81" s="74" t="s">
        <v>128</v>
      </c>
      <c r="D81" s="35"/>
      <c r="E81" s="35"/>
      <c r="F81" s="35"/>
      <c r="G81" s="35"/>
      <c r="H81" s="35"/>
      <c r="I81" s="107"/>
      <c r="J81" s="160">
        <f>BK81</f>
        <v>0</v>
      </c>
      <c r="K81" s="35"/>
      <c r="L81" s="38"/>
      <c r="M81" s="70"/>
      <c r="N81" s="71"/>
      <c r="O81" s="71"/>
      <c r="P81" s="161">
        <f>P82</f>
        <v>0</v>
      </c>
      <c r="Q81" s="71"/>
      <c r="R81" s="161">
        <f>R82</f>
        <v>0.72744999999999993</v>
      </c>
      <c r="S81" s="71"/>
      <c r="T81" s="162">
        <f>T82</f>
        <v>0</v>
      </c>
      <c r="AT81" s="17" t="s">
        <v>75</v>
      </c>
      <c r="AU81" s="17" t="s">
        <v>109</v>
      </c>
      <c r="BK81" s="163">
        <f>BK82</f>
        <v>0</v>
      </c>
    </row>
    <row r="82" spans="2:65" s="11" customFormat="1" ht="25.9" customHeight="1">
      <c r="B82" s="164"/>
      <c r="C82" s="165"/>
      <c r="D82" s="166" t="s">
        <v>75</v>
      </c>
      <c r="E82" s="167" t="s">
        <v>129</v>
      </c>
      <c r="F82" s="167" t="s">
        <v>130</v>
      </c>
      <c r="G82" s="165"/>
      <c r="H82" s="165"/>
      <c r="I82" s="168"/>
      <c r="J82" s="169">
        <f>BK82</f>
        <v>0</v>
      </c>
      <c r="K82" s="165"/>
      <c r="L82" s="170"/>
      <c r="M82" s="171"/>
      <c r="N82" s="172"/>
      <c r="O82" s="172"/>
      <c r="P82" s="173">
        <f>P83</f>
        <v>0</v>
      </c>
      <c r="Q82" s="172"/>
      <c r="R82" s="173">
        <f>R83</f>
        <v>0.72744999999999993</v>
      </c>
      <c r="S82" s="172"/>
      <c r="T82" s="174">
        <f>T83</f>
        <v>0</v>
      </c>
      <c r="AR82" s="175" t="s">
        <v>81</v>
      </c>
      <c r="AT82" s="176" t="s">
        <v>75</v>
      </c>
      <c r="AU82" s="176" t="s">
        <v>76</v>
      </c>
      <c r="AY82" s="175" t="s">
        <v>131</v>
      </c>
      <c r="BK82" s="177">
        <f>BK83</f>
        <v>0</v>
      </c>
    </row>
    <row r="83" spans="2:65" s="11" customFormat="1" ht="22.9" customHeight="1">
      <c r="B83" s="164"/>
      <c r="C83" s="165"/>
      <c r="D83" s="166" t="s">
        <v>75</v>
      </c>
      <c r="E83" s="178" t="s">
        <v>81</v>
      </c>
      <c r="F83" s="178" t="s">
        <v>132</v>
      </c>
      <c r="G83" s="165"/>
      <c r="H83" s="165"/>
      <c r="I83" s="168"/>
      <c r="J83" s="179">
        <f>BK83</f>
        <v>0</v>
      </c>
      <c r="K83" s="165"/>
      <c r="L83" s="170"/>
      <c r="M83" s="171"/>
      <c r="N83" s="172"/>
      <c r="O83" s="172"/>
      <c r="P83" s="173">
        <f>SUM(P84:P130)</f>
        <v>0</v>
      </c>
      <c r="Q83" s="172"/>
      <c r="R83" s="173">
        <f>SUM(R84:R130)</f>
        <v>0.72744999999999993</v>
      </c>
      <c r="S83" s="172"/>
      <c r="T83" s="174">
        <f>SUM(T84:T130)</f>
        <v>0</v>
      </c>
      <c r="AR83" s="175" t="s">
        <v>81</v>
      </c>
      <c r="AT83" s="176" t="s">
        <v>75</v>
      </c>
      <c r="AU83" s="176" t="s">
        <v>81</v>
      </c>
      <c r="AY83" s="175" t="s">
        <v>131</v>
      </c>
      <c r="BK83" s="177">
        <f>SUM(BK84:BK130)</f>
        <v>0</v>
      </c>
    </row>
    <row r="84" spans="2:65" s="1" customFormat="1" ht="24" customHeight="1">
      <c r="B84" s="34"/>
      <c r="C84" s="180" t="s">
        <v>81</v>
      </c>
      <c r="D84" s="180" t="s">
        <v>133</v>
      </c>
      <c r="E84" s="181" t="s">
        <v>504</v>
      </c>
      <c r="F84" s="182" t="s">
        <v>505</v>
      </c>
      <c r="G84" s="183" t="s">
        <v>213</v>
      </c>
      <c r="H84" s="184">
        <v>5915</v>
      </c>
      <c r="I84" s="185"/>
      <c r="J84" s="186">
        <f>ROUND(I84*H84,2)</f>
        <v>0</v>
      </c>
      <c r="K84" s="182" t="s">
        <v>137</v>
      </c>
      <c r="L84" s="38"/>
      <c r="M84" s="187" t="s">
        <v>28</v>
      </c>
      <c r="N84" s="188" t="s">
        <v>47</v>
      </c>
      <c r="O84" s="63"/>
      <c r="P84" s="189">
        <f>O84*H84</f>
        <v>0</v>
      </c>
      <c r="Q84" s="189">
        <v>0</v>
      </c>
      <c r="R84" s="189">
        <f>Q84*H84</f>
        <v>0</v>
      </c>
      <c r="S84" s="189">
        <v>0</v>
      </c>
      <c r="T84" s="190">
        <f>S84*H84</f>
        <v>0</v>
      </c>
      <c r="AR84" s="191" t="s">
        <v>91</v>
      </c>
      <c r="AT84" s="191" t="s">
        <v>133</v>
      </c>
      <c r="AU84" s="191" t="s">
        <v>85</v>
      </c>
      <c r="AY84" s="17" t="s">
        <v>131</v>
      </c>
      <c r="BE84" s="192">
        <f>IF(N84="základní",J84,0)</f>
        <v>0</v>
      </c>
      <c r="BF84" s="192">
        <f>IF(N84="snížená",J84,0)</f>
        <v>0</v>
      </c>
      <c r="BG84" s="192">
        <f>IF(N84="zákl. přenesená",J84,0)</f>
        <v>0</v>
      </c>
      <c r="BH84" s="192">
        <f>IF(N84="sníž. přenesená",J84,0)</f>
        <v>0</v>
      </c>
      <c r="BI84" s="192">
        <f>IF(N84="nulová",J84,0)</f>
        <v>0</v>
      </c>
      <c r="BJ84" s="17" t="s">
        <v>81</v>
      </c>
      <c r="BK84" s="192">
        <f>ROUND(I84*H84,2)</f>
        <v>0</v>
      </c>
      <c r="BL84" s="17" t="s">
        <v>91</v>
      </c>
      <c r="BM84" s="191" t="s">
        <v>506</v>
      </c>
    </row>
    <row r="85" spans="2:65" s="1" customFormat="1" ht="126.75">
      <c r="B85" s="34"/>
      <c r="C85" s="35"/>
      <c r="D85" s="193" t="s">
        <v>139</v>
      </c>
      <c r="E85" s="35"/>
      <c r="F85" s="194" t="s">
        <v>507</v>
      </c>
      <c r="G85" s="35"/>
      <c r="H85" s="35"/>
      <c r="I85" s="107"/>
      <c r="J85" s="35"/>
      <c r="K85" s="35"/>
      <c r="L85" s="38"/>
      <c r="M85" s="195"/>
      <c r="N85" s="63"/>
      <c r="O85" s="63"/>
      <c r="P85" s="63"/>
      <c r="Q85" s="63"/>
      <c r="R85" s="63"/>
      <c r="S85" s="63"/>
      <c r="T85" s="64"/>
      <c r="AT85" s="17" t="s">
        <v>139</v>
      </c>
      <c r="AU85" s="17" t="s">
        <v>85</v>
      </c>
    </row>
    <row r="86" spans="2:65" s="13" customFormat="1" ht="11.25">
      <c r="B86" s="206"/>
      <c r="C86" s="207"/>
      <c r="D86" s="193" t="s">
        <v>141</v>
      </c>
      <c r="E86" s="208" t="s">
        <v>28</v>
      </c>
      <c r="F86" s="209" t="s">
        <v>508</v>
      </c>
      <c r="G86" s="207"/>
      <c r="H86" s="210">
        <v>5915</v>
      </c>
      <c r="I86" s="211"/>
      <c r="J86" s="207"/>
      <c r="K86" s="207"/>
      <c r="L86" s="212"/>
      <c r="M86" s="213"/>
      <c r="N86" s="214"/>
      <c r="O86" s="214"/>
      <c r="P86" s="214"/>
      <c r="Q86" s="214"/>
      <c r="R86" s="214"/>
      <c r="S86" s="214"/>
      <c r="T86" s="215"/>
      <c r="AT86" s="216" t="s">
        <v>141</v>
      </c>
      <c r="AU86" s="216" t="s">
        <v>85</v>
      </c>
      <c r="AV86" s="13" t="s">
        <v>85</v>
      </c>
      <c r="AW86" s="13" t="s">
        <v>37</v>
      </c>
      <c r="AX86" s="13" t="s">
        <v>81</v>
      </c>
      <c r="AY86" s="216" t="s">
        <v>131</v>
      </c>
    </row>
    <row r="87" spans="2:65" s="1" customFormat="1" ht="16.5" customHeight="1">
      <c r="B87" s="34"/>
      <c r="C87" s="180" t="s">
        <v>85</v>
      </c>
      <c r="D87" s="180" t="s">
        <v>133</v>
      </c>
      <c r="E87" s="181" t="s">
        <v>509</v>
      </c>
      <c r="F87" s="182" t="s">
        <v>510</v>
      </c>
      <c r="G87" s="183" t="s">
        <v>136</v>
      </c>
      <c r="H87" s="184">
        <v>61.246000000000002</v>
      </c>
      <c r="I87" s="185"/>
      <c r="J87" s="186">
        <f>ROUND(I87*H87,2)</f>
        <v>0</v>
      </c>
      <c r="K87" s="182" t="s">
        <v>137</v>
      </c>
      <c r="L87" s="38"/>
      <c r="M87" s="187" t="s">
        <v>28</v>
      </c>
      <c r="N87" s="188" t="s">
        <v>47</v>
      </c>
      <c r="O87" s="63"/>
      <c r="P87" s="189">
        <f>O87*H87</f>
        <v>0</v>
      </c>
      <c r="Q87" s="189">
        <v>0</v>
      </c>
      <c r="R87" s="189">
        <f>Q87*H87</f>
        <v>0</v>
      </c>
      <c r="S87" s="189">
        <v>0</v>
      </c>
      <c r="T87" s="190">
        <f>S87*H87</f>
        <v>0</v>
      </c>
      <c r="AR87" s="191" t="s">
        <v>91</v>
      </c>
      <c r="AT87" s="191" t="s">
        <v>133</v>
      </c>
      <c r="AU87" s="191" t="s">
        <v>85</v>
      </c>
      <c r="AY87" s="17" t="s">
        <v>131</v>
      </c>
      <c r="BE87" s="192">
        <f>IF(N87="základní",J87,0)</f>
        <v>0</v>
      </c>
      <c r="BF87" s="192">
        <f>IF(N87="snížená",J87,0)</f>
        <v>0</v>
      </c>
      <c r="BG87" s="192">
        <f>IF(N87="zákl. přenesená",J87,0)</f>
        <v>0</v>
      </c>
      <c r="BH87" s="192">
        <f>IF(N87="sníž. přenesená",J87,0)</f>
        <v>0</v>
      </c>
      <c r="BI87" s="192">
        <f>IF(N87="nulová",J87,0)</f>
        <v>0</v>
      </c>
      <c r="BJ87" s="17" t="s">
        <v>81</v>
      </c>
      <c r="BK87" s="192">
        <f>ROUND(I87*H87,2)</f>
        <v>0</v>
      </c>
      <c r="BL87" s="17" t="s">
        <v>91</v>
      </c>
      <c r="BM87" s="191" t="s">
        <v>511</v>
      </c>
    </row>
    <row r="88" spans="2:65" s="1" customFormat="1" ht="48.75">
      <c r="B88" s="34"/>
      <c r="C88" s="35"/>
      <c r="D88" s="193" t="s">
        <v>139</v>
      </c>
      <c r="E88" s="35"/>
      <c r="F88" s="194" t="s">
        <v>512</v>
      </c>
      <c r="G88" s="35"/>
      <c r="H88" s="35"/>
      <c r="I88" s="107"/>
      <c r="J88" s="35"/>
      <c r="K88" s="35"/>
      <c r="L88" s="38"/>
      <c r="M88" s="195"/>
      <c r="N88" s="63"/>
      <c r="O88" s="63"/>
      <c r="P88" s="63"/>
      <c r="Q88" s="63"/>
      <c r="R88" s="63"/>
      <c r="S88" s="63"/>
      <c r="T88" s="64"/>
      <c r="AT88" s="17" t="s">
        <v>139</v>
      </c>
      <c r="AU88" s="17" t="s">
        <v>85</v>
      </c>
    </row>
    <row r="89" spans="2:65" s="13" customFormat="1" ht="11.25">
      <c r="B89" s="206"/>
      <c r="C89" s="207"/>
      <c r="D89" s="193" t="s">
        <v>141</v>
      </c>
      <c r="E89" s="208" t="s">
        <v>28</v>
      </c>
      <c r="F89" s="209" t="s">
        <v>513</v>
      </c>
      <c r="G89" s="207"/>
      <c r="H89" s="210">
        <v>59.15</v>
      </c>
      <c r="I89" s="211"/>
      <c r="J89" s="207"/>
      <c r="K89" s="207"/>
      <c r="L89" s="212"/>
      <c r="M89" s="213"/>
      <c r="N89" s="214"/>
      <c r="O89" s="214"/>
      <c r="P89" s="214"/>
      <c r="Q89" s="214"/>
      <c r="R89" s="214"/>
      <c r="S89" s="214"/>
      <c r="T89" s="215"/>
      <c r="AT89" s="216" t="s">
        <v>141</v>
      </c>
      <c r="AU89" s="216" t="s">
        <v>85</v>
      </c>
      <c r="AV89" s="13" t="s">
        <v>85</v>
      </c>
      <c r="AW89" s="13" t="s">
        <v>37</v>
      </c>
      <c r="AX89" s="13" t="s">
        <v>76</v>
      </c>
      <c r="AY89" s="216" t="s">
        <v>131</v>
      </c>
    </row>
    <row r="90" spans="2:65" s="13" customFormat="1" ht="11.25">
      <c r="B90" s="206"/>
      <c r="C90" s="207"/>
      <c r="D90" s="193" t="s">
        <v>141</v>
      </c>
      <c r="E90" s="208" t="s">
        <v>28</v>
      </c>
      <c r="F90" s="209" t="s">
        <v>514</v>
      </c>
      <c r="G90" s="207"/>
      <c r="H90" s="210">
        <v>1.3859999999999999</v>
      </c>
      <c r="I90" s="211"/>
      <c r="J90" s="207"/>
      <c r="K90" s="207"/>
      <c r="L90" s="212"/>
      <c r="M90" s="213"/>
      <c r="N90" s="214"/>
      <c r="O90" s="214"/>
      <c r="P90" s="214"/>
      <c r="Q90" s="214"/>
      <c r="R90" s="214"/>
      <c r="S90" s="214"/>
      <c r="T90" s="215"/>
      <c r="AT90" s="216" t="s">
        <v>141</v>
      </c>
      <c r="AU90" s="216" t="s">
        <v>85</v>
      </c>
      <c r="AV90" s="13" t="s">
        <v>85</v>
      </c>
      <c r="AW90" s="13" t="s">
        <v>37</v>
      </c>
      <c r="AX90" s="13" t="s">
        <v>76</v>
      </c>
      <c r="AY90" s="216" t="s">
        <v>131</v>
      </c>
    </row>
    <row r="91" spans="2:65" s="13" customFormat="1" ht="11.25">
      <c r="B91" s="206"/>
      <c r="C91" s="207"/>
      <c r="D91" s="193" t="s">
        <v>141</v>
      </c>
      <c r="E91" s="208" t="s">
        <v>28</v>
      </c>
      <c r="F91" s="209" t="s">
        <v>515</v>
      </c>
      <c r="G91" s="207"/>
      <c r="H91" s="210">
        <v>0.71</v>
      </c>
      <c r="I91" s="211"/>
      <c r="J91" s="207"/>
      <c r="K91" s="207"/>
      <c r="L91" s="212"/>
      <c r="M91" s="213"/>
      <c r="N91" s="214"/>
      <c r="O91" s="214"/>
      <c r="P91" s="214"/>
      <c r="Q91" s="214"/>
      <c r="R91" s="214"/>
      <c r="S91" s="214"/>
      <c r="T91" s="215"/>
      <c r="AT91" s="216" t="s">
        <v>141</v>
      </c>
      <c r="AU91" s="216" t="s">
        <v>85</v>
      </c>
      <c r="AV91" s="13" t="s">
        <v>85</v>
      </c>
      <c r="AW91" s="13" t="s">
        <v>37</v>
      </c>
      <c r="AX91" s="13" t="s">
        <v>76</v>
      </c>
      <c r="AY91" s="216" t="s">
        <v>131</v>
      </c>
    </row>
    <row r="92" spans="2:65" s="14" customFormat="1" ht="11.25">
      <c r="B92" s="217"/>
      <c r="C92" s="218"/>
      <c r="D92" s="193" t="s">
        <v>141</v>
      </c>
      <c r="E92" s="219" t="s">
        <v>28</v>
      </c>
      <c r="F92" s="220" t="s">
        <v>145</v>
      </c>
      <c r="G92" s="218"/>
      <c r="H92" s="221">
        <v>61.246000000000002</v>
      </c>
      <c r="I92" s="222"/>
      <c r="J92" s="218"/>
      <c r="K92" s="218"/>
      <c r="L92" s="223"/>
      <c r="M92" s="224"/>
      <c r="N92" s="225"/>
      <c r="O92" s="225"/>
      <c r="P92" s="225"/>
      <c r="Q92" s="225"/>
      <c r="R92" s="225"/>
      <c r="S92" s="225"/>
      <c r="T92" s="226"/>
      <c r="AT92" s="227" t="s">
        <v>141</v>
      </c>
      <c r="AU92" s="227" t="s">
        <v>85</v>
      </c>
      <c r="AV92" s="14" t="s">
        <v>91</v>
      </c>
      <c r="AW92" s="14" t="s">
        <v>37</v>
      </c>
      <c r="AX92" s="14" t="s">
        <v>81</v>
      </c>
      <c r="AY92" s="227" t="s">
        <v>131</v>
      </c>
    </row>
    <row r="93" spans="2:65" s="1" customFormat="1" ht="16.5" customHeight="1">
      <c r="B93" s="34"/>
      <c r="C93" s="180" t="s">
        <v>88</v>
      </c>
      <c r="D93" s="180" t="s">
        <v>133</v>
      </c>
      <c r="E93" s="181" t="s">
        <v>516</v>
      </c>
      <c r="F93" s="182" t="s">
        <v>517</v>
      </c>
      <c r="G93" s="183" t="s">
        <v>173</v>
      </c>
      <c r="H93" s="184">
        <v>154</v>
      </c>
      <c r="I93" s="185"/>
      <c r="J93" s="186">
        <f>ROUND(I93*H93,2)</f>
        <v>0</v>
      </c>
      <c r="K93" s="182" t="s">
        <v>137</v>
      </c>
      <c r="L93" s="38"/>
      <c r="M93" s="187" t="s">
        <v>28</v>
      </c>
      <c r="N93" s="188" t="s">
        <v>47</v>
      </c>
      <c r="O93" s="63"/>
      <c r="P93" s="189">
        <f>O93*H93</f>
        <v>0</v>
      </c>
      <c r="Q93" s="189">
        <v>0</v>
      </c>
      <c r="R93" s="189">
        <f>Q93*H93</f>
        <v>0</v>
      </c>
      <c r="S93" s="189">
        <v>0</v>
      </c>
      <c r="T93" s="190">
        <f>S93*H93</f>
        <v>0</v>
      </c>
      <c r="AR93" s="191" t="s">
        <v>91</v>
      </c>
      <c r="AT93" s="191" t="s">
        <v>133</v>
      </c>
      <c r="AU93" s="191" t="s">
        <v>85</v>
      </c>
      <c r="AY93" s="17" t="s">
        <v>131</v>
      </c>
      <c r="BE93" s="192">
        <f>IF(N93="základní",J93,0)</f>
        <v>0</v>
      </c>
      <c r="BF93" s="192">
        <f>IF(N93="snížená",J93,0)</f>
        <v>0</v>
      </c>
      <c r="BG93" s="192">
        <f>IF(N93="zákl. přenesená",J93,0)</f>
        <v>0</v>
      </c>
      <c r="BH93" s="192">
        <f>IF(N93="sníž. přenesená",J93,0)</f>
        <v>0</v>
      </c>
      <c r="BI93" s="192">
        <f>IF(N93="nulová",J93,0)</f>
        <v>0</v>
      </c>
      <c r="BJ93" s="17" t="s">
        <v>81</v>
      </c>
      <c r="BK93" s="192">
        <f>ROUND(I93*H93,2)</f>
        <v>0</v>
      </c>
      <c r="BL93" s="17" t="s">
        <v>91</v>
      </c>
      <c r="BM93" s="191" t="s">
        <v>518</v>
      </c>
    </row>
    <row r="94" spans="2:65" s="1" customFormat="1" ht="107.25">
      <c r="B94" s="34"/>
      <c r="C94" s="35"/>
      <c r="D94" s="193" t="s">
        <v>139</v>
      </c>
      <c r="E94" s="35"/>
      <c r="F94" s="194" t="s">
        <v>519</v>
      </c>
      <c r="G94" s="35"/>
      <c r="H94" s="35"/>
      <c r="I94" s="107"/>
      <c r="J94" s="35"/>
      <c r="K94" s="35"/>
      <c r="L94" s="38"/>
      <c r="M94" s="195"/>
      <c r="N94" s="63"/>
      <c r="O94" s="63"/>
      <c r="P94" s="63"/>
      <c r="Q94" s="63"/>
      <c r="R94" s="63"/>
      <c r="S94" s="63"/>
      <c r="T94" s="64"/>
      <c r="AT94" s="17" t="s">
        <v>139</v>
      </c>
      <c r="AU94" s="17" t="s">
        <v>85</v>
      </c>
    </row>
    <row r="95" spans="2:65" s="13" customFormat="1" ht="11.25">
      <c r="B95" s="206"/>
      <c r="C95" s="207"/>
      <c r="D95" s="193" t="s">
        <v>141</v>
      </c>
      <c r="E95" s="208" t="s">
        <v>28</v>
      </c>
      <c r="F95" s="209" t="s">
        <v>520</v>
      </c>
      <c r="G95" s="207"/>
      <c r="H95" s="210">
        <v>154</v>
      </c>
      <c r="I95" s="211"/>
      <c r="J95" s="207"/>
      <c r="K95" s="207"/>
      <c r="L95" s="212"/>
      <c r="M95" s="213"/>
      <c r="N95" s="214"/>
      <c r="O95" s="214"/>
      <c r="P95" s="214"/>
      <c r="Q95" s="214"/>
      <c r="R95" s="214"/>
      <c r="S95" s="214"/>
      <c r="T95" s="215"/>
      <c r="AT95" s="216" t="s">
        <v>141</v>
      </c>
      <c r="AU95" s="216" t="s">
        <v>85</v>
      </c>
      <c r="AV95" s="13" t="s">
        <v>85</v>
      </c>
      <c r="AW95" s="13" t="s">
        <v>37</v>
      </c>
      <c r="AX95" s="13" t="s">
        <v>81</v>
      </c>
      <c r="AY95" s="216" t="s">
        <v>131</v>
      </c>
    </row>
    <row r="96" spans="2:65" s="1" customFormat="1" ht="16.5" customHeight="1">
      <c r="B96" s="34"/>
      <c r="C96" s="180" t="s">
        <v>91</v>
      </c>
      <c r="D96" s="180" t="s">
        <v>133</v>
      </c>
      <c r="E96" s="181" t="s">
        <v>521</v>
      </c>
      <c r="F96" s="182" t="s">
        <v>522</v>
      </c>
      <c r="G96" s="183" t="s">
        <v>173</v>
      </c>
      <c r="H96" s="184">
        <v>61</v>
      </c>
      <c r="I96" s="185"/>
      <c r="J96" s="186">
        <f>ROUND(I96*H96,2)</f>
        <v>0</v>
      </c>
      <c r="K96" s="182" t="s">
        <v>137</v>
      </c>
      <c r="L96" s="38"/>
      <c r="M96" s="187" t="s">
        <v>28</v>
      </c>
      <c r="N96" s="188" t="s">
        <v>47</v>
      </c>
      <c r="O96" s="63"/>
      <c r="P96" s="189">
        <f>O96*H96</f>
        <v>0</v>
      </c>
      <c r="Q96" s="189">
        <v>0</v>
      </c>
      <c r="R96" s="189">
        <f>Q96*H96</f>
        <v>0</v>
      </c>
      <c r="S96" s="189">
        <v>0</v>
      </c>
      <c r="T96" s="190">
        <f>S96*H96</f>
        <v>0</v>
      </c>
      <c r="AR96" s="191" t="s">
        <v>91</v>
      </c>
      <c r="AT96" s="191" t="s">
        <v>133</v>
      </c>
      <c r="AU96" s="191" t="s">
        <v>85</v>
      </c>
      <c r="AY96" s="17" t="s">
        <v>131</v>
      </c>
      <c r="BE96" s="192">
        <f>IF(N96="základní",J96,0)</f>
        <v>0</v>
      </c>
      <c r="BF96" s="192">
        <f>IF(N96="snížená",J96,0)</f>
        <v>0</v>
      </c>
      <c r="BG96" s="192">
        <f>IF(N96="zákl. přenesená",J96,0)</f>
        <v>0</v>
      </c>
      <c r="BH96" s="192">
        <f>IF(N96="sníž. přenesená",J96,0)</f>
        <v>0</v>
      </c>
      <c r="BI96" s="192">
        <f>IF(N96="nulová",J96,0)</f>
        <v>0</v>
      </c>
      <c r="BJ96" s="17" t="s">
        <v>81</v>
      </c>
      <c r="BK96" s="192">
        <f>ROUND(I96*H96,2)</f>
        <v>0</v>
      </c>
      <c r="BL96" s="17" t="s">
        <v>91</v>
      </c>
      <c r="BM96" s="191" t="s">
        <v>523</v>
      </c>
    </row>
    <row r="97" spans="2:65" s="1" customFormat="1" ht="107.25">
      <c r="B97" s="34"/>
      <c r="C97" s="35"/>
      <c r="D97" s="193" t="s">
        <v>139</v>
      </c>
      <c r="E97" s="35"/>
      <c r="F97" s="194" t="s">
        <v>519</v>
      </c>
      <c r="G97" s="35"/>
      <c r="H97" s="35"/>
      <c r="I97" s="107"/>
      <c r="J97" s="35"/>
      <c r="K97" s="35"/>
      <c r="L97" s="38"/>
      <c r="M97" s="195"/>
      <c r="N97" s="63"/>
      <c r="O97" s="63"/>
      <c r="P97" s="63"/>
      <c r="Q97" s="63"/>
      <c r="R97" s="63"/>
      <c r="S97" s="63"/>
      <c r="T97" s="64"/>
      <c r="AT97" s="17" t="s">
        <v>139</v>
      </c>
      <c r="AU97" s="17" t="s">
        <v>85</v>
      </c>
    </row>
    <row r="98" spans="2:65" s="12" customFormat="1" ht="11.25">
      <c r="B98" s="196"/>
      <c r="C98" s="197"/>
      <c r="D98" s="193" t="s">
        <v>141</v>
      </c>
      <c r="E98" s="198" t="s">
        <v>28</v>
      </c>
      <c r="F98" s="199" t="s">
        <v>524</v>
      </c>
      <c r="G98" s="197"/>
      <c r="H98" s="198" t="s">
        <v>28</v>
      </c>
      <c r="I98" s="200"/>
      <c r="J98" s="197"/>
      <c r="K98" s="197"/>
      <c r="L98" s="201"/>
      <c r="M98" s="202"/>
      <c r="N98" s="203"/>
      <c r="O98" s="203"/>
      <c r="P98" s="203"/>
      <c r="Q98" s="203"/>
      <c r="R98" s="203"/>
      <c r="S98" s="203"/>
      <c r="T98" s="204"/>
      <c r="AT98" s="205" t="s">
        <v>141</v>
      </c>
      <c r="AU98" s="205" t="s">
        <v>85</v>
      </c>
      <c r="AV98" s="12" t="s">
        <v>81</v>
      </c>
      <c r="AW98" s="12" t="s">
        <v>37</v>
      </c>
      <c r="AX98" s="12" t="s">
        <v>76</v>
      </c>
      <c r="AY98" s="205" t="s">
        <v>131</v>
      </c>
    </row>
    <row r="99" spans="2:65" s="12" customFormat="1" ht="11.25">
      <c r="B99" s="196"/>
      <c r="C99" s="197"/>
      <c r="D99" s="193" t="s">
        <v>141</v>
      </c>
      <c r="E99" s="198" t="s">
        <v>28</v>
      </c>
      <c r="F99" s="199" t="s">
        <v>525</v>
      </c>
      <c r="G99" s="197"/>
      <c r="H99" s="198" t="s">
        <v>28</v>
      </c>
      <c r="I99" s="200"/>
      <c r="J99" s="197"/>
      <c r="K99" s="197"/>
      <c r="L99" s="201"/>
      <c r="M99" s="202"/>
      <c r="N99" s="203"/>
      <c r="O99" s="203"/>
      <c r="P99" s="203"/>
      <c r="Q99" s="203"/>
      <c r="R99" s="203"/>
      <c r="S99" s="203"/>
      <c r="T99" s="204"/>
      <c r="AT99" s="205" t="s">
        <v>141</v>
      </c>
      <c r="AU99" s="205" t="s">
        <v>85</v>
      </c>
      <c r="AV99" s="12" t="s">
        <v>81</v>
      </c>
      <c r="AW99" s="12" t="s">
        <v>37</v>
      </c>
      <c r="AX99" s="12" t="s">
        <v>76</v>
      </c>
      <c r="AY99" s="205" t="s">
        <v>131</v>
      </c>
    </row>
    <row r="100" spans="2:65" s="13" customFormat="1" ht="11.25">
      <c r="B100" s="206"/>
      <c r="C100" s="207"/>
      <c r="D100" s="193" t="s">
        <v>141</v>
      </c>
      <c r="E100" s="208" t="s">
        <v>28</v>
      </c>
      <c r="F100" s="209" t="s">
        <v>526</v>
      </c>
      <c r="G100" s="207"/>
      <c r="H100" s="210">
        <v>61</v>
      </c>
      <c r="I100" s="211"/>
      <c r="J100" s="207"/>
      <c r="K100" s="207"/>
      <c r="L100" s="212"/>
      <c r="M100" s="213"/>
      <c r="N100" s="214"/>
      <c r="O100" s="214"/>
      <c r="P100" s="214"/>
      <c r="Q100" s="214"/>
      <c r="R100" s="214"/>
      <c r="S100" s="214"/>
      <c r="T100" s="215"/>
      <c r="AT100" s="216" t="s">
        <v>141</v>
      </c>
      <c r="AU100" s="216" t="s">
        <v>85</v>
      </c>
      <c r="AV100" s="13" t="s">
        <v>85</v>
      </c>
      <c r="AW100" s="13" t="s">
        <v>37</v>
      </c>
      <c r="AX100" s="13" t="s">
        <v>81</v>
      </c>
      <c r="AY100" s="216" t="s">
        <v>131</v>
      </c>
    </row>
    <row r="101" spans="2:65" s="1" customFormat="1" ht="24" customHeight="1">
      <c r="B101" s="34"/>
      <c r="C101" s="180" t="s">
        <v>94</v>
      </c>
      <c r="D101" s="180" t="s">
        <v>133</v>
      </c>
      <c r="E101" s="181" t="s">
        <v>527</v>
      </c>
      <c r="F101" s="182" t="s">
        <v>528</v>
      </c>
      <c r="G101" s="183" t="s">
        <v>173</v>
      </c>
      <c r="H101" s="184">
        <v>7</v>
      </c>
      <c r="I101" s="185"/>
      <c r="J101" s="186">
        <f>ROUND(I101*H101,2)</f>
        <v>0</v>
      </c>
      <c r="K101" s="182" t="s">
        <v>137</v>
      </c>
      <c r="L101" s="38"/>
      <c r="M101" s="187" t="s">
        <v>28</v>
      </c>
      <c r="N101" s="188" t="s">
        <v>47</v>
      </c>
      <c r="O101" s="63"/>
      <c r="P101" s="189">
        <f>O101*H101</f>
        <v>0</v>
      </c>
      <c r="Q101" s="189">
        <v>5.0000000000000002E-5</v>
      </c>
      <c r="R101" s="189">
        <f>Q101*H101</f>
        <v>3.5E-4</v>
      </c>
      <c r="S101" s="189">
        <v>0</v>
      </c>
      <c r="T101" s="190">
        <f>S101*H101</f>
        <v>0</v>
      </c>
      <c r="AR101" s="191" t="s">
        <v>91</v>
      </c>
      <c r="AT101" s="191" t="s">
        <v>133</v>
      </c>
      <c r="AU101" s="191" t="s">
        <v>85</v>
      </c>
      <c r="AY101" s="17" t="s">
        <v>131</v>
      </c>
      <c r="BE101" s="192">
        <f>IF(N101="základní",J101,0)</f>
        <v>0</v>
      </c>
      <c r="BF101" s="192">
        <f>IF(N101="snížená",J101,0)</f>
        <v>0</v>
      </c>
      <c r="BG101" s="192">
        <f>IF(N101="zákl. přenesená",J101,0)</f>
        <v>0</v>
      </c>
      <c r="BH101" s="192">
        <f>IF(N101="sníž. přenesená",J101,0)</f>
        <v>0</v>
      </c>
      <c r="BI101" s="192">
        <f>IF(N101="nulová",J101,0)</f>
        <v>0</v>
      </c>
      <c r="BJ101" s="17" t="s">
        <v>81</v>
      </c>
      <c r="BK101" s="192">
        <f>ROUND(I101*H101,2)</f>
        <v>0</v>
      </c>
      <c r="BL101" s="17" t="s">
        <v>91</v>
      </c>
      <c r="BM101" s="191" t="s">
        <v>529</v>
      </c>
    </row>
    <row r="102" spans="2:65" s="1" customFormat="1" ht="78">
      <c r="B102" s="34"/>
      <c r="C102" s="35"/>
      <c r="D102" s="193" t="s">
        <v>139</v>
      </c>
      <c r="E102" s="35"/>
      <c r="F102" s="194" t="s">
        <v>530</v>
      </c>
      <c r="G102" s="35"/>
      <c r="H102" s="35"/>
      <c r="I102" s="107"/>
      <c r="J102" s="35"/>
      <c r="K102" s="35"/>
      <c r="L102" s="38"/>
      <c r="M102" s="195"/>
      <c r="N102" s="63"/>
      <c r="O102" s="63"/>
      <c r="P102" s="63"/>
      <c r="Q102" s="63"/>
      <c r="R102" s="63"/>
      <c r="S102" s="63"/>
      <c r="T102" s="64"/>
      <c r="AT102" s="17" t="s">
        <v>139</v>
      </c>
      <c r="AU102" s="17" t="s">
        <v>85</v>
      </c>
    </row>
    <row r="103" spans="2:65" s="13" customFormat="1" ht="11.25">
      <c r="B103" s="206"/>
      <c r="C103" s="207"/>
      <c r="D103" s="193" t="s">
        <v>141</v>
      </c>
      <c r="E103" s="208" t="s">
        <v>28</v>
      </c>
      <c r="F103" s="209" t="s">
        <v>531</v>
      </c>
      <c r="G103" s="207"/>
      <c r="H103" s="210">
        <v>7</v>
      </c>
      <c r="I103" s="211"/>
      <c r="J103" s="207"/>
      <c r="K103" s="207"/>
      <c r="L103" s="212"/>
      <c r="M103" s="213"/>
      <c r="N103" s="214"/>
      <c r="O103" s="214"/>
      <c r="P103" s="214"/>
      <c r="Q103" s="214"/>
      <c r="R103" s="214"/>
      <c r="S103" s="214"/>
      <c r="T103" s="215"/>
      <c r="AT103" s="216" t="s">
        <v>141</v>
      </c>
      <c r="AU103" s="216" t="s">
        <v>85</v>
      </c>
      <c r="AV103" s="13" t="s">
        <v>85</v>
      </c>
      <c r="AW103" s="13" t="s">
        <v>37</v>
      </c>
      <c r="AX103" s="13" t="s">
        <v>81</v>
      </c>
      <c r="AY103" s="216" t="s">
        <v>131</v>
      </c>
    </row>
    <row r="104" spans="2:65" s="1" customFormat="1" ht="16.5" customHeight="1">
      <c r="B104" s="34"/>
      <c r="C104" s="180" t="s">
        <v>97</v>
      </c>
      <c r="D104" s="180" t="s">
        <v>133</v>
      </c>
      <c r="E104" s="181" t="s">
        <v>532</v>
      </c>
      <c r="F104" s="182" t="s">
        <v>533</v>
      </c>
      <c r="G104" s="183" t="s">
        <v>213</v>
      </c>
      <c r="H104" s="184">
        <v>23.44</v>
      </c>
      <c r="I104" s="185"/>
      <c r="J104" s="186">
        <f>ROUND(I104*H104,2)</f>
        <v>0</v>
      </c>
      <c r="K104" s="182" t="s">
        <v>137</v>
      </c>
      <c r="L104" s="38"/>
      <c r="M104" s="187" t="s">
        <v>28</v>
      </c>
      <c r="N104" s="188" t="s">
        <v>47</v>
      </c>
      <c r="O104" s="63"/>
      <c r="P104" s="189">
        <f>O104*H104</f>
        <v>0</v>
      </c>
      <c r="Q104" s="189">
        <v>0</v>
      </c>
      <c r="R104" s="189">
        <f>Q104*H104</f>
        <v>0</v>
      </c>
      <c r="S104" s="189">
        <v>0</v>
      </c>
      <c r="T104" s="190">
        <f>S104*H104</f>
        <v>0</v>
      </c>
      <c r="AR104" s="191" t="s">
        <v>91</v>
      </c>
      <c r="AT104" s="191" t="s">
        <v>133</v>
      </c>
      <c r="AU104" s="191" t="s">
        <v>85</v>
      </c>
      <c r="AY104" s="17" t="s">
        <v>131</v>
      </c>
      <c r="BE104" s="192">
        <f>IF(N104="základní",J104,0)</f>
        <v>0</v>
      </c>
      <c r="BF104" s="192">
        <f>IF(N104="snížená",J104,0)</f>
        <v>0</v>
      </c>
      <c r="BG104" s="192">
        <f>IF(N104="zákl. přenesená",J104,0)</f>
        <v>0</v>
      </c>
      <c r="BH104" s="192">
        <f>IF(N104="sníž. přenesená",J104,0)</f>
        <v>0</v>
      </c>
      <c r="BI104" s="192">
        <f>IF(N104="nulová",J104,0)</f>
        <v>0</v>
      </c>
      <c r="BJ104" s="17" t="s">
        <v>81</v>
      </c>
      <c r="BK104" s="192">
        <f>ROUND(I104*H104,2)</f>
        <v>0</v>
      </c>
      <c r="BL104" s="17" t="s">
        <v>91</v>
      </c>
      <c r="BM104" s="191" t="s">
        <v>534</v>
      </c>
    </row>
    <row r="105" spans="2:65" s="1" customFormat="1" ht="78">
      <c r="B105" s="34"/>
      <c r="C105" s="35"/>
      <c r="D105" s="193" t="s">
        <v>139</v>
      </c>
      <c r="E105" s="35"/>
      <c r="F105" s="194" t="s">
        <v>535</v>
      </c>
      <c r="G105" s="35"/>
      <c r="H105" s="35"/>
      <c r="I105" s="107"/>
      <c r="J105" s="35"/>
      <c r="K105" s="35"/>
      <c r="L105" s="38"/>
      <c r="M105" s="195"/>
      <c r="N105" s="63"/>
      <c r="O105" s="63"/>
      <c r="P105" s="63"/>
      <c r="Q105" s="63"/>
      <c r="R105" s="63"/>
      <c r="S105" s="63"/>
      <c r="T105" s="64"/>
      <c r="AT105" s="17" t="s">
        <v>139</v>
      </c>
      <c r="AU105" s="17" t="s">
        <v>85</v>
      </c>
    </row>
    <row r="106" spans="2:65" s="13" customFormat="1" ht="11.25">
      <c r="B106" s="206"/>
      <c r="C106" s="207"/>
      <c r="D106" s="193" t="s">
        <v>141</v>
      </c>
      <c r="E106" s="208" t="s">
        <v>28</v>
      </c>
      <c r="F106" s="209" t="s">
        <v>536</v>
      </c>
      <c r="G106" s="207"/>
      <c r="H106" s="210">
        <v>10.88</v>
      </c>
      <c r="I106" s="211"/>
      <c r="J106" s="207"/>
      <c r="K106" s="207"/>
      <c r="L106" s="212"/>
      <c r="M106" s="213"/>
      <c r="N106" s="214"/>
      <c r="O106" s="214"/>
      <c r="P106" s="214"/>
      <c r="Q106" s="214"/>
      <c r="R106" s="214"/>
      <c r="S106" s="214"/>
      <c r="T106" s="215"/>
      <c r="AT106" s="216" t="s">
        <v>141</v>
      </c>
      <c r="AU106" s="216" t="s">
        <v>85</v>
      </c>
      <c r="AV106" s="13" t="s">
        <v>85</v>
      </c>
      <c r="AW106" s="13" t="s">
        <v>37</v>
      </c>
      <c r="AX106" s="13" t="s">
        <v>76</v>
      </c>
      <c r="AY106" s="216" t="s">
        <v>131</v>
      </c>
    </row>
    <row r="107" spans="2:65" s="13" customFormat="1" ht="11.25">
      <c r="B107" s="206"/>
      <c r="C107" s="207"/>
      <c r="D107" s="193" t="s">
        <v>141</v>
      </c>
      <c r="E107" s="208" t="s">
        <v>28</v>
      </c>
      <c r="F107" s="209" t="s">
        <v>537</v>
      </c>
      <c r="G107" s="207"/>
      <c r="H107" s="210">
        <v>12.56</v>
      </c>
      <c r="I107" s="211"/>
      <c r="J107" s="207"/>
      <c r="K107" s="207"/>
      <c r="L107" s="212"/>
      <c r="M107" s="213"/>
      <c r="N107" s="214"/>
      <c r="O107" s="214"/>
      <c r="P107" s="214"/>
      <c r="Q107" s="214"/>
      <c r="R107" s="214"/>
      <c r="S107" s="214"/>
      <c r="T107" s="215"/>
      <c r="AT107" s="216" t="s">
        <v>141</v>
      </c>
      <c r="AU107" s="216" t="s">
        <v>85</v>
      </c>
      <c r="AV107" s="13" t="s">
        <v>85</v>
      </c>
      <c r="AW107" s="13" t="s">
        <v>37</v>
      </c>
      <c r="AX107" s="13" t="s">
        <v>76</v>
      </c>
      <c r="AY107" s="216" t="s">
        <v>131</v>
      </c>
    </row>
    <row r="108" spans="2:65" s="14" customFormat="1" ht="11.25">
      <c r="B108" s="217"/>
      <c r="C108" s="218"/>
      <c r="D108" s="193" t="s">
        <v>141</v>
      </c>
      <c r="E108" s="219" t="s">
        <v>28</v>
      </c>
      <c r="F108" s="220" t="s">
        <v>145</v>
      </c>
      <c r="G108" s="218"/>
      <c r="H108" s="221">
        <v>23.44</v>
      </c>
      <c r="I108" s="222"/>
      <c r="J108" s="218"/>
      <c r="K108" s="218"/>
      <c r="L108" s="223"/>
      <c r="M108" s="224"/>
      <c r="N108" s="225"/>
      <c r="O108" s="225"/>
      <c r="P108" s="225"/>
      <c r="Q108" s="225"/>
      <c r="R108" s="225"/>
      <c r="S108" s="225"/>
      <c r="T108" s="226"/>
      <c r="AT108" s="227" t="s">
        <v>141</v>
      </c>
      <c r="AU108" s="227" t="s">
        <v>85</v>
      </c>
      <c r="AV108" s="14" t="s">
        <v>91</v>
      </c>
      <c r="AW108" s="14" t="s">
        <v>37</v>
      </c>
      <c r="AX108" s="14" t="s">
        <v>81</v>
      </c>
      <c r="AY108" s="227" t="s">
        <v>131</v>
      </c>
    </row>
    <row r="109" spans="2:65" s="1" customFormat="1" ht="16.5" customHeight="1">
      <c r="B109" s="34"/>
      <c r="C109" s="180" t="s">
        <v>100</v>
      </c>
      <c r="D109" s="180" t="s">
        <v>133</v>
      </c>
      <c r="E109" s="181" t="s">
        <v>538</v>
      </c>
      <c r="F109" s="182" t="s">
        <v>539</v>
      </c>
      <c r="G109" s="183" t="s">
        <v>213</v>
      </c>
      <c r="H109" s="184">
        <v>23.44</v>
      </c>
      <c r="I109" s="185"/>
      <c r="J109" s="186">
        <f>ROUND(I109*H109,2)</f>
        <v>0</v>
      </c>
      <c r="K109" s="182" t="s">
        <v>137</v>
      </c>
      <c r="L109" s="38"/>
      <c r="M109" s="187" t="s">
        <v>28</v>
      </c>
      <c r="N109" s="188" t="s">
        <v>47</v>
      </c>
      <c r="O109" s="63"/>
      <c r="P109" s="189">
        <f>O109*H109</f>
        <v>0</v>
      </c>
      <c r="Q109" s="189">
        <v>0</v>
      </c>
      <c r="R109" s="189">
        <f>Q109*H109</f>
        <v>0</v>
      </c>
      <c r="S109" s="189">
        <v>0</v>
      </c>
      <c r="T109" s="190">
        <f>S109*H109</f>
        <v>0</v>
      </c>
      <c r="AR109" s="191" t="s">
        <v>91</v>
      </c>
      <c r="AT109" s="191" t="s">
        <v>133</v>
      </c>
      <c r="AU109" s="191" t="s">
        <v>85</v>
      </c>
      <c r="AY109" s="17" t="s">
        <v>131</v>
      </c>
      <c r="BE109" s="192">
        <f>IF(N109="základní",J109,0)</f>
        <v>0</v>
      </c>
      <c r="BF109" s="192">
        <f>IF(N109="snížená",J109,0)</f>
        <v>0</v>
      </c>
      <c r="BG109" s="192">
        <f>IF(N109="zákl. přenesená",J109,0)</f>
        <v>0</v>
      </c>
      <c r="BH109" s="192">
        <f>IF(N109="sníž. přenesená",J109,0)</f>
        <v>0</v>
      </c>
      <c r="BI109" s="192">
        <f>IF(N109="nulová",J109,0)</f>
        <v>0</v>
      </c>
      <c r="BJ109" s="17" t="s">
        <v>81</v>
      </c>
      <c r="BK109" s="192">
        <f>ROUND(I109*H109,2)</f>
        <v>0</v>
      </c>
      <c r="BL109" s="17" t="s">
        <v>91</v>
      </c>
      <c r="BM109" s="191" t="s">
        <v>540</v>
      </c>
    </row>
    <row r="110" spans="2:65" s="1" customFormat="1" ht="78">
      <c r="B110" s="34"/>
      <c r="C110" s="35"/>
      <c r="D110" s="193" t="s">
        <v>139</v>
      </c>
      <c r="E110" s="35"/>
      <c r="F110" s="194" t="s">
        <v>541</v>
      </c>
      <c r="G110" s="35"/>
      <c r="H110" s="35"/>
      <c r="I110" s="107"/>
      <c r="J110" s="35"/>
      <c r="K110" s="35"/>
      <c r="L110" s="38"/>
      <c r="M110" s="195"/>
      <c r="N110" s="63"/>
      <c r="O110" s="63"/>
      <c r="P110" s="63"/>
      <c r="Q110" s="63"/>
      <c r="R110" s="63"/>
      <c r="S110" s="63"/>
      <c r="T110" s="64"/>
      <c r="AT110" s="17" t="s">
        <v>139</v>
      </c>
      <c r="AU110" s="17" t="s">
        <v>85</v>
      </c>
    </row>
    <row r="111" spans="2:65" s="13" customFormat="1" ht="11.25">
      <c r="B111" s="206"/>
      <c r="C111" s="207"/>
      <c r="D111" s="193" t="s">
        <v>141</v>
      </c>
      <c r="E111" s="208" t="s">
        <v>28</v>
      </c>
      <c r="F111" s="209" t="s">
        <v>536</v>
      </c>
      <c r="G111" s="207"/>
      <c r="H111" s="210">
        <v>10.88</v>
      </c>
      <c r="I111" s="211"/>
      <c r="J111" s="207"/>
      <c r="K111" s="207"/>
      <c r="L111" s="212"/>
      <c r="M111" s="213"/>
      <c r="N111" s="214"/>
      <c r="O111" s="214"/>
      <c r="P111" s="214"/>
      <c r="Q111" s="214"/>
      <c r="R111" s="214"/>
      <c r="S111" s="214"/>
      <c r="T111" s="215"/>
      <c r="AT111" s="216" t="s">
        <v>141</v>
      </c>
      <c r="AU111" s="216" t="s">
        <v>85</v>
      </c>
      <c r="AV111" s="13" t="s">
        <v>85</v>
      </c>
      <c r="AW111" s="13" t="s">
        <v>37</v>
      </c>
      <c r="AX111" s="13" t="s">
        <v>76</v>
      </c>
      <c r="AY111" s="216" t="s">
        <v>131</v>
      </c>
    </row>
    <row r="112" spans="2:65" s="13" customFormat="1" ht="11.25">
      <c r="B112" s="206"/>
      <c r="C112" s="207"/>
      <c r="D112" s="193" t="s">
        <v>141</v>
      </c>
      <c r="E112" s="208" t="s">
        <v>28</v>
      </c>
      <c r="F112" s="209" t="s">
        <v>537</v>
      </c>
      <c r="G112" s="207"/>
      <c r="H112" s="210">
        <v>12.56</v>
      </c>
      <c r="I112" s="211"/>
      <c r="J112" s="207"/>
      <c r="K112" s="207"/>
      <c r="L112" s="212"/>
      <c r="M112" s="213"/>
      <c r="N112" s="214"/>
      <c r="O112" s="214"/>
      <c r="P112" s="214"/>
      <c r="Q112" s="214"/>
      <c r="R112" s="214"/>
      <c r="S112" s="214"/>
      <c r="T112" s="215"/>
      <c r="AT112" s="216" t="s">
        <v>141</v>
      </c>
      <c r="AU112" s="216" t="s">
        <v>85</v>
      </c>
      <c r="AV112" s="13" t="s">
        <v>85</v>
      </c>
      <c r="AW112" s="13" t="s">
        <v>37</v>
      </c>
      <c r="AX112" s="13" t="s">
        <v>76</v>
      </c>
      <c r="AY112" s="216" t="s">
        <v>131</v>
      </c>
    </row>
    <row r="113" spans="2:65" s="14" customFormat="1" ht="11.25">
      <c r="B113" s="217"/>
      <c r="C113" s="218"/>
      <c r="D113" s="193" t="s">
        <v>141</v>
      </c>
      <c r="E113" s="219" t="s">
        <v>28</v>
      </c>
      <c r="F113" s="220" t="s">
        <v>145</v>
      </c>
      <c r="G113" s="218"/>
      <c r="H113" s="221">
        <v>23.44</v>
      </c>
      <c r="I113" s="222"/>
      <c r="J113" s="218"/>
      <c r="K113" s="218"/>
      <c r="L113" s="223"/>
      <c r="M113" s="224"/>
      <c r="N113" s="225"/>
      <c r="O113" s="225"/>
      <c r="P113" s="225"/>
      <c r="Q113" s="225"/>
      <c r="R113" s="225"/>
      <c r="S113" s="225"/>
      <c r="T113" s="226"/>
      <c r="AT113" s="227" t="s">
        <v>141</v>
      </c>
      <c r="AU113" s="227" t="s">
        <v>85</v>
      </c>
      <c r="AV113" s="14" t="s">
        <v>91</v>
      </c>
      <c r="AW113" s="14" t="s">
        <v>37</v>
      </c>
      <c r="AX113" s="14" t="s">
        <v>81</v>
      </c>
      <c r="AY113" s="227" t="s">
        <v>131</v>
      </c>
    </row>
    <row r="114" spans="2:65" s="1" customFormat="1" ht="24" customHeight="1">
      <c r="B114" s="34"/>
      <c r="C114" s="180" t="s">
        <v>177</v>
      </c>
      <c r="D114" s="180" t="s">
        <v>133</v>
      </c>
      <c r="E114" s="181" t="s">
        <v>542</v>
      </c>
      <c r="F114" s="182" t="s">
        <v>543</v>
      </c>
      <c r="G114" s="183" t="s">
        <v>173</v>
      </c>
      <c r="H114" s="184">
        <v>154</v>
      </c>
      <c r="I114" s="185"/>
      <c r="J114" s="186">
        <f>ROUND(I114*H114,2)</f>
        <v>0</v>
      </c>
      <c r="K114" s="182" t="s">
        <v>137</v>
      </c>
      <c r="L114" s="38"/>
      <c r="M114" s="187" t="s">
        <v>28</v>
      </c>
      <c r="N114" s="188" t="s">
        <v>47</v>
      </c>
      <c r="O114" s="63"/>
      <c r="P114" s="189">
        <f>O114*H114</f>
        <v>0</v>
      </c>
      <c r="Q114" s="189">
        <v>0</v>
      </c>
      <c r="R114" s="189">
        <f>Q114*H114</f>
        <v>0</v>
      </c>
      <c r="S114" s="189">
        <v>0</v>
      </c>
      <c r="T114" s="190">
        <f>S114*H114</f>
        <v>0</v>
      </c>
      <c r="AR114" s="191" t="s">
        <v>91</v>
      </c>
      <c r="AT114" s="191" t="s">
        <v>133</v>
      </c>
      <c r="AU114" s="191" t="s">
        <v>85</v>
      </c>
      <c r="AY114" s="17" t="s">
        <v>131</v>
      </c>
      <c r="BE114" s="192">
        <f>IF(N114="základní",J114,0)</f>
        <v>0</v>
      </c>
      <c r="BF114" s="192">
        <f>IF(N114="snížená",J114,0)</f>
        <v>0</v>
      </c>
      <c r="BG114" s="192">
        <f>IF(N114="zákl. přenesená",J114,0)</f>
        <v>0</v>
      </c>
      <c r="BH114" s="192">
        <f>IF(N114="sníž. přenesená",J114,0)</f>
        <v>0</v>
      </c>
      <c r="BI114" s="192">
        <f>IF(N114="nulová",J114,0)</f>
        <v>0</v>
      </c>
      <c r="BJ114" s="17" t="s">
        <v>81</v>
      </c>
      <c r="BK114" s="192">
        <f>ROUND(I114*H114,2)</f>
        <v>0</v>
      </c>
      <c r="BL114" s="17" t="s">
        <v>91</v>
      </c>
      <c r="BM114" s="191" t="s">
        <v>544</v>
      </c>
    </row>
    <row r="115" spans="2:65" s="1" customFormat="1" ht="39">
      <c r="B115" s="34"/>
      <c r="C115" s="35"/>
      <c r="D115" s="193" t="s">
        <v>139</v>
      </c>
      <c r="E115" s="35"/>
      <c r="F115" s="194" t="s">
        <v>175</v>
      </c>
      <c r="G115" s="35"/>
      <c r="H115" s="35"/>
      <c r="I115" s="107"/>
      <c r="J115" s="35"/>
      <c r="K115" s="35"/>
      <c r="L115" s="38"/>
      <c r="M115" s="195"/>
      <c r="N115" s="63"/>
      <c r="O115" s="63"/>
      <c r="P115" s="63"/>
      <c r="Q115" s="63"/>
      <c r="R115" s="63"/>
      <c r="S115" s="63"/>
      <c r="T115" s="64"/>
      <c r="AT115" s="17" t="s">
        <v>139</v>
      </c>
      <c r="AU115" s="17" t="s">
        <v>85</v>
      </c>
    </row>
    <row r="116" spans="2:65" s="1" customFormat="1" ht="24" customHeight="1">
      <c r="B116" s="34"/>
      <c r="C116" s="180" t="s">
        <v>182</v>
      </c>
      <c r="D116" s="180" t="s">
        <v>133</v>
      </c>
      <c r="E116" s="181" t="s">
        <v>545</v>
      </c>
      <c r="F116" s="182" t="s">
        <v>546</v>
      </c>
      <c r="G116" s="183" t="s">
        <v>173</v>
      </c>
      <c r="H116" s="184">
        <v>64</v>
      </c>
      <c r="I116" s="185"/>
      <c r="J116" s="186">
        <f>ROUND(I116*H116,2)</f>
        <v>0</v>
      </c>
      <c r="K116" s="182" t="s">
        <v>137</v>
      </c>
      <c r="L116" s="38"/>
      <c r="M116" s="187" t="s">
        <v>28</v>
      </c>
      <c r="N116" s="188" t="s">
        <v>47</v>
      </c>
      <c r="O116" s="63"/>
      <c r="P116" s="189">
        <f>O116*H116</f>
        <v>0</v>
      </c>
      <c r="Q116" s="189">
        <v>0</v>
      </c>
      <c r="R116" s="189">
        <f>Q116*H116</f>
        <v>0</v>
      </c>
      <c r="S116" s="189">
        <v>0</v>
      </c>
      <c r="T116" s="190">
        <f>S116*H116</f>
        <v>0</v>
      </c>
      <c r="AR116" s="191" t="s">
        <v>91</v>
      </c>
      <c r="AT116" s="191" t="s">
        <v>133</v>
      </c>
      <c r="AU116" s="191" t="s">
        <v>85</v>
      </c>
      <c r="AY116" s="17" t="s">
        <v>131</v>
      </c>
      <c r="BE116" s="192">
        <f>IF(N116="základní",J116,0)</f>
        <v>0</v>
      </c>
      <c r="BF116" s="192">
        <f>IF(N116="snížená",J116,0)</f>
        <v>0</v>
      </c>
      <c r="BG116" s="192">
        <f>IF(N116="zákl. přenesená",J116,0)</f>
        <v>0</v>
      </c>
      <c r="BH116" s="192">
        <f>IF(N116="sníž. přenesená",J116,0)</f>
        <v>0</v>
      </c>
      <c r="BI116" s="192">
        <f>IF(N116="nulová",J116,0)</f>
        <v>0</v>
      </c>
      <c r="BJ116" s="17" t="s">
        <v>81</v>
      </c>
      <c r="BK116" s="192">
        <f>ROUND(I116*H116,2)</f>
        <v>0</v>
      </c>
      <c r="BL116" s="17" t="s">
        <v>91</v>
      </c>
      <c r="BM116" s="191" t="s">
        <v>547</v>
      </c>
    </row>
    <row r="117" spans="2:65" s="1" customFormat="1" ht="39">
      <c r="B117" s="34"/>
      <c r="C117" s="35"/>
      <c r="D117" s="193" t="s">
        <v>139</v>
      </c>
      <c r="E117" s="35"/>
      <c r="F117" s="194" t="s">
        <v>175</v>
      </c>
      <c r="G117" s="35"/>
      <c r="H117" s="35"/>
      <c r="I117" s="107"/>
      <c r="J117" s="35"/>
      <c r="K117" s="35"/>
      <c r="L117" s="38"/>
      <c r="M117" s="195"/>
      <c r="N117" s="63"/>
      <c r="O117" s="63"/>
      <c r="P117" s="63"/>
      <c r="Q117" s="63"/>
      <c r="R117" s="63"/>
      <c r="S117" s="63"/>
      <c r="T117" s="64"/>
      <c r="AT117" s="17" t="s">
        <v>139</v>
      </c>
      <c r="AU117" s="17" t="s">
        <v>85</v>
      </c>
    </row>
    <row r="118" spans="2:65" s="13" customFormat="1" ht="11.25">
      <c r="B118" s="206"/>
      <c r="C118" s="207"/>
      <c r="D118" s="193" t="s">
        <v>141</v>
      </c>
      <c r="E118" s="208" t="s">
        <v>28</v>
      </c>
      <c r="F118" s="209" t="s">
        <v>548</v>
      </c>
      <c r="G118" s="207"/>
      <c r="H118" s="210">
        <v>64</v>
      </c>
      <c r="I118" s="211"/>
      <c r="J118" s="207"/>
      <c r="K118" s="207"/>
      <c r="L118" s="212"/>
      <c r="M118" s="213"/>
      <c r="N118" s="214"/>
      <c r="O118" s="214"/>
      <c r="P118" s="214"/>
      <c r="Q118" s="214"/>
      <c r="R118" s="214"/>
      <c r="S118" s="214"/>
      <c r="T118" s="215"/>
      <c r="AT118" s="216" t="s">
        <v>141</v>
      </c>
      <c r="AU118" s="216" t="s">
        <v>85</v>
      </c>
      <c r="AV118" s="13" t="s">
        <v>85</v>
      </c>
      <c r="AW118" s="13" t="s">
        <v>37</v>
      </c>
      <c r="AX118" s="13" t="s">
        <v>81</v>
      </c>
      <c r="AY118" s="216" t="s">
        <v>131</v>
      </c>
    </row>
    <row r="119" spans="2:65" s="1" customFormat="1" ht="24" customHeight="1">
      <c r="B119" s="34"/>
      <c r="C119" s="180" t="s">
        <v>188</v>
      </c>
      <c r="D119" s="180" t="s">
        <v>133</v>
      </c>
      <c r="E119" s="181" t="s">
        <v>549</v>
      </c>
      <c r="F119" s="182" t="s">
        <v>550</v>
      </c>
      <c r="G119" s="183" t="s">
        <v>173</v>
      </c>
      <c r="H119" s="184">
        <v>11</v>
      </c>
      <c r="I119" s="185"/>
      <c r="J119" s="186">
        <f>ROUND(I119*H119,2)</f>
        <v>0</v>
      </c>
      <c r="K119" s="182" t="s">
        <v>137</v>
      </c>
      <c r="L119" s="38"/>
      <c r="M119" s="187" t="s">
        <v>28</v>
      </c>
      <c r="N119" s="188" t="s">
        <v>47</v>
      </c>
      <c r="O119" s="63"/>
      <c r="P119" s="189">
        <f>O119*H119</f>
        <v>0</v>
      </c>
      <c r="Q119" s="189">
        <v>0</v>
      </c>
      <c r="R119" s="189">
        <f>Q119*H119</f>
        <v>0</v>
      </c>
      <c r="S119" s="189">
        <v>0</v>
      </c>
      <c r="T119" s="190">
        <f>S119*H119</f>
        <v>0</v>
      </c>
      <c r="AR119" s="191" t="s">
        <v>91</v>
      </c>
      <c r="AT119" s="191" t="s">
        <v>133</v>
      </c>
      <c r="AU119" s="191" t="s">
        <v>85</v>
      </c>
      <c r="AY119" s="17" t="s">
        <v>131</v>
      </c>
      <c r="BE119" s="192">
        <f>IF(N119="základní",J119,0)</f>
        <v>0</v>
      </c>
      <c r="BF119" s="192">
        <f>IF(N119="snížená",J119,0)</f>
        <v>0</v>
      </c>
      <c r="BG119" s="192">
        <f>IF(N119="zákl. přenesená",J119,0)</f>
        <v>0</v>
      </c>
      <c r="BH119" s="192">
        <f>IF(N119="sníž. přenesená",J119,0)</f>
        <v>0</v>
      </c>
      <c r="BI119" s="192">
        <f>IF(N119="nulová",J119,0)</f>
        <v>0</v>
      </c>
      <c r="BJ119" s="17" t="s">
        <v>81</v>
      </c>
      <c r="BK119" s="192">
        <f>ROUND(I119*H119,2)</f>
        <v>0</v>
      </c>
      <c r="BL119" s="17" t="s">
        <v>91</v>
      </c>
      <c r="BM119" s="191" t="s">
        <v>551</v>
      </c>
    </row>
    <row r="120" spans="2:65" s="1" customFormat="1" ht="68.25">
      <c r="B120" s="34"/>
      <c r="C120" s="35"/>
      <c r="D120" s="193" t="s">
        <v>139</v>
      </c>
      <c r="E120" s="35"/>
      <c r="F120" s="194" t="s">
        <v>552</v>
      </c>
      <c r="G120" s="35"/>
      <c r="H120" s="35"/>
      <c r="I120" s="107"/>
      <c r="J120" s="35"/>
      <c r="K120" s="35"/>
      <c r="L120" s="38"/>
      <c r="M120" s="195"/>
      <c r="N120" s="63"/>
      <c r="O120" s="63"/>
      <c r="P120" s="63"/>
      <c r="Q120" s="63"/>
      <c r="R120" s="63"/>
      <c r="S120" s="63"/>
      <c r="T120" s="64"/>
      <c r="AT120" s="17" t="s">
        <v>139</v>
      </c>
      <c r="AU120" s="17" t="s">
        <v>85</v>
      </c>
    </row>
    <row r="121" spans="2:65" s="13" customFormat="1" ht="11.25">
      <c r="B121" s="206"/>
      <c r="C121" s="207"/>
      <c r="D121" s="193" t="s">
        <v>141</v>
      </c>
      <c r="E121" s="208" t="s">
        <v>28</v>
      </c>
      <c r="F121" s="209" t="s">
        <v>553</v>
      </c>
      <c r="G121" s="207"/>
      <c r="H121" s="210">
        <v>11</v>
      </c>
      <c r="I121" s="211"/>
      <c r="J121" s="207"/>
      <c r="K121" s="207"/>
      <c r="L121" s="212"/>
      <c r="M121" s="213"/>
      <c r="N121" s="214"/>
      <c r="O121" s="214"/>
      <c r="P121" s="214"/>
      <c r="Q121" s="214"/>
      <c r="R121" s="214"/>
      <c r="S121" s="214"/>
      <c r="T121" s="215"/>
      <c r="AT121" s="216" t="s">
        <v>141</v>
      </c>
      <c r="AU121" s="216" t="s">
        <v>85</v>
      </c>
      <c r="AV121" s="13" t="s">
        <v>85</v>
      </c>
      <c r="AW121" s="13" t="s">
        <v>37</v>
      </c>
      <c r="AX121" s="13" t="s">
        <v>81</v>
      </c>
      <c r="AY121" s="216" t="s">
        <v>131</v>
      </c>
    </row>
    <row r="122" spans="2:65" s="1" customFormat="1" ht="24" customHeight="1">
      <c r="B122" s="34"/>
      <c r="C122" s="180" t="s">
        <v>193</v>
      </c>
      <c r="D122" s="180" t="s">
        <v>133</v>
      </c>
      <c r="E122" s="181" t="s">
        <v>554</v>
      </c>
      <c r="F122" s="182" t="s">
        <v>555</v>
      </c>
      <c r="G122" s="183" t="s">
        <v>173</v>
      </c>
      <c r="H122" s="184">
        <v>11</v>
      </c>
      <c r="I122" s="185"/>
      <c r="J122" s="186">
        <f>ROUND(I122*H122,2)</f>
        <v>0</v>
      </c>
      <c r="K122" s="182" t="s">
        <v>137</v>
      </c>
      <c r="L122" s="38"/>
      <c r="M122" s="187" t="s">
        <v>28</v>
      </c>
      <c r="N122" s="188" t="s">
        <v>47</v>
      </c>
      <c r="O122" s="63"/>
      <c r="P122" s="189">
        <f>O122*H122</f>
        <v>0</v>
      </c>
      <c r="Q122" s="189">
        <v>0</v>
      </c>
      <c r="R122" s="189">
        <f>Q122*H122</f>
        <v>0</v>
      </c>
      <c r="S122" s="189">
        <v>0</v>
      </c>
      <c r="T122" s="190">
        <f>S122*H122</f>
        <v>0</v>
      </c>
      <c r="AR122" s="191" t="s">
        <v>91</v>
      </c>
      <c r="AT122" s="191" t="s">
        <v>133</v>
      </c>
      <c r="AU122" s="191" t="s">
        <v>85</v>
      </c>
      <c r="AY122" s="17" t="s">
        <v>131</v>
      </c>
      <c r="BE122" s="192">
        <f>IF(N122="základní",J122,0)</f>
        <v>0</v>
      </c>
      <c r="BF122" s="192">
        <f>IF(N122="snížená",J122,0)</f>
        <v>0</v>
      </c>
      <c r="BG122" s="192">
        <f>IF(N122="zákl. přenesená",J122,0)</f>
        <v>0</v>
      </c>
      <c r="BH122" s="192">
        <f>IF(N122="sníž. přenesená",J122,0)</f>
        <v>0</v>
      </c>
      <c r="BI122" s="192">
        <f>IF(N122="nulová",J122,0)</f>
        <v>0</v>
      </c>
      <c r="BJ122" s="17" t="s">
        <v>81</v>
      </c>
      <c r="BK122" s="192">
        <f>ROUND(I122*H122,2)</f>
        <v>0</v>
      </c>
      <c r="BL122" s="17" t="s">
        <v>91</v>
      </c>
      <c r="BM122" s="191" t="s">
        <v>556</v>
      </c>
    </row>
    <row r="123" spans="2:65" s="1" customFormat="1" ht="58.5">
      <c r="B123" s="34"/>
      <c r="C123" s="35"/>
      <c r="D123" s="193" t="s">
        <v>139</v>
      </c>
      <c r="E123" s="35"/>
      <c r="F123" s="194" t="s">
        <v>557</v>
      </c>
      <c r="G123" s="35"/>
      <c r="H123" s="35"/>
      <c r="I123" s="107"/>
      <c r="J123" s="35"/>
      <c r="K123" s="35"/>
      <c r="L123" s="38"/>
      <c r="M123" s="195"/>
      <c r="N123" s="63"/>
      <c r="O123" s="63"/>
      <c r="P123" s="63"/>
      <c r="Q123" s="63"/>
      <c r="R123" s="63"/>
      <c r="S123" s="63"/>
      <c r="T123" s="64"/>
      <c r="AT123" s="17" t="s">
        <v>139</v>
      </c>
      <c r="AU123" s="17" t="s">
        <v>85</v>
      </c>
    </row>
    <row r="124" spans="2:65" s="1" customFormat="1" ht="16.5" customHeight="1">
      <c r="B124" s="34"/>
      <c r="C124" s="228" t="s">
        <v>199</v>
      </c>
      <c r="D124" s="228" t="s">
        <v>223</v>
      </c>
      <c r="E124" s="229" t="s">
        <v>558</v>
      </c>
      <c r="F124" s="230" t="s">
        <v>931</v>
      </c>
      <c r="G124" s="231" t="s">
        <v>173</v>
      </c>
      <c r="H124" s="232">
        <v>11</v>
      </c>
      <c r="I124" s="233"/>
      <c r="J124" s="234">
        <f>ROUND(I124*H124,2)</f>
        <v>0</v>
      </c>
      <c r="K124" s="230" t="s">
        <v>559</v>
      </c>
      <c r="L124" s="235"/>
      <c r="M124" s="236" t="s">
        <v>28</v>
      </c>
      <c r="N124" s="237" t="s">
        <v>47</v>
      </c>
      <c r="O124" s="63"/>
      <c r="P124" s="189">
        <f>O124*H124</f>
        <v>0</v>
      </c>
      <c r="Q124" s="189">
        <v>6.3E-2</v>
      </c>
      <c r="R124" s="189">
        <f>Q124*H124</f>
        <v>0.69300000000000006</v>
      </c>
      <c r="S124" s="189">
        <v>0</v>
      </c>
      <c r="T124" s="190">
        <f>S124*H124</f>
        <v>0</v>
      </c>
      <c r="AR124" s="191" t="s">
        <v>177</v>
      </c>
      <c r="AT124" s="191" t="s">
        <v>223</v>
      </c>
      <c r="AU124" s="191" t="s">
        <v>85</v>
      </c>
      <c r="AY124" s="17" t="s">
        <v>131</v>
      </c>
      <c r="BE124" s="192">
        <f>IF(N124="základní",J124,0)</f>
        <v>0</v>
      </c>
      <c r="BF124" s="192">
        <f>IF(N124="snížená",J124,0)</f>
        <v>0</v>
      </c>
      <c r="BG124" s="192">
        <f>IF(N124="zákl. přenesená",J124,0)</f>
        <v>0</v>
      </c>
      <c r="BH124" s="192">
        <f>IF(N124="sníž. přenesená",J124,0)</f>
        <v>0</v>
      </c>
      <c r="BI124" s="192">
        <f>IF(N124="nulová",J124,0)</f>
        <v>0</v>
      </c>
      <c r="BJ124" s="17" t="s">
        <v>81</v>
      </c>
      <c r="BK124" s="192">
        <f>ROUND(I124*H124,2)</f>
        <v>0</v>
      </c>
      <c r="BL124" s="17" t="s">
        <v>91</v>
      </c>
      <c r="BM124" s="191" t="s">
        <v>560</v>
      </c>
    </row>
    <row r="125" spans="2:65" s="1" customFormat="1" ht="24" customHeight="1">
      <c r="B125" s="34"/>
      <c r="C125" s="180">
        <v>13</v>
      </c>
      <c r="D125" s="180" t="s">
        <v>133</v>
      </c>
      <c r="E125" s="181" t="s">
        <v>561</v>
      </c>
      <c r="F125" s="182" t="s">
        <v>562</v>
      </c>
      <c r="G125" s="183" t="s">
        <v>173</v>
      </c>
      <c r="H125" s="184">
        <v>11</v>
      </c>
      <c r="I125" s="185"/>
      <c r="J125" s="186">
        <f>ROUND(I125*H125,2)</f>
        <v>0</v>
      </c>
      <c r="K125" s="182" t="s">
        <v>137</v>
      </c>
      <c r="L125" s="38"/>
      <c r="M125" s="187" t="s">
        <v>28</v>
      </c>
      <c r="N125" s="188" t="s">
        <v>47</v>
      </c>
      <c r="O125" s="63"/>
      <c r="P125" s="189">
        <f>O125*H125</f>
        <v>0</v>
      </c>
      <c r="Q125" s="189">
        <v>2.5999999999999999E-3</v>
      </c>
      <c r="R125" s="189">
        <f>Q125*H125</f>
        <v>2.86E-2</v>
      </c>
      <c r="S125" s="189">
        <v>0</v>
      </c>
      <c r="T125" s="190">
        <f>S125*H125</f>
        <v>0</v>
      </c>
      <c r="AR125" s="191" t="s">
        <v>91</v>
      </c>
      <c r="AT125" s="191" t="s">
        <v>133</v>
      </c>
      <c r="AU125" s="191" t="s">
        <v>85</v>
      </c>
      <c r="AY125" s="17" t="s">
        <v>131</v>
      </c>
      <c r="BE125" s="192">
        <f>IF(N125="základní",J125,0)</f>
        <v>0</v>
      </c>
      <c r="BF125" s="192">
        <f>IF(N125="snížená",J125,0)</f>
        <v>0</v>
      </c>
      <c r="BG125" s="192">
        <f>IF(N125="zákl. přenesená",J125,0)</f>
        <v>0</v>
      </c>
      <c r="BH125" s="192">
        <f>IF(N125="sníž. přenesená",J125,0)</f>
        <v>0</v>
      </c>
      <c r="BI125" s="192">
        <f>IF(N125="nulová",J125,0)</f>
        <v>0</v>
      </c>
      <c r="BJ125" s="17" t="s">
        <v>81</v>
      </c>
      <c r="BK125" s="192">
        <f>ROUND(I125*H125,2)</f>
        <v>0</v>
      </c>
      <c r="BL125" s="17" t="s">
        <v>91</v>
      </c>
      <c r="BM125" s="191" t="s">
        <v>563</v>
      </c>
    </row>
    <row r="126" spans="2:65" s="1" customFormat="1" ht="29.25">
      <c r="B126" s="34"/>
      <c r="C126" s="35"/>
      <c r="D126" s="193" t="s">
        <v>139</v>
      </c>
      <c r="E126" s="35"/>
      <c r="F126" s="194" t="s">
        <v>564</v>
      </c>
      <c r="G126" s="35"/>
      <c r="H126" s="35"/>
      <c r="I126" s="107"/>
      <c r="J126" s="35"/>
      <c r="K126" s="35"/>
      <c r="L126" s="38"/>
      <c r="M126" s="195"/>
      <c r="N126" s="63"/>
      <c r="O126" s="63"/>
      <c r="P126" s="63"/>
      <c r="Q126" s="63"/>
      <c r="R126" s="63"/>
      <c r="S126" s="63"/>
      <c r="T126" s="64"/>
      <c r="AT126" s="17" t="s">
        <v>139</v>
      </c>
      <c r="AU126" s="17" t="s">
        <v>85</v>
      </c>
    </row>
    <row r="127" spans="2:65" s="1" customFormat="1" ht="16.5" customHeight="1">
      <c r="B127" s="34"/>
      <c r="C127" s="180">
        <v>14</v>
      </c>
      <c r="D127" s="180" t="s">
        <v>133</v>
      </c>
      <c r="E127" s="181" t="s">
        <v>565</v>
      </c>
      <c r="F127" s="182" t="s">
        <v>566</v>
      </c>
      <c r="G127" s="183" t="s">
        <v>173</v>
      </c>
      <c r="H127" s="184">
        <v>11</v>
      </c>
      <c r="I127" s="185"/>
      <c r="J127" s="186">
        <f>ROUND(I127*H127,2)</f>
        <v>0</v>
      </c>
      <c r="K127" s="182" t="s">
        <v>137</v>
      </c>
      <c r="L127" s="38"/>
      <c r="M127" s="187" t="s">
        <v>28</v>
      </c>
      <c r="N127" s="188" t="s">
        <v>47</v>
      </c>
      <c r="O127" s="63"/>
      <c r="P127" s="189">
        <f>O127*H127</f>
        <v>0</v>
      </c>
      <c r="Q127" s="189">
        <v>5.0000000000000001E-4</v>
      </c>
      <c r="R127" s="189">
        <f>Q127*H127</f>
        <v>5.4999999999999997E-3</v>
      </c>
      <c r="S127" s="189">
        <v>0</v>
      </c>
      <c r="T127" s="190">
        <f>S127*H127</f>
        <v>0</v>
      </c>
      <c r="AR127" s="191" t="s">
        <v>91</v>
      </c>
      <c r="AT127" s="191" t="s">
        <v>133</v>
      </c>
      <c r="AU127" s="191" t="s">
        <v>85</v>
      </c>
      <c r="AY127" s="17" t="s">
        <v>131</v>
      </c>
      <c r="BE127" s="192">
        <f>IF(N127="základní",J127,0)</f>
        <v>0</v>
      </c>
      <c r="BF127" s="192">
        <f>IF(N127="snížená",J127,0)</f>
        <v>0</v>
      </c>
      <c r="BG127" s="192">
        <f>IF(N127="zákl. přenesená",J127,0)</f>
        <v>0</v>
      </c>
      <c r="BH127" s="192">
        <f>IF(N127="sníž. přenesená",J127,0)</f>
        <v>0</v>
      </c>
      <c r="BI127" s="192">
        <f>IF(N127="nulová",J127,0)</f>
        <v>0</v>
      </c>
      <c r="BJ127" s="17" t="s">
        <v>81</v>
      </c>
      <c r="BK127" s="192">
        <f>ROUND(I127*H127,2)</f>
        <v>0</v>
      </c>
      <c r="BL127" s="17" t="s">
        <v>91</v>
      </c>
      <c r="BM127" s="191" t="s">
        <v>567</v>
      </c>
    </row>
    <row r="128" spans="2:65" s="1" customFormat="1" ht="39">
      <c r="B128" s="34"/>
      <c r="C128" s="35"/>
      <c r="D128" s="193" t="s">
        <v>139</v>
      </c>
      <c r="E128" s="35"/>
      <c r="F128" s="194" t="s">
        <v>568</v>
      </c>
      <c r="G128" s="35"/>
      <c r="H128" s="35"/>
      <c r="I128" s="107"/>
      <c r="J128" s="35"/>
      <c r="K128" s="35"/>
      <c r="L128" s="38"/>
      <c r="M128" s="195"/>
      <c r="N128" s="63"/>
      <c r="O128" s="63"/>
      <c r="P128" s="63"/>
      <c r="Q128" s="63"/>
      <c r="R128" s="63"/>
      <c r="S128" s="63"/>
      <c r="T128" s="64"/>
      <c r="AT128" s="17" t="s">
        <v>139</v>
      </c>
      <c r="AU128" s="17" t="s">
        <v>85</v>
      </c>
    </row>
    <row r="129" spans="2:65" s="1" customFormat="1" ht="16.5" customHeight="1">
      <c r="B129" s="34"/>
      <c r="C129" s="180">
        <v>15</v>
      </c>
      <c r="D129" s="180" t="s">
        <v>133</v>
      </c>
      <c r="E129" s="181" t="s">
        <v>569</v>
      </c>
      <c r="F129" s="182" t="s">
        <v>570</v>
      </c>
      <c r="G129" s="183" t="s">
        <v>173</v>
      </c>
      <c r="H129" s="184">
        <v>10</v>
      </c>
      <c r="I129" s="185"/>
      <c r="J129" s="186">
        <f>ROUND(I129*H129,2)</f>
        <v>0</v>
      </c>
      <c r="K129" s="182" t="s">
        <v>137</v>
      </c>
      <c r="L129" s="38"/>
      <c r="M129" s="187" t="s">
        <v>28</v>
      </c>
      <c r="N129" s="188" t="s">
        <v>47</v>
      </c>
      <c r="O129" s="63"/>
      <c r="P129" s="189">
        <f>O129*H129</f>
        <v>0</v>
      </c>
      <c r="Q129" s="189">
        <v>0</v>
      </c>
      <c r="R129" s="189">
        <f>Q129*H129</f>
        <v>0</v>
      </c>
      <c r="S129" s="189">
        <v>0</v>
      </c>
      <c r="T129" s="190">
        <f>S129*H129</f>
        <v>0</v>
      </c>
      <c r="AR129" s="191" t="s">
        <v>91</v>
      </c>
      <c r="AT129" s="191" t="s">
        <v>133</v>
      </c>
      <c r="AU129" s="191" t="s">
        <v>85</v>
      </c>
      <c r="AY129" s="17" t="s">
        <v>131</v>
      </c>
      <c r="BE129" s="192">
        <f>IF(N129="základní",J129,0)</f>
        <v>0</v>
      </c>
      <c r="BF129" s="192">
        <f>IF(N129="snížená",J129,0)</f>
        <v>0</v>
      </c>
      <c r="BG129" s="192">
        <f>IF(N129="zákl. přenesená",J129,0)</f>
        <v>0</v>
      </c>
      <c r="BH129" s="192">
        <f>IF(N129="sníž. přenesená",J129,0)</f>
        <v>0</v>
      </c>
      <c r="BI129" s="192">
        <f>IF(N129="nulová",J129,0)</f>
        <v>0</v>
      </c>
      <c r="BJ129" s="17" t="s">
        <v>81</v>
      </c>
      <c r="BK129" s="192">
        <f>ROUND(I129*H129,2)</f>
        <v>0</v>
      </c>
      <c r="BL129" s="17" t="s">
        <v>91</v>
      </c>
      <c r="BM129" s="191" t="s">
        <v>571</v>
      </c>
    </row>
    <row r="130" spans="2:65" s="1" customFormat="1" ht="29.25">
      <c r="B130" s="34"/>
      <c r="C130" s="35"/>
      <c r="D130" s="193" t="s">
        <v>139</v>
      </c>
      <c r="E130" s="35"/>
      <c r="F130" s="194" t="s">
        <v>572</v>
      </c>
      <c r="G130" s="35"/>
      <c r="H130" s="35"/>
      <c r="I130" s="107"/>
      <c r="J130" s="35"/>
      <c r="K130" s="35"/>
      <c r="L130" s="38"/>
      <c r="M130" s="238"/>
      <c r="N130" s="239"/>
      <c r="O130" s="239"/>
      <c r="P130" s="239"/>
      <c r="Q130" s="239"/>
      <c r="R130" s="239"/>
      <c r="S130" s="239"/>
      <c r="T130" s="240"/>
      <c r="AT130" s="17" t="s">
        <v>139</v>
      </c>
      <c r="AU130" s="17" t="s">
        <v>85</v>
      </c>
    </row>
    <row r="131" spans="2:65" s="1" customFormat="1" ht="6.95" customHeight="1">
      <c r="B131" s="46"/>
      <c r="C131" s="47"/>
      <c r="D131" s="47"/>
      <c r="E131" s="47"/>
      <c r="F131" s="47"/>
      <c r="G131" s="47"/>
      <c r="H131" s="47"/>
      <c r="I131" s="131"/>
      <c r="J131" s="47"/>
      <c r="K131" s="47"/>
      <c r="L131" s="38"/>
    </row>
    <row r="132" spans="2:65" ht="11.25"/>
  </sheetData>
  <sheetProtection sheet="1" objects="1" scenarios="1"/>
  <autoFilter ref="C80:K13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B2:BM133"/>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99</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573</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ROUND(J83,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ROUND((SUM(BE83:BE132)),  2)</f>
        <v>0</v>
      </c>
      <c r="I33" s="120">
        <v>0.21</v>
      </c>
      <c r="J33" s="119">
        <f>ROUND(((SUM(BE83:BE132))*I33),  2)</f>
        <v>0</v>
      </c>
      <c r="L33" s="38"/>
    </row>
    <row r="34" spans="2:12" s="1" customFormat="1" ht="14.45" customHeight="1">
      <c r="B34" s="38"/>
      <c r="E34" s="106" t="s">
        <v>48</v>
      </c>
      <c r="F34" s="119">
        <f>ROUND((SUM(BF83:BF132)),  2)</f>
        <v>0</v>
      </c>
      <c r="I34" s="120">
        <v>0.15</v>
      </c>
      <c r="J34" s="119">
        <f>ROUND(((SUM(BF83:BF132))*I34),  2)</f>
        <v>0</v>
      </c>
      <c r="L34" s="38"/>
    </row>
    <row r="35" spans="2:12" s="1" customFormat="1" ht="14.45" hidden="1" customHeight="1">
      <c r="B35" s="38"/>
      <c r="E35" s="106" t="s">
        <v>49</v>
      </c>
      <c r="F35" s="119">
        <f>ROUND((SUM(BG83:BG132)),  2)</f>
        <v>0</v>
      </c>
      <c r="I35" s="120">
        <v>0.21</v>
      </c>
      <c r="J35" s="119">
        <f>0</f>
        <v>0</v>
      </c>
      <c r="L35" s="38"/>
    </row>
    <row r="36" spans="2:12" s="1" customFormat="1" ht="14.45" hidden="1" customHeight="1">
      <c r="B36" s="38"/>
      <c r="E36" s="106" t="s">
        <v>50</v>
      </c>
      <c r="F36" s="119">
        <f>ROUND((SUM(BH83:BH132)),  2)</f>
        <v>0</v>
      </c>
      <c r="I36" s="120">
        <v>0.15</v>
      </c>
      <c r="J36" s="119">
        <f>0</f>
        <v>0</v>
      </c>
      <c r="L36" s="38"/>
    </row>
    <row r="37" spans="2:12" s="1" customFormat="1" ht="14.45" hidden="1" customHeight="1">
      <c r="B37" s="38"/>
      <c r="E37" s="106" t="s">
        <v>51</v>
      </c>
      <c r="F37" s="119">
        <f>ROUND((SUM(BI83:BI132)),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6 - SO 06 Dočasné konstrukce (brody)</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J83</f>
        <v>0</v>
      </c>
      <c r="K59" s="35"/>
      <c r="L59" s="38"/>
      <c r="AU59" s="17" t="s">
        <v>109</v>
      </c>
    </row>
    <row r="60" spans="2:47" s="8" customFormat="1" ht="24.95" customHeight="1">
      <c r="B60" s="140"/>
      <c r="C60" s="141"/>
      <c r="D60" s="142" t="s">
        <v>110</v>
      </c>
      <c r="E60" s="143"/>
      <c r="F60" s="143"/>
      <c r="G60" s="143"/>
      <c r="H60" s="143"/>
      <c r="I60" s="144"/>
      <c r="J60" s="145">
        <f>J84</f>
        <v>0</v>
      </c>
      <c r="K60" s="141"/>
      <c r="L60" s="146"/>
    </row>
    <row r="61" spans="2:47" s="9" customFormat="1" ht="19.899999999999999" customHeight="1">
      <c r="B61" s="147"/>
      <c r="C61" s="148"/>
      <c r="D61" s="149" t="s">
        <v>111</v>
      </c>
      <c r="E61" s="150"/>
      <c r="F61" s="150"/>
      <c r="G61" s="150"/>
      <c r="H61" s="150"/>
      <c r="I61" s="151"/>
      <c r="J61" s="152">
        <f>J85</f>
        <v>0</v>
      </c>
      <c r="K61" s="148"/>
      <c r="L61" s="153"/>
    </row>
    <row r="62" spans="2:47" s="9" customFormat="1" ht="19.899999999999999" customHeight="1">
      <c r="B62" s="147"/>
      <c r="C62" s="148"/>
      <c r="D62" s="149" t="s">
        <v>574</v>
      </c>
      <c r="E62" s="150"/>
      <c r="F62" s="150"/>
      <c r="G62" s="150"/>
      <c r="H62" s="150"/>
      <c r="I62" s="151"/>
      <c r="J62" s="152">
        <f>J112</f>
        <v>0</v>
      </c>
      <c r="K62" s="148"/>
      <c r="L62" s="153"/>
    </row>
    <row r="63" spans="2:47" s="9" customFormat="1" ht="19.899999999999999" customHeight="1">
      <c r="B63" s="147"/>
      <c r="C63" s="148"/>
      <c r="D63" s="149" t="s">
        <v>388</v>
      </c>
      <c r="E63" s="150"/>
      <c r="F63" s="150"/>
      <c r="G63" s="150"/>
      <c r="H63" s="150"/>
      <c r="I63" s="151"/>
      <c r="J63" s="152">
        <f>J126</f>
        <v>0</v>
      </c>
      <c r="K63" s="148"/>
      <c r="L63" s="153"/>
    </row>
    <row r="64" spans="2:47" s="1" customFormat="1" ht="21.75" customHeight="1">
      <c r="B64" s="34"/>
      <c r="C64" s="35"/>
      <c r="D64" s="35"/>
      <c r="E64" s="35"/>
      <c r="F64" s="35"/>
      <c r="G64" s="35"/>
      <c r="H64" s="35"/>
      <c r="I64" s="107"/>
      <c r="J64" s="35"/>
      <c r="K64" s="35"/>
      <c r="L64" s="38"/>
    </row>
    <row r="65" spans="2:12" s="1" customFormat="1" ht="6.95" customHeight="1">
      <c r="B65" s="46"/>
      <c r="C65" s="47"/>
      <c r="D65" s="47"/>
      <c r="E65" s="47"/>
      <c r="F65" s="47"/>
      <c r="G65" s="47"/>
      <c r="H65" s="47"/>
      <c r="I65" s="131"/>
      <c r="J65" s="47"/>
      <c r="K65" s="47"/>
      <c r="L65" s="38"/>
    </row>
    <row r="69" spans="2:12" s="1" customFormat="1" ht="6.95" customHeight="1">
      <c r="B69" s="48"/>
      <c r="C69" s="49"/>
      <c r="D69" s="49"/>
      <c r="E69" s="49"/>
      <c r="F69" s="49"/>
      <c r="G69" s="49"/>
      <c r="H69" s="49"/>
      <c r="I69" s="134"/>
      <c r="J69" s="49"/>
      <c r="K69" s="49"/>
      <c r="L69" s="38"/>
    </row>
    <row r="70" spans="2:12" s="1" customFormat="1" ht="24.95" customHeight="1">
      <c r="B70" s="34"/>
      <c r="C70" s="23" t="s">
        <v>116</v>
      </c>
      <c r="D70" s="35"/>
      <c r="E70" s="35"/>
      <c r="F70" s="35"/>
      <c r="G70" s="35"/>
      <c r="H70" s="35"/>
      <c r="I70" s="107"/>
      <c r="J70" s="35"/>
      <c r="K70" s="35"/>
      <c r="L70" s="38"/>
    </row>
    <row r="71" spans="2:12" s="1" customFormat="1" ht="6.95" customHeight="1">
      <c r="B71" s="34"/>
      <c r="C71" s="35"/>
      <c r="D71" s="35"/>
      <c r="E71" s="35"/>
      <c r="F71" s="35"/>
      <c r="G71" s="35"/>
      <c r="H71" s="35"/>
      <c r="I71" s="107"/>
      <c r="J71" s="35"/>
      <c r="K71" s="35"/>
      <c r="L71" s="38"/>
    </row>
    <row r="72" spans="2:12" s="1" customFormat="1" ht="12" customHeight="1">
      <c r="B72" s="34"/>
      <c r="C72" s="29" t="s">
        <v>16</v>
      </c>
      <c r="D72" s="35"/>
      <c r="E72" s="35"/>
      <c r="F72" s="35"/>
      <c r="G72" s="35"/>
      <c r="H72" s="35"/>
      <c r="I72" s="107"/>
      <c r="J72" s="35"/>
      <c r="K72" s="35"/>
      <c r="L72" s="38"/>
    </row>
    <row r="73" spans="2:12" s="1" customFormat="1" ht="16.5" customHeight="1">
      <c r="B73" s="34"/>
      <c r="C73" s="35"/>
      <c r="D73" s="35"/>
      <c r="E73" s="373" t="str">
        <f>E7</f>
        <v>Orlice, Týniště n.O., revitalizace ramene Jordán - zadání</v>
      </c>
      <c r="F73" s="374"/>
      <c r="G73" s="374"/>
      <c r="H73" s="374"/>
      <c r="I73" s="107"/>
      <c r="J73" s="35"/>
      <c r="K73" s="35"/>
      <c r="L73" s="38"/>
    </row>
    <row r="74" spans="2:12" s="1" customFormat="1" ht="12" customHeight="1">
      <c r="B74" s="34"/>
      <c r="C74" s="29" t="s">
        <v>104</v>
      </c>
      <c r="D74" s="35"/>
      <c r="E74" s="35"/>
      <c r="F74" s="35"/>
      <c r="G74" s="35"/>
      <c r="H74" s="35"/>
      <c r="I74" s="107"/>
      <c r="J74" s="35"/>
      <c r="K74" s="35"/>
      <c r="L74" s="38"/>
    </row>
    <row r="75" spans="2:12" s="1" customFormat="1" ht="16.5" customHeight="1">
      <c r="B75" s="34"/>
      <c r="C75" s="35"/>
      <c r="D75" s="35"/>
      <c r="E75" s="346" t="str">
        <f>E9</f>
        <v>6 - SO 06 Dočasné konstrukce (brody)</v>
      </c>
      <c r="F75" s="375"/>
      <c r="G75" s="375"/>
      <c r="H75" s="375"/>
      <c r="I75" s="107"/>
      <c r="J75" s="35"/>
      <c r="K75" s="35"/>
      <c r="L75" s="38"/>
    </row>
    <row r="76" spans="2:12" s="1" customFormat="1" ht="6.95" customHeight="1">
      <c r="B76" s="34"/>
      <c r="C76" s="35"/>
      <c r="D76" s="35"/>
      <c r="E76" s="35"/>
      <c r="F76" s="35"/>
      <c r="G76" s="35"/>
      <c r="H76" s="35"/>
      <c r="I76" s="107"/>
      <c r="J76" s="35"/>
      <c r="K76" s="35"/>
      <c r="L76" s="38"/>
    </row>
    <row r="77" spans="2:12" s="1" customFormat="1" ht="12" customHeight="1">
      <c r="B77" s="34"/>
      <c r="C77" s="29" t="s">
        <v>22</v>
      </c>
      <c r="D77" s="35"/>
      <c r="E77" s="35"/>
      <c r="F77" s="27" t="str">
        <f>F12</f>
        <v>Týniště n. Orlicí, Štěpánovsko</v>
      </c>
      <c r="G77" s="35"/>
      <c r="H77" s="35"/>
      <c r="I77" s="109" t="s">
        <v>24</v>
      </c>
      <c r="J77" s="58" t="str">
        <f>IF(J12="","",J12)</f>
        <v>27. 5. 2019</v>
      </c>
      <c r="K77" s="35"/>
      <c r="L77" s="38"/>
    </row>
    <row r="78" spans="2:12" s="1" customFormat="1" ht="6.95" customHeight="1">
      <c r="B78" s="34"/>
      <c r="C78" s="35"/>
      <c r="D78" s="35"/>
      <c r="E78" s="35"/>
      <c r="F78" s="35"/>
      <c r="G78" s="35"/>
      <c r="H78" s="35"/>
      <c r="I78" s="107"/>
      <c r="J78" s="35"/>
      <c r="K78" s="35"/>
      <c r="L78" s="38"/>
    </row>
    <row r="79" spans="2:12" s="1" customFormat="1" ht="43.15" customHeight="1">
      <c r="B79" s="34"/>
      <c r="C79" s="29" t="s">
        <v>26</v>
      </c>
      <c r="D79" s="35"/>
      <c r="E79" s="35"/>
      <c r="F79" s="27" t="str">
        <f>E15</f>
        <v>Povodí Labe, státní podnik,Víta Nejedlého 951, HK3</v>
      </c>
      <c r="G79" s="35"/>
      <c r="H79" s="35"/>
      <c r="I79" s="109" t="s">
        <v>33</v>
      </c>
      <c r="J79" s="32" t="str">
        <f>E21</f>
        <v>Šindlar s.r.o.,Na Brně 372/2a, 500 06 Hradec Král.</v>
      </c>
      <c r="K79" s="35"/>
      <c r="L79" s="38"/>
    </row>
    <row r="80" spans="2:12" s="1" customFormat="1" ht="15.2" customHeight="1">
      <c r="B80" s="34"/>
      <c r="C80" s="29" t="s">
        <v>31</v>
      </c>
      <c r="D80" s="35"/>
      <c r="E80" s="35"/>
      <c r="F80" s="27" t="str">
        <f>IF(E18="","",E18)</f>
        <v>Vyplň údaj</v>
      </c>
      <c r="G80" s="35"/>
      <c r="H80" s="35"/>
      <c r="I80" s="109" t="s">
        <v>38</v>
      </c>
      <c r="J80" s="32" t="str">
        <f>E24</f>
        <v>Ing. Nikola Janková</v>
      </c>
      <c r="K80" s="35"/>
      <c r="L80" s="38"/>
    </row>
    <row r="81" spans="2:65" s="1" customFormat="1" ht="10.35" customHeight="1">
      <c r="B81" s="34"/>
      <c r="C81" s="35"/>
      <c r="D81" s="35"/>
      <c r="E81" s="35"/>
      <c r="F81" s="35"/>
      <c r="G81" s="35"/>
      <c r="H81" s="35"/>
      <c r="I81" s="107"/>
      <c r="J81" s="35"/>
      <c r="K81" s="35"/>
      <c r="L81" s="38"/>
    </row>
    <row r="82" spans="2:65" s="10" customFormat="1" ht="29.25" customHeight="1">
      <c r="B82" s="154"/>
      <c r="C82" s="155" t="s">
        <v>117</v>
      </c>
      <c r="D82" s="156" t="s">
        <v>61</v>
      </c>
      <c r="E82" s="156" t="s">
        <v>57</v>
      </c>
      <c r="F82" s="156" t="s">
        <v>58</v>
      </c>
      <c r="G82" s="156" t="s">
        <v>118</v>
      </c>
      <c r="H82" s="156" t="s">
        <v>119</v>
      </c>
      <c r="I82" s="157" t="s">
        <v>120</v>
      </c>
      <c r="J82" s="156" t="s">
        <v>108</v>
      </c>
      <c r="K82" s="158" t="s">
        <v>121</v>
      </c>
      <c r="L82" s="159"/>
      <c r="M82" s="67" t="s">
        <v>28</v>
      </c>
      <c r="N82" s="68" t="s">
        <v>46</v>
      </c>
      <c r="O82" s="68" t="s">
        <v>122</v>
      </c>
      <c r="P82" s="68" t="s">
        <v>123</v>
      </c>
      <c r="Q82" s="68" t="s">
        <v>124</v>
      </c>
      <c r="R82" s="68" t="s">
        <v>125</v>
      </c>
      <c r="S82" s="68" t="s">
        <v>126</v>
      </c>
      <c r="T82" s="69" t="s">
        <v>127</v>
      </c>
    </row>
    <row r="83" spans="2:65" s="1" customFormat="1" ht="22.9" customHeight="1">
      <c r="B83" s="34"/>
      <c r="C83" s="74" t="s">
        <v>128</v>
      </c>
      <c r="D83" s="35"/>
      <c r="E83" s="35"/>
      <c r="F83" s="35"/>
      <c r="G83" s="35"/>
      <c r="H83" s="35"/>
      <c r="I83" s="107"/>
      <c r="J83" s="160">
        <f>BK83</f>
        <v>0</v>
      </c>
      <c r="K83" s="35"/>
      <c r="L83" s="38"/>
      <c r="M83" s="70"/>
      <c r="N83" s="71"/>
      <c r="O83" s="71"/>
      <c r="P83" s="161">
        <f>P84</f>
        <v>0</v>
      </c>
      <c r="Q83" s="71"/>
      <c r="R83" s="161">
        <f>R84</f>
        <v>134.309</v>
      </c>
      <c r="S83" s="71"/>
      <c r="T83" s="162">
        <f>T84</f>
        <v>384.83199999999999</v>
      </c>
      <c r="AT83" s="17" t="s">
        <v>75</v>
      </c>
      <c r="AU83" s="17" t="s">
        <v>109</v>
      </c>
      <c r="BK83" s="163">
        <f>BK84</f>
        <v>0</v>
      </c>
    </row>
    <row r="84" spans="2:65" s="11" customFormat="1" ht="25.9" customHeight="1">
      <c r="B84" s="164"/>
      <c r="C84" s="165"/>
      <c r="D84" s="166" t="s">
        <v>75</v>
      </c>
      <c r="E84" s="167" t="s">
        <v>129</v>
      </c>
      <c r="F84" s="167" t="s">
        <v>130</v>
      </c>
      <c r="G84" s="165"/>
      <c r="H84" s="165"/>
      <c r="I84" s="168"/>
      <c r="J84" s="169">
        <f>BK84</f>
        <v>0</v>
      </c>
      <c r="K84" s="165"/>
      <c r="L84" s="170"/>
      <c r="M84" s="171"/>
      <c r="N84" s="172"/>
      <c r="O84" s="172"/>
      <c r="P84" s="173">
        <f>P85+P112+P126</f>
        <v>0</v>
      </c>
      <c r="Q84" s="172"/>
      <c r="R84" s="173">
        <f>R85+R112+R126</f>
        <v>134.309</v>
      </c>
      <c r="S84" s="172"/>
      <c r="T84" s="174">
        <f>T85+T112+T126</f>
        <v>384.83199999999999</v>
      </c>
      <c r="AR84" s="175" t="s">
        <v>81</v>
      </c>
      <c r="AT84" s="176" t="s">
        <v>75</v>
      </c>
      <c r="AU84" s="176" t="s">
        <v>76</v>
      </c>
      <c r="AY84" s="175" t="s">
        <v>131</v>
      </c>
      <c r="BK84" s="177">
        <f>BK85+BK112+BK126</f>
        <v>0</v>
      </c>
    </row>
    <row r="85" spans="2:65" s="11" customFormat="1" ht="22.9" customHeight="1">
      <c r="B85" s="164"/>
      <c r="C85" s="165"/>
      <c r="D85" s="166" t="s">
        <v>75</v>
      </c>
      <c r="E85" s="178" t="s">
        <v>81</v>
      </c>
      <c r="F85" s="178" t="s">
        <v>132</v>
      </c>
      <c r="G85" s="165"/>
      <c r="H85" s="165"/>
      <c r="I85" s="168"/>
      <c r="J85" s="179">
        <f>BK85</f>
        <v>0</v>
      </c>
      <c r="K85" s="165"/>
      <c r="L85" s="170"/>
      <c r="M85" s="171"/>
      <c r="N85" s="172"/>
      <c r="O85" s="172"/>
      <c r="P85" s="173">
        <f>SUM(P86:P111)</f>
        <v>0</v>
      </c>
      <c r="Q85" s="172"/>
      <c r="R85" s="173">
        <f>SUM(R86:R111)</f>
        <v>0</v>
      </c>
      <c r="S85" s="172"/>
      <c r="T85" s="174">
        <f>SUM(T86:T111)</f>
        <v>384.83199999999999</v>
      </c>
      <c r="AR85" s="175" t="s">
        <v>81</v>
      </c>
      <c r="AT85" s="176" t="s">
        <v>75</v>
      </c>
      <c r="AU85" s="176" t="s">
        <v>81</v>
      </c>
      <c r="AY85" s="175" t="s">
        <v>131</v>
      </c>
      <c r="BK85" s="177">
        <f>SUM(BK86:BK111)</f>
        <v>0</v>
      </c>
    </row>
    <row r="86" spans="2:65" s="1" customFormat="1" ht="36" customHeight="1">
      <c r="B86" s="34"/>
      <c r="C86" s="180" t="s">
        <v>81</v>
      </c>
      <c r="D86" s="180" t="s">
        <v>133</v>
      </c>
      <c r="E86" s="181" t="s">
        <v>575</v>
      </c>
      <c r="F86" s="182" t="s">
        <v>576</v>
      </c>
      <c r="G86" s="183" t="s">
        <v>213</v>
      </c>
      <c r="H86" s="184">
        <v>294</v>
      </c>
      <c r="I86" s="185"/>
      <c r="J86" s="186">
        <f>ROUND(I86*H86,2)</f>
        <v>0</v>
      </c>
      <c r="K86" s="182" t="s">
        <v>137</v>
      </c>
      <c r="L86" s="38"/>
      <c r="M86" s="187" t="s">
        <v>28</v>
      </c>
      <c r="N86" s="188" t="s">
        <v>47</v>
      </c>
      <c r="O86" s="63"/>
      <c r="P86" s="189">
        <f>O86*H86</f>
        <v>0</v>
      </c>
      <c r="Q86" s="189">
        <v>0</v>
      </c>
      <c r="R86" s="189">
        <f>Q86*H86</f>
        <v>0</v>
      </c>
      <c r="S86" s="189">
        <v>0.40799999999999997</v>
      </c>
      <c r="T86" s="190">
        <f>S86*H86</f>
        <v>119.952</v>
      </c>
      <c r="AR86" s="191" t="s">
        <v>91</v>
      </c>
      <c r="AT86" s="191" t="s">
        <v>133</v>
      </c>
      <c r="AU86" s="191" t="s">
        <v>85</v>
      </c>
      <c r="AY86" s="17" t="s">
        <v>131</v>
      </c>
      <c r="BE86" s="192">
        <f>IF(N86="základní",J86,0)</f>
        <v>0</v>
      </c>
      <c r="BF86" s="192">
        <f>IF(N86="snížená",J86,0)</f>
        <v>0</v>
      </c>
      <c r="BG86" s="192">
        <f>IF(N86="zákl. přenesená",J86,0)</f>
        <v>0</v>
      </c>
      <c r="BH86" s="192">
        <f>IF(N86="sníž. přenesená",J86,0)</f>
        <v>0</v>
      </c>
      <c r="BI86" s="192">
        <f>IF(N86="nulová",J86,0)</f>
        <v>0</v>
      </c>
      <c r="BJ86" s="17" t="s">
        <v>81</v>
      </c>
      <c r="BK86" s="192">
        <f>ROUND(I86*H86,2)</f>
        <v>0</v>
      </c>
      <c r="BL86" s="17" t="s">
        <v>91</v>
      </c>
      <c r="BM86" s="191" t="s">
        <v>577</v>
      </c>
    </row>
    <row r="87" spans="2:65" s="1" customFormat="1" ht="117">
      <c r="B87" s="34"/>
      <c r="C87" s="35"/>
      <c r="D87" s="193" t="s">
        <v>139</v>
      </c>
      <c r="E87" s="35"/>
      <c r="F87" s="194" t="s">
        <v>578</v>
      </c>
      <c r="G87" s="35"/>
      <c r="H87" s="35"/>
      <c r="I87" s="107"/>
      <c r="J87" s="35"/>
      <c r="K87" s="35"/>
      <c r="L87" s="38"/>
      <c r="M87" s="195"/>
      <c r="N87" s="63"/>
      <c r="O87" s="63"/>
      <c r="P87" s="63"/>
      <c r="Q87" s="63"/>
      <c r="R87" s="63"/>
      <c r="S87" s="63"/>
      <c r="T87" s="64"/>
      <c r="AT87" s="17" t="s">
        <v>139</v>
      </c>
      <c r="AU87" s="17" t="s">
        <v>85</v>
      </c>
    </row>
    <row r="88" spans="2:65" s="13" customFormat="1" ht="11.25">
      <c r="B88" s="206"/>
      <c r="C88" s="207"/>
      <c r="D88" s="193" t="s">
        <v>141</v>
      </c>
      <c r="E88" s="208" t="s">
        <v>28</v>
      </c>
      <c r="F88" s="209" t="s">
        <v>579</v>
      </c>
      <c r="G88" s="207"/>
      <c r="H88" s="210">
        <v>294</v>
      </c>
      <c r="I88" s="211"/>
      <c r="J88" s="207"/>
      <c r="K88" s="207"/>
      <c r="L88" s="212"/>
      <c r="M88" s="213"/>
      <c r="N88" s="214"/>
      <c r="O88" s="214"/>
      <c r="P88" s="214"/>
      <c r="Q88" s="214"/>
      <c r="R88" s="214"/>
      <c r="S88" s="214"/>
      <c r="T88" s="215"/>
      <c r="AT88" s="216" t="s">
        <v>141</v>
      </c>
      <c r="AU88" s="216" t="s">
        <v>85</v>
      </c>
      <c r="AV88" s="13" t="s">
        <v>85</v>
      </c>
      <c r="AW88" s="13" t="s">
        <v>37</v>
      </c>
      <c r="AX88" s="13" t="s">
        <v>81</v>
      </c>
      <c r="AY88" s="216" t="s">
        <v>131</v>
      </c>
    </row>
    <row r="89" spans="2:65" s="1" customFormat="1" ht="36" customHeight="1">
      <c r="B89" s="34"/>
      <c r="C89" s="180" t="s">
        <v>85</v>
      </c>
      <c r="D89" s="180" t="s">
        <v>133</v>
      </c>
      <c r="E89" s="181" t="s">
        <v>580</v>
      </c>
      <c r="F89" s="182" t="s">
        <v>581</v>
      </c>
      <c r="G89" s="183" t="s">
        <v>213</v>
      </c>
      <c r="H89" s="184">
        <v>602</v>
      </c>
      <c r="I89" s="185"/>
      <c r="J89" s="186">
        <f>ROUND(I89*H89,2)</f>
        <v>0</v>
      </c>
      <c r="K89" s="182" t="s">
        <v>137</v>
      </c>
      <c r="L89" s="38"/>
      <c r="M89" s="187" t="s">
        <v>28</v>
      </c>
      <c r="N89" s="188" t="s">
        <v>47</v>
      </c>
      <c r="O89" s="63"/>
      <c r="P89" s="189">
        <f>O89*H89</f>
        <v>0</v>
      </c>
      <c r="Q89" s="189">
        <v>0</v>
      </c>
      <c r="R89" s="189">
        <f>Q89*H89</f>
        <v>0</v>
      </c>
      <c r="S89" s="189">
        <v>0.44</v>
      </c>
      <c r="T89" s="190">
        <f>S89*H89</f>
        <v>264.88</v>
      </c>
      <c r="AR89" s="191" t="s">
        <v>91</v>
      </c>
      <c r="AT89" s="191" t="s">
        <v>133</v>
      </c>
      <c r="AU89" s="191" t="s">
        <v>85</v>
      </c>
      <c r="AY89" s="17" t="s">
        <v>131</v>
      </c>
      <c r="BE89" s="192">
        <f>IF(N89="základní",J89,0)</f>
        <v>0</v>
      </c>
      <c r="BF89" s="192">
        <f>IF(N89="snížená",J89,0)</f>
        <v>0</v>
      </c>
      <c r="BG89" s="192">
        <f>IF(N89="zákl. přenesená",J89,0)</f>
        <v>0</v>
      </c>
      <c r="BH89" s="192">
        <f>IF(N89="sníž. přenesená",J89,0)</f>
        <v>0</v>
      </c>
      <c r="BI89" s="192">
        <f>IF(N89="nulová",J89,0)</f>
        <v>0</v>
      </c>
      <c r="BJ89" s="17" t="s">
        <v>81</v>
      </c>
      <c r="BK89" s="192">
        <f>ROUND(I89*H89,2)</f>
        <v>0</v>
      </c>
      <c r="BL89" s="17" t="s">
        <v>91</v>
      </c>
      <c r="BM89" s="191" t="s">
        <v>582</v>
      </c>
    </row>
    <row r="90" spans="2:65" s="1" customFormat="1" ht="175.5">
      <c r="B90" s="34"/>
      <c r="C90" s="35"/>
      <c r="D90" s="193" t="s">
        <v>139</v>
      </c>
      <c r="E90" s="35"/>
      <c r="F90" s="194" t="s">
        <v>583</v>
      </c>
      <c r="G90" s="35"/>
      <c r="H90" s="35"/>
      <c r="I90" s="107"/>
      <c r="J90" s="35"/>
      <c r="K90" s="35"/>
      <c r="L90" s="38"/>
      <c r="M90" s="195"/>
      <c r="N90" s="63"/>
      <c r="O90" s="63"/>
      <c r="P90" s="63"/>
      <c r="Q90" s="63"/>
      <c r="R90" s="63"/>
      <c r="S90" s="63"/>
      <c r="T90" s="64"/>
      <c r="AT90" s="17" t="s">
        <v>139</v>
      </c>
      <c r="AU90" s="17" t="s">
        <v>85</v>
      </c>
    </row>
    <row r="91" spans="2:65" s="13" customFormat="1" ht="11.25">
      <c r="B91" s="206"/>
      <c r="C91" s="207"/>
      <c r="D91" s="193" t="s">
        <v>141</v>
      </c>
      <c r="E91" s="208" t="s">
        <v>28</v>
      </c>
      <c r="F91" s="209" t="s">
        <v>584</v>
      </c>
      <c r="G91" s="207"/>
      <c r="H91" s="210">
        <v>602</v>
      </c>
      <c r="I91" s="211"/>
      <c r="J91" s="207"/>
      <c r="K91" s="207"/>
      <c r="L91" s="212"/>
      <c r="M91" s="213"/>
      <c r="N91" s="214"/>
      <c r="O91" s="214"/>
      <c r="P91" s="214"/>
      <c r="Q91" s="214"/>
      <c r="R91" s="214"/>
      <c r="S91" s="214"/>
      <c r="T91" s="215"/>
      <c r="AT91" s="216" t="s">
        <v>141</v>
      </c>
      <c r="AU91" s="216" t="s">
        <v>85</v>
      </c>
      <c r="AV91" s="13" t="s">
        <v>85</v>
      </c>
      <c r="AW91" s="13" t="s">
        <v>37</v>
      </c>
      <c r="AX91" s="13" t="s">
        <v>81</v>
      </c>
      <c r="AY91" s="216" t="s">
        <v>131</v>
      </c>
    </row>
    <row r="92" spans="2:65" s="1" customFormat="1" ht="24" customHeight="1">
      <c r="B92" s="34"/>
      <c r="C92" s="180" t="s">
        <v>88</v>
      </c>
      <c r="D92" s="180" t="s">
        <v>133</v>
      </c>
      <c r="E92" s="181" t="s">
        <v>585</v>
      </c>
      <c r="F92" s="182" t="s">
        <v>586</v>
      </c>
      <c r="G92" s="183" t="s">
        <v>136</v>
      </c>
      <c r="H92" s="184">
        <v>1329.0160000000001</v>
      </c>
      <c r="I92" s="185"/>
      <c r="J92" s="186">
        <f>ROUND(I92*H92,2)</f>
        <v>0</v>
      </c>
      <c r="K92" s="182" t="s">
        <v>137</v>
      </c>
      <c r="L92" s="38"/>
      <c r="M92" s="187" t="s">
        <v>28</v>
      </c>
      <c r="N92" s="188" t="s">
        <v>47</v>
      </c>
      <c r="O92" s="63"/>
      <c r="P92" s="189">
        <f>O92*H92</f>
        <v>0</v>
      </c>
      <c r="Q92" s="189">
        <v>0</v>
      </c>
      <c r="R92" s="189">
        <f>Q92*H92</f>
        <v>0</v>
      </c>
      <c r="S92" s="189">
        <v>0</v>
      </c>
      <c r="T92" s="190">
        <f>S92*H92</f>
        <v>0</v>
      </c>
      <c r="AR92" s="191" t="s">
        <v>91</v>
      </c>
      <c r="AT92" s="191" t="s">
        <v>133</v>
      </c>
      <c r="AU92" s="191" t="s">
        <v>85</v>
      </c>
      <c r="AY92" s="17" t="s">
        <v>131</v>
      </c>
      <c r="BE92" s="192">
        <f>IF(N92="základní",J92,0)</f>
        <v>0</v>
      </c>
      <c r="BF92" s="192">
        <f>IF(N92="snížená",J92,0)</f>
        <v>0</v>
      </c>
      <c r="BG92" s="192">
        <f>IF(N92="zákl. přenesená",J92,0)</f>
        <v>0</v>
      </c>
      <c r="BH92" s="192">
        <f>IF(N92="sníž. přenesená",J92,0)</f>
        <v>0</v>
      </c>
      <c r="BI92" s="192">
        <f>IF(N92="nulová",J92,0)</f>
        <v>0</v>
      </c>
      <c r="BJ92" s="17" t="s">
        <v>81</v>
      </c>
      <c r="BK92" s="192">
        <f>ROUND(I92*H92,2)</f>
        <v>0</v>
      </c>
      <c r="BL92" s="17" t="s">
        <v>91</v>
      </c>
      <c r="BM92" s="191" t="s">
        <v>587</v>
      </c>
    </row>
    <row r="93" spans="2:65" s="1" customFormat="1" ht="78">
      <c r="B93" s="34"/>
      <c r="C93" s="35"/>
      <c r="D93" s="193" t="s">
        <v>139</v>
      </c>
      <c r="E93" s="35"/>
      <c r="F93" s="194" t="s">
        <v>457</v>
      </c>
      <c r="G93" s="35"/>
      <c r="H93" s="35"/>
      <c r="I93" s="107"/>
      <c r="J93" s="35"/>
      <c r="K93" s="35"/>
      <c r="L93" s="38"/>
      <c r="M93" s="195"/>
      <c r="N93" s="63"/>
      <c r="O93" s="63"/>
      <c r="P93" s="63"/>
      <c r="Q93" s="63"/>
      <c r="R93" s="63"/>
      <c r="S93" s="63"/>
      <c r="T93" s="64"/>
      <c r="AT93" s="17" t="s">
        <v>139</v>
      </c>
      <c r="AU93" s="17" t="s">
        <v>85</v>
      </c>
    </row>
    <row r="94" spans="2:65" s="13" customFormat="1" ht="11.25">
      <c r="B94" s="206"/>
      <c r="C94" s="207"/>
      <c r="D94" s="193" t="s">
        <v>141</v>
      </c>
      <c r="E94" s="208" t="s">
        <v>28</v>
      </c>
      <c r="F94" s="209" t="s">
        <v>588</v>
      </c>
      <c r="G94" s="207"/>
      <c r="H94" s="210">
        <v>1329.0160000000001</v>
      </c>
      <c r="I94" s="211"/>
      <c r="J94" s="207"/>
      <c r="K94" s="207"/>
      <c r="L94" s="212"/>
      <c r="M94" s="213"/>
      <c r="N94" s="214"/>
      <c r="O94" s="214"/>
      <c r="P94" s="214"/>
      <c r="Q94" s="214"/>
      <c r="R94" s="214"/>
      <c r="S94" s="214"/>
      <c r="T94" s="215"/>
      <c r="AT94" s="216" t="s">
        <v>141</v>
      </c>
      <c r="AU94" s="216" t="s">
        <v>85</v>
      </c>
      <c r="AV94" s="13" t="s">
        <v>85</v>
      </c>
      <c r="AW94" s="13" t="s">
        <v>37</v>
      </c>
      <c r="AX94" s="13" t="s">
        <v>81</v>
      </c>
      <c r="AY94" s="216" t="s">
        <v>131</v>
      </c>
    </row>
    <row r="95" spans="2:65" s="1" customFormat="1" ht="24" customHeight="1">
      <c r="B95" s="34"/>
      <c r="C95" s="180" t="s">
        <v>91</v>
      </c>
      <c r="D95" s="180" t="s">
        <v>133</v>
      </c>
      <c r="E95" s="181" t="s">
        <v>589</v>
      </c>
      <c r="F95" s="182" t="s">
        <v>590</v>
      </c>
      <c r="G95" s="183" t="s">
        <v>136</v>
      </c>
      <c r="H95" s="184">
        <v>184.3</v>
      </c>
      <c r="I95" s="185"/>
      <c r="J95" s="186">
        <f>ROUND(I95*H95,2)</f>
        <v>0</v>
      </c>
      <c r="K95" s="182" t="s">
        <v>137</v>
      </c>
      <c r="L95" s="38"/>
      <c r="M95" s="187" t="s">
        <v>28</v>
      </c>
      <c r="N95" s="188" t="s">
        <v>47</v>
      </c>
      <c r="O95" s="63"/>
      <c r="P95" s="189">
        <f>O95*H95</f>
        <v>0</v>
      </c>
      <c r="Q95" s="189">
        <v>0</v>
      </c>
      <c r="R95" s="189">
        <f>Q95*H95</f>
        <v>0</v>
      </c>
      <c r="S95" s="189">
        <v>0</v>
      </c>
      <c r="T95" s="190">
        <f>S95*H95</f>
        <v>0</v>
      </c>
      <c r="AR95" s="191" t="s">
        <v>91</v>
      </c>
      <c r="AT95" s="191" t="s">
        <v>133</v>
      </c>
      <c r="AU95" s="191" t="s">
        <v>85</v>
      </c>
      <c r="AY95" s="17" t="s">
        <v>131</v>
      </c>
      <c r="BE95" s="192">
        <f>IF(N95="základní",J95,0)</f>
        <v>0</v>
      </c>
      <c r="BF95" s="192">
        <f>IF(N95="snížená",J95,0)</f>
        <v>0</v>
      </c>
      <c r="BG95" s="192">
        <f>IF(N95="zákl. přenesená",J95,0)</f>
        <v>0</v>
      </c>
      <c r="BH95" s="192">
        <f>IF(N95="sníž. přenesená",J95,0)</f>
        <v>0</v>
      </c>
      <c r="BI95" s="192">
        <f>IF(N95="nulová",J95,0)</f>
        <v>0</v>
      </c>
      <c r="BJ95" s="17" t="s">
        <v>81</v>
      </c>
      <c r="BK95" s="192">
        <f>ROUND(I95*H95,2)</f>
        <v>0</v>
      </c>
      <c r="BL95" s="17" t="s">
        <v>91</v>
      </c>
      <c r="BM95" s="191" t="s">
        <v>591</v>
      </c>
    </row>
    <row r="96" spans="2:65" s="1" customFormat="1" ht="224.25">
      <c r="B96" s="34"/>
      <c r="C96" s="35"/>
      <c r="D96" s="193" t="s">
        <v>139</v>
      </c>
      <c r="E96" s="35"/>
      <c r="F96" s="194" t="s">
        <v>343</v>
      </c>
      <c r="G96" s="35"/>
      <c r="H96" s="35"/>
      <c r="I96" s="107"/>
      <c r="J96" s="35"/>
      <c r="K96" s="35"/>
      <c r="L96" s="38"/>
      <c r="M96" s="195"/>
      <c r="N96" s="63"/>
      <c r="O96" s="63"/>
      <c r="P96" s="63"/>
      <c r="Q96" s="63"/>
      <c r="R96" s="63"/>
      <c r="S96" s="63"/>
      <c r="T96" s="64"/>
      <c r="AT96" s="17" t="s">
        <v>139</v>
      </c>
      <c r="AU96" s="17" t="s">
        <v>85</v>
      </c>
    </row>
    <row r="97" spans="2:65" s="13" customFormat="1" ht="11.25">
      <c r="B97" s="206"/>
      <c r="C97" s="207"/>
      <c r="D97" s="193" t="s">
        <v>141</v>
      </c>
      <c r="E97" s="208" t="s">
        <v>28</v>
      </c>
      <c r="F97" s="209" t="s">
        <v>592</v>
      </c>
      <c r="G97" s="207"/>
      <c r="H97" s="210">
        <v>84.53</v>
      </c>
      <c r="I97" s="211"/>
      <c r="J97" s="207"/>
      <c r="K97" s="207"/>
      <c r="L97" s="212"/>
      <c r="M97" s="213"/>
      <c r="N97" s="214"/>
      <c r="O97" s="214"/>
      <c r="P97" s="214"/>
      <c r="Q97" s="214"/>
      <c r="R97" s="214"/>
      <c r="S97" s="214"/>
      <c r="T97" s="215"/>
      <c r="AT97" s="216" t="s">
        <v>141</v>
      </c>
      <c r="AU97" s="216" t="s">
        <v>85</v>
      </c>
      <c r="AV97" s="13" t="s">
        <v>85</v>
      </c>
      <c r="AW97" s="13" t="s">
        <v>37</v>
      </c>
      <c r="AX97" s="13" t="s">
        <v>76</v>
      </c>
      <c r="AY97" s="216" t="s">
        <v>131</v>
      </c>
    </row>
    <row r="98" spans="2:65" s="13" customFormat="1" ht="11.25">
      <c r="B98" s="206"/>
      <c r="C98" s="207"/>
      <c r="D98" s="193" t="s">
        <v>141</v>
      </c>
      <c r="E98" s="208" t="s">
        <v>28</v>
      </c>
      <c r="F98" s="209" t="s">
        <v>593</v>
      </c>
      <c r="G98" s="207"/>
      <c r="H98" s="210">
        <v>99.77</v>
      </c>
      <c r="I98" s="211"/>
      <c r="J98" s="207"/>
      <c r="K98" s="207"/>
      <c r="L98" s="212"/>
      <c r="M98" s="213"/>
      <c r="N98" s="214"/>
      <c r="O98" s="214"/>
      <c r="P98" s="214"/>
      <c r="Q98" s="214"/>
      <c r="R98" s="214"/>
      <c r="S98" s="214"/>
      <c r="T98" s="215"/>
      <c r="AT98" s="216" t="s">
        <v>141</v>
      </c>
      <c r="AU98" s="216" t="s">
        <v>85</v>
      </c>
      <c r="AV98" s="13" t="s">
        <v>85</v>
      </c>
      <c r="AW98" s="13" t="s">
        <v>37</v>
      </c>
      <c r="AX98" s="13" t="s">
        <v>76</v>
      </c>
      <c r="AY98" s="216" t="s">
        <v>131</v>
      </c>
    </row>
    <row r="99" spans="2:65" s="14" customFormat="1" ht="11.25">
      <c r="B99" s="217"/>
      <c r="C99" s="218"/>
      <c r="D99" s="193" t="s">
        <v>141</v>
      </c>
      <c r="E99" s="219" t="s">
        <v>28</v>
      </c>
      <c r="F99" s="220" t="s">
        <v>145</v>
      </c>
      <c r="G99" s="218"/>
      <c r="H99" s="221">
        <v>184.3</v>
      </c>
      <c r="I99" s="222"/>
      <c r="J99" s="218"/>
      <c r="K99" s="218"/>
      <c r="L99" s="223"/>
      <c r="M99" s="224"/>
      <c r="N99" s="225"/>
      <c r="O99" s="225"/>
      <c r="P99" s="225"/>
      <c r="Q99" s="225"/>
      <c r="R99" s="225"/>
      <c r="S99" s="225"/>
      <c r="T99" s="226"/>
      <c r="AT99" s="227" t="s">
        <v>141</v>
      </c>
      <c r="AU99" s="227" t="s">
        <v>85</v>
      </c>
      <c r="AV99" s="14" t="s">
        <v>91</v>
      </c>
      <c r="AW99" s="14" t="s">
        <v>37</v>
      </c>
      <c r="AX99" s="14" t="s">
        <v>81</v>
      </c>
      <c r="AY99" s="227" t="s">
        <v>131</v>
      </c>
    </row>
    <row r="100" spans="2:65" s="1" customFormat="1" ht="24" customHeight="1">
      <c r="B100" s="34"/>
      <c r="C100" s="180" t="s">
        <v>94</v>
      </c>
      <c r="D100" s="180" t="s">
        <v>133</v>
      </c>
      <c r="E100" s="181" t="s">
        <v>194</v>
      </c>
      <c r="F100" s="182" t="s">
        <v>195</v>
      </c>
      <c r="G100" s="183" t="s">
        <v>136</v>
      </c>
      <c r="H100" s="184">
        <v>292.74</v>
      </c>
      <c r="I100" s="185"/>
      <c r="J100" s="186">
        <f>ROUND(I100*H100,2)</f>
        <v>0</v>
      </c>
      <c r="K100" s="182" t="s">
        <v>137</v>
      </c>
      <c r="L100" s="38"/>
      <c r="M100" s="187" t="s">
        <v>28</v>
      </c>
      <c r="N100" s="188" t="s">
        <v>47</v>
      </c>
      <c r="O100" s="63"/>
      <c r="P100" s="189">
        <f>O100*H100</f>
        <v>0</v>
      </c>
      <c r="Q100" s="189">
        <v>0</v>
      </c>
      <c r="R100" s="189">
        <f>Q100*H100</f>
        <v>0</v>
      </c>
      <c r="S100" s="189">
        <v>0</v>
      </c>
      <c r="T100" s="190">
        <f>S100*H100</f>
        <v>0</v>
      </c>
      <c r="AR100" s="191" t="s">
        <v>91</v>
      </c>
      <c r="AT100" s="191" t="s">
        <v>133</v>
      </c>
      <c r="AU100" s="191" t="s">
        <v>85</v>
      </c>
      <c r="AY100" s="17" t="s">
        <v>131</v>
      </c>
      <c r="BE100" s="192">
        <f>IF(N100="základní",J100,0)</f>
        <v>0</v>
      </c>
      <c r="BF100" s="192">
        <f>IF(N100="snížená",J100,0)</f>
        <v>0</v>
      </c>
      <c r="BG100" s="192">
        <f>IF(N100="zákl. přenesená",J100,0)</f>
        <v>0</v>
      </c>
      <c r="BH100" s="192">
        <f>IF(N100="sníž. přenesená",J100,0)</f>
        <v>0</v>
      </c>
      <c r="BI100" s="192">
        <f>IF(N100="nulová",J100,0)</f>
        <v>0</v>
      </c>
      <c r="BJ100" s="17" t="s">
        <v>81</v>
      </c>
      <c r="BK100" s="192">
        <f>ROUND(I100*H100,2)</f>
        <v>0</v>
      </c>
      <c r="BL100" s="17" t="s">
        <v>91</v>
      </c>
      <c r="BM100" s="191" t="s">
        <v>594</v>
      </c>
    </row>
    <row r="101" spans="2:65" s="1" customFormat="1" ht="351">
      <c r="B101" s="34"/>
      <c r="C101" s="35"/>
      <c r="D101" s="193" t="s">
        <v>139</v>
      </c>
      <c r="E101" s="35"/>
      <c r="F101" s="194" t="s">
        <v>197</v>
      </c>
      <c r="G101" s="35"/>
      <c r="H101" s="35"/>
      <c r="I101" s="107"/>
      <c r="J101" s="35"/>
      <c r="K101" s="35"/>
      <c r="L101" s="38"/>
      <c r="M101" s="195"/>
      <c r="N101" s="63"/>
      <c r="O101" s="63"/>
      <c r="P101" s="63"/>
      <c r="Q101" s="63"/>
      <c r="R101" s="63"/>
      <c r="S101" s="63"/>
      <c r="T101" s="64"/>
      <c r="AT101" s="17" t="s">
        <v>139</v>
      </c>
      <c r="AU101" s="17" t="s">
        <v>85</v>
      </c>
    </row>
    <row r="102" spans="2:65" s="13" customFormat="1" ht="11.25">
      <c r="B102" s="206"/>
      <c r="C102" s="207"/>
      <c r="D102" s="193" t="s">
        <v>141</v>
      </c>
      <c r="E102" s="208" t="s">
        <v>28</v>
      </c>
      <c r="F102" s="209" t="s">
        <v>595</v>
      </c>
      <c r="G102" s="207"/>
      <c r="H102" s="210">
        <v>108.44</v>
      </c>
      <c r="I102" s="211"/>
      <c r="J102" s="207"/>
      <c r="K102" s="207"/>
      <c r="L102" s="212"/>
      <c r="M102" s="213"/>
      <c r="N102" s="214"/>
      <c r="O102" s="214"/>
      <c r="P102" s="214"/>
      <c r="Q102" s="214"/>
      <c r="R102" s="214"/>
      <c r="S102" s="214"/>
      <c r="T102" s="215"/>
      <c r="AT102" s="216" t="s">
        <v>141</v>
      </c>
      <c r="AU102" s="216" t="s">
        <v>85</v>
      </c>
      <c r="AV102" s="13" t="s">
        <v>85</v>
      </c>
      <c r="AW102" s="13" t="s">
        <v>37</v>
      </c>
      <c r="AX102" s="13" t="s">
        <v>76</v>
      </c>
      <c r="AY102" s="216" t="s">
        <v>131</v>
      </c>
    </row>
    <row r="103" spans="2:65" s="13" customFormat="1" ht="11.25">
      <c r="B103" s="206"/>
      <c r="C103" s="207"/>
      <c r="D103" s="193" t="s">
        <v>141</v>
      </c>
      <c r="E103" s="208" t="s">
        <v>28</v>
      </c>
      <c r="F103" s="209" t="s">
        <v>596</v>
      </c>
      <c r="G103" s="207"/>
      <c r="H103" s="210">
        <v>84.53</v>
      </c>
      <c r="I103" s="211"/>
      <c r="J103" s="207"/>
      <c r="K103" s="207"/>
      <c r="L103" s="212"/>
      <c r="M103" s="213"/>
      <c r="N103" s="214"/>
      <c r="O103" s="214"/>
      <c r="P103" s="214"/>
      <c r="Q103" s="214"/>
      <c r="R103" s="214"/>
      <c r="S103" s="214"/>
      <c r="T103" s="215"/>
      <c r="AT103" s="216" t="s">
        <v>141</v>
      </c>
      <c r="AU103" s="216" t="s">
        <v>85</v>
      </c>
      <c r="AV103" s="13" t="s">
        <v>85</v>
      </c>
      <c r="AW103" s="13" t="s">
        <v>37</v>
      </c>
      <c r="AX103" s="13" t="s">
        <v>76</v>
      </c>
      <c r="AY103" s="216" t="s">
        <v>131</v>
      </c>
    </row>
    <row r="104" spans="2:65" s="13" customFormat="1" ht="11.25">
      <c r="B104" s="206"/>
      <c r="C104" s="207"/>
      <c r="D104" s="193" t="s">
        <v>141</v>
      </c>
      <c r="E104" s="208" t="s">
        <v>28</v>
      </c>
      <c r="F104" s="209" t="s">
        <v>597</v>
      </c>
      <c r="G104" s="207"/>
      <c r="H104" s="210">
        <v>99.77</v>
      </c>
      <c r="I104" s="211"/>
      <c r="J104" s="207"/>
      <c r="K104" s="207"/>
      <c r="L104" s="212"/>
      <c r="M104" s="213"/>
      <c r="N104" s="214"/>
      <c r="O104" s="214"/>
      <c r="P104" s="214"/>
      <c r="Q104" s="214"/>
      <c r="R104" s="214"/>
      <c r="S104" s="214"/>
      <c r="T104" s="215"/>
      <c r="AT104" s="216" t="s">
        <v>141</v>
      </c>
      <c r="AU104" s="216" t="s">
        <v>85</v>
      </c>
      <c r="AV104" s="13" t="s">
        <v>85</v>
      </c>
      <c r="AW104" s="13" t="s">
        <v>37</v>
      </c>
      <c r="AX104" s="13" t="s">
        <v>76</v>
      </c>
      <c r="AY104" s="216" t="s">
        <v>131</v>
      </c>
    </row>
    <row r="105" spans="2:65" s="14" customFormat="1" ht="11.25">
      <c r="B105" s="217"/>
      <c r="C105" s="218"/>
      <c r="D105" s="193" t="s">
        <v>141</v>
      </c>
      <c r="E105" s="219" t="s">
        <v>28</v>
      </c>
      <c r="F105" s="220" t="s">
        <v>145</v>
      </c>
      <c r="G105" s="218"/>
      <c r="H105" s="221">
        <v>292.74</v>
      </c>
      <c r="I105" s="222"/>
      <c r="J105" s="218"/>
      <c r="K105" s="218"/>
      <c r="L105" s="223"/>
      <c r="M105" s="224"/>
      <c r="N105" s="225"/>
      <c r="O105" s="225"/>
      <c r="P105" s="225"/>
      <c r="Q105" s="225"/>
      <c r="R105" s="225"/>
      <c r="S105" s="225"/>
      <c r="T105" s="226"/>
      <c r="AT105" s="227" t="s">
        <v>141</v>
      </c>
      <c r="AU105" s="227" t="s">
        <v>85</v>
      </c>
      <c r="AV105" s="14" t="s">
        <v>91</v>
      </c>
      <c r="AW105" s="14" t="s">
        <v>37</v>
      </c>
      <c r="AX105" s="14" t="s">
        <v>81</v>
      </c>
      <c r="AY105" s="227" t="s">
        <v>131</v>
      </c>
    </row>
    <row r="106" spans="2:65" s="1" customFormat="1" ht="24" customHeight="1">
      <c r="B106" s="34"/>
      <c r="C106" s="180" t="s">
        <v>97</v>
      </c>
      <c r="D106" s="180" t="s">
        <v>133</v>
      </c>
      <c r="E106" s="181" t="s">
        <v>598</v>
      </c>
      <c r="F106" s="182" t="s">
        <v>599</v>
      </c>
      <c r="G106" s="183" t="s">
        <v>136</v>
      </c>
      <c r="H106" s="184">
        <v>1329.0160000000001</v>
      </c>
      <c r="I106" s="185"/>
      <c r="J106" s="186">
        <f>ROUND(I106*H106,2)</f>
        <v>0</v>
      </c>
      <c r="K106" s="182" t="s">
        <v>137</v>
      </c>
      <c r="L106" s="38"/>
      <c r="M106" s="187" t="s">
        <v>28</v>
      </c>
      <c r="N106" s="188" t="s">
        <v>47</v>
      </c>
      <c r="O106" s="63"/>
      <c r="P106" s="189">
        <f>O106*H106</f>
        <v>0</v>
      </c>
      <c r="Q106" s="189">
        <v>0</v>
      </c>
      <c r="R106" s="189">
        <f>Q106*H106</f>
        <v>0</v>
      </c>
      <c r="S106" s="189">
        <v>0</v>
      </c>
      <c r="T106" s="190">
        <f>S106*H106</f>
        <v>0</v>
      </c>
      <c r="AR106" s="191" t="s">
        <v>91</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91</v>
      </c>
      <c r="BM106" s="191" t="s">
        <v>600</v>
      </c>
    </row>
    <row r="107" spans="2:65" s="1" customFormat="1" ht="68.25">
      <c r="B107" s="34"/>
      <c r="C107" s="35"/>
      <c r="D107" s="193" t="s">
        <v>139</v>
      </c>
      <c r="E107" s="35"/>
      <c r="F107" s="194" t="s">
        <v>601</v>
      </c>
      <c r="G107" s="35"/>
      <c r="H107" s="35"/>
      <c r="I107" s="107"/>
      <c r="J107" s="35"/>
      <c r="K107" s="35"/>
      <c r="L107" s="38"/>
      <c r="M107" s="195"/>
      <c r="N107" s="63"/>
      <c r="O107" s="63"/>
      <c r="P107" s="63"/>
      <c r="Q107" s="63"/>
      <c r="R107" s="63"/>
      <c r="S107" s="63"/>
      <c r="T107" s="64"/>
      <c r="AT107" s="17" t="s">
        <v>139</v>
      </c>
      <c r="AU107" s="17" t="s">
        <v>85</v>
      </c>
    </row>
    <row r="108" spans="2:65" s="13" customFormat="1" ht="11.25">
      <c r="B108" s="206"/>
      <c r="C108" s="207"/>
      <c r="D108" s="193" t="s">
        <v>141</v>
      </c>
      <c r="E108" s="208" t="s">
        <v>28</v>
      </c>
      <c r="F108" s="209" t="s">
        <v>602</v>
      </c>
      <c r="G108" s="207"/>
      <c r="H108" s="210">
        <v>1329.0160000000001</v>
      </c>
      <c r="I108" s="211"/>
      <c r="J108" s="207"/>
      <c r="K108" s="207"/>
      <c r="L108" s="212"/>
      <c r="M108" s="213"/>
      <c r="N108" s="214"/>
      <c r="O108" s="214"/>
      <c r="P108" s="214"/>
      <c r="Q108" s="214"/>
      <c r="R108" s="214"/>
      <c r="S108" s="214"/>
      <c r="T108" s="215"/>
      <c r="AT108" s="216" t="s">
        <v>141</v>
      </c>
      <c r="AU108" s="216" t="s">
        <v>85</v>
      </c>
      <c r="AV108" s="13" t="s">
        <v>85</v>
      </c>
      <c r="AW108" s="13" t="s">
        <v>37</v>
      </c>
      <c r="AX108" s="13" t="s">
        <v>81</v>
      </c>
      <c r="AY108" s="216" t="s">
        <v>131</v>
      </c>
    </row>
    <row r="109" spans="2:65" s="1" customFormat="1" ht="24" customHeight="1">
      <c r="B109" s="34"/>
      <c r="C109" s="180" t="s">
        <v>100</v>
      </c>
      <c r="D109" s="180" t="s">
        <v>133</v>
      </c>
      <c r="E109" s="181" t="s">
        <v>200</v>
      </c>
      <c r="F109" s="182" t="s">
        <v>201</v>
      </c>
      <c r="G109" s="183" t="s">
        <v>136</v>
      </c>
      <c r="H109" s="184">
        <v>1513.316</v>
      </c>
      <c r="I109" s="185"/>
      <c r="J109" s="186">
        <f>ROUND(I109*H109,2)</f>
        <v>0</v>
      </c>
      <c r="K109" s="182" t="s">
        <v>137</v>
      </c>
      <c r="L109" s="38"/>
      <c r="M109" s="187" t="s">
        <v>28</v>
      </c>
      <c r="N109" s="188" t="s">
        <v>47</v>
      </c>
      <c r="O109" s="63"/>
      <c r="P109" s="189">
        <f>O109*H109</f>
        <v>0</v>
      </c>
      <c r="Q109" s="189">
        <v>0</v>
      </c>
      <c r="R109" s="189">
        <f>Q109*H109</f>
        <v>0</v>
      </c>
      <c r="S109" s="189">
        <v>0</v>
      </c>
      <c r="T109" s="190">
        <f>S109*H109</f>
        <v>0</v>
      </c>
      <c r="AR109" s="191" t="s">
        <v>91</v>
      </c>
      <c r="AT109" s="191" t="s">
        <v>133</v>
      </c>
      <c r="AU109" s="191" t="s">
        <v>85</v>
      </c>
      <c r="AY109" s="17" t="s">
        <v>131</v>
      </c>
      <c r="BE109" s="192">
        <f>IF(N109="základní",J109,0)</f>
        <v>0</v>
      </c>
      <c r="BF109" s="192">
        <f>IF(N109="snížená",J109,0)</f>
        <v>0</v>
      </c>
      <c r="BG109" s="192">
        <f>IF(N109="zákl. přenesená",J109,0)</f>
        <v>0</v>
      </c>
      <c r="BH109" s="192">
        <f>IF(N109="sníž. přenesená",J109,0)</f>
        <v>0</v>
      </c>
      <c r="BI109" s="192">
        <f>IF(N109="nulová",J109,0)</f>
        <v>0</v>
      </c>
      <c r="BJ109" s="17" t="s">
        <v>81</v>
      </c>
      <c r="BK109" s="192">
        <f>ROUND(I109*H109,2)</f>
        <v>0</v>
      </c>
      <c r="BL109" s="17" t="s">
        <v>91</v>
      </c>
      <c r="BM109" s="191" t="s">
        <v>603</v>
      </c>
    </row>
    <row r="110" spans="2:65" s="1" customFormat="1" ht="351">
      <c r="B110" s="34"/>
      <c r="C110" s="35"/>
      <c r="D110" s="193" t="s">
        <v>139</v>
      </c>
      <c r="E110" s="35"/>
      <c r="F110" s="194" t="s">
        <v>197</v>
      </c>
      <c r="G110" s="35"/>
      <c r="H110" s="35"/>
      <c r="I110" s="107"/>
      <c r="J110" s="35"/>
      <c r="K110" s="35"/>
      <c r="L110" s="38"/>
      <c r="M110" s="195"/>
      <c r="N110" s="63"/>
      <c r="O110" s="63"/>
      <c r="P110" s="63"/>
      <c r="Q110" s="63"/>
      <c r="R110" s="63"/>
      <c r="S110" s="63"/>
      <c r="T110" s="64"/>
      <c r="AT110" s="17" t="s">
        <v>139</v>
      </c>
      <c r="AU110" s="17" t="s">
        <v>85</v>
      </c>
    </row>
    <row r="111" spans="2:65" s="13" customFormat="1" ht="11.25">
      <c r="B111" s="206"/>
      <c r="C111" s="207"/>
      <c r="D111" s="193" t="s">
        <v>141</v>
      </c>
      <c r="E111" s="208" t="s">
        <v>28</v>
      </c>
      <c r="F111" s="209" t="s">
        <v>604</v>
      </c>
      <c r="G111" s="207"/>
      <c r="H111" s="210">
        <v>1513.316</v>
      </c>
      <c r="I111" s="211"/>
      <c r="J111" s="207"/>
      <c r="K111" s="207"/>
      <c r="L111" s="212"/>
      <c r="M111" s="213"/>
      <c r="N111" s="214"/>
      <c r="O111" s="214"/>
      <c r="P111" s="214"/>
      <c r="Q111" s="214"/>
      <c r="R111" s="214"/>
      <c r="S111" s="214"/>
      <c r="T111" s="215"/>
      <c r="AT111" s="216" t="s">
        <v>141</v>
      </c>
      <c r="AU111" s="216" t="s">
        <v>85</v>
      </c>
      <c r="AV111" s="13" t="s">
        <v>85</v>
      </c>
      <c r="AW111" s="13" t="s">
        <v>37</v>
      </c>
      <c r="AX111" s="13" t="s">
        <v>81</v>
      </c>
      <c r="AY111" s="216" t="s">
        <v>131</v>
      </c>
    </row>
    <row r="112" spans="2:65" s="11" customFormat="1" ht="22.9" customHeight="1">
      <c r="B112" s="164"/>
      <c r="C112" s="165"/>
      <c r="D112" s="166" t="s">
        <v>75</v>
      </c>
      <c r="E112" s="178" t="s">
        <v>94</v>
      </c>
      <c r="F112" s="178" t="s">
        <v>605</v>
      </c>
      <c r="G112" s="165"/>
      <c r="H112" s="165"/>
      <c r="I112" s="168"/>
      <c r="J112" s="179">
        <f>BK112</f>
        <v>0</v>
      </c>
      <c r="K112" s="165"/>
      <c r="L112" s="170"/>
      <c r="M112" s="171"/>
      <c r="N112" s="172"/>
      <c r="O112" s="172"/>
      <c r="P112" s="173">
        <f>SUM(P113:P125)</f>
        <v>0</v>
      </c>
      <c r="Q112" s="172"/>
      <c r="R112" s="173">
        <f>SUM(R113:R125)</f>
        <v>134.309</v>
      </c>
      <c r="S112" s="172"/>
      <c r="T112" s="174">
        <f>SUM(T113:T125)</f>
        <v>0</v>
      </c>
      <c r="AR112" s="175" t="s">
        <v>81</v>
      </c>
      <c r="AT112" s="176" t="s">
        <v>75</v>
      </c>
      <c r="AU112" s="176" t="s">
        <v>81</v>
      </c>
      <c r="AY112" s="175" t="s">
        <v>131</v>
      </c>
      <c r="BK112" s="177">
        <f>SUM(BK113:BK125)</f>
        <v>0</v>
      </c>
    </row>
    <row r="113" spans="2:65" s="1" customFormat="1" ht="16.5" customHeight="1">
      <c r="B113" s="34"/>
      <c r="C113" s="180" t="s">
        <v>177</v>
      </c>
      <c r="D113" s="180" t="s">
        <v>133</v>
      </c>
      <c r="E113" s="181" t="s">
        <v>606</v>
      </c>
      <c r="F113" s="182" t="s">
        <v>607</v>
      </c>
      <c r="G113" s="183" t="s">
        <v>213</v>
      </c>
      <c r="H113" s="184">
        <v>602</v>
      </c>
      <c r="I113" s="185"/>
      <c r="J113" s="186">
        <f>ROUND(I113*H113,2)</f>
        <v>0</v>
      </c>
      <c r="K113" s="182" t="s">
        <v>137</v>
      </c>
      <c r="L113" s="38"/>
      <c r="M113" s="187" t="s">
        <v>28</v>
      </c>
      <c r="N113" s="188" t="s">
        <v>47</v>
      </c>
      <c r="O113" s="63"/>
      <c r="P113" s="189">
        <f>O113*H113</f>
        <v>0</v>
      </c>
      <c r="Q113" s="189">
        <v>0</v>
      </c>
      <c r="R113" s="189">
        <f>Q113*H113</f>
        <v>0</v>
      </c>
      <c r="S113" s="189">
        <v>0</v>
      </c>
      <c r="T113" s="190">
        <f>S113*H113</f>
        <v>0</v>
      </c>
      <c r="AR113" s="191" t="s">
        <v>91</v>
      </c>
      <c r="AT113" s="191" t="s">
        <v>133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91</v>
      </c>
      <c r="BM113" s="191" t="s">
        <v>608</v>
      </c>
    </row>
    <row r="114" spans="2:65" s="13" customFormat="1" ht="11.25">
      <c r="B114" s="206"/>
      <c r="C114" s="207"/>
      <c r="D114" s="193" t="s">
        <v>141</v>
      </c>
      <c r="E114" s="208" t="s">
        <v>28</v>
      </c>
      <c r="F114" s="209" t="s">
        <v>609</v>
      </c>
      <c r="G114" s="207"/>
      <c r="H114" s="210">
        <v>233.2</v>
      </c>
      <c r="I114" s="211"/>
      <c r="J114" s="207"/>
      <c r="K114" s="207"/>
      <c r="L114" s="212"/>
      <c r="M114" s="213"/>
      <c r="N114" s="214"/>
      <c r="O114" s="214"/>
      <c r="P114" s="214"/>
      <c r="Q114" s="214"/>
      <c r="R114" s="214"/>
      <c r="S114" s="214"/>
      <c r="T114" s="215"/>
      <c r="AT114" s="216" t="s">
        <v>141</v>
      </c>
      <c r="AU114" s="216" t="s">
        <v>85</v>
      </c>
      <c r="AV114" s="13" t="s">
        <v>85</v>
      </c>
      <c r="AW114" s="13" t="s">
        <v>37</v>
      </c>
      <c r="AX114" s="13" t="s">
        <v>76</v>
      </c>
      <c r="AY114" s="216" t="s">
        <v>131</v>
      </c>
    </row>
    <row r="115" spans="2:65" s="13" customFormat="1" ht="11.25">
      <c r="B115" s="206"/>
      <c r="C115" s="207"/>
      <c r="D115" s="193" t="s">
        <v>141</v>
      </c>
      <c r="E115" s="208" t="s">
        <v>28</v>
      </c>
      <c r="F115" s="209" t="s">
        <v>610</v>
      </c>
      <c r="G115" s="207"/>
      <c r="H115" s="210">
        <v>169.2</v>
      </c>
      <c r="I115" s="211"/>
      <c r="J115" s="207"/>
      <c r="K115" s="207"/>
      <c r="L115" s="212"/>
      <c r="M115" s="213"/>
      <c r="N115" s="214"/>
      <c r="O115" s="214"/>
      <c r="P115" s="214"/>
      <c r="Q115" s="214"/>
      <c r="R115" s="214"/>
      <c r="S115" s="214"/>
      <c r="T115" s="215"/>
      <c r="AT115" s="216" t="s">
        <v>141</v>
      </c>
      <c r="AU115" s="216" t="s">
        <v>85</v>
      </c>
      <c r="AV115" s="13" t="s">
        <v>85</v>
      </c>
      <c r="AW115" s="13" t="s">
        <v>37</v>
      </c>
      <c r="AX115" s="13" t="s">
        <v>76</v>
      </c>
      <c r="AY115" s="216" t="s">
        <v>131</v>
      </c>
    </row>
    <row r="116" spans="2:65" s="13" customFormat="1" ht="11.25">
      <c r="B116" s="206"/>
      <c r="C116" s="207"/>
      <c r="D116" s="193" t="s">
        <v>141</v>
      </c>
      <c r="E116" s="208" t="s">
        <v>28</v>
      </c>
      <c r="F116" s="209" t="s">
        <v>611</v>
      </c>
      <c r="G116" s="207"/>
      <c r="H116" s="210">
        <v>199.6</v>
      </c>
      <c r="I116" s="211"/>
      <c r="J116" s="207"/>
      <c r="K116" s="207"/>
      <c r="L116" s="212"/>
      <c r="M116" s="213"/>
      <c r="N116" s="214"/>
      <c r="O116" s="214"/>
      <c r="P116" s="214"/>
      <c r="Q116" s="214"/>
      <c r="R116" s="214"/>
      <c r="S116" s="214"/>
      <c r="T116" s="215"/>
      <c r="AT116" s="216" t="s">
        <v>141</v>
      </c>
      <c r="AU116" s="216" t="s">
        <v>85</v>
      </c>
      <c r="AV116" s="13" t="s">
        <v>85</v>
      </c>
      <c r="AW116" s="13" t="s">
        <v>37</v>
      </c>
      <c r="AX116" s="13" t="s">
        <v>76</v>
      </c>
      <c r="AY116" s="216" t="s">
        <v>131</v>
      </c>
    </row>
    <row r="117" spans="2:65" s="14" customFormat="1" ht="11.25">
      <c r="B117" s="217"/>
      <c r="C117" s="218"/>
      <c r="D117" s="193" t="s">
        <v>141</v>
      </c>
      <c r="E117" s="219" t="s">
        <v>28</v>
      </c>
      <c r="F117" s="220" t="s">
        <v>145</v>
      </c>
      <c r="G117" s="218"/>
      <c r="H117" s="221">
        <v>602</v>
      </c>
      <c r="I117" s="222"/>
      <c r="J117" s="218"/>
      <c r="K117" s="218"/>
      <c r="L117" s="223"/>
      <c r="M117" s="224"/>
      <c r="N117" s="225"/>
      <c r="O117" s="225"/>
      <c r="P117" s="225"/>
      <c r="Q117" s="225"/>
      <c r="R117" s="225"/>
      <c r="S117" s="225"/>
      <c r="T117" s="226"/>
      <c r="AT117" s="227" t="s">
        <v>141</v>
      </c>
      <c r="AU117" s="227" t="s">
        <v>85</v>
      </c>
      <c r="AV117" s="14" t="s">
        <v>91</v>
      </c>
      <c r="AW117" s="14" t="s">
        <v>37</v>
      </c>
      <c r="AX117" s="14" t="s">
        <v>81</v>
      </c>
      <c r="AY117" s="227" t="s">
        <v>131</v>
      </c>
    </row>
    <row r="118" spans="2:65" s="1" customFormat="1" ht="24" customHeight="1">
      <c r="B118" s="34"/>
      <c r="C118" s="180" t="s">
        <v>182</v>
      </c>
      <c r="D118" s="180" t="s">
        <v>133</v>
      </c>
      <c r="E118" s="181" t="s">
        <v>612</v>
      </c>
      <c r="F118" s="182" t="s">
        <v>613</v>
      </c>
      <c r="G118" s="183" t="s">
        <v>213</v>
      </c>
      <c r="H118" s="184">
        <v>294</v>
      </c>
      <c r="I118" s="185"/>
      <c r="J118" s="186">
        <f>ROUND(I118*H118,2)</f>
        <v>0</v>
      </c>
      <c r="K118" s="182" t="s">
        <v>137</v>
      </c>
      <c r="L118" s="38"/>
      <c r="M118" s="187" t="s">
        <v>28</v>
      </c>
      <c r="N118" s="188" t="s">
        <v>47</v>
      </c>
      <c r="O118" s="63"/>
      <c r="P118" s="189">
        <f>O118*H118</f>
        <v>0</v>
      </c>
      <c r="Q118" s="189">
        <v>8.3500000000000005E-2</v>
      </c>
      <c r="R118" s="189">
        <f>Q118*H118</f>
        <v>24.549000000000003</v>
      </c>
      <c r="S118" s="189">
        <v>0</v>
      </c>
      <c r="T118" s="190">
        <f>S118*H118</f>
        <v>0</v>
      </c>
      <c r="AR118" s="191" t="s">
        <v>91</v>
      </c>
      <c r="AT118" s="191" t="s">
        <v>133</v>
      </c>
      <c r="AU118" s="191" t="s">
        <v>85</v>
      </c>
      <c r="AY118" s="17" t="s">
        <v>131</v>
      </c>
      <c r="BE118" s="192">
        <f>IF(N118="základní",J118,0)</f>
        <v>0</v>
      </c>
      <c r="BF118" s="192">
        <f>IF(N118="snížená",J118,0)</f>
        <v>0</v>
      </c>
      <c r="BG118" s="192">
        <f>IF(N118="zákl. přenesená",J118,0)</f>
        <v>0</v>
      </c>
      <c r="BH118" s="192">
        <f>IF(N118="sníž. přenesená",J118,0)</f>
        <v>0</v>
      </c>
      <c r="BI118" s="192">
        <f>IF(N118="nulová",J118,0)</f>
        <v>0</v>
      </c>
      <c r="BJ118" s="17" t="s">
        <v>81</v>
      </c>
      <c r="BK118" s="192">
        <f>ROUND(I118*H118,2)</f>
        <v>0</v>
      </c>
      <c r="BL118" s="17" t="s">
        <v>91</v>
      </c>
      <c r="BM118" s="191" t="s">
        <v>614</v>
      </c>
    </row>
    <row r="119" spans="2:65" s="1" customFormat="1" ht="58.5">
      <c r="B119" s="34"/>
      <c r="C119" s="35"/>
      <c r="D119" s="193" t="s">
        <v>139</v>
      </c>
      <c r="E119" s="35"/>
      <c r="F119" s="194" t="s">
        <v>615</v>
      </c>
      <c r="G119" s="35"/>
      <c r="H119" s="35"/>
      <c r="I119" s="107"/>
      <c r="J119" s="35"/>
      <c r="K119" s="35"/>
      <c r="L119" s="38"/>
      <c r="M119" s="195"/>
      <c r="N119" s="63"/>
      <c r="O119" s="63"/>
      <c r="P119" s="63"/>
      <c r="Q119" s="63"/>
      <c r="R119" s="63"/>
      <c r="S119" s="63"/>
      <c r="T119" s="64"/>
      <c r="AT119" s="17" t="s">
        <v>139</v>
      </c>
      <c r="AU119" s="17" t="s">
        <v>85</v>
      </c>
    </row>
    <row r="120" spans="2:65" s="13" customFormat="1" ht="11.25">
      <c r="B120" s="206"/>
      <c r="C120" s="207"/>
      <c r="D120" s="193" t="s">
        <v>141</v>
      </c>
      <c r="E120" s="208" t="s">
        <v>28</v>
      </c>
      <c r="F120" s="209" t="s">
        <v>616</v>
      </c>
      <c r="G120" s="207"/>
      <c r="H120" s="210">
        <v>114</v>
      </c>
      <c r="I120" s="211"/>
      <c r="J120" s="207"/>
      <c r="K120" s="207"/>
      <c r="L120" s="212"/>
      <c r="M120" s="213"/>
      <c r="N120" s="214"/>
      <c r="O120" s="214"/>
      <c r="P120" s="214"/>
      <c r="Q120" s="214"/>
      <c r="R120" s="214"/>
      <c r="S120" s="214"/>
      <c r="T120" s="215"/>
      <c r="AT120" s="216" t="s">
        <v>141</v>
      </c>
      <c r="AU120" s="216" t="s">
        <v>85</v>
      </c>
      <c r="AV120" s="13" t="s">
        <v>85</v>
      </c>
      <c r="AW120" s="13" t="s">
        <v>37</v>
      </c>
      <c r="AX120" s="13" t="s">
        <v>76</v>
      </c>
      <c r="AY120" s="216" t="s">
        <v>131</v>
      </c>
    </row>
    <row r="121" spans="2:65" s="13" customFormat="1" ht="11.25">
      <c r="B121" s="206"/>
      <c r="C121" s="207"/>
      <c r="D121" s="193" t="s">
        <v>141</v>
      </c>
      <c r="E121" s="208" t="s">
        <v>28</v>
      </c>
      <c r="F121" s="209" t="s">
        <v>617</v>
      </c>
      <c r="G121" s="207"/>
      <c r="H121" s="210">
        <v>84</v>
      </c>
      <c r="I121" s="211"/>
      <c r="J121" s="207"/>
      <c r="K121" s="207"/>
      <c r="L121" s="212"/>
      <c r="M121" s="213"/>
      <c r="N121" s="214"/>
      <c r="O121" s="214"/>
      <c r="P121" s="214"/>
      <c r="Q121" s="214"/>
      <c r="R121" s="214"/>
      <c r="S121" s="214"/>
      <c r="T121" s="215"/>
      <c r="AT121" s="216" t="s">
        <v>141</v>
      </c>
      <c r="AU121" s="216" t="s">
        <v>85</v>
      </c>
      <c r="AV121" s="13" t="s">
        <v>85</v>
      </c>
      <c r="AW121" s="13" t="s">
        <v>37</v>
      </c>
      <c r="AX121" s="13" t="s">
        <v>76</v>
      </c>
      <c r="AY121" s="216" t="s">
        <v>131</v>
      </c>
    </row>
    <row r="122" spans="2:65" s="13" customFormat="1" ht="11.25">
      <c r="B122" s="206"/>
      <c r="C122" s="207"/>
      <c r="D122" s="193" t="s">
        <v>141</v>
      </c>
      <c r="E122" s="208" t="s">
        <v>28</v>
      </c>
      <c r="F122" s="209" t="s">
        <v>618</v>
      </c>
      <c r="G122" s="207"/>
      <c r="H122" s="210">
        <v>96</v>
      </c>
      <c r="I122" s="211"/>
      <c r="J122" s="207"/>
      <c r="K122" s="207"/>
      <c r="L122" s="212"/>
      <c r="M122" s="213"/>
      <c r="N122" s="214"/>
      <c r="O122" s="214"/>
      <c r="P122" s="214"/>
      <c r="Q122" s="214"/>
      <c r="R122" s="214"/>
      <c r="S122" s="214"/>
      <c r="T122" s="215"/>
      <c r="AT122" s="216" t="s">
        <v>141</v>
      </c>
      <c r="AU122" s="216" t="s">
        <v>85</v>
      </c>
      <c r="AV122" s="13" t="s">
        <v>85</v>
      </c>
      <c r="AW122" s="13" t="s">
        <v>37</v>
      </c>
      <c r="AX122" s="13" t="s">
        <v>76</v>
      </c>
      <c r="AY122" s="216" t="s">
        <v>131</v>
      </c>
    </row>
    <row r="123" spans="2:65" s="14" customFormat="1" ht="11.25">
      <c r="B123" s="217"/>
      <c r="C123" s="218"/>
      <c r="D123" s="193" t="s">
        <v>141</v>
      </c>
      <c r="E123" s="219" t="s">
        <v>28</v>
      </c>
      <c r="F123" s="220" t="s">
        <v>145</v>
      </c>
      <c r="G123" s="218"/>
      <c r="H123" s="221">
        <v>294</v>
      </c>
      <c r="I123" s="222"/>
      <c r="J123" s="218"/>
      <c r="K123" s="218"/>
      <c r="L123" s="223"/>
      <c r="M123" s="224"/>
      <c r="N123" s="225"/>
      <c r="O123" s="225"/>
      <c r="P123" s="225"/>
      <c r="Q123" s="225"/>
      <c r="R123" s="225"/>
      <c r="S123" s="225"/>
      <c r="T123" s="226"/>
      <c r="AT123" s="227" t="s">
        <v>141</v>
      </c>
      <c r="AU123" s="227" t="s">
        <v>85</v>
      </c>
      <c r="AV123" s="14" t="s">
        <v>91</v>
      </c>
      <c r="AW123" s="14" t="s">
        <v>37</v>
      </c>
      <c r="AX123" s="14" t="s">
        <v>81</v>
      </c>
      <c r="AY123" s="227" t="s">
        <v>131</v>
      </c>
    </row>
    <row r="124" spans="2:65" s="1" customFormat="1" ht="16.5" customHeight="1">
      <c r="B124" s="34"/>
      <c r="C124" s="228" t="s">
        <v>188</v>
      </c>
      <c r="D124" s="228" t="s">
        <v>223</v>
      </c>
      <c r="E124" s="229" t="s">
        <v>619</v>
      </c>
      <c r="F124" s="230" t="s">
        <v>620</v>
      </c>
      <c r="G124" s="231" t="s">
        <v>173</v>
      </c>
      <c r="H124" s="232">
        <v>98</v>
      </c>
      <c r="I124" s="233"/>
      <c r="J124" s="234">
        <f>ROUND(I124*H124,2)</f>
        <v>0</v>
      </c>
      <c r="K124" s="230" t="s">
        <v>559</v>
      </c>
      <c r="L124" s="235"/>
      <c r="M124" s="236" t="s">
        <v>28</v>
      </c>
      <c r="N124" s="237" t="s">
        <v>47</v>
      </c>
      <c r="O124" s="63"/>
      <c r="P124" s="189">
        <f>O124*H124</f>
        <v>0</v>
      </c>
      <c r="Q124" s="189">
        <v>1.1200000000000001</v>
      </c>
      <c r="R124" s="189">
        <f>Q124*H124</f>
        <v>109.76</v>
      </c>
      <c r="S124" s="189">
        <v>0</v>
      </c>
      <c r="T124" s="190">
        <f>S124*H124</f>
        <v>0</v>
      </c>
      <c r="AR124" s="191" t="s">
        <v>177</v>
      </c>
      <c r="AT124" s="191" t="s">
        <v>223</v>
      </c>
      <c r="AU124" s="191" t="s">
        <v>85</v>
      </c>
      <c r="AY124" s="17" t="s">
        <v>131</v>
      </c>
      <c r="BE124" s="192">
        <f>IF(N124="základní",J124,0)</f>
        <v>0</v>
      </c>
      <c r="BF124" s="192">
        <f>IF(N124="snížená",J124,0)</f>
        <v>0</v>
      </c>
      <c r="BG124" s="192">
        <f>IF(N124="zákl. přenesená",J124,0)</f>
        <v>0</v>
      </c>
      <c r="BH124" s="192">
        <f>IF(N124="sníž. přenesená",J124,0)</f>
        <v>0</v>
      </c>
      <c r="BI124" s="192">
        <f>IF(N124="nulová",J124,0)</f>
        <v>0</v>
      </c>
      <c r="BJ124" s="17" t="s">
        <v>81</v>
      </c>
      <c r="BK124" s="192">
        <f>ROUND(I124*H124,2)</f>
        <v>0</v>
      </c>
      <c r="BL124" s="17" t="s">
        <v>91</v>
      </c>
      <c r="BM124" s="191" t="s">
        <v>621</v>
      </c>
    </row>
    <row r="125" spans="2:65" s="13" customFormat="1" ht="11.25">
      <c r="B125" s="206"/>
      <c r="C125" s="207"/>
      <c r="D125" s="193" t="s">
        <v>141</v>
      </c>
      <c r="E125" s="208" t="s">
        <v>28</v>
      </c>
      <c r="F125" s="209" t="s">
        <v>622</v>
      </c>
      <c r="G125" s="207"/>
      <c r="H125" s="210">
        <v>98</v>
      </c>
      <c r="I125" s="211"/>
      <c r="J125" s="207"/>
      <c r="K125" s="207"/>
      <c r="L125" s="212"/>
      <c r="M125" s="213"/>
      <c r="N125" s="214"/>
      <c r="O125" s="214"/>
      <c r="P125" s="214"/>
      <c r="Q125" s="214"/>
      <c r="R125" s="214"/>
      <c r="S125" s="214"/>
      <c r="T125" s="215"/>
      <c r="AT125" s="216" t="s">
        <v>141</v>
      </c>
      <c r="AU125" s="216" t="s">
        <v>85</v>
      </c>
      <c r="AV125" s="13" t="s">
        <v>85</v>
      </c>
      <c r="AW125" s="13" t="s">
        <v>37</v>
      </c>
      <c r="AX125" s="13" t="s">
        <v>81</v>
      </c>
      <c r="AY125" s="216" t="s">
        <v>131</v>
      </c>
    </row>
    <row r="126" spans="2:65" s="11" customFormat="1" ht="22.9" customHeight="1">
      <c r="B126" s="164"/>
      <c r="C126" s="165"/>
      <c r="D126" s="166" t="s">
        <v>75</v>
      </c>
      <c r="E126" s="178" t="s">
        <v>433</v>
      </c>
      <c r="F126" s="178" t="s">
        <v>434</v>
      </c>
      <c r="G126" s="165"/>
      <c r="H126" s="165"/>
      <c r="I126" s="168"/>
      <c r="J126" s="179">
        <f>BK126</f>
        <v>0</v>
      </c>
      <c r="K126" s="165"/>
      <c r="L126" s="170"/>
      <c r="M126" s="171"/>
      <c r="N126" s="172"/>
      <c r="O126" s="172"/>
      <c r="P126" s="173">
        <f>SUM(P127:P132)</f>
        <v>0</v>
      </c>
      <c r="Q126" s="172"/>
      <c r="R126" s="173">
        <f>SUM(R127:R132)</f>
        <v>0</v>
      </c>
      <c r="S126" s="172"/>
      <c r="T126" s="174">
        <f>SUM(T127:T132)</f>
        <v>0</v>
      </c>
      <c r="AR126" s="175" t="s">
        <v>81</v>
      </c>
      <c r="AT126" s="176" t="s">
        <v>75</v>
      </c>
      <c r="AU126" s="176" t="s">
        <v>81</v>
      </c>
      <c r="AY126" s="175" t="s">
        <v>131</v>
      </c>
      <c r="BK126" s="177">
        <f>SUM(BK127:BK132)</f>
        <v>0</v>
      </c>
    </row>
    <row r="127" spans="2:65" s="1" customFormat="1" ht="24" customHeight="1">
      <c r="B127" s="34"/>
      <c r="C127" s="180" t="s">
        <v>193</v>
      </c>
      <c r="D127" s="180" t="s">
        <v>133</v>
      </c>
      <c r="E127" s="181" t="s">
        <v>439</v>
      </c>
      <c r="F127" s="182" t="s">
        <v>440</v>
      </c>
      <c r="G127" s="183" t="s">
        <v>323</v>
      </c>
      <c r="H127" s="184">
        <v>384.83199999999999</v>
      </c>
      <c r="I127" s="185"/>
      <c r="J127" s="186">
        <f>ROUND(I127*H127,2)</f>
        <v>0</v>
      </c>
      <c r="K127" s="182" t="s">
        <v>137</v>
      </c>
      <c r="L127" s="38"/>
      <c r="M127" s="187" t="s">
        <v>28</v>
      </c>
      <c r="N127" s="188" t="s">
        <v>47</v>
      </c>
      <c r="O127" s="63"/>
      <c r="P127" s="189">
        <f>O127*H127</f>
        <v>0</v>
      </c>
      <c r="Q127" s="189">
        <v>0</v>
      </c>
      <c r="R127" s="189">
        <f>Q127*H127</f>
        <v>0</v>
      </c>
      <c r="S127" s="189">
        <v>0</v>
      </c>
      <c r="T127" s="190">
        <f>S127*H127</f>
        <v>0</v>
      </c>
      <c r="AR127" s="191" t="s">
        <v>91</v>
      </c>
      <c r="AT127" s="191" t="s">
        <v>133</v>
      </c>
      <c r="AU127" s="191" t="s">
        <v>85</v>
      </c>
      <c r="AY127" s="17" t="s">
        <v>131</v>
      </c>
      <c r="BE127" s="192">
        <f>IF(N127="základní",J127,0)</f>
        <v>0</v>
      </c>
      <c r="BF127" s="192">
        <f>IF(N127="snížená",J127,0)</f>
        <v>0</v>
      </c>
      <c r="BG127" s="192">
        <f>IF(N127="zákl. přenesená",J127,0)</f>
        <v>0</v>
      </c>
      <c r="BH127" s="192">
        <f>IF(N127="sníž. přenesená",J127,0)</f>
        <v>0</v>
      </c>
      <c r="BI127" s="192">
        <f>IF(N127="nulová",J127,0)</f>
        <v>0</v>
      </c>
      <c r="BJ127" s="17" t="s">
        <v>81</v>
      </c>
      <c r="BK127" s="192">
        <f>ROUND(I127*H127,2)</f>
        <v>0</v>
      </c>
      <c r="BL127" s="17" t="s">
        <v>91</v>
      </c>
      <c r="BM127" s="191" t="s">
        <v>623</v>
      </c>
    </row>
    <row r="128" spans="2:65" s="1" customFormat="1" ht="48.75">
      <c r="B128" s="34"/>
      <c r="C128" s="35"/>
      <c r="D128" s="193" t="s">
        <v>139</v>
      </c>
      <c r="E128" s="35"/>
      <c r="F128" s="194" t="s">
        <v>442</v>
      </c>
      <c r="G128" s="35"/>
      <c r="H128" s="35"/>
      <c r="I128" s="107"/>
      <c r="J128" s="35"/>
      <c r="K128" s="35"/>
      <c r="L128" s="38"/>
      <c r="M128" s="195"/>
      <c r="N128" s="63"/>
      <c r="O128" s="63"/>
      <c r="P128" s="63"/>
      <c r="Q128" s="63"/>
      <c r="R128" s="63"/>
      <c r="S128" s="63"/>
      <c r="T128" s="64"/>
      <c r="AT128" s="17" t="s">
        <v>139</v>
      </c>
      <c r="AU128" s="17" t="s">
        <v>85</v>
      </c>
    </row>
    <row r="129" spans="2:65" s="13" customFormat="1" ht="11.25">
      <c r="B129" s="206"/>
      <c r="C129" s="207"/>
      <c r="D129" s="193" t="s">
        <v>141</v>
      </c>
      <c r="E129" s="208" t="s">
        <v>28</v>
      </c>
      <c r="F129" s="209" t="s">
        <v>624</v>
      </c>
      <c r="G129" s="207"/>
      <c r="H129" s="210">
        <v>384.83199999999999</v>
      </c>
      <c r="I129" s="211"/>
      <c r="J129" s="207"/>
      <c r="K129" s="207"/>
      <c r="L129" s="212"/>
      <c r="M129" s="213"/>
      <c r="N129" s="214"/>
      <c r="O129" s="214"/>
      <c r="P129" s="214"/>
      <c r="Q129" s="214"/>
      <c r="R129" s="214"/>
      <c r="S129" s="214"/>
      <c r="T129" s="215"/>
      <c r="AT129" s="216" t="s">
        <v>141</v>
      </c>
      <c r="AU129" s="216" t="s">
        <v>85</v>
      </c>
      <c r="AV129" s="13" t="s">
        <v>85</v>
      </c>
      <c r="AW129" s="13" t="s">
        <v>37</v>
      </c>
      <c r="AX129" s="13" t="s">
        <v>81</v>
      </c>
      <c r="AY129" s="216" t="s">
        <v>131</v>
      </c>
    </row>
    <row r="130" spans="2:65" s="1" customFormat="1" ht="24" customHeight="1">
      <c r="B130" s="34"/>
      <c r="C130" s="180" t="s">
        <v>199</v>
      </c>
      <c r="D130" s="180" t="s">
        <v>133</v>
      </c>
      <c r="E130" s="181" t="s">
        <v>443</v>
      </c>
      <c r="F130" s="182" t="s">
        <v>444</v>
      </c>
      <c r="G130" s="183" t="s">
        <v>323</v>
      </c>
      <c r="H130" s="184">
        <v>384.83199999999999</v>
      </c>
      <c r="I130" s="185"/>
      <c r="J130" s="186">
        <f>ROUND(I130*H130,2)</f>
        <v>0</v>
      </c>
      <c r="K130" s="182" t="s">
        <v>137</v>
      </c>
      <c r="L130" s="38"/>
      <c r="M130" s="187" t="s">
        <v>28</v>
      </c>
      <c r="N130" s="188" t="s">
        <v>47</v>
      </c>
      <c r="O130" s="63"/>
      <c r="P130" s="189">
        <f>O130*H130</f>
        <v>0</v>
      </c>
      <c r="Q130" s="189">
        <v>0</v>
      </c>
      <c r="R130" s="189">
        <f>Q130*H130</f>
        <v>0</v>
      </c>
      <c r="S130" s="189">
        <v>0</v>
      </c>
      <c r="T130" s="190">
        <f>S130*H130</f>
        <v>0</v>
      </c>
      <c r="AR130" s="191" t="s">
        <v>91</v>
      </c>
      <c r="AT130" s="191" t="s">
        <v>133</v>
      </c>
      <c r="AU130" s="191" t="s">
        <v>85</v>
      </c>
      <c r="AY130" s="17" t="s">
        <v>131</v>
      </c>
      <c r="BE130" s="192">
        <f>IF(N130="základní",J130,0)</f>
        <v>0</v>
      </c>
      <c r="BF130" s="192">
        <f>IF(N130="snížená",J130,0)</f>
        <v>0</v>
      </c>
      <c r="BG130" s="192">
        <f>IF(N130="zákl. přenesená",J130,0)</f>
        <v>0</v>
      </c>
      <c r="BH130" s="192">
        <f>IF(N130="sníž. přenesená",J130,0)</f>
        <v>0</v>
      </c>
      <c r="BI130" s="192">
        <f>IF(N130="nulová",J130,0)</f>
        <v>0</v>
      </c>
      <c r="BJ130" s="17" t="s">
        <v>81</v>
      </c>
      <c r="BK130" s="192">
        <f>ROUND(I130*H130,2)</f>
        <v>0</v>
      </c>
      <c r="BL130" s="17" t="s">
        <v>91</v>
      </c>
      <c r="BM130" s="191" t="s">
        <v>625</v>
      </c>
    </row>
    <row r="131" spans="2:65" s="1" customFormat="1" ht="48.75">
      <c r="B131" s="34"/>
      <c r="C131" s="35"/>
      <c r="D131" s="193" t="s">
        <v>139</v>
      </c>
      <c r="E131" s="35"/>
      <c r="F131" s="194" t="s">
        <v>442</v>
      </c>
      <c r="G131" s="35"/>
      <c r="H131" s="35"/>
      <c r="I131" s="107"/>
      <c r="J131" s="35"/>
      <c r="K131" s="35"/>
      <c r="L131" s="38"/>
      <c r="M131" s="195"/>
      <c r="N131" s="63"/>
      <c r="O131" s="63"/>
      <c r="P131" s="63"/>
      <c r="Q131" s="63"/>
      <c r="R131" s="63"/>
      <c r="S131" s="63"/>
      <c r="T131" s="64"/>
      <c r="AT131" s="17" t="s">
        <v>139</v>
      </c>
      <c r="AU131" s="17" t="s">
        <v>85</v>
      </c>
    </row>
    <row r="132" spans="2:65" s="13" customFormat="1" ht="11.25">
      <c r="B132" s="206"/>
      <c r="C132" s="207"/>
      <c r="D132" s="193" t="s">
        <v>141</v>
      </c>
      <c r="E132" s="208" t="s">
        <v>28</v>
      </c>
      <c r="F132" s="209" t="s">
        <v>626</v>
      </c>
      <c r="G132" s="207"/>
      <c r="H132" s="210">
        <v>384.83199999999999</v>
      </c>
      <c r="I132" s="211"/>
      <c r="J132" s="207"/>
      <c r="K132" s="207"/>
      <c r="L132" s="212"/>
      <c r="M132" s="241"/>
      <c r="N132" s="242"/>
      <c r="O132" s="242"/>
      <c r="P132" s="242"/>
      <c r="Q132" s="242"/>
      <c r="R132" s="242"/>
      <c r="S132" s="242"/>
      <c r="T132" s="243"/>
      <c r="AT132" s="216" t="s">
        <v>141</v>
      </c>
      <c r="AU132" s="216" t="s">
        <v>85</v>
      </c>
      <c r="AV132" s="13" t="s">
        <v>85</v>
      </c>
      <c r="AW132" s="13" t="s">
        <v>37</v>
      </c>
      <c r="AX132" s="13" t="s">
        <v>81</v>
      </c>
      <c r="AY132" s="216" t="s">
        <v>131</v>
      </c>
    </row>
    <row r="133" spans="2:65" s="1" customFormat="1" ht="6.95" customHeight="1">
      <c r="B133" s="46"/>
      <c r="C133" s="47"/>
      <c r="D133" s="47"/>
      <c r="E133" s="47"/>
      <c r="F133" s="47"/>
      <c r="G133" s="47"/>
      <c r="H133" s="47"/>
      <c r="I133" s="131"/>
      <c r="J133" s="47"/>
      <c r="K133" s="47"/>
      <c r="L133" s="38"/>
    </row>
  </sheetData>
  <sheetProtection algorithmName="SHA-512" hashValue="qJn2UnvTIh3/U2WSqwbEJENZYkcAXjYwsWU3oAOT38ZFZBbf33JDMba1yYLRP4Ib4T8dw6yfqKgUUwEg10+8Dg==" saltValue="YfEObVgGYsfhGZcxPedRozBULHHL5MqNneqYwMJjwI3FA7ZP871SVJL3HUDJRFMT32gz4WhldOxuuvWD0mYL3g==" spinCount="100000" sheet="1" objects="1" scenarios="1" formatColumns="0" formatRows="0" autoFilter="0"/>
  <autoFilter ref="C82:K13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B2:BM177"/>
  <sheetViews>
    <sheetView showGridLines="0" topLeftCell="A119" workbookViewId="0">
      <selection activeCell="I147" sqref="I147"/>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7" customWidth="1"/>
    <col min="8" max="8" width="11.5" customWidth="1"/>
    <col min="9" max="9" width="20.1640625" style="100" customWidth="1"/>
    <col min="10" max="11" width="20.16406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7"/>
      <c r="M2" s="337"/>
      <c r="N2" s="337"/>
      <c r="O2" s="337"/>
      <c r="P2" s="337"/>
      <c r="Q2" s="337"/>
      <c r="R2" s="337"/>
      <c r="S2" s="337"/>
      <c r="T2" s="337"/>
      <c r="U2" s="337"/>
      <c r="V2" s="337"/>
      <c r="AT2" s="17" t="s">
        <v>102</v>
      </c>
    </row>
    <row r="3" spans="2:46" ht="6.95" customHeight="1">
      <c r="B3" s="101"/>
      <c r="C3" s="102"/>
      <c r="D3" s="102"/>
      <c r="E3" s="102"/>
      <c r="F3" s="102"/>
      <c r="G3" s="102"/>
      <c r="H3" s="102"/>
      <c r="I3" s="103"/>
      <c r="J3" s="102"/>
      <c r="K3" s="102"/>
      <c r="L3" s="20"/>
      <c r="AT3" s="17" t="s">
        <v>85</v>
      </c>
    </row>
    <row r="4" spans="2:46" ht="24.95" customHeight="1">
      <c r="B4" s="20"/>
      <c r="D4" s="104" t="s">
        <v>103</v>
      </c>
      <c r="L4" s="20"/>
      <c r="M4" s="105" t="s">
        <v>10</v>
      </c>
      <c r="AT4" s="17" t="s">
        <v>4</v>
      </c>
    </row>
    <row r="5" spans="2:46" ht="6.95" customHeight="1">
      <c r="B5" s="20"/>
      <c r="L5" s="20"/>
    </row>
    <row r="6" spans="2:46" ht="12" customHeight="1">
      <c r="B6" s="20"/>
      <c r="D6" s="106" t="s">
        <v>16</v>
      </c>
      <c r="L6" s="20"/>
    </row>
    <row r="7" spans="2:46" ht="16.5" customHeight="1">
      <c r="B7" s="20"/>
      <c r="E7" s="366" t="str">
        <f>'Rekapitulace stavby'!K6</f>
        <v>Orlice, Týniště n.O., revitalizace ramene Jordán - zadání</v>
      </c>
      <c r="F7" s="367"/>
      <c r="G7" s="367"/>
      <c r="H7" s="367"/>
      <c r="L7" s="20"/>
    </row>
    <row r="8" spans="2:46" s="1" customFormat="1" ht="12" customHeight="1">
      <c r="B8" s="38"/>
      <c r="D8" s="106" t="s">
        <v>104</v>
      </c>
      <c r="I8" s="107"/>
      <c r="L8" s="38"/>
    </row>
    <row r="9" spans="2:46" s="1" customFormat="1" ht="36.950000000000003" customHeight="1">
      <c r="B9" s="38"/>
      <c r="E9" s="368" t="s">
        <v>627</v>
      </c>
      <c r="F9" s="369"/>
      <c r="G9" s="369"/>
      <c r="H9" s="369"/>
      <c r="I9" s="107"/>
      <c r="L9" s="38"/>
    </row>
    <row r="10" spans="2:46" s="1" customFormat="1" ht="11.25">
      <c r="B10" s="38"/>
      <c r="I10" s="107"/>
      <c r="L10" s="38"/>
    </row>
    <row r="11" spans="2:46" s="1" customFormat="1" ht="12" customHeight="1">
      <c r="B11" s="38"/>
      <c r="D11" s="106" t="s">
        <v>18</v>
      </c>
      <c r="F11" s="108" t="s">
        <v>19</v>
      </c>
      <c r="I11" s="109" t="s">
        <v>20</v>
      </c>
      <c r="J11" s="108" t="s">
        <v>28</v>
      </c>
      <c r="L11" s="38"/>
    </row>
    <row r="12" spans="2:46" s="1" customFormat="1" ht="12" customHeight="1">
      <c r="B12" s="38"/>
      <c r="D12" s="106" t="s">
        <v>22</v>
      </c>
      <c r="F12" s="108" t="s">
        <v>23</v>
      </c>
      <c r="I12" s="109" t="s">
        <v>24</v>
      </c>
      <c r="J12" s="110" t="str">
        <f>'Rekapitulace stavby'!AN8</f>
        <v>27. 5. 2019</v>
      </c>
      <c r="L12" s="38"/>
    </row>
    <row r="13" spans="2:46" s="1" customFormat="1" ht="10.9" customHeight="1">
      <c r="B13" s="38"/>
      <c r="I13" s="107"/>
      <c r="L13" s="38"/>
    </row>
    <row r="14" spans="2:46" s="1" customFormat="1" ht="12" customHeight="1">
      <c r="B14" s="38"/>
      <c r="D14" s="106" t="s">
        <v>26</v>
      </c>
      <c r="I14" s="109" t="s">
        <v>27</v>
      </c>
      <c r="J14" s="108" t="s">
        <v>28</v>
      </c>
      <c r="L14" s="38"/>
    </row>
    <row r="15" spans="2:46" s="1" customFormat="1" ht="18" customHeight="1">
      <c r="B15" s="38"/>
      <c r="E15" s="108" t="s">
        <v>29</v>
      </c>
      <c r="I15" s="109" t="s">
        <v>30</v>
      </c>
      <c r="J15" s="108" t="s">
        <v>28</v>
      </c>
      <c r="L15" s="38"/>
    </row>
    <row r="16" spans="2:46" s="1" customFormat="1" ht="6.95" customHeight="1">
      <c r="B16" s="38"/>
      <c r="I16" s="107"/>
      <c r="L16" s="38"/>
    </row>
    <row r="17" spans="2:12" s="1" customFormat="1" ht="12" customHeight="1">
      <c r="B17" s="38"/>
      <c r="D17" s="106" t="s">
        <v>31</v>
      </c>
      <c r="I17" s="109" t="s">
        <v>27</v>
      </c>
      <c r="J17" s="30" t="str">
        <f>'Rekapitulace stavby'!AN13</f>
        <v>Vyplň údaj</v>
      </c>
      <c r="L17" s="38"/>
    </row>
    <row r="18" spans="2:12" s="1" customFormat="1" ht="18" customHeight="1">
      <c r="B18" s="38"/>
      <c r="E18" s="370" t="str">
        <f>'Rekapitulace stavby'!E14</f>
        <v>Vyplň údaj</v>
      </c>
      <c r="F18" s="371"/>
      <c r="G18" s="371"/>
      <c r="H18" s="371"/>
      <c r="I18" s="109" t="s">
        <v>30</v>
      </c>
      <c r="J18" s="30" t="str">
        <f>'Rekapitulace stavby'!AN14</f>
        <v>Vyplň údaj</v>
      </c>
      <c r="L18" s="38"/>
    </row>
    <row r="19" spans="2:12" s="1" customFormat="1" ht="6.95" customHeight="1">
      <c r="B19" s="38"/>
      <c r="I19" s="107"/>
      <c r="L19" s="38"/>
    </row>
    <row r="20" spans="2:12" s="1" customFormat="1" ht="12" customHeight="1">
      <c r="B20" s="38"/>
      <c r="D20" s="106" t="s">
        <v>33</v>
      </c>
      <c r="I20" s="109" t="s">
        <v>27</v>
      </c>
      <c r="J20" s="108" t="s">
        <v>34</v>
      </c>
      <c r="L20" s="38"/>
    </row>
    <row r="21" spans="2:12" s="1" customFormat="1" ht="18" customHeight="1">
      <c r="B21" s="38"/>
      <c r="E21" s="108" t="s">
        <v>35</v>
      </c>
      <c r="I21" s="109" t="s">
        <v>30</v>
      </c>
      <c r="J21" s="108" t="s">
        <v>36</v>
      </c>
      <c r="L21" s="38"/>
    </row>
    <row r="22" spans="2:12" s="1" customFormat="1" ht="6.95" customHeight="1">
      <c r="B22" s="38"/>
      <c r="I22" s="107"/>
      <c r="L22" s="38"/>
    </row>
    <row r="23" spans="2:12" s="1" customFormat="1" ht="12" customHeight="1">
      <c r="B23" s="38"/>
      <c r="D23" s="106" t="s">
        <v>38</v>
      </c>
      <c r="I23" s="109" t="s">
        <v>27</v>
      </c>
      <c r="J23" s="108" t="s">
        <v>28</v>
      </c>
      <c r="L23" s="38"/>
    </row>
    <row r="24" spans="2:12" s="1" customFormat="1" ht="18" customHeight="1">
      <c r="B24" s="38"/>
      <c r="E24" s="108" t="s">
        <v>39</v>
      </c>
      <c r="I24" s="109" t="s">
        <v>30</v>
      </c>
      <c r="J24" s="108" t="s">
        <v>28</v>
      </c>
      <c r="L24" s="38"/>
    </row>
    <row r="25" spans="2:12" s="1" customFormat="1" ht="6.95" customHeight="1">
      <c r="B25" s="38"/>
      <c r="I25" s="107"/>
      <c r="L25" s="38"/>
    </row>
    <row r="26" spans="2:12" s="1" customFormat="1" ht="12" customHeight="1">
      <c r="B26" s="38"/>
      <c r="D26" s="106" t="s">
        <v>40</v>
      </c>
      <c r="I26" s="107"/>
      <c r="L26" s="38"/>
    </row>
    <row r="27" spans="2:12" s="7" customFormat="1" ht="51" customHeight="1">
      <c r="B27" s="111"/>
      <c r="E27" s="372" t="s">
        <v>41</v>
      </c>
      <c r="F27" s="372"/>
      <c r="G27" s="372"/>
      <c r="H27" s="372"/>
      <c r="I27" s="112"/>
      <c r="L27" s="111"/>
    </row>
    <row r="28" spans="2:12" s="1" customFormat="1" ht="6.95" customHeight="1">
      <c r="B28" s="38"/>
      <c r="I28" s="107"/>
      <c r="L28" s="38"/>
    </row>
    <row r="29" spans="2:12" s="1" customFormat="1" ht="6.95" customHeight="1">
      <c r="B29" s="38"/>
      <c r="D29" s="59"/>
      <c r="E29" s="59"/>
      <c r="F29" s="59"/>
      <c r="G29" s="59"/>
      <c r="H29" s="59"/>
      <c r="I29" s="113"/>
      <c r="J29" s="59"/>
      <c r="K29" s="59"/>
      <c r="L29" s="38"/>
    </row>
    <row r="30" spans="2:12" s="1" customFormat="1" ht="25.35" customHeight="1">
      <c r="B30" s="38"/>
      <c r="D30" s="114" t="s">
        <v>42</v>
      </c>
      <c r="I30" s="107"/>
      <c r="J30" s="115">
        <f>ROUND(J88, 2)</f>
        <v>0</v>
      </c>
      <c r="L30" s="38"/>
    </row>
    <row r="31" spans="2:12" s="1" customFormat="1" ht="6.95" customHeight="1">
      <c r="B31" s="38"/>
      <c r="D31" s="59"/>
      <c r="E31" s="59"/>
      <c r="F31" s="59"/>
      <c r="G31" s="59"/>
      <c r="H31" s="59"/>
      <c r="I31" s="113"/>
      <c r="J31" s="59"/>
      <c r="K31" s="59"/>
      <c r="L31" s="38"/>
    </row>
    <row r="32" spans="2:12" s="1" customFormat="1" ht="14.45" customHeight="1">
      <c r="B32" s="38"/>
      <c r="F32" s="116" t="s">
        <v>44</v>
      </c>
      <c r="I32" s="117" t="s">
        <v>43</v>
      </c>
      <c r="J32" s="116" t="s">
        <v>45</v>
      </c>
      <c r="L32" s="38"/>
    </row>
    <row r="33" spans="2:12" s="1" customFormat="1" ht="14.45" customHeight="1">
      <c r="B33" s="38"/>
      <c r="D33" s="118" t="s">
        <v>46</v>
      </c>
      <c r="E33" s="106" t="s">
        <v>47</v>
      </c>
      <c r="F33" s="119">
        <f>ROUND((SUM(BE88:BE176)),  2)</f>
        <v>0</v>
      </c>
      <c r="I33" s="120">
        <v>0.21</v>
      </c>
      <c r="J33" s="119">
        <f>ROUND(((SUM(BE88:BE176))*I33),  2)</f>
        <v>0</v>
      </c>
      <c r="L33" s="38"/>
    </row>
    <row r="34" spans="2:12" s="1" customFormat="1" ht="14.45" customHeight="1">
      <c r="B34" s="38"/>
      <c r="E34" s="106" t="s">
        <v>48</v>
      </c>
      <c r="F34" s="119">
        <f>ROUND((SUM(BF88:BF176)),  2)</f>
        <v>0</v>
      </c>
      <c r="I34" s="120">
        <v>0.15</v>
      </c>
      <c r="J34" s="119">
        <f>ROUND(((SUM(BF88:BF176))*I34),  2)</f>
        <v>0</v>
      </c>
      <c r="L34" s="38"/>
    </row>
    <row r="35" spans="2:12" s="1" customFormat="1" ht="14.45" hidden="1" customHeight="1">
      <c r="B35" s="38"/>
      <c r="E35" s="106" t="s">
        <v>49</v>
      </c>
      <c r="F35" s="119">
        <f>ROUND((SUM(BG88:BG176)),  2)</f>
        <v>0</v>
      </c>
      <c r="I35" s="120">
        <v>0.21</v>
      </c>
      <c r="J35" s="119">
        <f>0</f>
        <v>0</v>
      </c>
      <c r="L35" s="38"/>
    </row>
    <row r="36" spans="2:12" s="1" customFormat="1" ht="14.45" hidden="1" customHeight="1">
      <c r="B36" s="38"/>
      <c r="E36" s="106" t="s">
        <v>50</v>
      </c>
      <c r="F36" s="119">
        <f>ROUND((SUM(BH88:BH176)),  2)</f>
        <v>0</v>
      </c>
      <c r="I36" s="120">
        <v>0.15</v>
      </c>
      <c r="J36" s="119">
        <f>0</f>
        <v>0</v>
      </c>
      <c r="L36" s="38"/>
    </row>
    <row r="37" spans="2:12" s="1" customFormat="1" ht="14.45" hidden="1" customHeight="1">
      <c r="B37" s="38"/>
      <c r="E37" s="106" t="s">
        <v>51</v>
      </c>
      <c r="F37" s="119">
        <f>ROUND((SUM(BI88:BI176)),  2)</f>
        <v>0</v>
      </c>
      <c r="I37" s="120">
        <v>0</v>
      </c>
      <c r="J37" s="119">
        <f>0</f>
        <v>0</v>
      </c>
      <c r="L37" s="38"/>
    </row>
    <row r="38" spans="2:12" s="1" customFormat="1" ht="6.95" customHeight="1">
      <c r="B38" s="38"/>
      <c r="I38" s="107"/>
      <c r="L38" s="38"/>
    </row>
    <row r="39" spans="2:12" s="1" customFormat="1" ht="25.35" customHeight="1">
      <c r="B39" s="38"/>
      <c r="C39" s="121"/>
      <c r="D39" s="122" t="s">
        <v>52</v>
      </c>
      <c r="E39" s="123"/>
      <c r="F39" s="123"/>
      <c r="G39" s="124" t="s">
        <v>53</v>
      </c>
      <c r="H39" s="125" t="s">
        <v>54</v>
      </c>
      <c r="I39" s="126"/>
      <c r="J39" s="127">
        <f>SUM(J30:J37)</f>
        <v>0</v>
      </c>
      <c r="K39" s="128"/>
      <c r="L39" s="38"/>
    </row>
    <row r="40" spans="2:12" s="1" customFormat="1" ht="14.45" customHeight="1">
      <c r="B40" s="129"/>
      <c r="C40" s="130"/>
      <c r="D40" s="130"/>
      <c r="E40" s="130"/>
      <c r="F40" s="130"/>
      <c r="G40" s="130"/>
      <c r="H40" s="130"/>
      <c r="I40" s="131"/>
      <c r="J40" s="130"/>
      <c r="K40" s="130"/>
      <c r="L40" s="38"/>
    </row>
    <row r="44" spans="2:12" s="1" customFormat="1" ht="6.95" customHeight="1">
      <c r="B44" s="132"/>
      <c r="C44" s="133"/>
      <c r="D44" s="133"/>
      <c r="E44" s="133"/>
      <c r="F44" s="133"/>
      <c r="G44" s="133"/>
      <c r="H44" s="133"/>
      <c r="I44" s="134"/>
      <c r="J44" s="133"/>
      <c r="K44" s="133"/>
      <c r="L44" s="38"/>
    </row>
    <row r="45" spans="2:12" s="1" customFormat="1" ht="24.95" customHeight="1">
      <c r="B45" s="34"/>
      <c r="C45" s="23" t="s">
        <v>106</v>
      </c>
      <c r="D45" s="35"/>
      <c r="E45" s="35"/>
      <c r="F45" s="35"/>
      <c r="G45" s="35"/>
      <c r="H45" s="35"/>
      <c r="I45" s="107"/>
      <c r="J45" s="35"/>
      <c r="K45" s="35"/>
      <c r="L45" s="38"/>
    </row>
    <row r="46" spans="2:12" s="1" customFormat="1" ht="6.95" customHeight="1">
      <c r="B46" s="34"/>
      <c r="C46" s="35"/>
      <c r="D46" s="35"/>
      <c r="E46" s="35"/>
      <c r="F46" s="35"/>
      <c r="G46" s="35"/>
      <c r="H46" s="35"/>
      <c r="I46" s="107"/>
      <c r="J46" s="35"/>
      <c r="K46" s="35"/>
      <c r="L46" s="38"/>
    </row>
    <row r="47" spans="2:12" s="1" customFormat="1" ht="12" customHeight="1">
      <c r="B47" s="34"/>
      <c r="C47" s="29" t="s">
        <v>16</v>
      </c>
      <c r="D47" s="35"/>
      <c r="E47" s="35"/>
      <c r="F47" s="35"/>
      <c r="G47" s="35"/>
      <c r="H47" s="35"/>
      <c r="I47" s="107"/>
      <c r="J47" s="35"/>
      <c r="K47" s="35"/>
      <c r="L47" s="38"/>
    </row>
    <row r="48" spans="2:12" s="1" customFormat="1" ht="16.5" customHeight="1">
      <c r="B48" s="34"/>
      <c r="C48" s="35"/>
      <c r="D48" s="35"/>
      <c r="E48" s="373" t="str">
        <f>E7</f>
        <v>Orlice, Týniště n.O., revitalizace ramene Jordán - zadání</v>
      </c>
      <c r="F48" s="374"/>
      <c r="G48" s="374"/>
      <c r="H48" s="374"/>
      <c r="I48" s="107"/>
      <c r="J48" s="35"/>
      <c r="K48" s="35"/>
      <c r="L48" s="38"/>
    </row>
    <row r="49" spans="2:47" s="1" customFormat="1" ht="12" customHeight="1">
      <c r="B49" s="34"/>
      <c r="C49" s="29" t="s">
        <v>104</v>
      </c>
      <c r="D49" s="35"/>
      <c r="E49" s="35"/>
      <c r="F49" s="35"/>
      <c r="G49" s="35"/>
      <c r="H49" s="35"/>
      <c r="I49" s="107"/>
      <c r="J49" s="35"/>
      <c r="K49" s="35"/>
      <c r="L49" s="38"/>
    </row>
    <row r="50" spans="2:47" s="1" customFormat="1" ht="16.5" customHeight="1">
      <c r="B50" s="34"/>
      <c r="C50" s="35"/>
      <c r="D50" s="35"/>
      <c r="E50" s="346" t="str">
        <f>E9</f>
        <v>7 - VON Vedlejší a ostatní náklady</v>
      </c>
      <c r="F50" s="375"/>
      <c r="G50" s="375"/>
      <c r="H50" s="375"/>
      <c r="I50" s="107"/>
      <c r="J50" s="35"/>
      <c r="K50" s="35"/>
      <c r="L50" s="38"/>
    </row>
    <row r="51" spans="2:47" s="1" customFormat="1" ht="6.95" customHeight="1">
      <c r="B51" s="34"/>
      <c r="C51" s="35"/>
      <c r="D51" s="35"/>
      <c r="E51" s="35"/>
      <c r="F51" s="35"/>
      <c r="G51" s="35"/>
      <c r="H51" s="35"/>
      <c r="I51" s="107"/>
      <c r="J51" s="35"/>
      <c r="K51" s="35"/>
      <c r="L51" s="38"/>
    </row>
    <row r="52" spans="2:47" s="1" customFormat="1" ht="12" customHeight="1">
      <c r="B52" s="34"/>
      <c r="C52" s="29" t="s">
        <v>22</v>
      </c>
      <c r="D52" s="35"/>
      <c r="E52" s="35"/>
      <c r="F52" s="27" t="str">
        <f>F12</f>
        <v>Týniště n. Orlicí, Štěpánovsko</v>
      </c>
      <c r="G52" s="35"/>
      <c r="H52" s="35"/>
      <c r="I52" s="109" t="s">
        <v>24</v>
      </c>
      <c r="J52" s="58" t="str">
        <f>IF(J12="","",J12)</f>
        <v>27. 5. 2019</v>
      </c>
      <c r="K52" s="35"/>
      <c r="L52" s="38"/>
    </row>
    <row r="53" spans="2:47" s="1" customFormat="1" ht="6.95" customHeight="1">
      <c r="B53" s="34"/>
      <c r="C53" s="35"/>
      <c r="D53" s="35"/>
      <c r="E53" s="35"/>
      <c r="F53" s="35"/>
      <c r="G53" s="35"/>
      <c r="H53" s="35"/>
      <c r="I53" s="107"/>
      <c r="J53" s="35"/>
      <c r="K53" s="35"/>
      <c r="L53" s="38"/>
    </row>
    <row r="54" spans="2:47" s="1" customFormat="1" ht="43.15" customHeight="1">
      <c r="B54" s="34"/>
      <c r="C54" s="29" t="s">
        <v>26</v>
      </c>
      <c r="D54" s="35"/>
      <c r="E54" s="35"/>
      <c r="F54" s="27" t="str">
        <f>E15</f>
        <v>Povodí Labe, státní podnik,Víta Nejedlého 951, HK3</v>
      </c>
      <c r="G54" s="35"/>
      <c r="H54" s="35"/>
      <c r="I54" s="109" t="s">
        <v>33</v>
      </c>
      <c r="J54" s="32" t="str">
        <f>E21</f>
        <v>Šindlar s.r.o.,Na Brně 372/2a, 500 06 Hradec Král.</v>
      </c>
      <c r="K54" s="35"/>
      <c r="L54" s="38"/>
    </row>
    <row r="55" spans="2:47" s="1" customFormat="1" ht="15.2" customHeight="1">
      <c r="B55" s="34"/>
      <c r="C55" s="29" t="s">
        <v>31</v>
      </c>
      <c r="D55" s="35"/>
      <c r="E55" s="35"/>
      <c r="F55" s="27" t="str">
        <f>IF(E18="","",E18)</f>
        <v>Vyplň údaj</v>
      </c>
      <c r="G55" s="35"/>
      <c r="H55" s="35"/>
      <c r="I55" s="109" t="s">
        <v>38</v>
      </c>
      <c r="J55" s="32" t="str">
        <f>E24</f>
        <v>Ing. Nikola Janková</v>
      </c>
      <c r="K55" s="35"/>
      <c r="L55" s="38"/>
    </row>
    <row r="56" spans="2:47" s="1" customFormat="1" ht="10.35" customHeight="1">
      <c r="B56" s="34"/>
      <c r="C56" s="35"/>
      <c r="D56" s="35"/>
      <c r="E56" s="35"/>
      <c r="F56" s="35"/>
      <c r="G56" s="35"/>
      <c r="H56" s="35"/>
      <c r="I56" s="107"/>
      <c r="J56" s="35"/>
      <c r="K56" s="35"/>
      <c r="L56" s="38"/>
    </row>
    <row r="57" spans="2:47" s="1" customFormat="1" ht="29.25" customHeight="1">
      <c r="B57" s="34"/>
      <c r="C57" s="135" t="s">
        <v>107</v>
      </c>
      <c r="D57" s="136"/>
      <c r="E57" s="136"/>
      <c r="F57" s="136"/>
      <c r="G57" s="136"/>
      <c r="H57" s="136"/>
      <c r="I57" s="137"/>
      <c r="J57" s="138" t="s">
        <v>108</v>
      </c>
      <c r="K57" s="136"/>
      <c r="L57" s="38"/>
    </row>
    <row r="58" spans="2:47" s="1" customFormat="1" ht="10.35" customHeight="1">
      <c r="B58" s="34"/>
      <c r="C58" s="35"/>
      <c r="D58" s="35"/>
      <c r="E58" s="35"/>
      <c r="F58" s="35"/>
      <c r="G58" s="35"/>
      <c r="H58" s="35"/>
      <c r="I58" s="107"/>
      <c r="J58" s="35"/>
      <c r="K58" s="35"/>
      <c r="L58" s="38"/>
    </row>
    <row r="59" spans="2:47" s="1" customFormat="1" ht="22.9" customHeight="1">
      <c r="B59" s="34"/>
      <c r="C59" s="139" t="s">
        <v>74</v>
      </c>
      <c r="D59" s="35"/>
      <c r="E59" s="35"/>
      <c r="F59" s="35"/>
      <c r="G59" s="35"/>
      <c r="H59" s="35"/>
      <c r="I59" s="107"/>
      <c r="J59" s="76">
        <f>J88</f>
        <v>0</v>
      </c>
      <c r="K59" s="35"/>
      <c r="L59" s="38"/>
      <c r="AU59" s="17" t="s">
        <v>109</v>
      </c>
    </row>
    <row r="60" spans="2:47" s="8" customFormat="1" ht="24.95" customHeight="1">
      <c r="B60" s="140"/>
      <c r="C60" s="141"/>
      <c r="D60" s="142" t="s">
        <v>110</v>
      </c>
      <c r="E60" s="143"/>
      <c r="F60" s="143"/>
      <c r="G60" s="143"/>
      <c r="H60" s="143"/>
      <c r="I60" s="144"/>
      <c r="J60" s="145">
        <f>J89</f>
        <v>0</v>
      </c>
      <c r="K60" s="141"/>
      <c r="L60" s="146"/>
    </row>
    <row r="61" spans="2:47" s="9" customFormat="1" ht="19.899999999999999" customHeight="1">
      <c r="B61" s="147"/>
      <c r="C61" s="148"/>
      <c r="D61" s="149" t="s">
        <v>111</v>
      </c>
      <c r="E61" s="150"/>
      <c r="F61" s="150"/>
      <c r="G61" s="150"/>
      <c r="H61" s="150"/>
      <c r="I61" s="151"/>
      <c r="J61" s="152">
        <f>J90</f>
        <v>0</v>
      </c>
      <c r="K61" s="148"/>
      <c r="L61" s="153"/>
    </row>
    <row r="62" spans="2:47" s="9" customFormat="1" ht="19.899999999999999" customHeight="1">
      <c r="B62" s="147"/>
      <c r="C62" s="148"/>
      <c r="D62" s="149" t="s">
        <v>574</v>
      </c>
      <c r="E62" s="150"/>
      <c r="F62" s="150"/>
      <c r="G62" s="150"/>
      <c r="H62" s="150"/>
      <c r="I62" s="151"/>
      <c r="J62" s="152">
        <f>J96</f>
        <v>0</v>
      </c>
      <c r="K62" s="148"/>
      <c r="L62" s="153"/>
    </row>
    <row r="63" spans="2:47" s="9" customFormat="1" ht="19.899999999999999" customHeight="1">
      <c r="B63" s="147"/>
      <c r="C63" s="148"/>
      <c r="D63" s="149" t="s">
        <v>114</v>
      </c>
      <c r="E63" s="150"/>
      <c r="F63" s="150"/>
      <c r="G63" s="150"/>
      <c r="H63" s="150"/>
      <c r="I63" s="151"/>
      <c r="J63" s="152">
        <f>J100</f>
        <v>0</v>
      </c>
      <c r="K63" s="148"/>
      <c r="L63" s="153"/>
    </row>
    <row r="64" spans="2:47" s="8" customFormat="1" ht="24.95" customHeight="1">
      <c r="B64" s="140"/>
      <c r="C64" s="141"/>
      <c r="D64" s="142" t="s">
        <v>628</v>
      </c>
      <c r="E64" s="143"/>
      <c r="F64" s="143"/>
      <c r="G64" s="143"/>
      <c r="H64" s="143"/>
      <c r="I64" s="144"/>
      <c r="J64" s="145">
        <f>J104</f>
        <v>0</v>
      </c>
      <c r="K64" s="141"/>
      <c r="L64" s="146"/>
    </row>
    <row r="65" spans="2:12" s="9" customFormat="1" ht="19.899999999999999" customHeight="1">
      <c r="B65" s="147"/>
      <c r="C65" s="148"/>
      <c r="D65" s="149" t="s">
        <v>629</v>
      </c>
      <c r="E65" s="150"/>
      <c r="F65" s="150"/>
      <c r="G65" s="150"/>
      <c r="H65" s="150"/>
      <c r="I65" s="151"/>
      <c r="J65" s="152">
        <f>J105</f>
        <v>0</v>
      </c>
      <c r="K65" s="148"/>
      <c r="L65" s="153"/>
    </row>
    <row r="66" spans="2:12" s="9" customFormat="1" ht="19.899999999999999" customHeight="1">
      <c r="B66" s="147"/>
      <c r="C66" s="148"/>
      <c r="D66" s="149" t="s">
        <v>630</v>
      </c>
      <c r="E66" s="150"/>
      <c r="F66" s="150"/>
      <c r="G66" s="150"/>
      <c r="H66" s="150"/>
      <c r="I66" s="151"/>
      <c r="J66" s="152">
        <f>J124</f>
        <v>0</v>
      </c>
      <c r="K66" s="148"/>
      <c r="L66" s="153"/>
    </row>
    <row r="67" spans="2:12" s="9" customFormat="1" ht="19.899999999999999" customHeight="1">
      <c r="B67" s="147"/>
      <c r="C67" s="148"/>
      <c r="D67" s="149" t="s">
        <v>631</v>
      </c>
      <c r="E67" s="150"/>
      <c r="F67" s="150"/>
      <c r="G67" s="150"/>
      <c r="H67" s="150"/>
      <c r="I67" s="151"/>
      <c r="J67" s="152">
        <f>J149</f>
        <v>0</v>
      </c>
      <c r="K67" s="148"/>
      <c r="L67" s="153"/>
    </row>
    <row r="68" spans="2:12" s="9" customFormat="1" ht="19.899999999999999" customHeight="1">
      <c r="B68" s="147"/>
      <c r="C68" s="148"/>
      <c r="D68" s="149" t="s">
        <v>632</v>
      </c>
      <c r="E68" s="150"/>
      <c r="F68" s="150"/>
      <c r="G68" s="150"/>
      <c r="H68" s="150"/>
      <c r="I68" s="151"/>
      <c r="J68" s="152">
        <f>J162</f>
        <v>0</v>
      </c>
      <c r="K68" s="148"/>
      <c r="L68" s="153"/>
    </row>
    <row r="69" spans="2:12" s="1" customFormat="1" ht="21.75" customHeight="1">
      <c r="B69" s="34"/>
      <c r="C69" s="35"/>
      <c r="D69" s="35"/>
      <c r="E69" s="35"/>
      <c r="F69" s="35"/>
      <c r="G69" s="35"/>
      <c r="H69" s="35"/>
      <c r="I69" s="107"/>
      <c r="J69" s="35"/>
      <c r="K69" s="35"/>
      <c r="L69" s="38"/>
    </row>
    <row r="70" spans="2:12" s="1" customFormat="1" ht="6.95" customHeight="1">
      <c r="B70" s="46"/>
      <c r="C70" s="47"/>
      <c r="D70" s="47"/>
      <c r="E70" s="47"/>
      <c r="F70" s="47"/>
      <c r="G70" s="47"/>
      <c r="H70" s="47"/>
      <c r="I70" s="131"/>
      <c r="J70" s="47"/>
      <c r="K70" s="47"/>
      <c r="L70" s="38"/>
    </row>
    <row r="74" spans="2:12" s="1" customFormat="1" ht="6.95" customHeight="1">
      <c r="B74" s="48"/>
      <c r="C74" s="49"/>
      <c r="D74" s="49"/>
      <c r="E74" s="49"/>
      <c r="F74" s="49"/>
      <c r="G74" s="49"/>
      <c r="H74" s="49"/>
      <c r="I74" s="134"/>
      <c r="J74" s="49"/>
      <c r="K74" s="49"/>
      <c r="L74" s="38"/>
    </row>
    <row r="75" spans="2:12" s="1" customFormat="1" ht="24.95" customHeight="1">
      <c r="B75" s="34"/>
      <c r="C75" s="23" t="s">
        <v>116</v>
      </c>
      <c r="D75" s="35"/>
      <c r="E75" s="35"/>
      <c r="F75" s="35"/>
      <c r="G75" s="35"/>
      <c r="H75" s="35"/>
      <c r="I75" s="107"/>
      <c r="J75" s="35"/>
      <c r="K75" s="35"/>
      <c r="L75" s="38"/>
    </row>
    <row r="76" spans="2:12" s="1" customFormat="1" ht="6.95" customHeight="1">
      <c r="B76" s="34"/>
      <c r="C76" s="35"/>
      <c r="D76" s="35"/>
      <c r="E76" s="35"/>
      <c r="F76" s="35"/>
      <c r="G76" s="35"/>
      <c r="H76" s="35"/>
      <c r="I76" s="107"/>
      <c r="J76" s="35"/>
      <c r="K76" s="35"/>
      <c r="L76" s="38"/>
    </row>
    <row r="77" spans="2:12" s="1" customFormat="1" ht="12" customHeight="1">
      <c r="B77" s="34"/>
      <c r="C77" s="29" t="s">
        <v>16</v>
      </c>
      <c r="D77" s="35"/>
      <c r="E77" s="35"/>
      <c r="F77" s="35"/>
      <c r="G77" s="35"/>
      <c r="H77" s="35"/>
      <c r="I77" s="107"/>
      <c r="J77" s="35"/>
      <c r="K77" s="35"/>
      <c r="L77" s="38"/>
    </row>
    <row r="78" spans="2:12" s="1" customFormat="1" ht="16.5" customHeight="1">
      <c r="B78" s="34"/>
      <c r="C78" s="35"/>
      <c r="D78" s="35"/>
      <c r="E78" s="373" t="str">
        <f>E7</f>
        <v>Orlice, Týniště n.O., revitalizace ramene Jordán - zadání</v>
      </c>
      <c r="F78" s="374"/>
      <c r="G78" s="374"/>
      <c r="H78" s="374"/>
      <c r="I78" s="107"/>
      <c r="J78" s="35"/>
      <c r="K78" s="35"/>
      <c r="L78" s="38"/>
    </row>
    <row r="79" spans="2:12" s="1" customFormat="1" ht="12" customHeight="1">
      <c r="B79" s="34"/>
      <c r="C79" s="29" t="s">
        <v>104</v>
      </c>
      <c r="D79" s="35"/>
      <c r="E79" s="35"/>
      <c r="F79" s="35"/>
      <c r="G79" s="35"/>
      <c r="H79" s="35"/>
      <c r="I79" s="107"/>
      <c r="J79" s="35"/>
      <c r="K79" s="35"/>
      <c r="L79" s="38"/>
    </row>
    <row r="80" spans="2:12" s="1" customFormat="1" ht="16.5" customHeight="1">
      <c r="B80" s="34"/>
      <c r="C80" s="35"/>
      <c r="D80" s="35"/>
      <c r="E80" s="346" t="str">
        <f>E9</f>
        <v>7 - VON Vedlejší a ostatní náklady</v>
      </c>
      <c r="F80" s="375"/>
      <c r="G80" s="375"/>
      <c r="H80" s="375"/>
      <c r="I80" s="107"/>
      <c r="J80" s="35"/>
      <c r="K80" s="35"/>
      <c r="L80" s="38"/>
    </row>
    <row r="81" spans="2:65" s="1" customFormat="1" ht="6.95" customHeight="1">
      <c r="B81" s="34"/>
      <c r="C81" s="35"/>
      <c r="D81" s="35"/>
      <c r="E81" s="35"/>
      <c r="F81" s="35"/>
      <c r="G81" s="35"/>
      <c r="H81" s="35"/>
      <c r="I81" s="107"/>
      <c r="J81" s="35"/>
      <c r="K81" s="35"/>
      <c r="L81" s="38"/>
    </row>
    <row r="82" spans="2:65" s="1" customFormat="1" ht="12" customHeight="1">
      <c r="B82" s="34"/>
      <c r="C82" s="29" t="s">
        <v>22</v>
      </c>
      <c r="D82" s="35"/>
      <c r="E82" s="35"/>
      <c r="F82" s="27" t="str">
        <f>F12</f>
        <v>Týniště n. Orlicí, Štěpánovsko</v>
      </c>
      <c r="G82" s="35"/>
      <c r="H82" s="35"/>
      <c r="I82" s="109" t="s">
        <v>24</v>
      </c>
      <c r="J82" s="58" t="str">
        <f>IF(J12="","",J12)</f>
        <v>27. 5. 2019</v>
      </c>
      <c r="K82" s="35"/>
      <c r="L82" s="38"/>
    </row>
    <row r="83" spans="2:65" s="1" customFormat="1" ht="6.95" customHeight="1">
      <c r="B83" s="34"/>
      <c r="C83" s="35"/>
      <c r="D83" s="35"/>
      <c r="E83" s="35"/>
      <c r="F83" s="35"/>
      <c r="G83" s="35"/>
      <c r="H83" s="35"/>
      <c r="I83" s="107"/>
      <c r="J83" s="35"/>
      <c r="K83" s="35"/>
      <c r="L83" s="38"/>
    </row>
    <row r="84" spans="2:65" s="1" customFormat="1" ht="43.15" customHeight="1">
      <c r="B84" s="34"/>
      <c r="C84" s="29" t="s">
        <v>26</v>
      </c>
      <c r="D84" s="35"/>
      <c r="E84" s="35"/>
      <c r="F84" s="27" t="str">
        <f>E15</f>
        <v>Povodí Labe, státní podnik,Víta Nejedlého 951, HK3</v>
      </c>
      <c r="G84" s="35"/>
      <c r="H84" s="35"/>
      <c r="I84" s="109" t="s">
        <v>33</v>
      </c>
      <c r="J84" s="32" t="str">
        <f>E21</f>
        <v>Šindlar s.r.o.,Na Brně 372/2a, 500 06 Hradec Král.</v>
      </c>
      <c r="K84" s="35"/>
      <c r="L84" s="38"/>
    </row>
    <row r="85" spans="2:65" s="1" customFormat="1" ht="15.2" customHeight="1">
      <c r="B85" s="34"/>
      <c r="C85" s="29" t="s">
        <v>31</v>
      </c>
      <c r="D85" s="35"/>
      <c r="E85" s="35"/>
      <c r="F85" s="27" t="str">
        <f>IF(E18="","",E18)</f>
        <v>Vyplň údaj</v>
      </c>
      <c r="G85" s="35"/>
      <c r="H85" s="35"/>
      <c r="I85" s="109" t="s">
        <v>38</v>
      </c>
      <c r="J85" s="32" t="str">
        <f>E24</f>
        <v>Ing. Nikola Janková</v>
      </c>
      <c r="K85" s="35"/>
      <c r="L85" s="38"/>
    </row>
    <row r="86" spans="2:65" s="1" customFormat="1" ht="10.35" customHeight="1">
      <c r="B86" s="34"/>
      <c r="C86" s="35"/>
      <c r="D86" s="35"/>
      <c r="E86" s="35"/>
      <c r="F86" s="35"/>
      <c r="G86" s="35"/>
      <c r="H86" s="35"/>
      <c r="I86" s="107"/>
      <c r="J86" s="35"/>
      <c r="K86" s="35"/>
      <c r="L86" s="38"/>
    </row>
    <row r="87" spans="2:65" s="10" customFormat="1" ht="29.25" customHeight="1">
      <c r="B87" s="154"/>
      <c r="C87" s="155" t="s">
        <v>117</v>
      </c>
      <c r="D87" s="156" t="s">
        <v>61</v>
      </c>
      <c r="E87" s="156" t="s">
        <v>57</v>
      </c>
      <c r="F87" s="156" t="s">
        <v>58</v>
      </c>
      <c r="G87" s="156" t="s">
        <v>118</v>
      </c>
      <c r="H87" s="156" t="s">
        <v>119</v>
      </c>
      <c r="I87" s="157" t="s">
        <v>120</v>
      </c>
      <c r="J87" s="156" t="s">
        <v>108</v>
      </c>
      <c r="K87" s="158" t="s">
        <v>121</v>
      </c>
      <c r="L87" s="159"/>
      <c r="M87" s="67" t="s">
        <v>28</v>
      </c>
      <c r="N87" s="68" t="s">
        <v>46</v>
      </c>
      <c r="O87" s="68" t="s">
        <v>122</v>
      </c>
      <c r="P87" s="68" t="s">
        <v>123</v>
      </c>
      <c r="Q87" s="68" t="s">
        <v>124</v>
      </c>
      <c r="R87" s="68" t="s">
        <v>125</v>
      </c>
      <c r="S87" s="68" t="s">
        <v>126</v>
      </c>
      <c r="T87" s="69" t="s">
        <v>127</v>
      </c>
    </row>
    <row r="88" spans="2:65" s="1" customFormat="1" ht="22.9" customHeight="1">
      <c r="B88" s="34"/>
      <c r="C88" s="74" t="s">
        <v>128</v>
      </c>
      <c r="D88" s="35"/>
      <c r="E88" s="35"/>
      <c r="F88" s="35"/>
      <c r="G88" s="35"/>
      <c r="H88" s="35"/>
      <c r="I88" s="107"/>
      <c r="J88" s="160">
        <f>BK88</f>
        <v>0</v>
      </c>
      <c r="K88" s="35"/>
      <c r="L88" s="38"/>
      <c r="M88" s="70"/>
      <c r="N88" s="71"/>
      <c r="O88" s="71"/>
      <c r="P88" s="161">
        <f>P89+P104</f>
        <v>0</v>
      </c>
      <c r="Q88" s="71"/>
      <c r="R88" s="161">
        <f>R89+R104</f>
        <v>52.683944079999996</v>
      </c>
      <c r="S88" s="71"/>
      <c r="T88" s="162">
        <f>T89+T104</f>
        <v>300</v>
      </c>
      <c r="AT88" s="17" t="s">
        <v>75</v>
      </c>
      <c r="AU88" s="17" t="s">
        <v>109</v>
      </c>
      <c r="BK88" s="163">
        <f>BK89+BK104</f>
        <v>0</v>
      </c>
    </row>
    <row r="89" spans="2:65" s="11" customFormat="1" ht="25.9" customHeight="1">
      <c r="B89" s="164"/>
      <c r="C89" s="165"/>
      <c r="D89" s="166" t="s">
        <v>75</v>
      </c>
      <c r="E89" s="167" t="s">
        <v>129</v>
      </c>
      <c r="F89" s="167" t="s">
        <v>130</v>
      </c>
      <c r="G89" s="165"/>
      <c r="H89" s="165"/>
      <c r="I89" s="168"/>
      <c r="J89" s="169">
        <f>BK89</f>
        <v>0</v>
      </c>
      <c r="K89" s="165"/>
      <c r="L89" s="170"/>
      <c r="M89" s="171"/>
      <c r="N89" s="172"/>
      <c r="O89" s="172"/>
      <c r="P89" s="173">
        <f>P90+P96+P100</f>
        <v>0</v>
      </c>
      <c r="Q89" s="172"/>
      <c r="R89" s="173">
        <f>R90+R96+R100</f>
        <v>52.683944079999996</v>
      </c>
      <c r="S89" s="172"/>
      <c r="T89" s="174">
        <f>T90+T96+T100</f>
        <v>300</v>
      </c>
      <c r="AR89" s="175" t="s">
        <v>81</v>
      </c>
      <c r="AT89" s="176" t="s">
        <v>75</v>
      </c>
      <c r="AU89" s="176" t="s">
        <v>76</v>
      </c>
      <c r="AY89" s="175" t="s">
        <v>131</v>
      </c>
      <c r="BK89" s="177">
        <f>BK90+BK96+BK100</f>
        <v>0</v>
      </c>
    </row>
    <row r="90" spans="2:65" s="11" customFormat="1" ht="22.9" customHeight="1">
      <c r="B90" s="164"/>
      <c r="C90" s="165"/>
      <c r="D90" s="166" t="s">
        <v>75</v>
      </c>
      <c r="E90" s="178" t="s">
        <v>81</v>
      </c>
      <c r="F90" s="178" t="s">
        <v>132</v>
      </c>
      <c r="G90" s="165"/>
      <c r="H90" s="165"/>
      <c r="I90" s="168"/>
      <c r="J90" s="179">
        <f>BK90</f>
        <v>0</v>
      </c>
      <c r="K90" s="165"/>
      <c r="L90" s="170"/>
      <c r="M90" s="171"/>
      <c r="N90" s="172"/>
      <c r="O90" s="172"/>
      <c r="P90" s="173">
        <f>SUM(P91:P95)</f>
        <v>0</v>
      </c>
      <c r="Q90" s="172"/>
      <c r="R90" s="173">
        <f>SUM(R91:R95)</f>
        <v>0</v>
      </c>
      <c r="S90" s="172"/>
      <c r="T90" s="174">
        <f>SUM(T91:T95)</f>
        <v>0</v>
      </c>
      <c r="AR90" s="175" t="s">
        <v>81</v>
      </c>
      <c r="AT90" s="176" t="s">
        <v>75</v>
      </c>
      <c r="AU90" s="176" t="s">
        <v>81</v>
      </c>
      <c r="AY90" s="175" t="s">
        <v>131</v>
      </c>
      <c r="BK90" s="177">
        <f>SUM(BK91:BK95)</f>
        <v>0</v>
      </c>
    </row>
    <row r="91" spans="2:65" s="1" customFormat="1" ht="24" customHeight="1">
      <c r="B91" s="34"/>
      <c r="C91" s="180" t="s">
        <v>81</v>
      </c>
      <c r="D91" s="180" t="s">
        <v>133</v>
      </c>
      <c r="E91" s="181" t="s">
        <v>633</v>
      </c>
      <c r="F91" s="182" t="s">
        <v>634</v>
      </c>
      <c r="G91" s="183" t="s">
        <v>213</v>
      </c>
      <c r="H91" s="184">
        <v>4470.67</v>
      </c>
      <c r="I91" s="185"/>
      <c r="J91" s="186">
        <f>ROUND(I91*H91,2)</f>
        <v>0</v>
      </c>
      <c r="K91" s="182" t="s">
        <v>137</v>
      </c>
      <c r="L91" s="38"/>
      <c r="M91" s="187" t="s">
        <v>28</v>
      </c>
      <c r="N91" s="188" t="s">
        <v>47</v>
      </c>
      <c r="O91" s="63"/>
      <c r="P91" s="189">
        <f>O91*H91</f>
        <v>0</v>
      </c>
      <c r="Q91" s="189">
        <v>0</v>
      </c>
      <c r="R91" s="189">
        <f>Q91*H91</f>
        <v>0</v>
      </c>
      <c r="S91" s="189">
        <v>0</v>
      </c>
      <c r="T91" s="190">
        <f>S91*H91</f>
        <v>0</v>
      </c>
      <c r="AR91" s="191" t="s">
        <v>91</v>
      </c>
      <c r="AT91" s="191" t="s">
        <v>133</v>
      </c>
      <c r="AU91" s="191" t="s">
        <v>85</v>
      </c>
      <c r="AY91" s="17" t="s">
        <v>131</v>
      </c>
      <c r="BE91" s="192">
        <f>IF(N91="základní",J91,0)</f>
        <v>0</v>
      </c>
      <c r="BF91" s="192">
        <f>IF(N91="snížená",J91,0)</f>
        <v>0</v>
      </c>
      <c r="BG91" s="192">
        <f>IF(N91="zákl. přenesená",J91,0)</f>
        <v>0</v>
      </c>
      <c r="BH91" s="192">
        <f>IF(N91="sníž. přenesená",J91,0)</f>
        <v>0</v>
      </c>
      <c r="BI91" s="192">
        <f>IF(N91="nulová",J91,0)</f>
        <v>0</v>
      </c>
      <c r="BJ91" s="17" t="s">
        <v>81</v>
      </c>
      <c r="BK91" s="192">
        <f>ROUND(I91*H91,2)</f>
        <v>0</v>
      </c>
      <c r="BL91" s="17" t="s">
        <v>91</v>
      </c>
      <c r="BM91" s="191" t="s">
        <v>635</v>
      </c>
    </row>
    <row r="92" spans="2:65" s="1" customFormat="1" ht="78">
      <c r="B92" s="34"/>
      <c r="C92" s="35"/>
      <c r="D92" s="193" t="s">
        <v>139</v>
      </c>
      <c r="E92" s="35"/>
      <c r="F92" s="194" t="s">
        <v>636</v>
      </c>
      <c r="G92" s="35"/>
      <c r="H92" s="35"/>
      <c r="I92" s="107"/>
      <c r="J92" s="35"/>
      <c r="K92" s="35"/>
      <c r="L92" s="38"/>
      <c r="M92" s="195"/>
      <c r="N92" s="63"/>
      <c r="O92" s="63"/>
      <c r="P92" s="63"/>
      <c r="Q92" s="63"/>
      <c r="R92" s="63"/>
      <c r="S92" s="63"/>
      <c r="T92" s="64"/>
      <c r="AT92" s="17" t="s">
        <v>139</v>
      </c>
      <c r="AU92" s="17" t="s">
        <v>85</v>
      </c>
    </row>
    <row r="93" spans="2:65" s="13" customFormat="1" ht="11.25">
      <c r="B93" s="206"/>
      <c r="C93" s="207"/>
      <c r="D93" s="193" t="s">
        <v>141</v>
      </c>
      <c r="E93" s="208" t="s">
        <v>28</v>
      </c>
      <c r="F93" s="209" t="s">
        <v>637</v>
      </c>
      <c r="G93" s="207"/>
      <c r="H93" s="210">
        <v>3566.47</v>
      </c>
      <c r="I93" s="211"/>
      <c r="J93" s="207"/>
      <c r="K93" s="207"/>
      <c r="L93" s="212"/>
      <c r="M93" s="213"/>
      <c r="N93" s="214"/>
      <c r="O93" s="214"/>
      <c r="P93" s="214"/>
      <c r="Q93" s="214"/>
      <c r="R93" s="214"/>
      <c r="S93" s="214"/>
      <c r="T93" s="215"/>
      <c r="AT93" s="216" t="s">
        <v>141</v>
      </c>
      <c r="AU93" s="216" t="s">
        <v>85</v>
      </c>
      <c r="AV93" s="13" t="s">
        <v>85</v>
      </c>
      <c r="AW93" s="13" t="s">
        <v>37</v>
      </c>
      <c r="AX93" s="13" t="s">
        <v>76</v>
      </c>
      <c r="AY93" s="216" t="s">
        <v>131</v>
      </c>
    </row>
    <row r="94" spans="2:65" s="13" customFormat="1" ht="11.25">
      <c r="B94" s="206"/>
      <c r="C94" s="207"/>
      <c r="D94" s="193" t="s">
        <v>141</v>
      </c>
      <c r="E94" s="208" t="s">
        <v>28</v>
      </c>
      <c r="F94" s="209" t="s">
        <v>638</v>
      </c>
      <c r="G94" s="207"/>
      <c r="H94" s="210">
        <v>904.2</v>
      </c>
      <c r="I94" s="211"/>
      <c r="J94" s="207"/>
      <c r="K94" s="207"/>
      <c r="L94" s="212"/>
      <c r="M94" s="213"/>
      <c r="N94" s="214"/>
      <c r="O94" s="214"/>
      <c r="P94" s="214"/>
      <c r="Q94" s="214"/>
      <c r="R94" s="214"/>
      <c r="S94" s="214"/>
      <c r="T94" s="215"/>
      <c r="AT94" s="216" t="s">
        <v>141</v>
      </c>
      <c r="AU94" s="216" t="s">
        <v>85</v>
      </c>
      <c r="AV94" s="13" t="s">
        <v>85</v>
      </c>
      <c r="AW94" s="13" t="s">
        <v>37</v>
      </c>
      <c r="AX94" s="13" t="s">
        <v>76</v>
      </c>
      <c r="AY94" s="216" t="s">
        <v>131</v>
      </c>
    </row>
    <row r="95" spans="2:65" s="14" customFormat="1" ht="11.25">
      <c r="B95" s="217"/>
      <c r="C95" s="218"/>
      <c r="D95" s="193" t="s">
        <v>141</v>
      </c>
      <c r="E95" s="219" t="s">
        <v>28</v>
      </c>
      <c r="F95" s="220" t="s">
        <v>145</v>
      </c>
      <c r="G95" s="218"/>
      <c r="H95" s="221">
        <v>4470.67</v>
      </c>
      <c r="I95" s="222"/>
      <c r="J95" s="218"/>
      <c r="K95" s="218"/>
      <c r="L95" s="223"/>
      <c r="M95" s="224"/>
      <c r="N95" s="225"/>
      <c r="O95" s="225"/>
      <c r="P95" s="225"/>
      <c r="Q95" s="225"/>
      <c r="R95" s="225"/>
      <c r="S95" s="225"/>
      <c r="T95" s="226"/>
      <c r="AT95" s="227" t="s">
        <v>141</v>
      </c>
      <c r="AU95" s="227" t="s">
        <v>85</v>
      </c>
      <c r="AV95" s="14" t="s">
        <v>91</v>
      </c>
      <c r="AW95" s="14" t="s">
        <v>37</v>
      </c>
      <c r="AX95" s="14" t="s">
        <v>81</v>
      </c>
      <c r="AY95" s="227" t="s">
        <v>131</v>
      </c>
    </row>
    <row r="96" spans="2:65" s="11" customFormat="1" ht="22.9" customHeight="1">
      <c r="B96" s="164"/>
      <c r="C96" s="165"/>
      <c r="D96" s="166" t="s">
        <v>75</v>
      </c>
      <c r="E96" s="178" t="s">
        <v>94</v>
      </c>
      <c r="F96" s="178" t="s">
        <v>605</v>
      </c>
      <c r="G96" s="165"/>
      <c r="H96" s="165"/>
      <c r="I96" s="168"/>
      <c r="J96" s="179">
        <f>BK96</f>
        <v>0</v>
      </c>
      <c r="K96" s="165"/>
      <c r="L96" s="170"/>
      <c r="M96" s="171"/>
      <c r="N96" s="172"/>
      <c r="O96" s="172"/>
      <c r="P96" s="173">
        <f>SUM(P97:P99)</f>
        <v>0</v>
      </c>
      <c r="Q96" s="172"/>
      <c r="R96" s="173">
        <f>SUM(R97:R99)</f>
        <v>52.683944079999996</v>
      </c>
      <c r="S96" s="172"/>
      <c r="T96" s="174">
        <f>SUM(T97:T99)</f>
        <v>0</v>
      </c>
      <c r="AR96" s="175" t="s">
        <v>81</v>
      </c>
      <c r="AT96" s="176" t="s">
        <v>75</v>
      </c>
      <c r="AU96" s="176" t="s">
        <v>81</v>
      </c>
      <c r="AY96" s="175" t="s">
        <v>131</v>
      </c>
      <c r="BK96" s="177">
        <f>SUM(BK97:BK99)</f>
        <v>0</v>
      </c>
    </row>
    <row r="97" spans="2:65" s="1" customFormat="1" ht="36" customHeight="1">
      <c r="B97" s="34"/>
      <c r="C97" s="180" t="s">
        <v>85</v>
      </c>
      <c r="D97" s="180" t="s">
        <v>133</v>
      </c>
      <c r="E97" s="181" t="s">
        <v>639</v>
      </c>
      <c r="F97" s="182" t="s">
        <v>640</v>
      </c>
      <c r="G97" s="183" t="s">
        <v>213</v>
      </c>
      <c r="H97" s="184">
        <v>534.971</v>
      </c>
      <c r="I97" s="185"/>
      <c r="J97" s="186">
        <f>ROUND(I97*H97,2)</f>
        <v>0</v>
      </c>
      <c r="K97" s="182" t="s">
        <v>137</v>
      </c>
      <c r="L97" s="38"/>
      <c r="M97" s="187" t="s">
        <v>28</v>
      </c>
      <c r="N97" s="188" t="s">
        <v>47</v>
      </c>
      <c r="O97" s="63"/>
      <c r="P97" s="189">
        <f>O97*H97</f>
        <v>0</v>
      </c>
      <c r="Q97" s="189">
        <v>9.8479999999999998E-2</v>
      </c>
      <c r="R97" s="189">
        <f>Q97*H97</f>
        <v>52.683944079999996</v>
      </c>
      <c r="S97" s="189">
        <v>0</v>
      </c>
      <c r="T97" s="190">
        <f>S97*H97</f>
        <v>0</v>
      </c>
      <c r="AR97" s="191" t="s">
        <v>91</v>
      </c>
      <c r="AT97" s="191" t="s">
        <v>133</v>
      </c>
      <c r="AU97" s="191" t="s">
        <v>85</v>
      </c>
      <c r="AY97" s="17" t="s">
        <v>131</v>
      </c>
      <c r="BE97" s="192">
        <f>IF(N97="základní",J97,0)</f>
        <v>0</v>
      </c>
      <c r="BF97" s="192">
        <f>IF(N97="snížená",J97,0)</f>
        <v>0</v>
      </c>
      <c r="BG97" s="192">
        <f>IF(N97="zákl. přenesená",J97,0)</f>
        <v>0</v>
      </c>
      <c r="BH97" s="192">
        <f>IF(N97="sníž. přenesená",J97,0)</f>
        <v>0</v>
      </c>
      <c r="BI97" s="192">
        <f>IF(N97="nulová",J97,0)</f>
        <v>0</v>
      </c>
      <c r="BJ97" s="17" t="s">
        <v>81</v>
      </c>
      <c r="BK97" s="192">
        <f>ROUND(I97*H97,2)</f>
        <v>0</v>
      </c>
      <c r="BL97" s="17" t="s">
        <v>91</v>
      </c>
      <c r="BM97" s="191" t="s">
        <v>641</v>
      </c>
    </row>
    <row r="98" spans="2:65" s="1" customFormat="1" ht="68.25">
      <c r="B98" s="34"/>
      <c r="C98" s="35"/>
      <c r="D98" s="193" t="s">
        <v>139</v>
      </c>
      <c r="E98" s="35"/>
      <c r="F98" s="194" t="s">
        <v>642</v>
      </c>
      <c r="G98" s="35"/>
      <c r="H98" s="35"/>
      <c r="I98" s="107"/>
      <c r="J98" s="35"/>
      <c r="K98" s="35"/>
      <c r="L98" s="38"/>
      <c r="M98" s="195"/>
      <c r="N98" s="63"/>
      <c r="O98" s="63"/>
      <c r="P98" s="63"/>
      <c r="Q98" s="63"/>
      <c r="R98" s="63"/>
      <c r="S98" s="63"/>
      <c r="T98" s="64"/>
      <c r="AT98" s="17" t="s">
        <v>139</v>
      </c>
      <c r="AU98" s="17" t="s">
        <v>85</v>
      </c>
    </row>
    <row r="99" spans="2:65" s="13" customFormat="1" ht="11.25">
      <c r="B99" s="206"/>
      <c r="C99" s="207"/>
      <c r="D99" s="193" t="s">
        <v>141</v>
      </c>
      <c r="E99" s="208" t="s">
        <v>28</v>
      </c>
      <c r="F99" s="209" t="s">
        <v>643</v>
      </c>
      <c r="G99" s="207"/>
      <c r="H99" s="210">
        <v>534.971</v>
      </c>
      <c r="I99" s="211"/>
      <c r="J99" s="207"/>
      <c r="K99" s="207"/>
      <c r="L99" s="212"/>
      <c r="M99" s="213"/>
      <c r="N99" s="214"/>
      <c r="O99" s="214"/>
      <c r="P99" s="214"/>
      <c r="Q99" s="214"/>
      <c r="R99" s="214"/>
      <c r="S99" s="214"/>
      <c r="T99" s="215"/>
      <c r="AT99" s="216" t="s">
        <v>141</v>
      </c>
      <c r="AU99" s="216" t="s">
        <v>85</v>
      </c>
      <c r="AV99" s="13" t="s">
        <v>85</v>
      </c>
      <c r="AW99" s="13" t="s">
        <v>37</v>
      </c>
      <c r="AX99" s="13" t="s">
        <v>81</v>
      </c>
      <c r="AY99" s="216" t="s">
        <v>131</v>
      </c>
    </row>
    <row r="100" spans="2:65" s="11" customFormat="1" ht="22.9" customHeight="1">
      <c r="B100" s="164"/>
      <c r="C100" s="165"/>
      <c r="D100" s="166" t="s">
        <v>75</v>
      </c>
      <c r="E100" s="178" t="s">
        <v>182</v>
      </c>
      <c r="F100" s="178" t="s">
        <v>303</v>
      </c>
      <c r="G100" s="165"/>
      <c r="H100" s="165"/>
      <c r="I100" s="168"/>
      <c r="J100" s="179">
        <f>BK100</f>
        <v>0</v>
      </c>
      <c r="K100" s="165"/>
      <c r="L100" s="170"/>
      <c r="M100" s="171"/>
      <c r="N100" s="172"/>
      <c r="O100" s="172"/>
      <c r="P100" s="173">
        <f>SUM(P101:P103)</f>
        <v>0</v>
      </c>
      <c r="Q100" s="172"/>
      <c r="R100" s="173">
        <f>SUM(R101:R103)</f>
        <v>0</v>
      </c>
      <c r="S100" s="172"/>
      <c r="T100" s="174">
        <f>SUM(T101:T103)</f>
        <v>300</v>
      </c>
      <c r="AR100" s="175" t="s">
        <v>81</v>
      </c>
      <c r="AT100" s="176" t="s">
        <v>75</v>
      </c>
      <c r="AU100" s="176" t="s">
        <v>81</v>
      </c>
      <c r="AY100" s="175" t="s">
        <v>131</v>
      </c>
      <c r="BK100" s="177">
        <f>SUM(BK101:BK103)</f>
        <v>0</v>
      </c>
    </row>
    <row r="101" spans="2:65" s="1" customFormat="1" ht="24" customHeight="1">
      <c r="B101" s="34"/>
      <c r="C101" s="180" t="s">
        <v>88</v>
      </c>
      <c r="D101" s="180" t="s">
        <v>133</v>
      </c>
      <c r="E101" s="181" t="s">
        <v>644</v>
      </c>
      <c r="F101" s="182" t="s">
        <v>645</v>
      </c>
      <c r="G101" s="183" t="s">
        <v>213</v>
      </c>
      <c r="H101" s="184">
        <v>15000</v>
      </c>
      <c r="I101" s="185"/>
      <c r="J101" s="186">
        <f>ROUND(I101*H101,2)</f>
        <v>0</v>
      </c>
      <c r="K101" s="182" t="s">
        <v>137</v>
      </c>
      <c r="L101" s="38"/>
      <c r="M101" s="187" t="s">
        <v>28</v>
      </c>
      <c r="N101" s="188" t="s">
        <v>47</v>
      </c>
      <c r="O101" s="63"/>
      <c r="P101" s="189">
        <f>O101*H101</f>
        <v>0</v>
      </c>
      <c r="Q101" s="189">
        <v>0</v>
      </c>
      <c r="R101" s="189">
        <f>Q101*H101</f>
        <v>0</v>
      </c>
      <c r="S101" s="189">
        <v>0.02</v>
      </c>
      <c r="T101" s="190">
        <f>S101*H101</f>
        <v>300</v>
      </c>
      <c r="AR101" s="191" t="s">
        <v>91</v>
      </c>
      <c r="AT101" s="191" t="s">
        <v>133</v>
      </c>
      <c r="AU101" s="191" t="s">
        <v>85</v>
      </c>
      <c r="AY101" s="17" t="s">
        <v>131</v>
      </c>
      <c r="BE101" s="192">
        <f>IF(N101="základní",J101,0)</f>
        <v>0</v>
      </c>
      <c r="BF101" s="192">
        <f>IF(N101="snížená",J101,0)</f>
        <v>0</v>
      </c>
      <c r="BG101" s="192">
        <f>IF(N101="zákl. přenesená",J101,0)</f>
        <v>0</v>
      </c>
      <c r="BH101" s="192">
        <f>IF(N101="sníž. přenesená",J101,0)</f>
        <v>0</v>
      </c>
      <c r="BI101" s="192">
        <f>IF(N101="nulová",J101,0)</f>
        <v>0</v>
      </c>
      <c r="BJ101" s="17" t="s">
        <v>81</v>
      </c>
      <c r="BK101" s="192">
        <f>ROUND(I101*H101,2)</f>
        <v>0</v>
      </c>
      <c r="BL101" s="17" t="s">
        <v>91</v>
      </c>
      <c r="BM101" s="191" t="s">
        <v>646</v>
      </c>
    </row>
    <row r="102" spans="2:65" s="1" customFormat="1" ht="78">
      <c r="B102" s="34"/>
      <c r="C102" s="35"/>
      <c r="D102" s="193" t="s">
        <v>139</v>
      </c>
      <c r="E102" s="35"/>
      <c r="F102" s="194" t="s">
        <v>647</v>
      </c>
      <c r="G102" s="35"/>
      <c r="H102" s="35"/>
      <c r="I102" s="107"/>
      <c r="J102" s="35"/>
      <c r="K102" s="35"/>
      <c r="L102" s="38"/>
      <c r="M102" s="195"/>
      <c r="N102" s="63"/>
      <c r="O102" s="63"/>
      <c r="P102" s="63"/>
      <c r="Q102" s="63"/>
      <c r="R102" s="63"/>
      <c r="S102" s="63"/>
      <c r="T102" s="64"/>
      <c r="AT102" s="17" t="s">
        <v>139</v>
      </c>
      <c r="AU102" s="17" t="s">
        <v>85</v>
      </c>
    </row>
    <row r="103" spans="2:65" s="13" customFormat="1" ht="11.25">
      <c r="B103" s="206"/>
      <c r="C103" s="207"/>
      <c r="D103" s="193" t="s">
        <v>141</v>
      </c>
      <c r="E103" s="208" t="s">
        <v>28</v>
      </c>
      <c r="F103" s="209" t="s">
        <v>648</v>
      </c>
      <c r="G103" s="207"/>
      <c r="H103" s="210">
        <v>15000</v>
      </c>
      <c r="I103" s="211"/>
      <c r="J103" s="207"/>
      <c r="K103" s="207"/>
      <c r="L103" s="212"/>
      <c r="M103" s="213"/>
      <c r="N103" s="214"/>
      <c r="O103" s="214"/>
      <c r="P103" s="214"/>
      <c r="Q103" s="214"/>
      <c r="R103" s="214"/>
      <c r="S103" s="214"/>
      <c r="T103" s="215"/>
      <c r="AT103" s="216" t="s">
        <v>141</v>
      </c>
      <c r="AU103" s="216" t="s">
        <v>85</v>
      </c>
      <c r="AV103" s="13" t="s">
        <v>85</v>
      </c>
      <c r="AW103" s="13" t="s">
        <v>37</v>
      </c>
      <c r="AX103" s="13" t="s">
        <v>81</v>
      </c>
      <c r="AY103" s="216" t="s">
        <v>131</v>
      </c>
    </row>
    <row r="104" spans="2:65" s="11" customFormat="1" ht="25.9" customHeight="1">
      <c r="B104" s="164"/>
      <c r="C104" s="165"/>
      <c r="D104" s="166" t="s">
        <v>75</v>
      </c>
      <c r="E104" s="167" t="s">
        <v>649</v>
      </c>
      <c r="F104" s="167" t="s">
        <v>650</v>
      </c>
      <c r="G104" s="165"/>
      <c r="H104" s="165"/>
      <c r="I104" s="168"/>
      <c r="J104" s="169">
        <f>BK104</f>
        <v>0</v>
      </c>
      <c r="K104" s="165"/>
      <c r="L104" s="170"/>
      <c r="M104" s="171"/>
      <c r="N104" s="172"/>
      <c r="O104" s="172"/>
      <c r="P104" s="173">
        <f>P105+P124+P149+P162</f>
        <v>0</v>
      </c>
      <c r="Q104" s="172"/>
      <c r="R104" s="173">
        <f>R105+R124+R149+R162</f>
        <v>0</v>
      </c>
      <c r="S104" s="172"/>
      <c r="T104" s="174">
        <f>T105+T124+T149+T162</f>
        <v>0</v>
      </c>
      <c r="AR104" s="175" t="s">
        <v>94</v>
      </c>
      <c r="AT104" s="176" t="s">
        <v>75</v>
      </c>
      <c r="AU104" s="176" t="s">
        <v>76</v>
      </c>
      <c r="AY104" s="175" t="s">
        <v>131</v>
      </c>
      <c r="BK104" s="177">
        <f>BK105+BK124+BK149+BK162</f>
        <v>0</v>
      </c>
    </row>
    <row r="105" spans="2:65" s="11" customFormat="1" ht="22.9" customHeight="1">
      <c r="B105" s="164"/>
      <c r="C105" s="165"/>
      <c r="D105" s="166" t="s">
        <v>75</v>
      </c>
      <c r="E105" s="178" t="s">
        <v>651</v>
      </c>
      <c r="F105" s="178" t="s">
        <v>652</v>
      </c>
      <c r="G105" s="165"/>
      <c r="H105" s="165"/>
      <c r="I105" s="168"/>
      <c r="J105" s="179">
        <f>BK105</f>
        <v>0</v>
      </c>
      <c r="K105" s="165"/>
      <c r="L105" s="170"/>
      <c r="M105" s="171"/>
      <c r="N105" s="172"/>
      <c r="O105" s="172"/>
      <c r="P105" s="173">
        <f>SUM(P106:P123)</f>
        <v>0</v>
      </c>
      <c r="Q105" s="172"/>
      <c r="R105" s="173">
        <f>SUM(R106:R123)</f>
        <v>0</v>
      </c>
      <c r="S105" s="172"/>
      <c r="T105" s="174">
        <f>SUM(T106:T123)</f>
        <v>0</v>
      </c>
      <c r="AR105" s="175" t="s">
        <v>94</v>
      </c>
      <c r="AT105" s="176" t="s">
        <v>75</v>
      </c>
      <c r="AU105" s="176" t="s">
        <v>81</v>
      </c>
      <c r="AY105" s="175" t="s">
        <v>131</v>
      </c>
      <c r="BK105" s="177">
        <f>SUM(BK106:BK123)</f>
        <v>0</v>
      </c>
    </row>
    <row r="106" spans="2:65" s="1" customFormat="1" ht="24" customHeight="1">
      <c r="B106" s="34"/>
      <c r="C106" s="180" t="s">
        <v>91</v>
      </c>
      <c r="D106" s="180" t="s">
        <v>133</v>
      </c>
      <c r="E106" s="181" t="s">
        <v>653</v>
      </c>
      <c r="F106" s="182" t="s">
        <v>654</v>
      </c>
      <c r="G106" s="183" t="s">
        <v>655</v>
      </c>
      <c r="H106" s="184">
        <v>1</v>
      </c>
      <c r="I106" s="185"/>
      <c r="J106" s="186">
        <f>ROUND(I106*H106,2)</f>
        <v>0</v>
      </c>
      <c r="K106" s="182" t="s">
        <v>28</v>
      </c>
      <c r="L106" s="38"/>
      <c r="M106" s="187" t="s">
        <v>28</v>
      </c>
      <c r="N106" s="188" t="s">
        <v>47</v>
      </c>
      <c r="O106" s="63"/>
      <c r="P106" s="189">
        <f>O106*H106</f>
        <v>0</v>
      </c>
      <c r="Q106" s="189">
        <v>0</v>
      </c>
      <c r="R106" s="189">
        <f>Q106*H106</f>
        <v>0</v>
      </c>
      <c r="S106" s="189">
        <v>0</v>
      </c>
      <c r="T106" s="190">
        <f>S106*H106</f>
        <v>0</v>
      </c>
      <c r="AR106" s="191" t="s">
        <v>656</v>
      </c>
      <c r="AT106" s="191" t="s">
        <v>133</v>
      </c>
      <c r="AU106" s="191" t="s">
        <v>85</v>
      </c>
      <c r="AY106" s="17" t="s">
        <v>131</v>
      </c>
      <c r="BE106" s="192">
        <f>IF(N106="základní",J106,0)</f>
        <v>0</v>
      </c>
      <c r="BF106" s="192">
        <f>IF(N106="snížená",J106,0)</f>
        <v>0</v>
      </c>
      <c r="BG106" s="192">
        <f>IF(N106="zákl. přenesená",J106,0)</f>
        <v>0</v>
      </c>
      <c r="BH106" s="192">
        <f>IF(N106="sníž. přenesená",J106,0)</f>
        <v>0</v>
      </c>
      <c r="BI106" s="192">
        <f>IF(N106="nulová",J106,0)</f>
        <v>0</v>
      </c>
      <c r="BJ106" s="17" t="s">
        <v>81</v>
      </c>
      <c r="BK106" s="192">
        <f>ROUND(I106*H106,2)</f>
        <v>0</v>
      </c>
      <c r="BL106" s="17" t="s">
        <v>656</v>
      </c>
      <c r="BM106" s="191" t="s">
        <v>657</v>
      </c>
    </row>
    <row r="107" spans="2:65" s="12" customFormat="1" ht="11.25">
      <c r="B107" s="196"/>
      <c r="C107" s="197"/>
      <c r="D107" s="193" t="s">
        <v>141</v>
      </c>
      <c r="E107" s="198" t="s">
        <v>28</v>
      </c>
      <c r="F107" s="199" t="s">
        <v>658</v>
      </c>
      <c r="G107" s="197"/>
      <c r="H107" s="198" t="s">
        <v>28</v>
      </c>
      <c r="I107" s="200"/>
      <c r="J107" s="197"/>
      <c r="K107" s="197"/>
      <c r="L107" s="201"/>
      <c r="M107" s="202"/>
      <c r="N107" s="203"/>
      <c r="O107" s="203"/>
      <c r="P107" s="203"/>
      <c r="Q107" s="203"/>
      <c r="R107" s="203"/>
      <c r="S107" s="203"/>
      <c r="T107" s="204"/>
      <c r="AT107" s="205" t="s">
        <v>141</v>
      </c>
      <c r="AU107" s="205" t="s">
        <v>85</v>
      </c>
      <c r="AV107" s="12" t="s">
        <v>81</v>
      </c>
      <c r="AW107" s="12" t="s">
        <v>37</v>
      </c>
      <c r="AX107" s="12" t="s">
        <v>76</v>
      </c>
      <c r="AY107" s="205" t="s">
        <v>131</v>
      </c>
    </row>
    <row r="108" spans="2:65" s="13" customFormat="1" ht="11.25">
      <c r="B108" s="206"/>
      <c r="C108" s="207"/>
      <c r="D108" s="193" t="s">
        <v>141</v>
      </c>
      <c r="E108" s="208" t="s">
        <v>28</v>
      </c>
      <c r="F108" s="209" t="s">
        <v>81</v>
      </c>
      <c r="G108" s="207"/>
      <c r="H108" s="210">
        <v>1</v>
      </c>
      <c r="I108" s="211"/>
      <c r="J108" s="207"/>
      <c r="K108" s="207"/>
      <c r="L108" s="212"/>
      <c r="M108" s="213"/>
      <c r="N108" s="214"/>
      <c r="O108" s="214"/>
      <c r="P108" s="214"/>
      <c r="Q108" s="214"/>
      <c r="R108" s="214"/>
      <c r="S108" s="214"/>
      <c r="T108" s="215"/>
      <c r="AT108" s="216" t="s">
        <v>141</v>
      </c>
      <c r="AU108" s="216" t="s">
        <v>85</v>
      </c>
      <c r="AV108" s="13" t="s">
        <v>85</v>
      </c>
      <c r="AW108" s="13" t="s">
        <v>37</v>
      </c>
      <c r="AX108" s="13" t="s">
        <v>81</v>
      </c>
      <c r="AY108" s="216" t="s">
        <v>131</v>
      </c>
    </row>
    <row r="109" spans="2:65" s="1" customFormat="1" ht="16.5" customHeight="1">
      <c r="B109" s="34"/>
      <c r="C109" s="180" t="s">
        <v>94</v>
      </c>
      <c r="D109" s="180" t="s">
        <v>133</v>
      </c>
      <c r="E109" s="181" t="s">
        <v>659</v>
      </c>
      <c r="F109" s="182" t="s">
        <v>660</v>
      </c>
      <c r="G109" s="183" t="s">
        <v>173</v>
      </c>
      <c r="H109" s="184">
        <v>1</v>
      </c>
      <c r="I109" s="185"/>
      <c r="J109" s="186">
        <f>ROUND(I109*H109,2)</f>
        <v>0</v>
      </c>
      <c r="K109" s="182" t="s">
        <v>28</v>
      </c>
      <c r="L109" s="38"/>
      <c r="M109" s="187" t="s">
        <v>28</v>
      </c>
      <c r="N109" s="188" t="s">
        <v>47</v>
      </c>
      <c r="O109" s="63"/>
      <c r="P109" s="189">
        <f>O109*H109</f>
        <v>0</v>
      </c>
      <c r="Q109" s="189">
        <v>0</v>
      </c>
      <c r="R109" s="189">
        <f>Q109*H109</f>
        <v>0</v>
      </c>
      <c r="S109" s="189">
        <v>0</v>
      </c>
      <c r="T109" s="190">
        <f>S109*H109</f>
        <v>0</v>
      </c>
      <c r="AR109" s="191" t="s">
        <v>656</v>
      </c>
      <c r="AT109" s="191" t="s">
        <v>133</v>
      </c>
      <c r="AU109" s="191" t="s">
        <v>85</v>
      </c>
      <c r="AY109" s="17" t="s">
        <v>131</v>
      </c>
      <c r="BE109" s="192">
        <f>IF(N109="základní",J109,0)</f>
        <v>0</v>
      </c>
      <c r="BF109" s="192">
        <f>IF(N109="snížená",J109,0)</f>
        <v>0</v>
      </c>
      <c r="BG109" s="192">
        <f>IF(N109="zákl. přenesená",J109,0)</f>
        <v>0</v>
      </c>
      <c r="BH109" s="192">
        <f>IF(N109="sníž. přenesená",J109,0)</f>
        <v>0</v>
      </c>
      <c r="BI109" s="192">
        <f>IF(N109="nulová",J109,0)</f>
        <v>0</v>
      </c>
      <c r="BJ109" s="17" t="s">
        <v>81</v>
      </c>
      <c r="BK109" s="192">
        <f>ROUND(I109*H109,2)</f>
        <v>0</v>
      </c>
      <c r="BL109" s="17" t="s">
        <v>656</v>
      </c>
      <c r="BM109" s="191" t="s">
        <v>661</v>
      </c>
    </row>
    <row r="110" spans="2:65" s="12" customFormat="1" ht="11.25">
      <c r="B110" s="196"/>
      <c r="C110" s="197"/>
      <c r="D110" s="193" t="s">
        <v>141</v>
      </c>
      <c r="E110" s="198" t="s">
        <v>28</v>
      </c>
      <c r="F110" s="199" t="s">
        <v>662</v>
      </c>
      <c r="G110" s="197"/>
      <c r="H110" s="198" t="s">
        <v>28</v>
      </c>
      <c r="I110" s="200"/>
      <c r="J110" s="197"/>
      <c r="K110" s="197"/>
      <c r="L110" s="201"/>
      <c r="M110" s="202"/>
      <c r="N110" s="203"/>
      <c r="O110" s="203"/>
      <c r="P110" s="203"/>
      <c r="Q110" s="203"/>
      <c r="R110" s="203"/>
      <c r="S110" s="203"/>
      <c r="T110" s="204"/>
      <c r="AT110" s="205" t="s">
        <v>141</v>
      </c>
      <c r="AU110" s="205" t="s">
        <v>85</v>
      </c>
      <c r="AV110" s="12" t="s">
        <v>81</v>
      </c>
      <c r="AW110" s="12" t="s">
        <v>37</v>
      </c>
      <c r="AX110" s="12" t="s">
        <v>76</v>
      </c>
      <c r="AY110" s="205" t="s">
        <v>131</v>
      </c>
    </row>
    <row r="111" spans="2:65" s="12" customFormat="1" ht="11.25">
      <c r="B111" s="196"/>
      <c r="C111" s="197"/>
      <c r="D111" s="193" t="s">
        <v>141</v>
      </c>
      <c r="E111" s="198" t="s">
        <v>28</v>
      </c>
      <c r="F111" s="199" t="s">
        <v>663</v>
      </c>
      <c r="G111" s="197"/>
      <c r="H111" s="198" t="s">
        <v>28</v>
      </c>
      <c r="I111" s="200"/>
      <c r="J111" s="197"/>
      <c r="K111" s="197"/>
      <c r="L111" s="201"/>
      <c r="M111" s="202"/>
      <c r="N111" s="203"/>
      <c r="O111" s="203"/>
      <c r="P111" s="203"/>
      <c r="Q111" s="203"/>
      <c r="R111" s="203"/>
      <c r="S111" s="203"/>
      <c r="T111" s="204"/>
      <c r="AT111" s="205" t="s">
        <v>141</v>
      </c>
      <c r="AU111" s="205" t="s">
        <v>85</v>
      </c>
      <c r="AV111" s="12" t="s">
        <v>81</v>
      </c>
      <c r="AW111" s="12" t="s">
        <v>37</v>
      </c>
      <c r="AX111" s="12" t="s">
        <v>76</v>
      </c>
      <c r="AY111" s="205" t="s">
        <v>131</v>
      </c>
    </row>
    <row r="112" spans="2:65" s="13" customFormat="1" ht="11.25">
      <c r="B112" s="206"/>
      <c r="C112" s="207"/>
      <c r="D112" s="193" t="s">
        <v>141</v>
      </c>
      <c r="E112" s="208" t="s">
        <v>28</v>
      </c>
      <c r="F112" s="209" t="s">
        <v>81</v>
      </c>
      <c r="G112" s="207"/>
      <c r="H112" s="210">
        <v>1</v>
      </c>
      <c r="I112" s="211"/>
      <c r="J112" s="207"/>
      <c r="K112" s="207"/>
      <c r="L112" s="212"/>
      <c r="M112" s="213"/>
      <c r="N112" s="214"/>
      <c r="O112" s="214"/>
      <c r="P112" s="214"/>
      <c r="Q112" s="214"/>
      <c r="R112" s="214"/>
      <c r="S112" s="214"/>
      <c r="T112" s="215"/>
      <c r="AT112" s="216" t="s">
        <v>141</v>
      </c>
      <c r="AU112" s="216" t="s">
        <v>85</v>
      </c>
      <c r="AV112" s="13" t="s">
        <v>85</v>
      </c>
      <c r="AW112" s="13" t="s">
        <v>37</v>
      </c>
      <c r="AX112" s="13" t="s">
        <v>81</v>
      </c>
      <c r="AY112" s="216" t="s">
        <v>131</v>
      </c>
    </row>
    <row r="113" spans="2:65" s="1" customFormat="1" ht="16.5" customHeight="1">
      <c r="B113" s="34"/>
      <c r="C113" s="180" t="s">
        <v>97</v>
      </c>
      <c r="D113" s="180" t="s">
        <v>133</v>
      </c>
      <c r="E113" s="181" t="s">
        <v>664</v>
      </c>
      <c r="F113" s="182" t="s">
        <v>665</v>
      </c>
      <c r="G113" s="183" t="s">
        <v>655</v>
      </c>
      <c r="H113" s="184">
        <v>1</v>
      </c>
      <c r="I113" s="185"/>
      <c r="J113" s="186">
        <f>ROUND(I113*H113,2)</f>
        <v>0</v>
      </c>
      <c r="K113" s="182" t="s">
        <v>28</v>
      </c>
      <c r="L113" s="38"/>
      <c r="M113" s="187" t="s">
        <v>28</v>
      </c>
      <c r="N113" s="188" t="s">
        <v>47</v>
      </c>
      <c r="O113" s="63"/>
      <c r="P113" s="189">
        <f>O113*H113</f>
        <v>0</v>
      </c>
      <c r="Q113" s="189">
        <v>0</v>
      </c>
      <c r="R113" s="189">
        <f>Q113*H113</f>
        <v>0</v>
      </c>
      <c r="S113" s="189">
        <v>0</v>
      </c>
      <c r="T113" s="190">
        <f>S113*H113</f>
        <v>0</v>
      </c>
      <c r="AR113" s="191" t="s">
        <v>656</v>
      </c>
      <c r="AT113" s="191" t="s">
        <v>133</v>
      </c>
      <c r="AU113" s="191" t="s">
        <v>85</v>
      </c>
      <c r="AY113" s="17" t="s">
        <v>131</v>
      </c>
      <c r="BE113" s="192">
        <f>IF(N113="základní",J113,0)</f>
        <v>0</v>
      </c>
      <c r="BF113" s="192">
        <f>IF(N113="snížená",J113,0)</f>
        <v>0</v>
      </c>
      <c r="BG113" s="192">
        <f>IF(N113="zákl. přenesená",J113,0)</f>
        <v>0</v>
      </c>
      <c r="BH113" s="192">
        <f>IF(N113="sníž. přenesená",J113,0)</f>
        <v>0</v>
      </c>
      <c r="BI113" s="192">
        <f>IF(N113="nulová",J113,0)</f>
        <v>0</v>
      </c>
      <c r="BJ113" s="17" t="s">
        <v>81</v>
      </c>
      <c r="BK113" s="192">
        <f>ROUND(I113*H113,2)</f>
        <v>0</v>
      </c>
      <c r="BL113" s="17" t="s">
        <v>656</v>
      </c>
      <c r="BM113" s="191" t="s">
        <v>666</v>
      </c>
    </row>
    <row r="114" spans="2:65" s="12" customFormat="1" ht="11.25">
      <c r="B114" s="196"/>
      <c r="C114" s="197"/>
      <c r="D114" s="193" t="s">
        <v>141</v>
      </c>
      <c r="E114" s="198" t="s">
        <v>28</v>
      </c>
      <c r="F114" s="199" t="s">
        <v>667</v>
      </c>
      <c r="G114" s="197"/>
      <c r="H114" s="198" t="s">
        <v>28</v>
      </c>
      <c r="I114" s="200"/>
      <c r="J114" s="197"/>
      <c r="K114" s="197"/>
      <c r="L114" s="201"/>
      <c r="M114" s="202"/>
      <c r="N114" s="203"/>
      <c r="O114" s="203"/>
      <c r="P114" s="203"/>
      <c r="Q114" s="203"/>
      <c r="R114" s="203"/>
      <c r="S114" s="203"/>
      <c r="T114" s="204"/>
      <c r="AT114" s="205" t="s">
        <v>141</v>
      </c>
      <c r="AU114" s="205" t="s">
        <v>85</v>
      </c>
      <c r="AV114" s="12" t="s">
        <v>81</v>
      </c>
      <c r="AW114" s="12" t="s">
        <v>37</v>
      </c>
      <c r="AX114" s="12" t="s">
        <v>76</v>
      </c>
      <c r="AY114" s="205" t="s">
        <v>131</v>
      </c>
    </row>
    <row r="115" spans="2:65" s="12" customFormat="1" ht="11.25">
      <c r="B115" s="196"/>
      <c r="C115" s="197"/>
      <c r="D115" s="193" t="s">
        <v>141</v>
      </c>
      <c r="E115" s="198" t="s">
        <v>28</v>
      </c>
      <c r="F115" s="199" t="s">
        <v>668</v>
      </c>
      <c r="G115" s="197"/>
      <c r="H115" s="198" t="s">
        <v>28</v>
      </c>
      <c r="I115" s="200"/>
      <c r="J115" s="197"/>
      <c r="K115" s="197"/>
      <c r="L115" s="201"/>
      <c r="M115" s="202"/>
      <c r="N115" s="203"/>
      <c r="O115" s="203"/>
      <c r="P115" s="203"/>
      <c r="Q115" s="203"/>
      <c r="R115" s="203"/>
      <c r="S115" s="203"/>
      <c r="T115" s="204"/>
      <c r="AT115" s="205" t="s">
        <v>141</v>
      </c>
      <c r="AU115" s="205" t="s">
        <v>85</v>
      </c>
      <c r="AV115" s="12" t="s">
        <v>81</v>
      </c>
      <c r="AW115" s="12" t="s">
        <v>37</v>
      </c>
      <c r="AX115" s="12" t="s">
        <v>76</v>
      </c>
      <c r="AY115" s="205" t="s">
        <v>131</v>
      </c>
    </row>
    <row r="116" spans="2:65" s="13" customFormat="1" ht="11.25">
      <c r="B116" s="206"/>
      <c r="C116" s="207"/>
      <c r="D116" s="193" t="s">
        <v>141</v>
      </c>
      <c r="E116" s="208" t="s">
        <v>28</v>
      </c>
      <c r="F116" s="209" t="s">
        <v>81</v>
      </c>
      <c r="G116" s="207"/>
      <c r="H116" s="210">
        <v>1</v>
      </c>
      <c r="I116" s="211"/>
      <c r="J116" s="207"/>
      <c r="K116" s="207"/>
      <c r="L116" s="212"/>
      <c r="M116" s="213"/>
      <c r="N116" s="214"/>
      <c r="O116" s="214"/>
      <c r="P116" s="214"/>
      <c r="Q116" s="214"/>
      <c r="R116" s="214"/>
      <c r="S116" s="214"/>
      <c r="T116" s="215"/>
      <c r="AT116" s="216" t="s">
        <v>141</v>
      </c>
      <c r="AU116" s="216" t="s">
        <v>85</v>
      </c>
      <c r="AV116" s="13" t="s">
        <v>85</v>
      </c>
      <c r="AW116" s="13" t="s">
        <v>37</v>
      </c>
      <c r="AX116" s="13" t="s">
        <v>81</v>
      </c>
      <c r="AY116" s="216" t="s">
        <v>131</v>
      </c>
    </row>
    <row r="117" spans="2:65" s="1" customFormat="1" ht="16.5" customHeight="1">
      <c r="B117" s="34"/>
      <c r="C117" s="180" t="s">
        <v>100</v>
      </c>
      <c r="D117" s="180" t="s">
        <v>133</v>
      </c>
      <c r="E117" s="181" t="s">
        <v>669</v>
      </c>
      <c r="F117" s="182" t="s">
        <v>670</v>
      </c>
      <c r="G117" s="183" t="s">
        <v>655</v>
      </c>
      <c r="H117" s="184">
        <v>1</v>
      </c>
      <c r="I117" s="185"/>
      <c r="J117" s="186">
        <f>ROUND(I117*H117,2)</f>
        <v>0</v>
      </c>
      <c r="K117" s="182" t="s">
        <v>28</v>
      </c>
      <c r="L117" s="38"/>
      <c r="M117" s="187" t="s">
        <v>28</v>
      </c>
      <c r="N117" s="188" t="s">
        <v>47</v>
      </c>
      <c r="O117" s="63"/>
      <c r="P117" s="189">
        <f>O117*H117</f>
        <v>0</v>
      </c>
      <c r="Q117" s="189">
        <v>0</v>
      </c>
      <c r="R117" s="189">
        <f>Q117*H117</f>
        <v>0</v>
      </c>
      <c r="S117" s="189">
        <v>0</v>
      </c>
      <c r="T117" s="190">
        <f>S117*H117</f>
        <v>0</v>
      </c>
      <c r="AR117" s="191" t="s">
        <v>656</v>
      </c>
      <c r="AT117" s="191" t="s">
        <v>133</v>
      </c>
      <c r="AU117" s="191" t="s">
        <v>85</v>
      </c>
      <c r="AY117" s="17" t="s">
        <v>131</v>
      </c>
      <c r="BE117" s="192">
        <f>IF(N117="základní",J117,0)</f>
        <v>0</v>
      </c>
      <c r="BF117" s="192">
        <f>IF(N117="snížená",J117,0)</f>
        <v>0</v>
      </c>
      <c r="BG117" s="192">
        <f>IF(N117="zákl. přenesená",J117,0)</f>
        <v>0</v>
      </c>
      <c r="BH117" s="192">
        <f>IF(N117="sníž. přenesená",J117,0)</f>
        <v>0</v>
      </c>
      <c r="BI117" s="192">
        <f>IF(N117="nulová",J117,0)</f>
        <v>0</v>
      </c>
      <c r="BJ117" s="17" t="s">
        <v>81</v>
      </c>
      <c r="BK117" s="192">
        <f>ROUND(I117*H117,2)</f>
        <v>0</v>
      </c>
      <c r="BL117" s="17" t="s">
        <v>656</v>
      </c>
      <c r="BM117" s="191" t="s">
        <v>671</v>
      </c>
    </row>
    <row r="118" spans="2:65" s="12" customFormat="1" ht="11.25">
      <c r="B118" s="196"/>
      <c r="C118" s="197"/>
      <c r="D118" s="193" t="s">
        <v>141</v>
      </c>
      <c r="E118" s="198" t="s">
        <v>28</v>
      </c>
      <c r="F118" s="199" t="s">
        <v>672</v>
      </c>
      <c r="G118" s="197"/>
      <c r="H118" s="198" t="s">
        <v>28</v>
      </c>
      <c r="I118" s="200"/>
      <c r="J118" s="197"/>
      <c r="K118" s="197"/>
      <c r="L118" s="201"/>
      <c r="M118" s="202"/>
      <c r="N118" s="203"/>
      <c r="O118" s="203"/>
      <c r="P118" s="203"/>
      <c r="Q118" s="203"/>
      <c r="R118" s="203"/>
      <c r="S118" s="203"/>
      <c r="T118" s="204"/>
      <c r="AT118" s="205" t="s">
        <v>141</v>
      </c>
      <c r="AU118" s="205" t="s">
        <v>85</v>
      </c>
      <c r="AV118" s="12" t="s">
        <v>81</v>
      </c>
      <c r="AW118" s="12" t="s">
        <v>37</v>
      </c>
      <c r="AX118" s="12" t="s">
        <v>76</v>
      </c>
      <c r="AY118" s="205" t="s">
        <v>131</v>
      </c>
    </row>
    <row r="119" spans="2:65" s="12" customFormat="1" ht="11.25">
      <c r="B119" s="196"/>
      <c r="C119" s="197"/>
      <c r="D119" s="193" t="s">
        <v>141</v>
      </c>
      <c r="E119" s="198" t="s">
        <v>28</v>
      </c>
      <c r="F119" s="199" t="s">
        <v>673</v>
      </c>
      <c r="G119" s="197"/>
      <c r="H119" s="198" t="s">
        <v>28</v>
      </c>
      <c r="I119" s="200"/>
      <c r="J119" s="197"/>
      <c r="K119" s="197"/>
      <c r="L119" s="201"/>
      <c r="M119" s="202"/>
      <c r="N119" s="203"/>
      <c r="O119" s="203"/>
      <c r="P119" s="203"/>
      <c r="Q119" s="203"/>
      <c r="R119" s="203"/>
      <c r="S119" s="203"/>
      <c r="T119" s="204"/>
      <c r="AT119" s="205" t="s">
        <v>141</v>
      </c>
      <c r="AU119" s="205" t="s">
        <v>85</v>
      </c>
      <c r="AV119" s="12" t="s">
        <v>81</v>
      </c>
      <c r="AW119" s="12" t="s">
        <v>37</v>
      </c>
      <c r="AX119" s="12" t="s">
        <v>76</v>
      </c>
      <c r="AY119" s="205" t="s">
        <v>131</v>
      </c>
    </row>
    <row r="120" spans="2:65" s="13" customFormat="1" ht="11.25">
      <c r="B120" s="206"/>
      <c r="C120" s="207"/>
      <c r="D120" s="193" t="s">
        <v>141</v>
      </c>
      <c r="E120" s="208" t="s">
        <v>28</v>
      </c>
      <c r="F120" s="209" t="s">
        <v>81</v>
      </c>
      <c r="G120" s="207"/>
      <c r="H120" s="210">
        <v>1</v>
      </c>
      <c r="I120" s="211"/>
      <c r="J120" s="207"/>
      <c r="K120" s="207"/>
      <c r="L120" s="212"/>
      <c r="M120" s="213"/>
      <c r="N120" s="214"/>
      <c r="O120" s="214"/>
      <c r="P120" s="214"/>
      <c r="Q120" s="214"/>
      <c r="R120" s="214"/>
      <c r="S120" s="214"/>
      <c r="T120" s="215"/>
      <c r="AT120" s="216" t="s">
        <v>141</v>
      </c>
      <c r="AU120" s="216" t="s">
        <v>85</v>
      </c>
      <c r="AV120" s="13" t="s">
        <v>85</v>
      </c>
      <c r="AW120" s="13" t="s">
        <v>37</v>
      </c>
      <c r="AX120" s="13" t="s">
        <v>81</v>
      </c>
      <c r="AY120" s="216" t="s">
        <v>131</v>
      </c>
    </row>
    <row r="121" spans="2:65" s="1" customFormat="1" ht="16.5" customHeight="1">
      <c r="B121" s="34"/>
      <c r="C121" s="180" t="s">
        <v>177</v>
      </c>
      <c r="D121" s="180" t="s">
        <v>133</v>
      </c>
      <c r="E121" s="181" t="s">
        <v>674</v>
      </c>
      <c r="F121" s="182" t="s">
        <v>675</v>
      </c>
      <c r="G121" s="183" t="s">
        <v>655</v>
      </c>
      <c r="H121" s="184">
        <v>1</v>
      </c>
      <c r="I121" s="185"/>
      <c r="J121" s="186">
        <f>ROUND(I121*H121,2)</f>
        <v>0</v>
      </c>
      <c r="K121" s="182" t="s">
        <v>28</v>
      </c>
      <c r="L121" s="38"/>
      <c r="M121" s="187" t="s">
        <v>28</v>
      </c>
      <c r="N121" s="188" t="s">
        <v>47</v>
      </c>
      <c r="O121" s="63"/>
      <c r="P121" s="189">
        <f>O121*H121</f>
        <v>0</v>
      </c>
      <c r="Q121" s="189">
        <v>0</v>
      </c>
      <c r="R121" s="189">
        <f>Q121*H121</f>
        <v>0</v>
      </c>
      <c r="S121" s="189">
        <v>0</v>
      </c>
      <c r="T121" s="190">
        <f>S121*H121</f>
        <v>0</v>
      </c>
      <c r="AR121" s="191" t="s">
        <v>656</v>
      </c>
      <c r="AT121" s="191" t="s">
        <v>133</v>
      </c>
      <c r="AU121" s="191" t="s">
        <v>85</v>
      </c>
      <c r="AY121" s="17" t="s">
        <v>131</v>
      </c>
      <c r="BE121" s="192">
        <f>IF(N121="základní",J121,0)</f>
        <v>0</v>
      </c>
      <c r="BF121" s="192">
        <f>IF(N121="snížená",J121,0)</f>
        <v>0</v>
      </c>
      <c r="BG121" s="192">
        <f>IF(N121="zákl. přenesená",J121,0)</f>
        <v>0</v>
      </c>
      <c r="BH121" s="192">
        <f>IF(N121="sníž. přenesená",J121,0)</f>
        <v>0</v>
      </c>
      <c r="BI121" s="192">
        <f>IF(N121="nulová",J121,0)</f>
        <v>0</v>
      </c>
      <c r="BJ121" s="17" t="s">
        <v>81</v>
      </c>
      <c r="BK121" s="192">
        <f>ROUND(I121*H121,2)</f>
        <v>0</v>
      </c>
      <c r="BL121" s="17" t="s">
        <v>656</v>
      </c>
      <c r="BM121" s="191" t="s">
        <v>676</v>
      </c>
    </row>
    <row r="122" spans="2:65" s="12" customFormat="1" ht="11.25">
      <c r="B122" s="196"/>
      <c r="C122" s="197"/>
      <c r="D122" s="193" t="s">
        <v>141</v>
      </c>
      <c r="E122" s="198" t="s">
        <v>28</v>
      </c>
      <c r="F122" s="199" t="s">
        <v>675</v>
      </c>
      <c r="G122" s="197"/>
      <c r="H122" s="198" t="s">
        <v>28</v>
      </c>
      <c r="I122" s="200"/>
      <c r="J122" s="197"/>
      <c r="K122" s="197"/>
      <c r="L122" s="201"/>
      <c r="M122" s="202"/>
      <c r="N122" s="203"/>
      <c r="O122" s="203"/>
      <c r="P122" s="203"/>
      <c r="Q122" s="203"/>
      <c r="R122" s="203"/>
      <c r="S122" s="203"/>
      <c r="T122" s="204"/>
      <c r="AT122" s="205" t="s">
        <v>141</v>
      </c>
      <c r="AU122" s="205" t="s">
        <v>85</v>
      </c>
      <c r="AV122" s="12" t="s">
        <v>81</v>
      </c>
      <c r="AW122" s="12" t="s">
        <v>37</v>
      </c>
      <c r="AX122" s="12" t="s">
        <v>76</v>
      </c>
      <c r="AY122" s="205" t="s">
        <v>131</v>
      </c>
    </row>
    <row r="123" spans="2:65" s="13" customFormat="1" ht="11.25">
      <c r="B123" s="206"/>
      <c r="C123" s="207"/>
      <c r="D123" s="193" t="s">
        <v>141</v>
      </c>
      <c r="E123" s="208" t="s">
        <v>28</v>
      </c>
      <c r="F123" s="209" t="s">
        <v>81</v>
      </c>
      <c r="G123" s="207"/>
      <c r="H123" s="210">
        <v>1</v>
      </c>
      <c r="I123" s="211"/>
      <c r="J123" s="207"/>
      <c r="K123" s="207"/>
      <c r="L123" s="212"/>
      <c r="M123" s="213"/>
      <c r="N123" s="214"/>
      <c r="O123" s="214"/>
      <c r="P123" s="214"/>
      <c r="Q123" s="214"/>
      <c r="R123" s="214"/>
      <c r="S123" s="214"/>
      <c r="T123" s="215"/>
      <c r="AT123" s="216" t="s">
        <v>141</v>
      </c>
      <c r="AU123" s="216" t="s">
        <v>85</v>
      </c>
      <c r="AV123" s="13" t="s">
        <v>85</v>
      </c>
      <c r="AW123" s="13" t="s">
        <v>37</v>
      </c>
      <c r="AX123" s="13" t="s">
        <v>81</v>
      </c>
      <c r="AY123" s="216" t="s">
        <v>131</v>
      </c>
    </row>
    <row r="124" spans="2:65" s="11" customFormat="1" ht="22.9" customHeight="1">
      <c r="B124" s="164"/>
      <c r="C124" s="165"/>
      <c r="D124" s="166" t="s">
        <v>75</v>
      </c>
      <c r="E124" s="178" t="s">
        <v>677</v>
      </c>
      <c r="F124" s="178" t="s">
        <v>678</v>
      </c>
      <c r="G124" s="165"/>
      <c r="H124" s="165"/>
      <c r="I124" s="168"/>
      <c r="J124" s="179">
        <f>BK124</f>
        <v>0</v>
      </c>
      <c r="K124" s="165"/>
      <c r="L124" s="170"/>
      <c r="M124" s="171"/>
      <c r="N124" s="172"/>
      <c r="O124" s="172"/>
      <c r="P124" s="173">
        <f>SUM(P125:P148)</f>
        <v>0</v>
      </c>
      <c r="Q124" s="172"/>
      <c r="R124" s="173">
        <f>SUM(R125:R148)</f>
        <v>0</v>
      </c>
      <c r="S124" s="172"/>
      <c r="T124" s="174">
        <f>SUM(T125:T148)</f>
        <v>0</v>
      </c>
      <c r="AR124" s="175" t="s">
        <v>94</v>
      </c>
      <c r="AT124" s="176" t="s">
        <v>75</v>
      </c>
      <c r="AU124" s="176" t="s">
        <v>81</v>
      </c>
      <c r="AY124" s="175" t="s">
        <v>131</v>
      </c>
      <c r="BK124" s="177">
        <f>SUM(BK125:BK148)</f>
        <v>0</v>
      </c>
    </row>
    <row r="125" spans="2:65" s="1" customFormat="1" ht="16.5" customHeight="1">
      <c r="B125" s="34"/>
      <c r="C125" s="180" t="s">
        <v>182</v>
      </c>
      <c r="D125" s="180" t="s">
        <v>133</v>
      </c>
      <c r="E125" s="181" t="s">
        <v>679</v>
      </c>
      <c r="F125" s="182" t="s">
        <v>680</v>
      </c>
      <c r="G125" s="183" t="s">
        <v>655</v>
      </c>
      <c r="H125" s="184">
        <v>1</v>
      </c>
      <c r="I125" s="185"/>
      <c r="J125" s="186">
        <f>ROUND(I125*H125,2)</f>
        <v>0</v>
      </c>
      <c r="K125" s="182" t="s">
        <v>28</v>
      </c>
      <c r="L125" s="38"/>
      <c r="M125" s="187" t="s">
        <v>28</v>
      </c>
      <c r="N125" s="188" t="s">
        <v>47</v>
      </c>
      <c r="O125" s="63"/>
      <c r="P125" s="189">
        <f>O125*H125</f>
        <v>0</v>
      </c>
      <c r="Q125" s="189">
        <v>0</v>
      </c>
      <c r="R125" s="189">
        <f>Q125*H125</f>
        <v>0</v>
      </c>
      <c r="S125" s="189">
        <v>0</v>
      </c>
      <c r="T125" s="190">
        <f>S125*H125</f>
        <v>0</v>
      </c>
      <c r="AR125" s="191" t="s">
        <v>656</v>
      </c>
      <c r="AT125" s="191" t="s">
        <v>133</v>
      </c>
      <c r="AU125" s="191" t="s">
        <v>85</v>
      </c>
      <c r="AY125" s="17" t="s">
        <v>131</v>
      </c>
      <c r="BE125" s="192">
        <f>IF(N125="základní",J125,0)</f>
        <v>0</v>
      </c>
      <c r="BF125" s="192">
        <f>IF(N125="snížená",J125,0)</f>
        <v>0</v>
      </c>
      <c r="BG125" s="192">
        <f>IF(N125="zákl. přenesená",J125,0)</f>
        <v>0</v>
      </c>
      <c r="BH125" s="192">
        <f>IF(N125="sníž. přenesená",J125,0)</f>
        <v>0</v>
      </c>
      <c r="BI125" s="192">
        <f>IF(N125="nulová",J125,0)</f>
        <v>0</v>
      </c>
      <c r="BJ125" s="17" t="s">
        <v>81</v>
      </c>
      <c r="BK125" s="192">
        <f>ROUND(I125*H125,2)</f>
        <v>0</v>
      </c>
      <c r="BL125" s="17" t="s">
        <v>656</v>
      </c>
      <c r="BM125" s="191" t="s">
        <v>681</v>
      </c>
    </row>
    <row r="126" spans="2:65" s="12" customFormat="1" ht="11.25">
      <c r="B126" s="196"/>
      <c r="C126" s="197"/>
      <c r="D126" s="193" t="s">
        <v>141</v>
      </c>
      <c r="E126" s="198" t="s">
        <v>28</v>
      </c>
      <c r="F126" s="199" t="s">
        <v>682</v>
      </c>
      <c r="G126" s="197"/>
      <c r="H126" s="198" t="s">
        <v>28</v>
      </c>
      <c r="I126" s="200"/>
      <c r="J126" s="197"/>
      <c r="K126" s="197"/>
      <c r="L126" s="201"/>
      <c r="M126" s="202"/>
      <c r="N126" s="203"/>
      <c r="O126" s="203"/>
      <c r="P126" s="203"/>
      <c r="Q126" s="203"/>
      <c r="R126" s="203"/>
      <c r="S126" s="203"/>
      <c r="T126" s="204"/>
      <c r="AT126" s="205" t="s">
        <v>141</v>
      </c>
      <c r="AU126" s="205" t="s">
        <v>85</v>
      </c>
      <c r="AV126" s="12" t="s">
        <v>81</v>
      </c>
      <c r="AW126" s="12" t="s">
        <v>37</v>
      </c>
      <c r="AX126" s="12" t="s">
        <v>76</v>
      </c>
      <c r="AY126" s="205" t="s">
        <v>131</v>
      </c>
    </row>
    <row r="127" spans="2:65" s="12" customFormat="1" ht="11.25">
      <c r="B127" s="196"/>
      <c r="C127" s="197"/>
      <c r="D127" s="193" t="s">
        <v>141</v>
      </c>
      <c r="E127" s="198" t="s">
        <v>28</v>
      </c>
      <c r="F127" s="199" t="s">
        <v>683</v>
      </c>
      <c r="G127" s="197"/>
      <c r="H127" s="198" t="s">
        <v>28</v>
      </c>
      <c r="I127" s="200"/>
      <c r="J127" s="197"/>
      <c r="K127" s="197"/>
      <c r="L127" s="201"/>
      <c r="M127" s="202"/>
      <c r="N127" s="203"/>
      <c r="O127" s="203"/>
      <c r="P127" s="203"/>
      <c r="Q127" s="203"/>
      <c r="R127" s="203"/>
      <c r="S127" s="203"/>
      <c r="T127" s="204"/>
      <c r="AT127" s="205" t="s">
        <v>141</v>
      </c>
      <c r="AU127" s="205" t="s">
        <v>85</v>
      </c>
      <c r="AV127" s="12" t="s">
        <v>81</v>
      </c>
      <c r="AW127" s="12" t="s">
        <v>37</v>
      </c>
      <c r="AX127" s="12" t="s">
        <v>76</v>
      </c>
      <c r="AY127" s="205" t="s">
        <v>131</v>
      </c>
    </row>
    <row r="128" spans="2:65" s="12" customFormat="1" ht="11.25">
      <c r="B128" s="196"/>
      <c r="C128" s="197"/>
      <c r="D128" s="193" t="s">
        <v>141</v>
      </c>
      <c r="E128" s="198" t="s">
        <v>28</v>
      </c>
      <c r="F128" s="199" t="s">
        <v>684</v>
      </c>
      <c r="G128" s="197"/>
      <c r="H128" s="198" t="s">
        <v>28</v>
      </c>
      <c r="I128" s="200"/>
      <c r="J128" s="197"/>
      <c r="K128" s="197"/>
      <c r="L128" s="201"/>
      <c r="M128" s="202"/>
      <c r="N128" s="203"/>
      <c r="O128" s="203"/>
      <c r="P128" s="203"/>
      <c r="Q128" s="203"/>
      <c r="R128" s="203"/>
      <c r="S128" s="203"/>
      <c r="T128" s="204"/>
      <c r="AT128" s="205" t="s">
        <v>141</v>
      </c>
      <c r="AU128" s="205" t="s">
        <v>85</v>
      </c>
      <c r="AV128" s="12" t="s">
        <v>81</v>
      </c>
      <c r="AW128" s="12" t="s">
        <v>37</v>
      </c>
      <c r="AX128" s="12" t="s">
        <v>76</v>
      </c>
      <c r="AY128" s="205" t="s">
        <v>131</v>
      </c>
    </row>
    <row r="129" spans="2:65" s="12" customFormat="1" ht="11.25">
      <c r="B129" s="196"/>
      <c r="C129" s="197"/>
      <c r="D129" s="193" t="s">
        <v>141</v>
      </c>
      <c r="E129" s="198" t="s">
        <v>28</v>
      </c>
      <c r="F129" s="199" t="s">
        <v>685</v>
      </c>
      <c r="G129" s="197"/>
      <c r="H129" s="198" t="s">
        <v>28</v>
      </c>
      <c r="I129" s="200"/>
      <c r="J129" s="197"/>
      <c r="K129" s="197"/>
      <c r="L129" s="201"/>
      <c r="M129" s="202"/>
      <c r="N129" s="203"/>
      <c r="O129" s="203"/>
      <c r="P129" s="203"/>
      <c r="Q129" s="203"/>
      <c r="R129" s="203"/>
      <c r="S129" s="203"/>
      <c r="T129" s="204"/>
      <c r="AT129" s="205" t="s">
        <v>141</v>
      </c>
      <c r="AU129" s="205" t="s">
        <v>85</v>
      </c>
      <c r="AV129" s="12" t="s">
        <v>81</v>
      </c>
      <c r="AW129" s="12" t="s">
        <v>37</v>
      </c>
      <c r="AX129" s="12" t="s">
        <v>76</v>
      </c>
      <c r="AY129" s="205" t="s">
        <v>131</v>
      </c>
    </row>
    <row r="130" spans="2:65" s="12" customFormat="1" ht="11.25">
      <c r="B130" s="196"/>
      <c r="C130" s="197"/>
      <c r="D130" s="193" t="s">
        <v>141</v>
      </c>
      <c r="E130" s="198" t="s">
        <v>28</v>
      </c>
      <c r="F130" s="199" t="s">
        <v>686</v>
      </c>
      <c r="G130" s="197"/>
      <c r="H130" s="198" t="s">
        <v>28</v>
      </c>
      <c r="I130" s="200"/>
      <c r="J130" s="197"/>
      <c r="K130" s="197"/>
      <c r="L130" s="201"/>
      <c r="M130" s="202"/>
      <c r="N130" s="203"/>
      <c r="O130" s="203"/>
      <c r="P130" s="203"/>
      <c r="Q130" s="203"/>
      <c r="R130" s="203"/>
      <c r="S130" s="203"/>
      <c r="T130" s="204"/>
      <c r="AT130" s="205" t="s">
        <v>141</v>
      </c>
      <c r="AU130" s="205" t="s">
        <v>85</v>
      </c>
      <c r="AV130" s="12" t="s">
        <v>81</v>
      </c>
      <c r="AW130" s="12" t="s">
        <v>37</v>
      </c>
      <c r="AX130" s="12" t="s">
        <v>76</v>
      </c>
      <c r="AY130" s="205" t="s">
        <v>131</v>
      </c>
    </row>
    <row r="131" spans="2:65" s="12" customFormat="1" ht="11.25">
      <c r="B131" s="196"/>
      <c r="C131" s="197"/>
      <c r="D131" s="193" t="s">
        <v>141</v>
      </c>
      <c r="E131" s="198" t="s">
        <v>28</v>
      </c>
      <c r="F131" s="199" t="s">
        <v>687</v>
      </c>
      <c r="G131" s="197"/>
      <c r="H131" s="198" t="s">
        <v>28</v>
      </c>
      <c r="I131" s="200"/>
      <c r="J131" s="197"/>
      <c r="K131" s="197"/>
      <c r="L131" s="201"/>
      <c r="M131" s="202"/>
      <c r="N131" s="203"/>
      <c r="O131" s="203"/>
      <c r="P131" s="203"/>
      <c r="Q131" s="203"/>
      <c r="R131" s="203"/>
      <c r="S131" s="203"/>
      <c r="T131" s="204"/>
      <c r="AT131" s="205" t="s">
        <v>141</v>
      </c>
      <c r="AU131" s="205" t="s">
        <v>85</v>
      </c>
      <c r="AV131" s="12" t="s">
        <v>81</v>
      </c>
      <c r="AW131" s="12" t="s">
        <v>37</v>
      </c>
      <c r="AX131" s="12" t="s">
        <v>76</v>
      </c>
      <c r="AY131" s="205" t="s">
        <v>131</v>
      </c>
    </row>
    <row r="132" spans="2:65" s="12" customFormat="1" ht="11.25">
      <c r="B132" s="196"/>
      <c r="C132" s="197"/>
      <c r="D132" s="193" t="s">
        <v>141</v>
      </c>
      <c r="E132" s="198" t="s">
        <v>28</v>
      </c>
      <c r="F132" s="199" t="s">
        <v>688</v>
      </c>
      <c r="G132" s="197"/>
      <c r="H132" s="198" t="s">
        <v>28</v>
      </c>
      <c r="I132" s="200"/>
      <c r="J132" s="197"/>
      <c r="K132" s="197"/>
      <c r="L132" s="201"/>
      <c r="M132" s="202"/>
      <c r="N132" s="203"/>
      <c r="O132" s="203"/>
      <c r="P132" s="203"/>
      <c r="Q132" s="203"/>
      <c r="R132" s="203"/>
      <c r="S132" s="203"/>
      <c r="T132" s="204"/>
      <c r="AT132" s="205" t="s">
        <v>141</v>
      </c>
      <c r="AU132" s="205" t="s">
        <v>85</v>
      </c>
      <c r="AV132" s="12" t="s">
        <v>81</v>
      </c>
      <c r="AW132" s="12" t="s">
        <v>37</v>
      </c>
      <c r="AX132" s="12" t="s">
        <v>76</v>
      </c>
      <c r="AY132" s="205" t="s">
        <v>131</v>
      </c>
    </row>
    <row r="133" spans="2:65" s="12" customFormat="1" ht="11.25">
      <c r="B133" s="196"/>
      <c r="C133" s="197"/>
      <c r="D133" s="193" t="s">
        <v>141</v>
      </c>
      <c r="E133" s="198" t="s">
        <v>28</v>
      </c>
      <c r="F133" s="199" t="s">
        <v>689</v>
      </c>
      <c r="G133" s="197"/>
      <c r="H133" s="198" t="s">
        <v>28</v>
      </c>
      <c r="I133" s="200"/>
      <c r="J133" s="197"/>
      <c r="K133" s="197"/>
      <c r="L133" s="201"/>
      <c r="M133" s="202"/>
      <c r="N133" s="203"/>
      <c r="O133" s="203"/>
      <c r="P133" s="203"/>
      <c r="Q133" s="203"/>
      <c r="R133" s="203"/>
      <c r="S133" s="203"/>
      <c r="T133" s="204"/>
      <c r="AT133" s="205" t="s">
        <v>141</v>
      </c>
      <c r="AU133" s="205" t="s">
        <v>85</v>
      </c>
      <c r="AV133" s="12" t="s">
        <v>81</v>
      </c>
      <c r="AW133" s="12" t="s">
        <v>37</v>
      </c>
      <c r="AX133" s="12" t="s">
        <v>76</v>
      </c>
      <c r="AY133" s="205" t="s">
        <v>131</v>
      </c>
    </row>
    <row r="134" spans="2:65" s="12" customFormat="1" ht="11.25">
      <c r="B134" s="196"/>
      <c r="C134" s="197"/>
      <c r="D134" s="193" t="s">
        <v>141</v>
      </c>
      <c r="E134" s="198" t="s">
        <v>28</v>
      </c>
      <c r="F134" s="199" t="s">
        <v>690</v>
      </c>
      <c r="G134" s="197"/>
      <c r="H134" s="198" t="s">
        <v>28</v>
      </c>
      <c r="I134" s="200"/>
      <c r="J134" s="197"/>
      <c r="K134" s="197"/>
      <c r="L134" s="201"/>
      <c r="M134" s="202"/>
      <c r="N134" s="203"/>
      <c r="O134" s="203"/>
      <c r="P134" s="203"/>
      <c r="Q134" s="203"/>
      <c r="R134" s="203"/>
      <c r="S134" s="203"/>
      <c r="T134" s="204"/>
      <c r="AT134" s="205" t="s">
        <v>141</v>
      </c>
      <c r="AU134" s="205" t="s">
        <v>85</v>
      </c>
      <c r="AV134" s="12" t="s">
        <v>81</v>
      </c>
      <c r="AW134" s="12" t="s">
        <v>37</v>
      </c>
      <c r="AX134" s="12" t="s">
        <v>76</v>
      </c>
      <c r="AY134" s="205" t="s">
        <v>131</v>
      </c>
    </row>
    <row r="135" spans="2:65" s="12" customFormat="1" ht="11.25">
      <c r="B135" s="196"/>
      <c r="C135" s="197"/>
      <c r="D135" s="193" t="s">
        <v>141</v>
      </c>
      <c r="E135" s="198" t="s">
        <v>28</v>
      </c>
      <c r="F135" s="199" t="s">
        <v>691</v>
      </c>
      <c r="G135" s="197"/>
      <c r="H135" s="198" t="s">
        <v>28</v>
      </c>
      <c r="I135" s="200"/>
      <c r="J135" s="197"/>
      <c r="K135" s="197"/>
      <c r="L135" s="201"/>
      <c r="M135" s="202"/>
      <c r="N135" s="203"/>
      <c r="O135" s="203"/>
      <c r="P135" s="203"/>
      <c r="Q135" s="203"/>
      <c r="R135" s="203"/>
      <c r="S135" s="203"/>
      <c r="T135" s="204"/>
      <c r="AT135" s="205" t="s">
        <v>141</v>
      </c>
      <c r="AU135" s="205" t="s">
        <v>85</v>
      </c>
      <c r="AV135" s="12" t="s">
        <v>81</v>
      </c>
      <c r="AW135" s="12" t="s">
        <v>37</v>
      </c>
      <c r="AX135" s="12" t="s">
        <v>76</v>
      </c>
      <c r="AY135" s="205" t="s">
        <v>131</v>
      </c>
    </row>
    <row r="136" spans="2:65" s="12" customFormat="1" ht="11.25">
      <c r="B136" s="196"/>
      <c r="C136" s="197"/>
      <c r="D136" s="193" t="s">
        <v>141</v>
      </c>
      <c r="E136" s="198" t="s">
        <v>28</v>
      </c>
      <c r="F136" s="199" t="s">
        <v>692</v>
      </c>
      <c r="G136" s="197"/>
      <c r="H136" s="198" t="s">
        <v>28</v>
      </c>
      <c r="I136" s="200"/>
      <c r="J136" s="197"/>
      <c r="K136" s="197"/>
      <c r="L136" s="201"/>
      <c r="M136" s="202"/>
      <c r="N136" s="203"/>
      <c r="O136" s="203"/>
      <c r="P136" s="203"/>
      <c r="Q136" s="203"/>
      <c r="R136" s="203"/>
      <c r="S136" s="203"/>
      <c r="T136" s="204"/>
      <c r="AT136" s="205" t="s">
        <v>141</v>
      </c>
      <c r="AU136" s="205" t="s">
        <v>85</v>
      </c>
      <c r="AV136" s="12" t="s">
        <v>81</v>
      </c>
      <c r="AW136" s="12" t="s">
        <v>37</v>
      </c>
      <c r="AX136" s="12" t="s">
        <v>76</v>
      </c>
      <c r="AY136" s="205" t="s">
        <v>131</v>
      </c>
    </row>
    <row r="137" spans="2:65" s="12" customFormat="1" ht="11.25">
      <c r="B137" s="196"/>
      <c r="C137" s="197"/>
      <c r="D137" s="193" t="s">
        <v>141</v>
      </c>
      <c r="E137" s="198" t="s">
        <v>28</v>
      </c>
      <c r="F137" s="199" t="s">
        <v>693</v>
      </c>
      <c r="G137" s="197"/>
      <c r="H137" s="198" t="s">
        <v>28</v>
      </c>
      <c r="I137" s="200"/>
      <c r="J137" s="197"/>
      <c r="K137" s="197"/>
      <c r="L137" s="201"/>
      <c r="M137" s="202"/>
      <c r="N137" s="203"/>
      <c r="O137" s="203"/>
      <c r="P137" s="203"/>
      <c r="Q137" s="203"/>
      <c r="R137" s="203"/>
      <c r="S137" s="203"/>
      <c r="T137" s="204"/>
      <c r="AT137" s="205" t="s">
        <v>141</v>
      </c>
      <c r="AU137" s="205" t="s">
        <v>85</v>
      </c>
      <c r="AV137" s="12" t="s">
        <v>81</v>
      </c>
      <c r="AW137" s="12" t="s">
        <v>37</v>
      </c>
      <c r="AX137" s="12" t="s">
        <v>76</v>
      </c>
      <c r="AY137" s="205" t="s">
        <v>131</v>
      </c>
    </row>
    <row r="138" spans="2:65" s="12" customFormat="1" ht="11.25">
      <c r="B138" s="196"/>
      <c r="C138" s="197"/>
      <c r="D138" s="193" t="s">
        <v>141</v>
      </c>
      <c r="E138" s="198" t="s">
        <v>28</v>
      </c>
      <c r="F138" s="199" t="s">
        <v>694</v>
      </c>
      <c r="G138" s="197"/>
      <c r="H138" s="198" t="s">
        <v>28</v>
      </c>
      <c r="I138" s="200"/>
      <c r="J138" s="197"/>
      <c r="K138" s="197"/>
      <c r="L138" s="201"/>
      <c r="M138" s="202"/>
      <c r="N138" s="203"/>
      <c r="O138" s="203"/>
      <c r="P138" s="203"/>
      <c r="Q138" s="203"/>
      <c r="R138" s="203"/>
      <c r="S138" s="203"/>
      <c r="T138" s="204"/>
      <c r="AT138" s="205" t="s">
        <v>141</v>
      </c>
      <c r="AU138" s="205" t="s">
        <v>85</v>
      </c>
      <c r="AV138" s="12" t="s">
        <v>81</v>
      </c>
      <c r="AW138" s="12" t="s">
        <v>37</v>
      </c>
      <c r="AX138" s="12" t="s">
        <v>76</v>
      </c>
      <c r="AY138" s="205" t="s">
        <v>131</v>
      </c>
    </row>
    <row r="139" spans="2:65" s="12" customFormat="1" ht="11.25">
      <c r="B139" s="196"/>
      <c r="C139" s="197"/>
      <c r="D139" s="193" t="s">
        <v>141</v>
      </c>
      <c r="E139" s="198" t="s">
        <v>28</v>
      </c>
      <c r="F139" s="199" t="s">
        <v>695</v>
      </c>
      <c r="G139" s="197"/>
      <c r="H139" s="198" t="s">
        <v>28</v>
      </c>
      <c r="I139" s="200"/>
      <c r="J139" s="197"/>
      <c r="K139" s="197"/>
      <c r="L139" s="201"/>
      <c r="M139" s="202"/>
      <c r="N139" s="203"/>
      <c r="O139" s="203"/>
      <c r="P139" s="203"/>
      <c r="Q139" s="203"/>
      <c r="R139" s="203"/>
      <c r="S139" s="203"/>
      <c r="T139" s="204"/>
      <c r="AT139" s="205" t="s">
        <v>141</v>
      </c>
      <c r="AU139" s="205" t="s">
        <v>85</v>
      </c>
      <c r="AV139" s="12" t="s">
        <v>81</v>
      </c>
      <c r="AW139" s="12" t="s">
        <v>37</v>
      </c>
      <c r="AX139" s="12" t="s">
        <v>76</v>
      </c>
      <c r="AY139" s="205" t="s">
        <v>131</v>
      </c>
    </row>
    <row r="140" spans="2:65" s="12" customFormat="1" ht="11.25">
      <c r="B140" s="196"/>
      <c r="C140" s="197"/>
      <c r="D140" s="193" t="s">
        <v>141</v>
      </c>
      <c r="E140" s="198" t="s">
        <v>28</v>
      </c>
      <c r="F140" s="199" t="s">
        <v>696</v>
      </c>
      <c r="G140" s="197"/>
      <c r="H140" s="198" t="s">
        <v>28</v>
      </c>
      <c r="I140" s="200"/>
      <c r="J140" s="197"/>
      <c r="K140" s="197"/>
      <c r="L140" s="201"/>
      <c r="M140" s="202"/>
      <c r="N140" s="203"/>
      <c r="O140" s="203"/>
      <c r="P140" s="203"/>
      <c r="Q140" s="203"/>
      <c r="R140" s="203"/>
      <c r="S140" s="203"/>
      <c r="T140" s="204"/>
      <c r="AT140" s="205" t="s">
        <v>141</v>
      </c>
      <c r="AU140" s="205" t="s">
        <v>85</v>
      </c>
      <c r="AV140" s="12" t="s">
        <v>81</v>
      </c>
      <c r="AW140" s="12" t="s">
        <v>37</v>
      </c>
      <c r="AX140" s="12" t="s">
        <v>76</v>
      </c>
      <c r="AY140" s="205" t="s">
        <v>131</v>
      </c>
    </row>
    <row r="141" spans="2:65" s="12" customFormat="1" ht="11.25">
      <c r="B141" s="196"/>
      <c r="C141" s="197"/>
      <c r="D141" s="193" t="s">
        <v>141</v>
      </c>
      <c r="E141" s="198" t="s">
        <v>28</v>
      </c>
      <c r="F141" s="199" t="s">
        <v>697</v>
      </c>
      <c r="G141" s="197"/>
      <c r="H141" s="198" t="s">
        <v>28</v>
      </c>
      <c r="I141" s="200"/>
      <c r="J141" s="197"/>
      <c r="K141" s="197"/>
      <c r="L141" s="201"/>
      <c r="M141" s="202"/>
      <c r="N141" s="203"/>
      <c r="O141" s="203"/>
      <c r="P141" s="203"/>
      <c r="Q141" s="203"/>
      <c r="R141" s="203"/>
      <c r="S141" s="203"/>
      <c r="T141" s="204"/>
      <c r="AT141" s="205" t="s">
        <v>141</v>
      </c>
      <c r="AU141" s="205" t="s">
        <v>85</v>
      </c>
      <c r="AV141" s="12" t="s">
        <v>81</v>
      </c>
      <c r="AW141" s="12" t="s">
        <v>37</v>
      </c>
      <c r="AX141" s="12" t="s">
        <v>76</v>
      </c>
      <c r="AY141" s="205" t="s">
        <v>131</v>
      </c>
    </row>
    <row r="142" spans="2:65" s="13" customFormat="1" ht="11.25">
      <c r="B142" s="206"/>
      <c r="C142" s="207"/>
      <c r="D142" s="193" t="s">
        <v>141</v>
      </c>
      <c r="E142" s="208" t="s">
        <v>28</v>
      </c>
      <c r="F142" s="209" t="s">
        <v>81</v>
      </c>
      <c r="G142" s="207"/>
      <c r="H142" s="210">
        <v>1</v>
      </c>
      <c r="I142" s="211"/>
      <c r="J142" s="207"/>
      <c r="K142" s="207"/>
      <c r="L142" s="212"/>
      <c r="M142" s="213"/>
      <c r="N142" s="214"/>
      <c r="O142" s="214"/>
      <c r="P142" s="214"/>
      <c r="Q142" s="214"/>
      <c r="R142" s="214"/>
      <c r="S142" s="214"/>
      <c r="T142" s="215"/>
      <c r="AT142" s="216" t="s">
        <v>141</v>
      </c>
      <c r="AU142" s="216" t="s">
        <v>85</v>
      </c>
      <c r="AV142" s="13" t="s">
        <v>85</v>
      </c>
      <c r="AW142" s="13" t="s">
        <v>37</v>
      </c>
      <c r="AX142" s="13" t="s">
        <v>81</v>
      </c>
      <c r="AY142" s="216" t="s">
        <v>131</v>
      </c>
    </row>
    <row r="143" spans="2:65" s="1" customFormat="1" ht="36" customHeight="1">
      <c r="B143" s="34"/>
      <c r="C143" s="180" t="s">
        <v>188</v>
      </c>
      <c r="D143" s="180" t="s">
        <v>133</v>
      </c>
      <c r="E143" s="181" t="s">
        <v>698</v>
      </c>
      <c r="F143" s="182" t="s">
        <v>699</v>
      </c>
      <c r="G143" s="183" t="s">
        <v>655</v>
      </c>
      <c r="H143" s="184">
        <v>1</v>
      </c>
      <c r="I143" s="185"/>
      <c r="J143" s="186">
        <f>ROUND(I143*H143,2)</f>
        <v>0</v>
      </c>
      <c r="K143" s="182" t="s">
        <v>28</v>
      </c>
      <c r="L143" s="38"/>
      <c r="M143" s="187" t="s">
        <v>28</v>
      </c>
      <c r="N143" s="188" t="s">
        <v>47</v>
      </c>
      <c r="O143" s="63"/>
      <c r="P143" s="189">
        <f>O143*H143</f>
        <v>0</v>
      </c>
      <c r="Q143" s="189">
        <v>0</v>
      </c>
      <c r="R143" s="189">
        <f>Q143*H143</f>
        <v>0</v>
      </c>
      <c r="S143" s="189">
        <v>0</v>
      </c>
      <c r="T143" s="190">
        <f>S143*H143</f>
        <v>0</v>
      </c>
      <c r="AR143" s="191" t="s">
        <v>656</v>
      </c>
      <c r="AT143" s="191" t="s">
        <v>133</v>
      </c>
      <c r="AU143" s="191" t="s">
        <v>85</v>
      </c>
      <c r="AY143" s="17" t="s">
        <v>131</v>
      </c>
      <c r="BE143" s="192">
        <f>IF(N143="základní",J143,0)</f>
        <v>0</v>
      </c>
      <c r="BF143" s="192">
        <f>IF(N143="snížená",J143,0)</f>
        <v>0</v>
      </c>
      <c r="BG143" s="192">
        <f>IF(N143="zákl. přenesená",J143,0)</f>
        <v>0</v>
      </c>
      <c r="BH143" s="192">
        <f>IF(N143="sníž. přenesená",J143,0)</f>
        <v>0</v>
      </c>
      <c r="BI143" s="192">
        <f>IF(N143="nulová",J143,0)</f>
        <v>0</v>
      </c>
      <c r="BJ143" s="17" t="s">
        <v>81</v>
      </c>
      <c r="BK143" s="192">
        <f>ROUND(I143*H143,2)</f>
        <v>0</v>
      </c>
      <c r="BL143" s="17" t="s">
        <v>656</v>
      </c>
      <c r="BM143" s="191" t="s">
        <v>700</v>
      </c>
    </row>
    <row r="144" spans="2:65" s="12" customFormat="1" ht="22.5">
      <c r="B144" s="196"/>
      <c r="C144" s="197"/>
      <c r="D144" s="193" t="s">
        <v>141</v>
      </c>
      <c r="E144" s="198" t="s">
        <v>28</v>
      </c>
      <c r="F144" s="199" t="s">
        <v>701</v>
      </c>
      <c r="G144" s="197"/>
      <c r="H144" s="198" t="s">
        <v>28</v>
      </c>
      <c r="I144" s="200"/>
      <c r="J144" s="197"/>
      <c r="K144" s="197"/>
      <c r="L144" s="201"/>
      <c r="M144" s="202"/>
      <c r="N144" s="203"/>
      <c r="O144" s="203"/>
      <c r="P144" s="203"/>
      <c r="Q144" s="203"/>
      <c r="R144" s="203"/>
      <c r="S144" s="203"/>
      <c r="T144" s="204"/>
      <c r="AT144" s="205" t="s">
        <v>141</v>
      </c>
      <c r="AU144" s="205" t="s">
        <v>85</v>
      </c>
      <c r="AV144" s="12" t="s">
        <v>81</v>
      </c>
      <c r="AW144" s="12" t="s">
        <v>37</v>
      </c>
      <c r="AX144" s="12" t="s">
        <v>76</v>
      </c>
      <c r="AY144" s="205" t="s">
        <v>131</v>
      </c>
    </row>
    <row r="145" spans="2:65" s="12" customFormat="1" ht="11.25">
      <c r="B145" s="196"/>
      <c r="C145" s="197"/>
      <c r="D145" s="193" t="s">
        <v>141</v>
      </c>
      <c r="E145" s="198" t="s">
        <v>28</v>
      </c>
      <c r="F145" s="199" t="s">
        <v>702</v>
      </c>
      <c r="G145" s="197"/>
      <c r="H145" s="198" t="s">
        <v>28</v>
      </c>
      <c r="I145" s="200"/>
      <c r="J145" s="197"/>
      <c r="K145" s="197"/>
      <c r="L145" s="201"/>
      <c r="M145" s="202"/>
      <c r="N145" s="203"/>
      <c r="O145" s="203"/>
      <c r="P145" s="203"/>
      <c r="Q145" s="203"/>
      <c r="R145" s="203"/>
      <c r="S145" s="203"/>
      <c r="T145" s="204"/>
      <c r="AT145" s="205" t="s">
        <v>141</v>
      </c>
      <c r="AU145" s="205" t="s">
        <v>85</v>
      </c>
      <c r="AV145" s="12" t="s">
        <v>81</v>
      </c>
      <c r="AW145" s="12" t="s">
        <v>37</v>
      </c>
      <c r="AX145" s="12" t="s">
        <v>76</v>
      </c>
      <c r="AY145" s="205" t="s">
        <v>131</v>
      </c>
    </row>
    <row r="146" spans="2:65" s="13" customFormat="1" ht="11.25">
      <c r="B146" s="206"/>
      <c r="C146" s="207"/>
      <c r="D146" s="193" t="s">
        <v>141</v>
      </c>
      <c r="E146" s="208" t="s">
        <v>28</v>
      </c>
      <c r="F146" s="209" t="s">
        <v>81</v>
      </c>
      <c r="G146" s="207"/>
      <c r="H146" s="210">
        <v>1</v>
      </c>
      <c r="I146" s="211"/>
      <c r="J146" s="207"/>
      <c r="K146" s="207"/>
      <c r="L146" s="212"/>
      <c r="M146" s="213"/>
      <c r="N146" s="214"/>
      <c r="O146" s="214"/>
      <c r="P146" s="214"/>
      <c r="Q146" s="214"/>
      <c r="R146" s="214"/>
      <c r="S146" s="214"/>
      <c r="T146" s="215"/>
      <c r="AT146" s="216" t="s">
        <v>141</v>
      </c>
      <c r="AU146" s="216" t="s">
        <v>85</v>
      </c>
      <c r="AV146" s="13" t="s">
        <v>85</v>
      </c>
      <c r="AW146" s="13" t="s">
        <v>37</v>
      </c>
      <c r="AX146" s="13" t="s">
        <v>81</v>
      </c>
      <c r="AY146" s="216" t="s">
        <v>131</v>
      </c>
    </row>
    <row r="147" spans="2:65" s="1" customFormat="1" ht="24" customHeight="1">
      <c r="B147" s="34"/>
      <c r="C147" s="180" t="s">
        <v>193</v>
      </c>
      <c r="D147" s="180" t="s">
        <v>133</v>
      </c>
      <c r="E147" s="181" t="s">
        <v>703</v>
      </c>
      <c r="F147" s="182" t="s">
        <v>704</v>
      </c>
      <c r="G147" s="183" t="s">
        <v>655</v>
      </c>
      <c r="H147" s="184">
        <v>1</v>
      </c>
      <c r="I147" s="185"/>
      <c r="J147" s="186">
        <f>ROUND(I147*H147,2)</f>
        <v>0</v>
      </c>
      <c r="K147" s="182" t="s">
        <v>28</v>
      </c>
      <c r="L147" s="38"/>
      <c r="M147" s="187" t="s">
        <v>28</v>
      </c>
      <c r="N147" s="188" t="s">
        <v>47</v>
      </c>
      <c r="O147" s="63"/>
      <c r="P147" s="189">
        <f>O147*H147</f>
        <v>0</v>
      </c>
      <c r="Q147" s="189">
        <v>0</v>
      </c>
      <c r="R147" s="189">
        <f>Q147*H147</f>
        <v>0</v>
      </c>
      <c r="S147" s="189">
        <v>0</v>
      </c>
      <c r="T147" s="190">
        <f>S147*H147</f>
        <v>0</v>
      </c>
      <c r="AR147" s="191" t="s">
        <v>656</v>
      </c>
      <c r="AT147" s="191" t="s">
        <v>133</v>
      </c>
      <c r="AU147" s="191" t="s">
        <v>85</v>
      </c>
      <c r="AY147" s="17" t="s">
        <v>131</v>
      </c>
      <c r="BE147" s="192">
        <f>IF(N147="základní",J147,0)</f>
        <v>0</v>
      </c>
      <c r="BF147" s="192">
        <f>IF(N147="snížená",J147,0)</f>
        <v>0</v>
      </c>
      <c r="BG147" s="192">
        <f>IF(N147="zákl. přenesená",J147,0)</f>
        <v>0</v>
      </c>
      <c r="BH147" s="192">
        <f>IF(N147="sníž. přenesená",J147,0)</f>
        <v>0</v>
      </c>
      <c r="BI147" s="192">
        <f>IF(N147="nulová",J147,0)</f>
        <v>0</v>
      </c>
      <c r="BJ147" s="17" t="s">
        <v>81</v>
      </c>
      <c r="BK147" s="192">
        <f>ROUND(I147*H147,2)</f>
        <v>0</v>
      </c>
      <c r="BL147" s="17" t="s">
        <v>656</v>
      </c>
      <c r="BM147" s="191" t="s">
        <v>705</v>
      </c>
    </row>
    <row r="148" spans="2:65" s="1" customFormat="1" ht="24" customHeight="1">
      <c r="B148" s="34"/>
      <c r="C148" s="180" t="s">
        <v>199</v>
      </c>
      <c r="D148" s="180" t="s">
        <v>133</v>
      </c>
      <c r="E148" s="181" t="s">
        <v>706</v>
      </c>
      <c r="F148" s="182" t="s">
        <v>707</v>
      </c>
      <c r="G148" s="183" t="s">
        <v>655</v>
      </c>
      <c r="H148" s="184">
        <v>1</v>
      </c>
      <c r="I148" s="185"/>
      <c r="J148" s="186">
        <f>ROUND(I148*H148,2)</f>
        <v>0</v>
      </c>
      <c r="K148" s="182" t="s">
        <v>28</v>
      </c>
      <c r="L148" s="38"/>
      <c r="M148" s="187" t="s">
        <v>28</v>
      </c>
      <c r="N148" s="188" t="s">
        <v>47</v>
      </c>
      <c r="O148" s="63"/>
      <c r="P148" s="189">
        <f>O148*H148</f>
        <v>0</v>
      </c>
      <c r="Q148" s="189">
        <v>0</v>
      </c>
      <c r="R148" s="189">
        <f>Q148*H148</f>
        <v>0</v>
      </c>
      <c r="S148" s="189">
        <v>0</v>
      </c>
      <c r="T148" s="190">
        <f>S148*H148</f>
        <v>0</v>
      </c>
      <c r="AR148" s="191" t="s">
        <v>656</v>
      </c>
      <c r="AT148" s="191" t="s">
        <v>133</v>
      </c>
      <c r="AU148" s="191" t="s">
        <v>85</v>
      </c>
      <c r="AY148" s="17" t="s">
        <v>131</v>
      </c>
      <c r="BE148" s="192">
        <f>IF(N148="základní",J148,0)</f>
        <v>0</v>
      </c>
      <c r="BF148" s="192">
        <f>IF(N148="snížená",J148,0)</f>
        <v>0</v>
      </c>
      <c r="BG148" s="192">
        <f>IF(N148="zákl. přenesená",J148,0)</f>
        <v>0</v>
      </c>
      <c r="BH148" s="192">
        <f>IF(N148="sníž. přenesená",J148,0)</f>
        <v>0</v>
      </c>
      <c r="BI148" s="192">
        <f>IF(N148="nulová",J148,0)</f>
        <v>0</v>
      </c>
      <c r="BJ148" s="17" t="s">
        <v>81</v>
      </c>
      <c r="BK148" s="192">
        <f>ROUND(I148*H148,2)</f>
        <v>0</v>
      </c>
      <c r="BL148" s="17" t="s">
        <v>656</v>
      </c>
      <c r="BM148" s="191" t="s">
        <v>708</v>
      </c>
    </row>
    <row r="149" spans="2:65" s="11" customFormat="1" ht="22.9" customHeight="1">
      <c r="B149" s="164"/>
      <c r="C149" s="165"/>
      <c r="D149" s="166" t="s">
        <v>75</v>
      </c>
      <c r="E149" s="178" t="s">
        <v>709</v>
      </c>
      <c r="F149" s="178" t="s">
        <v>710</v>
      </c>
      <c r="G149" s="165"/>
      <c r="H149" s="165"/>
      <c r="I149" s="168"/>
      <c r="J149" s="179">
        <f>BK149</f>
        <v>0</v>
      </c>
      <c r="K149" s="165"/>
      <c r="L149" s="170"/>
      <c r="M149" s="171"/>
      <c r="N149" s="172"/>
      <c r="O149" s="172"/>
      <c r="P149" s="173">
        <f>SUM(P150:P161)</f>
        <v>0</v>
      </c>
      <c r="Q149" s="172"/>
      <c r="R149" s="173">
        <f>SUM(R150:R161)</f>
        <v>0</v>
      </c>
      <c r="S149" s="172"/>
      <c r="T149" s="174">
        <f>SUM(T150:T161)</f>
        <v>0</v>
      </c>
      <c r="AR149" s="175" t="s">
        <v>94</v>
      </c>
      <c r="AT149" s="176" t="s">
        <v>75</v>
      </c>
      <c r="AU149" s="176" t="s">
        <v>81</v>
      </c>
      <c r="AY149" s="175" t="s">
        <v>131</v>
      </c>
      <c r="BK149" s="177">
        <f>SUM(BK150:BK161)</f>
        <v>0</v>
      </c>
    </row>
    <row r="150" spans="2:65" s="1" customFormat="1" ht="16.5" customHeight="1">
      <c r="B150" s="34"/>
      <c r="C150" s="180" t="s">
        <v>204</v>
      </c>
      <c r="D150" s="180" t="s">
        <v>133</v>
      </c>
      <c r="E150" s="181" t="s">
        <v>711</v>
      </c>
      <c r="F150" s="182" t="s">
        <v>933</v>
      </c>
      <c r="G150" s="183" t="s">
        <v>655</v>
      </c>
      <c r="H150" s="184">
        <v>1</v>
      </c>
      <c r="I150" s="185"/>
      <c r="J150" s="186">
        <f>ROUND(I150*H150,2)</f>
        <v>0</v>
      </c>
      <c r="K150" s="182" t="s">
        <v>28</v>
      </c>
      <c r="L150" s="38"/>
      <c r="M150" s="187" t="s">
        <v>28</v>
      </c>
      <c r="N150" s="188" t="s">
        <v>47</v>
      </c>
      <c r="O150" s="63"/>
      <c r="P150" s="189">
        <f>O150*H150</f>
        <v>0</v>
      </c>
      <c r="Q150" s="189">
        <v>0</v>
      </c>
      <c r="R150" s="189">
        <f>Q150*H150</f>
        <v>0</v>
      </c>
      <c r="S150" s="189">
        <v>0</v>
      </c>
      <c r="T150" s="190">
        <f>S150*H150</f>
        <v>0</v>
      </c>
      <c r="AR150" s="191" t="s">
        <v>656</v>
      </c>
      <c r="AT150" s="191" t="s">
        <v>133</v>
      </c>
      <c r="AU150" s="191" t="s">
        <v>85</v>
      </c>
      <c r="AY150" s="17" t="s">
        <v>131</v>
      </c>
      <c r="BE150" s="192">
        <f>IF(N150="základní",J150,0)</f>
        <v>0</v>
      </c>
      <c r="BF150" s="192">
        <f>IF(N150="snížená",J150,0)</f>
        <v>0</v>
      </c>
      <c r="BG150" s="192">
        <f>IF(N150="zákl. přenesená",J150,0)</f>
        <v>0</v>
      </c>
      <c r="BH150" s="192">
        <f>IF(N150="sníž. přenesená",J150,0)</f>
        <v>0</v>
      </c>
      <c r="BI150" s="192">
        <f>IF(N150="nulová",J150,0)</f>
        <v>0</v>
      </c>
      <c r="BJ150" s="17" t="s">
        <v>81</v>
      </c>
      <c r="BK150" s="192">
        <f>ROUND(I150*H150,2)</f>
        <v>0</v>
      </c>
      <c r="BL150" s="17" t="s">
        <v>656</v>
      </c>
      <c r="BM150" s="191" t="s">
        <v>712</v>
      </c>
    </row>
    <row r="151" spans="2:65" s="12" customFormat="1" ht="11.25">
      <c r="B151" s="196"/>
      <c r="C151" s="197"/>
      <c r="D151" s="193" t="s">
        <v>141</v>
      </c>
      <c r="E151" s="198" t="s">
        <v>28</v>
      </c>
      <c r="F151" s="199" t="s">
        <v>932</v>
      </c>
      <c r="G151" s="197"/>
      <c r="H151" s="198" t="s">
        <v>28</v>
      </c>
      <c r="I151" s="200"/>
      <c r="J151" s="197"/>
      <c r="K151" s="197"/>
      <c r="L151" s="201"/>
      <c r="M151" s="202"/>
      <c r="N151" s="203"/>
      <c r="O151" s="203"/>
      <c r="P151" s="203"/>
      <c r="Q151" s="203"/>
      <c r="R151" s="203"/>
      <c r="S151" s="203"/>
      <c r="T151" s="204"/>
      <c r="AT151" s="205" t="s">
        <v>141</v>
      </c>
      <c r="AU151" s="205" t="s">
        <v>85</v>
      </c>
      <c r="AV151" s="12" t="s">
        <v>81</v>
      </c>
      <c r="AW151" s="12" t="s">
        <v>37</v>
      </c>
      <c r="AX151" s="12" t="s">
        <v>76</v>
      </c>
      <c r="AY151" s="205" t="s">
        <v>131</v>
      </c>
    </row>
    <row r="152" spans="2:65" s="12" customFormat="1" ht="11.25">
      <c r="B152" s="196"/>
      <c r="C152" s="197"/>
      <c r="D152" s="193" t="s">
        <v>141</v>
      </c>
      <c r="E152" s="198" t="s">
        <v>28</v>
      </c>
      <c r="F152" s="199" t="s">
        <v>713</v>
      </c>
      <c r="G152" s="197"/>
      <c r="H152" s="198" t="s">
        <v>28</v>
      </c>
      <c r="I152" s="200"/>
      <c r="J152" s="197"/>
      <c r="K152" s="197"/>
      <c r="L152" s="201"/>
      <c r="M152" s="202"/>
      <c r="N152" s="203"/>
      <c r="O152" s="203"/>
      <c r="P152" s="203"/>
      <c r="Q152" s="203"/>
      <c r="R152" s="203"/>
      <c r="S152" s="203"/>
      <c r="T152" s="204"/>
      <c r="AT152" s="205" t="s">
        <v>141</v>
      </c>
      <c r="AU152" s="205" t="s">
        <v>85</v>
      </c>
      <c r="AV152" s="12" t="s">
        <v>81</v>
      </c>
      <c r="AW152" s="12" t="s">
        <v>37</v>
      </c>
      <c r="AX152" s="12" t="s">
        <v>76</v>
      </c>
      <c r="AY152" s="205" t="s">
        <v>131</v>
      </c>
    </row>
    <row r="153" spans="2:65" s="13" customFormat="1" ht="11.25">
      <c r="B153" s="206"/>
      <c r="C153" s="207"/>
      <c r="D153" s="193" t="s">
        <v>141</v>
      </c>
      <c r="E153" s="208" t="s">
        <v>28</v>
      </c>
      <c r="F153" s="209" t="s">
        <v>81</v>
      </c>
      <c r="G153" s="207"/>
      <c r="H153" s="210">
        <v>1</v>
      </c>
      <c r="I153" s="211"/>
      <c r="J153" s="207"/>
      <c r="K153" s="207"/>
      <c r="L153" s="212"/>
      <c r="M153" s="213"/>
      <c r="N153" s="214"/>
      <c r="O153" s="214"/>
      <c r="P153" s="214"/>
      <c r="Q153" s="214"/>
      <c r="R153" s="214"/>
      <c r="S153" s="214"/>
      <c r="T153" s="215"/>
      <c r="AT153" s="216" t="s">
        <v>141</v>
      </c>
      <c r="AU153" s="216" t="s">
        <v>85</v>
      </c>
      <c r="AV153" s="13" t="s">
        <v>85</v>
      </c>
      <c r="AW153" s="13" t="s">
        <v>37</v>
      </c>
      <c r="AX153" s="13" t="s">
        <v>81</v>
      </c>
      <c r="AY153" s="216" t="s">
        <v>131</v>
      </c>
    </row>
    <row r="154" spans="2:65" s="1" customFormat="1" ht="16.5" customHeight="1">
      <c r="B154" s="34"/>
      <c r="C154" s="180" t="s">
        <v>210</v>
      </c>
      <c r="D154" s="180" t="s">
        <v>133</v>
      </c>
      <c r="E154" s="181" t="s">
        <v>714</v>
      </c>
      <c r="F154" s="182" t="s">
        <v>715</v>
      </c>
      <c r="G154" s="183" t="s">
        <v>655</v>
      </c>
      <c r="H154" s="184">
        <v>1</v>
      </c>
      <c r="I154" s="185"/>
      <c r="J154" s="186">
        <f>ROUND(I154*H154,2)</f>
        <v>0</v>
      </c>
      <c r="K154" s="182" t="s">
        <v>28</v>
      </c>
      <c r="L154" s="38"/>
      <c r="M154" s="187" t="s">
        <v>28</v>
      </c>
      <c r="N154" s="188" t="s">
        <v>47</v>
      </c>
      <c r="O154" s="63"/>
      <c r="P154" s="189">
        <f>O154*H154</f>
        <v>0</v>
      </c>
      <c r="Q154" s="189">
        <v>0</v>
      </c>
      <c r="R154" s="189">
        <f>Q154*H154</f>
        <v>0</v>
      </c>
      <c r="S154" s="189">
        <v>0</v>
      </c>
      <c r="T154" s="190">
        <f>S154*H154</f>
        <v>0</v>
      </c>
      <c r="AR154" s="191" t="s">
        <v>656</v>
      </c>
      <c r="AT154" s="191" t="s">
        <v>133</v>
      </c>
      <c r="AU154" s="191" t="s">
        <v>85</v>
      </c>
      <c r="AY154" s="17" t="s">
        <v>131</v>
      </c>
      <c r="BE154" s="192">
        <f>IF(N154="základní",J154,0)</f>
        <v>0</v>
      </c>
      <c r="BF154" s="192">
        <f>IF(N154="snížená",J154,0)</f>
        <v>0</v>
      </c>
      <c r="BG154" s="192">
        <f>IF(N154="zákl. přenesená",J154,0)</f>
        <v>0</v>
      </c>
      <c r="BH154" s="192">
        <f>IF(N154="sníž. přenesená",J154,0)</f>
        <v>0</v>
      </c>
      <c r="BI154" s="192">
        <f>IF(N154="nulová",J154,0)</f>
        <v>0</v>
      </c>
      <c r="BJ154" s="17" t="s">
        <v>81</v>
      </c>
      <c r="BK154" s="192">
        <f>ROUND(I154*H154,2)</f>
        <v>0</v>
      </c>
      <c r="BL154" s="17" t="s">
        <v>656</v>
      </c>
      <c r="BM154" s="191" t="s">
        <v>716</v>
      </c>
    </row>
    <row r="155" spans="2:65" s="12" customFormat="1" ht="11.25">
      <c r="B155" s="196"/>
      <c r="C155" s="197"/>
      <c r="D155" s="193" t="s">
        <v>141</v>
      </c>
      <c r="E155" s="198" t="s">
        <v>28</v>
      </c>
      <c r="F155" s="199" t="s">
        <v>715</v>
      </c>
      <c r="G155" s="197"/>
      <c r="H155" s="198" t="s">
        <v>28</v>
      </c>
      <c r="I155" s="200"/>
      <c r="J155" s="197"/>
      <c r="K155" s="197"/>
      <c r="L155" s="201"/>
      <c r="M155" s="202"/>
      <c r="N155" s="203"/>
      <c r="O155" s="203"/>
      <c r="P155" s="203"/>
      <c r="Q155" s="203"/>
      <c r="R155" s="203"/>
      <c r="S155" s="203"/>
      <c r="T155" s="204"/>
      <c r="AT155" s="205" t="s">
        <v>141</v>
      </c>
      <c r="AU155" s="205" t="s">
        <v>85</v>
      </c>
      <c r="AV155" s="12" t="s">
        <v>81</v>
      </c>
      <c r="AW155" s="12" t="s">
        <v>37</v>
      </c>
      <c r="AX155" s="12" t="s">
        <v>76</v>
      </c>
      <c r="AY155" s="205" t="s">
        <v>131</v>
      </c>
    </row>
    <row r="156" spans="2:65" s="12" customFormat="1" ht="11.25">
      <c r="B156" s="196"/>
      <c r="C156" s="197"/>
      <c r="D156" s="193" t="s">
        <v>141</v>
      </c>
      <c r="E156" s="198" t="s">
        <v>28</v>
      </c>
      <c r="F156" s="199" t="s">
        <v>717</v>
      </c>
      <c r="G156" s="197"/>
      <c r="H156" s="198" t="s">
        <v>28</v>
      </c>
      <c r="I156" s="200"/>
      <c r="J156" s="197"/>
      <c r="K156" s="197"/>
      <c r="L156" s="201"/>
      <c r="M156" s="202"/>
      <c r="N156" s="203"/>
      <c r="O156" s="203"/>
      <c r="P156" s="203"/>
      <c r="Q156" s="203"/>
      <c r="R156" s="203"/>
      <c r="S156" s="203"/>
      <c r="T156" s="204"/>
      <c r="AT156" s="205" t="s">
        <v>141</v>
      </c>
      <c r="AU156" s="205" t="s">
        <v>85</v>
      </c>
      <c r="AV156" s="12" t="s">
        <v>81</v>
      </c>
      <c r="AW156" s="12" t="s">
        <v>37</v>
      </c>
      <c r="AX156" s="12" t="s">
        <v>76</v>
      </c>
      <c r="AY156" s="205" t="s">
        <v>131</v>
      </c>
    </row>
    <row r="157" spans="2:65" s="12" customFormat="1" ht="11.25">
      <c r="B157" s="196"/>
      <c r="C157" s="197"/>
      <c r="D157" s="193" t="s">
        <v>141</v>
      </c>
      <c r="E157" s="198" t="s">
        <v>28</v>
      </c>
      <c r="F157" s="199" t="s">
        <v>718</v>
      </c>
      <c r="G157" s="197"/>
      <c r="H157" s="198" t="s">
        <v>28</v>
      </c>
      <c r="I157" s="200"/>
      <c r="J157" s="197"/>
      <c r="K157" s="197"/>
      <c r="L157" s="201"/>
      <c r="M157" s="202"/>
      <c r="N157" s="203"/>
      <c r="O157" s="203"/>
      <c r="P157" s="203"/>
      <c r="Q157" s="203"/>
      <c r="R157" s="203"/>
      <c r="S157" s="203"/>
      <c r="T157" s="204"/>
      <c r="AT157" s="205" t="s">
        <v>141</v>
      </c>
      <c r="AU157" s="205" t="s">
        <v>85</v>
      </c>
      <c r="AV157" s="12" t="s">
        <v>81</v>
      </c>
      <c r="AW157" s="12" t="s">
        <v>37</v>
      </c>
      <c r="AX157" s="12" t="s">
        <v>76</v>
      </c>
      <c r="AY157" s="205" t="s">
        <v>131</v>
      </c>
    </row>
    <row r="158" spans="2:65" s="13" customFormat="1" ht="11.25">
      <c r="B158" s="206"/>
      <c r="C158" s="207"/>
      <c r="D158" s="193" t="s">
        <v>141</v>
      </c>
      <c r="E158" s="208" t="s">
        <v>28</v>
      </c>
      <c r="F158" s="209" t="s">
        <v>81</v>
      </c>
      <c r="G158" s="207"/>
      <c r="H158" s="210">
        <v>1</v>
      </c>
      <c r="I158" s="211"/>
      <c r="J158" s="207"/>
      <c r="K158" s="207"/>
      <c r="L158" s="212"/>
      <c r="M158" s="213"/>
      <c r="N158" s="214"/>
      <c r="O158" s="214"/>
      <c r="P158" s="214"/>
      <c r="Q158" s="214"/>
      <c r="R158" s="214"/>
      <c r="S158" s="214"/>
      <c r="T158" s="215"/>
      <c r="AT158" s="216" t="s">
        <v>141</v>
      </c>
      <c r="AU158" s="216" t="s">
        <v>85</v>
      </c>
      <c r="AV158" s="13" t="s">
        <v>85</v>
      </c>
      <c r="AW158" s="13" t="s">
        <v>37</v>
      </c>
      <c r="AX158" s="13" t="s">
        <v>81</v>
      </c>
      <c r="AY158" s="216" t="s">
        <v>131</v>
      </c>
    </row>
    <row r="159" spans="2:65" s="1" customFormat="1" ht="16.5" customHeight="1">
      <c r="B159" s="34"/>
      <c r="C159" s="180" t="s">
        <v>8</v>
      </c>
      <c r="D159" s="180" t="s">
        <v>133</v>
      </c>
      <c r="E159" s="181" t="s">
        <v>719</v>
      </c>
      <c r="F159" s="182" t="s">
        <v>720</v>
      </c>
      <c r="G159" s="183" t="s">
        <v>655</v>
      </c>
      <c r="H159" s="184">
        <v>1</v>
      </c>
      <c r="I159" s="185"/>
      <c r="J159" s="186">
        <f>ROUND(I159*H159,2)</f>
        <v>0</v>
      </c>
      <c r="K159" s="182" t="s">
        <v>28</v>
      </c>
      <c r="L159" s="38"/>
      <c r="M159" s="187" t="s">
        <v>28</v>
      </c>
      <c r="N159" s="188" t="s">
        <v>47</v>
      </c>
      <c r="O159" s="63"/>
      <c r="P159" s="189">
        <f>O159*H159</f>
        <v>0</v>
      </c>
      <c r="Q159" s="189">
        <v>0</v>
      </c>
      <c r="R159" s="189">
        <f>Q159*H159</f>
        <v>0</v>
      </c>
      <c r="S159" s="189">
        <v>0</v>
      </c>
      <c r="T159" s="190">
        <f>S159*H159</f>
        <v>0</v>
      </c>
      <c r="AR159" s="191" t="s">
        <v>656</v>
      </c>
      <c r="AT159" s="191" t="s">
        <v>133</v>
      </c>
      <c r="AU159" s="191" t="s">
        <v>85</v>
      </c>
      <c r="AY159" s="17" t="s">
        <v>131</v>
      </c>
      <c r="BE159" s="192">
        <f>IF(N159="základní",J159,0)</f>
        <v>0</v>
      </c>
      <c r="BF159" s="192">
        <f>IF(N159="snížená",J159,0)</f>
        <v>0</v>
      </c>
      <c r="BG159" s="192">
        <f>IF(N159="zákl. přenesená",J159,0)</f>
        <v>0</v>
      </c>
      <c r="BH159" s="192">
        <f>IF(N159="sníž. přenesená",J159,0)</f>
        <v>0</v>
      </c>
      <c r="BI159" s="192">
        <f>IF(N159="nulová",J159,0)</f>
        <v>0</v>
      </c>
      <c r="BJ159" s="17" t="s">
        <v>81</v>
      </c>
      <c r="BK159" s="192">
        <f>ROUND(I159*H159,2)</f>
        <v>0</v>
      </c>
      <c r="BL159" s="17" t="s">
        <v>656</v>
      </c>
      <c r="BM159" s="191" t="s">
        <v>721</v>
      </c>
    </row>
    <row r="160" spans="2:65" s="12" customFormat="1" ht="11.25">
      <c r="B160" s="196"/>
      <c r="C160" s="197"/>
      <c r="D160" s="193" t="s">
        <v>141</v>
      </c>
      <c r="E160" s="198" t="s">
        <v>28</v>
      </c>
      <c r="F160" s="199" t="s">
        <v>722</v>
      </c>
      <c r="G160" s="197"/>
      <c r="H160" s="198" t="s">
        <v>28</v>
      </c>
      <c r="I160" s="200"/>
      <c r="J160" s="197"/>
      <c r="K160" s="197"/>
      <c r="L160" s="201"/>
      <c r="M160" s="202"/>
      <c r="N160" s="203"/>
      <c r="O160" s="203"/>
      <c r="P160" s="203"/>
      <c r="Q160" s="203"/>
      <c r="R160" s="203"/>
      <c r="S160" s="203"/>
      <c r="T160" s="204"/>
      <c r="AT160" s="205" t="s">
        <v>141</v>
      </c>
      <c r="AU160" s="205" t="s">
        <v>85</v>
      </c>
      <c r="AV160" s="12" t="s">
        <v>81</v>
      </c>
      <c r="AW160" s="12" t="s">
        <v>37</v>
      </c>
      <c r="AX160" s="12" t="s">
        <v>76</v>
      </c>
      <c r="AY160" s="205" t="s">
        <v>131</v>
      </c>
    </row>
    <row r="161" spans="2:65" s="13" customFormat="1" ht="11.25">
      <c r="B161" s="206"/>
      <c r="C161" s="207"/>
      <c r="D161" s="193" t="s">
        <v>141</v>
      </c>
      <c r="E161" s="208" t="s">
        <v>28</v>
      </c>
      <c r="F161" s="209" t="s">
        <v>81</v>
      </c>
      <c r="G161" s="207"/>
      <c r="H161" s="210">
        <v>1</v>
      </c>
      <c r="I161" s="211"/>
      <c r="J161" s="207"/>
      <c r="K161" s="207"/>
      <c r="L161" s="212"/>
      <c r="M161" s="213"/>
      <c r="N161" s="214"/>
      <c r="O161" s="214"/>
      <c r="P161" s="214"/>
      <c r="Q161" s="214"/>
      <c r="R161" s="214"/>
      <c r="S161" s="214"/>
      <c r="T161" s="215"/>
      <c r="AT161" s="216" t="s">
        <v>141</v>
      </c>
      <c r="AU161" s="216" t="s">
        <v>85</v>
      </c>
      <c r="AV161" s="13" t="s">
        <v>85</v>
      </c>
      <c r="AW161" s="13" t="s">
        <v>37</v>
      </c>
      <c r="AX161" s="13" t="s">
        <v>81</v>
      </c>
      <c r="AY161" s="216" t="s">
        <v>131</v>
      </c>
    </row>
    <row r="162" spans="2:65" s="11" customFormat="1" ht="22.9" customHeight="1">
      <c r="B162" s="164"/>
      <c r="C162" s="165"/>
      <c r="D162" s="166" t="s">
        <v>75</v>
      </c>
      <c r="E162" s="178" t="s">
        <v>723</v>
      </c>
      <c r="F162" s="178" t="s">
        <v>724</v>
      </c>
      <c r="G162" s="165"/>
      <c r="H162" s="165"/>
      <c r="I162" s="168"/>
      <c r="J162" s="179">
        <f>BK162</f>
        <v>0</v>
      </c>
      <c r="K162" s="165"/>
      <c r="L162" s="170"/>
      <c r="M162" s="171"/>
      <c r="N162" s="172"/>
      <c r="O162" s="172"/>
      <c r="P162" s="173">
        <f>SUM(P163:P176)</f>
        <v>0</v>
      </c>
      <c r="Q162" s="172"/>
      <c r="R162" s="173">
        <f>SUM(R163:R176)</f>
        <v>0</v>
      </c>
      <c r="S162" s="172"/>
      <c r="T162" s="174">
        <f>SUM(T163:T176)</f>
        <v>0</v>
      </c>
      <c r="AR162" s="175" t="s">
        <v>94</v>
      </c>
      <c r="AT162" s="176" t="s">
        <v>75</v>
      </c>
      <c r="AU162" s="176" t="s">
        <v>81</v>
      </c>
      <c r="AY162" s="175" t="s">
        <v>131</v>
      </c>
      <c r="BK162" s="177">
        <f>SUM(BK163:BK176)</f>
        <v>0</v>
      </c>
    </row>
    <row r="163" spans="2:65" s="1" customFormat="1" ht="16.5" customHeight="1">
      <c r="B163" s="34"/>
      <c r="C163" s="180" t="s">
        <v>222</v>
      </c>
      <c r="D163" s="180" t="s">
        <v>133</v>
      </c>
      <c r="E163" s="181" t="s">
        <v>725</v>
      </c>
      <c r="F163" s="182" t="s">
        <v>726</v>
      </c>
      <c r="G163" s="183" t="s">
        <v>655</v>
      </c>
      <c r="H163" s="184">
        <v>1</v>
      </c>
      <c r="I163" s="185"/>
      <c r="J163" s="186">
        <f>ROUND(I163*H163,2)</f>
        <v>0</v>
      </c>
      <c r="K163" s="182" t="s">
        <v>28</v>
      </c>
      <c r="L163" s="38"/>
      <c r="M163" s="187" t="s">
        <v>28</v>
      </c>
      <c r="N163" s="188" t="s">
        <v>47</v>
      </c>
      <c r="O163" s="63"/>
      <c r="P163" s="189">
        <f>O163*H163</f>
        <v>0</v>
      </c>
      <c r="Q163" s="189">
        <v>0</v>
      </c>
      <c r="R163" s="189">
        <f>Q163*H163</f>
        <v>0</v>
      </c>
      <c r="S163" s="189">
        <v>0</v>
      </c>
      <c r="T163" s="190">
        <f>S163*H163</f>
        <v>0</v>
      </c>
      <c r="AR163" s="191" t="s">
        <v>656</v>
      </c>
      <c r="AT163" s="191" t="s">
        <v>133</v>
      </c>
      <c r="AU163" s="191" t="s">
        <v>85</v>
      </c>
      <c r="AY163" s="17" t="s">
        <v>131</v>
      </c>
      <c r="BE163" s="192">
        <f>IF(N163="základní",J163,0)</f>
        <v>0</v>
      </c>
      <c r="BF163" s="192">
        <f>IF(N163="snížená",J163,0)</f>
        <v>0</v>
      </c>
      <c r="BG163" s="192">
        <f>IF(N163="zákl. přenesená",J163,0)</f>
        <v>0</v>
      </c>
      <c r="BH163" s="192">
        <f>IF(N163="sníž. přenesená",J163,0)</f>
        <v>0</v>
      </c>
      <c r="BI163" s="192">
        <f>IF(N163="nulová",J163,0)</f>
        <v>0</v>
      </c>
      <c r="BJ163" s="17" t="s">
        <v>81</v>
      </c>
      <c r="BK163" s="192">
        <f>ROUND(I163*H163,2)</f>
        <v>0</v>
      </c>
      <c r="BL163" s="17" t="s">
        <v>656</v>
      </c>
      <c r="BM163" s="191" t="s">
        <v>727</v>
      </c>
    </row>
    <row r="164" spans="2:65" s="12" customFormat="1" ht="11.25">
      <c r="B164" s="196"/>
      <c r="C164" s="197"/>
      <c r="D164" s="193" t="s">
        <v>141</v>
      </c>
      <c r="E164" s="198" t="s">
        <v>28</v>
      </c>
      <c r="F164" s="199" t="s">
        <v>728</v>
      </c>
      <c r="G164" s="197"/>
      <c r="H164" s="198" t="s">
        <v>28</v>
      </c>
      <c r="I164" s="200"/>
      <c r="J164" s="197"/>
      <c r="K164" s="197"/>
      <c r="L164" s="201"/>
      <c r="M164" s="202"/>
      <c r="N164" s="203"/>
      <c r="O164" s="203"/>
      <c r="P164" s="203"/>
      <c r="Q164" s="203"/>
      <c r="R164" s="203"/>
      <c r="S164" s="203"/>
      <c r="T164" s="204"/>
      <c r="AT164" s="205" t="s">
        <v>141</v>
      </c>
      <c r="AU164" s="205" t="s">
        <v>85</v>
      </c>
      <c r="AV164" s="12" t="s">
        <v>81</v>
      </c>
      <c r="AW164" s="12" t="s">
        <v>37</v>
      </c>
      <c r="AX164" s="12" t="s">
        <v>76</v>
      </c>
      <c r="AY164" s="205" t="s">
        <v>131</v>
      </c>
    </row>
    <row r="165" spans="2:65" s="12" customFormat="1" ht="11.25">
      <c r="B165" s="196"/>
      <c r="C165" s="197"/>
      <c r="D165" s="193" t="s">
        <v>141</v>
      </c>
      <c r="E165" s="198" t="s">
        <v>28</v>
      </c>
      <c r="F165" s="199" t="s">
        <v>729</v>
      </c>
      <c r="G165" s="197"/>
      <c r="H165" s="198" t="s">
        <v>28</v>
      </c>
      <c r="I165" s="200"/>
      <c r="J165" s="197"/>
      <c r="K165" s="197"/>
      <c r="L165" s="201"/>
      <c r="M165" s="202"/>
      <c r="N165" s="203"/>
      <c r="O165" s="203"/>
      <c r="P165" s="203"/>
      <c r="Q165" s="203"/>
      <c r="R165" s="203"/>
      <c r="S165" s="203"/>
      <c r="T165" s="204"/>
      <c r="AT165" s="205" t="s">
        <v>141</v>
      </c>
      <c r="AU165" s="205" t="s">
        <v>85</v>
      </c>
      <c r="AV165" s="12" t="s">
        <v>81</v>
      </c>
      <c r="AW165" s="12" t="s">
        <v>37</v>
      </c>
      <c r="AX165" s="12" t="s">
        <v>76</v>
      </c>
      <c r="AY165" s="205" t="s">
        <v>131</v>
      </c>
    </row>
    <row r="166" spans="2:65" s="12" customFormat="1" ht="11.25">
      <c r="B166" s="196"/>
      <c r="C166" s="197"/>
      <c r="D166" s="193" t="s">
        <v>141</v>
      </c>
      <c r="E166" s="198" t="s">
        <v>28</v>
      </c>
      <c r="F166" s="199" t="s">
        <v>730</v>
      </c>
      <c r="G166" s="197"/>
      <c r="H166" s="198" t="s">
        <v>28</v>
      </c>
      <c r="I166" s="200"/>
      <c r="J166" s="197"/>
      <c r="K166" s="197"/>
      <c r="L166" s="201"/>
      <c r="M166" s="202"/>
      <c r="N166" s="203"/>
      <c r="O166" s="203"/>
      <c r="P166" s="203"/>
      <c r="Q166" s="203"/>
      <c r="R166" s="203"/>
      <c r="S166" s="203"/>
      <c r="T166" s="204"/>
      <c r="AT166" s="205" t="s">
        <v>141</v>
      </c>
      <c r="AU166" s="205" t="s">
        <v>85</v>
      </c>
      <c r="AV166" s="12" t="s">
        <v>81</v>
      </c>
      <c r="AW166" s="12" t="s">
        <v>37</v>
      </c>
      <c r="AX166" s="12" t="s">
        <v>76</v>
      </c>
      <c r="AY166" s="205" t="s">
        <v>131</v>
      </c>
    </row>
    <row r="167" spans="2:65" s="13" customFormat="1" ht="11.25">
      <c r="B167" s="206"/>
      <c r="C167" s="207"/>
      <c r="D167" s="193" t="s">
        <v>141</v>
      </c>
      <c r="E167" s="208" t="s">
        <v>28</v>
      </c>
      <c r="F167" s="209" t="s">
        <v>81</v>
      </c>
      <c r="G167" s="207"/>
      <c r="H167" s="210">
        <v>1</v>
      </c>
      <c r="I167" s="211"/>
      <c r="J167" s="207"/>
      <c r="K167" s="207"/>
      <c r="L167" s="212"/>
      <c r="M167" s="213"/>
      <c r="N167" s="214"/>
      <c r="O167" s="214"/>
      <c r="P167" s="214"/>
      <c r="Q167" s="214"/>
      <c r="R167" s="214"/>
      <c r="S167" s="214"/>
      <c r="T167" s="215"/>
      <c r="AT167" s="216" t="s">
        <v>141</v>
      </c>
      <c r="AU167" s="216" t="s">
        <v>85</v>
      </c>
      <c r="AV167" s="13" t="s">
        <v>85</v>
      </c>
      <c r="AW167" s="13" t="s">
        <v>37</v>
      </c>
      <c r="AX167" s="13" t="s">
        <v>81</v>
      </c>
      <c r="AY167" s="216" t="s">
        <v>131</v>
      </c>
    </row>
    <row r="168" spans="2:65" s="1" customFormat="1" ht="16.5" customHeight="1">
      <c r="B168" s="34"/>
      <c r="C168" s="180" t="s">
        <v>229</v>
      </c>
      <c r="D168" s="180" t="s">
        <v>133</v>
      </c>
      <c r="E168" s="181" t="s">
        <v>731</v>
      </c>
      <c r="F168" s="182" t="s">
        <v>732</v>
      </c>
      <c r="G168" s="183" t="s">
        <v>655</v>
      </c>
      <c r="H168" s="184">
        <v>1</v>
      </c>
      <c r="I168" s="185"/>
      <c r="J168" s="186">
        <f>ROUND(I168*H168,2)</f>
        <v>0</v>
      </c>
      <c r="K168" s="182" t="s">
        <v>28</v>
      </c>
      <c r="L168" s="38"/>
      <c r="M168" s="187" t="s">
        <v>28</v>
      </c>
      <c r="N168" s="188" t="s">
        <v>47</v>
      </c>
      <c r="O168" s="63"/>
      <c r="P168" s="189">
        <f>O168*H168</f>
        <v>0</v>
      </c>
      <c r="Q168" s="189">
        <v>0</v>
      </c>
      <c r="R168" s="189">
        <f>Q168*H168</f>
        <v>0</v>
      </c>
      <c r="S168" s="189">
        <v>0</v>
      </c>
      <c r="T168" s="190">
        <f>S168*H168</f>
        <v>0</v>
      </c>
      <c r="AR168" s="191" t="s">
        <v>656</v>
      </c>
      <c r="AT168" s="191" t="s">
        <v>133</v>
      </c>
      <c r="AU168" s="191" t="s">
        <v>85</v>
      </c>
      <c r="AY168" s="17" t="s">
        <v>131</v>
      </c>
      <c r="BE168" s="192">
        <f>IF(N168="základní",J168,0)</f>
        <v>0</v>
      </c>
      <c r="BF168" s="192">
        <f>IF(N168="snížená",J168,0)</f>
        <v>0</v>
      </c>
      <c r="BG168" s="192">
        <f>IF(N168="zákl. přenesená",J168,0)</f>
        <v>0</v>
      </c>
      <c r="BH168" s="192">
        <f>IF(N168="sníž. přenesená",J168,0)</f>
        <v>0</v>
      </c>
      <c r="BI168" s="192">
        <f>IF(N168="nulová",J168,0)</f>
        <v>0</v>
      </c>
      <c r="BJ168" s="17" t="s">
        <v>81</v>
      </c>
      <c r="BK168" s="192">
        <f>ROUND(I168*H168,2)</f>
        <v>0</v>
      </c>
      <c r="BL168" s="17" t="s">
        <v>656</v>
      </c>
      <c r="BM168" s="191" t="s">
        <v>733</v>
      </c>
    </row>
    <row r="169" spans="2:65" s="12" customFormat="1" ht="11.25">
      <c r="B169" s="196"/>
      <c r="C169" s="197"/>
      <c r="D169" s="193" t="s">
        <v>141</v>
      </c>
      <c r="E169" s="198" t="s">
        <v>28</v>
      </c>
      <c r="F169" s="199" t="s">
        <v>732</v>
      </c>
      <c r="G169" s="197"/>
      <c r="H169" s="198" t="s">
        <v>28</v>
      </c>
      <c r="I169" s="200"/>
      <c r="J169" s="197"/>
      <c r="K169" s="197"/>
      <c r="L169" s="201"/>
      <c r="M169" s="202"/>
      <c r="N169" s="203"/>
      <c r="O169" s="203"/>
      <c r="P169" s="203"/>
      <c r="Q169" s="203"/>
      <c r="R169" s="203"/>
      <c r="S169" s="203"/>
      <c r="T169" s="204"/>
      <c r="AT169" s="205" t="s">
        <v>141</v>
      </c>
      <c r="AU169" s="205" t="s">
        <v>85</v>
      </c>
      <c r="AV169" s="12" t="s">
        <v>81</v>
      </c>
      <c r="AW169" s="12" t="s">
        <v>37</v>
      </c>
      <c r="AX169" s="12" t="s">
        <v>76</v>
      </c>
      <c r="AY169" s="205" t="s">
        <v>131</v>
      </c>
    </row>
    <row r="170" spans="2:65" s="13" customFormat="1" ht="11.25">
      <c r="B170" s="206"/>
      <c r="C170" s="207"/>
      <c r="D170" s="193" t="s">
        <v>141</v>
      </c>
      <c r="E170" s="208" t="s">
        <v>28</v>
      </c>
      <c r="F170" s="209" t="s">
        <v>81</v>
      </c>
      <c r="G170" s="207"/>
      <c r="H170" s="210">
        <v>1</v>
      </c>
      <c r="I170" s="211"/>
      <c r="J170" s="207"/>
      <c r="K170" s="207"/>
      <c r="L170" s="212"/>
      <c r="M170" s="213"/>
      <c r="N170" s="214"/>
      <c r="O170" s="214"/>
      <c r="P170" s="214"/>
      <c r="Q170" s="214"/>
      <c r="R170" s="214"/>
      <c r="S170" s="214"/>
      <c r="T170" s="215"/>
      <c r="AT170" s="216" t="s">
        <v>141</v>
      </c>
      <c r="AU170" s="216" t="s">
        <v>85</v>
      </c>
      <c r="AV170" s="13" t="s">
        <v>85</v>
      </c>
      <c r="AW170" s="13" t="s">
        <v>37</v>
      </c>
      <c r="AX170" s="13" t="s">
        <v>81</v>
      </c>
      <c r="AY170" s="216" t="s">
        <v>131</v>
      </c>
    </row>
    <row r="171" spans="2:65" s="1" customFormat="1" ht="16.5" customHeight="1">
      <c r="B171" s="34"/>
      <c r="C171" s="180" t="s">
        <v>234</v>
      </c>
      <c r="D171" s="180" t="s">
        <v>133</v>
      </c>
      <c r="E171" s="181" t="s">
        <v>734</v>
      </c>
      <c r="F171" s="182" t="s">
        <v>735</v>
      </c>
      <c r="G171" s="183" t="s">
        <v>655</v>
      </c>
      <c r="H171" s="184">
        <v>1</v>
      </c>
      <c r="I171" s="185"/>
      <c r="J171" s="186">
        <f>ROUND(I171*H171,2)</f>
        <v>0</v>
      </c>
      <c r="K171" s="182" t="s">
        <v>28</v>
      </c>
      <c r="L171" s="38"/>
      <c r="M171" s="187" t="s">
        <v>28</v>
      </c>
      <c r="N171" s="188" t="s">
        <v>47</v>
      </c>
      <c r="O171" s="63"/>
      <c r="P171" s="189">
        <f>O171*H171</f>
        <v>0</v>
      </c>
      <c r="Q171" s="189">
        <v>0</v>
      </c>
      <c r="R171" s="189">
        <f>Q171*H171</f>
        <v>0</v>
      </c>
      <c r="S171" s="189">
        <v>0</v>
      </c>
      <c r="T171" s="190">
        <f>S171*H171</f>
        <v>0</v>
      </c>
      <c r="AR171" s="191" t="s">
        <v>656</v>
      </c>
      <c r="AT171" s="191" t="s">
        <v>133</v>
      </c>
      <c r="AU171" s="191" t="s">
        <v>85</v>
      </c>
      <c r="AY171" s="17" t="s">
        <v>131</v>
      </c>
      <c r="BE171" s="192">
        <f>IF(N171="základní",J171,0)</f>
        <v>0</v>
      </c>
      <c r="BF171" s="192">
        <f>IF(N171="snížená",J171,0)</f>
        <v>0</v>
      </c>
      <c r="BG171" s="192">
        <f>IF(N171="zákl. přenesená",J171,0)</f>
        <v>0</v>
      </c>
      <c r="BH171" s="192">
        <f>IF(N171="sníž. přenesená",J171,0)</f>
        <v>0</v>
      </c>
      <c r="BI171" s="192">
        <f>IF(N171="nulová",J171,0)</f>
        <v>0</v>
      </c>
      <c r="BJ171" s="17" t="s">
        <v>81</v>
      </c>
      <c r="BK171" s="192">
        <f>ROUND(I171*H171,2)</f>
        <v>0</v>
      </c>
      <c r="BL171" s="17" t="s">
        <v>656</v>
      </c>
      <c r="BM171" s="191" t="s">
        <v>736</v>
      </c>
    </row>
    <row r="172" spans="2:65" s="12" customFormat="1" ht="11.25">
      <c r="B172" s="196"/>
      <c r="C172" s="197"/>
      <c r="D172" s="193" t="s">
        <v>141</v>
      </c>
      <c r="E172" s="198" t="s">
        <v>28</v>
      </c>
      <c r="F172" s="199" t="s">
        <v>737</v>
      </c>
      <c r="G172" s="197"/>
      <c r="H172" s="198" t="s">
        <v>28</v>
      </c>
      <c r="I172" s="200"/>
      <c r="J172" s="197"/>
      <c r="K172" s="197"/>
      <c r="L172" s="201"/>
      <c r="M172" s="202"/>
      <c r="N172" s="203"/>
      <c r="O172" s="203"/>
      <c r="P172" s="203"/>
      <c r="Q172" s="203"/>
      <c r="R172" s="203"/>
      <c r="S172" s="203"/>
      <c r="T172" s="204"/>
      <c r="AT172" s="205" t="s">
        <v>141</v>
      </c>
      <c r="AU172" s="205" t="s">
        <v>85</v>
      </c>
      <c r="AV172" s="12" t="s">
        <v>81</v>
      </c>
      <c r="AW172" s="12" t="s">
        <v>37</v>
      </c>
      <c r="AX172" s="12" t="s">
        <v>76</v>
      </c>
      <c r="AY172" s="205" t="s">
        <v>131</v>
      </c>
    </row>
    <row r="173" spans="2:65" s="12" customFormat="1" ht="11.25">
      <c r="B173" s="196"/>
      <c r="C173" s="197"/>
      <c r="D173" s="193" t="s">
        <v>141</v>
      </c>
      <c r="E173" s="198" t="s">
        <v>28</v>
      </c>
      <c r="F173" s="199" t="s">
        <v>738</v>
      </c>
      <c r="G173" s="197"/>
      <c r="H173" s="198" t="s">
        <v>28</v>
      </c>
      <c r="I173" s="200"/>
      <c r="J173" s="197"/>
      <c r="K173" s="197"/>
      <c r="L173" s="201"/>
      <c r="M173" s="202"/>
      <c r="N173" s="203"/>
      <c r="O173" s="203"/>
      <c r="P173" s="203"/>
      <c r="Q173" s="203"/>
      <c r="R173" s="203"/>
      <c r="S173" s="203"/>
      <c r="T173" s="204"/>
      <c r="AT173" s="205" t="s">
        <v>141</v>
      </c>
      <c r="AU173" s="205" t="s">
        <v>85</v>
      </c>
      <c r="AV173" s="12" t="s">
        <v>81</v>
      </c>
      <c r="AW173" s="12" t="s">
        <v>37</v>
      </c>
      <c r="AX173" s="12" t="s">
        <v>76</v>
      </c>
      <c r="AY173" s="205" t="s">
        <v>131</v>
      </c>
    </row>
    <row r="174" spans="2:65" s="13" customFormat="1" ht="11.25">
      <c r="B174" s="206"/>
      <c r="C174" s="207"/>
      <c r="D174" s="193" t="s">
        <v>141</v>
      </c>
      <c r="E174" s="208" t="s">
        <v>28</v>
      </c>
      <c r="F174" s="209" t="s">
        <v>81</v>
      </c>
      <c r="G174" s="207"/>
      <c r="H174" s="210">
        <v>1</v>
      </c>
      <c r="I174" s="211"/>
      <c r="J174" s="207"/>
      <c r="K174" s="207"/>
      <c r="L174" s="212"/>
      <c r="M174" s="213"/>
      <c r="N174" s="214"/>
      <c r="O174" s="214"/>
      <c r="P174" s="214"/>
      <c r="Q174" s="214"/>
      <c r="R174" s="214"/>
      <c r="S174" s="214"/>
      <c r="T174" s="215"/>
      <c r="AT174" s="216" t="s">
        <v>141</v>
      </c>
      <c r="AU174" s="216" t="s">
        <v>85</v>
      </c>
      <c r="AV174" s="13" t="s">
        <v>85</v>
      </c>
      <c r="AW174" s="13" t="s">
        <v>37</v>
      </c>
      <c r="AX174" s="13" t="s">
        <v>81</v>
      </c>
      <c r="AY174" s="216" t="s">
        <v>131</v>
      </c>
    </row>
    <row r="175" spans="2:65" s="1" customFormat="1" ht="24" customHeight="1">
      <c r="B175" s="34"/>
      <c r="C175" s="180" t="s">
        <v>237</v>
      </c>
      <c r="D175" s="180" t="s">
        <v>133</v>
      </c>
      <c r="E175" s="181" t="s">
        <v>739</v>
      </c>
      <c r="F175" s="182" t="s">
        <v>740</v>
      </c>
      <c r="G175" s="183" t="s">
        <v>741</v>
      </c>
      <c r="H175" s="184">
        <v>1</v>
      </c>
      <c r="I175" s="185"/>
      <c r="J175" s="186">
        <f>ROUND(I175*H175,2)</f>
        <v>0</v>
      </c>
      <c r="K175" s="182" t="s">
        <v>28</v>
      </c>
      <c r="L175" s="38"/>
      <c r="M175" s="187" t="s">
        <v>28</v>
      </c>
      <c r="N175" s="188" t="s">
        <v>47</v>
      </c>
      <c r="O175" s="63"/>
      <c r="P175" s="189">
        <f>O175*H175</f>
        <v>0</v>
      </c>
      <c r="Q175" s="189">
        <v>0</v>
      </c>
      <c r="R175" s="189">
        <f>Q175*H175</f>
        <v>0</v>
      </c>
      <c r="S175" s="189">
        <v>0</v>
      </c>
      <c r="T175" s="190">
        <f>S175*H175</f>
        <v>0</v>
      </c>
      <c r="AR175" s="191" t="s">
        <v>656</v>
      </c>
      <c r="AT175" s="191" t="s">
        <v>133</v>
      </c>
      <c r="AU175" s="191" t="s">
        <v>85</v>
      </c>
      <c r="AY175" s="17" t="s">
        <v>131</v>
      </c>
      <c r="BE175" s="192">
        <f>IF(N175="základní",J175,0)</f>
        <v>0</v>
      </c>
      <c r="BF175" s="192">
        <f>IF(N175="snížená",J175,0)</f>
        <v>0</v>
      </c>
      <c r="BG175" s="192">
        <f>IF(N175="zákl. přenesená",J175,0)</f>
        <v>0</v>
      </c>
      <c r="BH175" s="192">
        <f>IF(N175="sníž. přenesená",J175,0)</f>
        <v>0</v>
      </c>
      <c r="BI175" s="192">
        <f>IF(N175="nulová",J175,0)</f>
        <v>0</v>
      </c>
      <c r="BJ175" s="17" t="s">
        <v>81</v>
      </c>
      <c r="BK175" s="192">
        <f>ROUND(I175*H175,2)</f>
        <v>0</v>
      </c>
      <c r="BL175" s="17" t="s">
        <v>656</v>
      </c>
      <c r="BM175" s="191" t="s">
        <v>742</v>
      </c>
    </row>
    <row r="176" spans="2:65" s="1" customFormat="1" ht="24" customHeight="1">
      <c r="B176" s="34"/>
      <c r="C176" s="180" t="s">
        <v>243</v>
      </c>
      <c r="D176" s="180" t="s">
        <v>133</v>
      </c>
      <c r="E176" s="181" t="s">
        <v>743</v>
      </c>
      <c r="F176" s="182" t="s">
        <v>744</v>
      </c>
      <c r="G176" s="183" t="s">
        <v>741</v>
      </c>
      <c r="H176" s="184">
        <v>1</v>
      </c>
      <c r="I176" s="185"/>
      <c r="J176" s="186">
        <f>ROUND(I176*H176,2)</f>
        <v>0</v>
      </c>
      <c r="K176" s="182" t="s">
        <v>28</v>
      </c>
      <c r="L176" s="38"/>
      <c r="M176" s="244" t="s">
        <v>28</v>
      </c>
      <c r="N176" s="245" t="s">
        <v>47</v>
      </c>
      <c r="O176" s="239"/>
      <c r="P176" s="246">
        <f>O176*H176</f>
        <v>0</v>
      </c>
      <c r="Q176" s="246">
        <v>0</v>
      </c>
      <c r="R176" s="246">
        <f>Q176*H176</f>
        <v>0</v>
      </c>
      <c r="S176" s="246">
        <v>0</v>
      </c>
      <c r="T176" s="247">
        <f>S176*H176</f>
        <v>0</v>
      </c>
      <c r="AR176" s="191" t="s">
        <v>656</v>
      </c>
      <c r="AT176" s="191" t="s">
        <v>133</v>
      </c>
      <c r="AU176" s="191" t="s">
        <v>85</v>
      </c>
      <c r="AY176" s="17" t="s">
        <v>131</v>
      </c>
      <c r="BE176" s="192">
        <f>IF(N176="základní",J176,0)</f>
        <v>0</v>
      </c>
      <c r="BF176" s="192">
        <f>IF(N176="snížená",J176,0)</f>
        <v>0</v>
      </c>
      <c r="BG176" s="192">
        <f>IF(N176="zákl. přenesená",J176,0)</f>
        <v>0</v>
      </c>
      <c r="BH176" s="192">
        <f>IF(N176="sníž. přenesená",J176,0)</f>
        <v>0</v>
      </c>
      <c r="BI176" s="192">
        <f>IF(N176="nulová",J176,0)</f>
        <v>0</v>
      </c>
      <c r="BJ176" s="17" t="s">
        <v>81</v>
      </c>
      <c r="BK176" s="192">
        <f>ROUND(I176*H176,2)</f>
        <v>0</v>
      </c>
      <c r="BL176" s="17" t="s">
        <v>656</v>
      </c>
      <c r="BM176" s="191" t="s">
        <v>745</v>
      </c>
    </row>
    <row r="177" spans="2:12" s="1" customFormat="1" ht="6.95" customHeight="1">
      <c r="B177" s="46"/>
      <c r="C177" s="47"/>
      <c r="D177" s="47"/>
      <c r="E177" s="47"/>
      <c r="F177" s="47"/>
      <c r="G177" s="47"/>
      <c r="H177" s="47"/>
      <c r="I177" s="131"/>
      <c r="J177" s="47"/>
      <c r="K177" s="47"/>
      <c r="L177" s="38"/>
    </row>
  </sheetData>
  <sheetProtection sheet="1" objects="1" scenarios="1"/>
  <autoFilter ref="C87:K176"/>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K218"/>
  <sheetViews>
    <sheetView showGridLines="0" zoomScale="110" zoomScaleNormal="110" workbookViewId="0"/>
  </sheetViews>
  <sheetFormatPr defaultRowHeight="11.25"/>
  <cols>
    <col min="1" max="1" width="8.33203125" style="248" customWidth="1"/>
    <col min="2" max="2" width="1.6640625" style="248" customWidth="1"/>
    <col min="3" max="4" width="5" style="248" customWidth="1"/>
    <col min="5" max="5" width="11.6640625" style="248" customWidth="1"/>
    <col min="6" max="6" width="9.1640625" style="248" customWidth="1"/>
    <col min="7" max="7" width="5" style="248" customWidth="1"/>
    <col min="8" max="8" width="77.83203125" style="248" customWidth="1"/>
    <col min="9" max="10" width="20" style="248" customWidth="1"/>
    <col min="11" max="11" width="1.6640625" style="248" customWidth="1"/>
  </cols>
  <sheetData>
    <row r="1" spans="2:11" ht="37.5" customHeight="1"/>
    <row r="2" spans="2:11" ht="7.5" customHeight="1">
      <c r="B2" s="249"/>
      <c r="C2" s="250"/>
      <c r="D2" s="250"/>
      <c r="E2" s="250"/>
      <c r="F2" s="250"/>
      <c r="G2" s="250"/>
      <c r="H2" s="250"/>
      <c r="I2" s="250"/>
      <c r="J2" s="250"/>
      <c r="K2" s="251"/>
    </row>
    <row r="3" spans="2:11" s="15" customFormat="1" ht="45" customHeight="1">
      <c r="B3" s="252"/>
      <c r="C3" s="379" t="s">
        <v>746</v>
      </c>
      <c r="D3" s="379"/>
      <c r="E3" s="379"/>
      <c r="F3" s="379"/>
      <c r="G3" s="379"/>
      <c r="H3" s="379"/>
      <c r="I3" s="379"/>
      <c r="J3" s="379"/>
      <c r="K3" s="253"/>
    </row>
    <row r="4" spans="2:11" ht="25.5" customHeight="1">
      <c r="B4" s="254"/>
      <c r="C4" s="383" t="s">
        <v>747</v>
      </c>
      <c r="D4" s="383"/>
      <c r="E4" s="383"/>
      <c r="F4" s="383"/>
      <c r="G4" s="383"/>
      <c r="H4" s="383"/>
      <c r="I4" s="383"/>
      <c r="J4" s="383"/>
      <c r="K4" s="255"/>
    </row>
    <row r="5" spans="2:11" ht="5.25" customHeight="1">
      <c r="B5" s="254"/>
      <c r="C5" s="256"/>
      <c r="D5" s="256"/>
      <c r="E5" s="256"/>
      <c r="F5" s="256"/>
      <c r="G5" s="256"/>
      <c r="H5" s="256"/>
      <c r="I5" s="256"/>
      <c r="J5" s="256"/>
      <c r="K5" s="255"/>
    </row>
    <row r="6" spans="2:11" ht="15" customHeight="1">
      <c r="B6" s="254"/>
      <c r="C6" s="381" t="s">
        <v>748</v>
      </c>
      <c r="D6" s="381"/>
      <c r="E6" s="381"/>
      <c r="F6" s="381"/>
      <c r="G6" s="381"/>
      <c r="H6" s="381"/>
      <c r="I6" s="381"/>
      <c r="J6" s="381"/>
      <c r="K6" s="255"/>
    </row>
    <row r="7" spans="2:11" ht="15" customHeight="1">
      <c r="B7" s="258"/>
      <c r="C7" s="381" t="s">
        <v>749</v>
      </c>
      <c r="D7" s="381"/>
      <c r="E7" s="381"/>
      <c r="F7" s="381"/>
      <c r="G7" s="381"/>
      <c r="H7" s="381"/>
      <c r="I7" s="381"/>
      <c r="J7" s="381"/>
      <c r="K7" s="255"/>
    </row>
    <row r="8" spans="2:11" ht="12.75" customHeight="1">
      <c r="B8" s="258"/>
      <c r="C8" s="257"/>
      <c r="D8" s="257"/>
      <c r="E8" s="257"/>
      <c r="F8" s="257"/>
      <c r="G8" s="257"/>
      <c r="H8" s="257"/>
      <c r="I8" s="257"/>
      <c r="J8" s="257"/>
      <c r="K8" s="255"/>
    </row>
    <row r="9" spans="2:11" ht="15" customHeight="1">
      <c r="B9" s="258"/>
      <c r="C9" s="381" t="s">
        <v>750</v>
      </c>
      <c r="D9" s="381"/>
      <c r="E9" s="381"/>
      <c r="F9" s="381"/>
      <c r="G9" s="381"/>
      <c r="H9" s="381"/>
      <c r="I9" s="381"/>
      <c r="J9" s="381"/>
      <c r="K9" s="255"/>
    </row>
    <row r="10" spans="2:11" ht="15" customHeight="1">
      <c r="B10" s="258"/>
      <c r="C10" s="257"/>
      <c r="D10" s="381" t="s">
        <v>751</v>
      </c>
      <c r="E10" s="381"/>
      <c r="F10" s="381"/>
      <c r="G10" s="381"/>
      <c r="H10" s="381"/>
      <c r="I10" s="381"/>
      <c r="J10" s="381"/>
      <c r="K10" s="255"/>
    </row>
    <row r="11" spans="2:11" ht="15" customHeight="1">
      <c r="B11" s="258"/>
      <c r="C11" s="259"/>
      <c r="D11" s="381" t="s">
        <v>752</v>
      </c>
      <c r="E11" s="381"/>
      <c r="F11" s="381"/>
      <c r="G11" s="381"/>
      <c r="H11" s="381"/>
      <c r="I11" s="381"/>
      <c r="J11" s="381"/>
      <c r="K11" s="255"/>
    </row>
    <row r="12" spans="2:11" ht="15" customHeight="1">
      <c r="B12" s="258"/>
      <c r="C12" s="259"/>
      <c r="D12" s="257"/>
      <c r="E12" s="257"/>
      <c r="F12" s="257"/>
      <c r="G12" s="257"/>
      <c r="H12" s="257"/>
      <c r="I12" s="257"/>
      <c r="J12" s="257"/>
      <c r="K12" s="255"/>
    </row>
    <row r="13" spans="2:11" ht="15" customHeight="1">
      <c r="B13" s="258"/>
      <c r="C13" s="259"/>
      <c r="D13" s="260" t="s">
        <v>753</v>
      </c>
      <c r="E13" s="257"/>
      <c r="F13" s="257"/>
      <c r="G13" s="257"/>
      <c r="H13" s="257"/>
      <c r="I13" s="257"/>
      <c r="J13" s="257"/>
      <c r="K13" s="255"/>
    </row>
    <row r="14" spans="2:11" ht="12.75" customHeight="1">
      <c r="B14" s="258"/>
      <c r="C14" s="259"/>
      <c r="D14" s="259"/>
      <c r="E14" s="259"/>
      <c r="F14" s="259"/>
      <c r="G14" s="259"/>
      <c r="H14" s="259"/>
      <c r="I14" s="259"/>
      <c r="J14" s="259"/>
      <c r="K14" s="255"/>
    </row>
    <row r="15" spans="2:11" ht="15" customHeight="1">
      <c r="B15" s="258"/>
      <c r="C15" s="259"/>
      <c r="D15" s="381" t="s">
        <v>754</v>
      </c>
      <c r="E15" s="381"/>
      <c r="F15" s="381"/>
      <c r="G15" s="381"/>
      <c r="H15" s="381"/>
      <c r="I15" s="381"/>
      <c r="J15" s="381"/>
      <c r="K15" s="255"/>
    </row>
    <row r="16" spans="2:11" ht="15" customHeight="1">
      <c r="B16" s="258"/>
      <c r="C16" s="259"/>
      <c r="D16" s="381" t="s">
        <v>755</v>
      </c>
      <c r="E16" s="381"/>
      <c r="F16" s="381"/>
      <c r="G16" s="381"/>
      <c r="H16" s="381"/>
      <c r="I16" s="381"/>
      <c r="J16" s="381"/>
      <c r="K16" s="255"/>
    </row>
    <row r="17" spans="2:11" ht="15" customHeight="1">
      <c r="B17" s="258"/>
      <c r="C17" s="259"/>
      <c r="D17" s="381" t="s">
        <v>756</v>
      </c>
      <c r="E17" s="381"/>
      <c r="F17" s="381"/>
      <c r="G17" s="381"/>
      <c r="H17" s="381"/>
      <c r="I17" s="381"/>
      <c r="J17" s="381"/>
      <c r="K17" s="255"/>
    </row>
    <row r="18" spans="2:11" ht="15" customHeight="1">
      <c r="B18" s="258"/>
      <c r="C18" s="259"/>
      <c r="D18" s="259"/>
      <c r="E18" s="261" t="s">
        <v>83</v>
      </c>
      <c r="F18" s="381" t="s">
        <v>757</v>
      </c>
      <c r="G18" s="381"/>
      <c r="H18" s="381"/>
      <c r="I18" s="381"/>
      <c r="J18" s="381"/>
      <c r="K18" s="255"/>
    </row>
    <row r="19" spans="2:11" ht="15" customHeight="1">
      <c r="B19" s="258"/>
      <c r="C19" s="259"/>
      <c r="D19" s="259"/>
      <c r="E19" s="261" t="s">
        <v>758</v>
      </c>
      <c r="F19" s="381" t="s">
        <v>759</v>
      </c>
      <c r="G19" s="381"/>
      <c r="H19" s="381"/>
      <c r="I19" s="381"/>
      <c r="J19" s="381"/>
      <c r="K19" s="255"/>
    </row>
    <row r="20" spans="2:11" ht="15" customHeight="1">
      <c r="B20" s="258"/>
      <c r="C20" s="259"/>
      <c r="D20" s="259"/>
      <c r="E20" s="261" t="s">
        <v>760</v>
      </c>
      <c r="F20" s="381" t="s">
        <v>761</v>
      </c>
      <c r="G20" s="381"/>
      <c r="H20" s="381"/>
      <c r="I20" s="381"/>
      <c r="J20" s="381"/>
      <c r="K20" s="255"/>
    </row>
    <row r="21" spans="2:11" ht="15" customHeight="1">
      <c r="B21" s="258"/>
      <c r="C21" s="259"/>
      <c r="D21" s="259"/>
      <c r="E21" s="261" t="s">
        <v>762</v>
      </c>
      <c r="F21" s="381" t="s">
        <v>763</v>
      </c>
      <c r="G21" s="381"/>
      <c r="H21" s="381"/>
      <c r="I21" s="381"/>
      <c r="J21" s="381"/>
      <c r="K21" s="255"/>
    </row>
    <row r="22" spans="2:11" ht="15" customHeight="1">
      <c r="B22" s="258"/>
      <c r="C22" s="259"/>
      <c r="D22" s="259"/>
      <c r="E22" s="261" t="s">
        <v>764</v>
      </c>
      <c r="F22" s="381" t="s">
        <v>765</v>
      </c>
      <c r="G22" s="381"/>
      <c r="H22" s="381"/>
      <c r="I22" s="381"/>
      <c r="J22" s="381"/>
      <c r="K22" s="255"/>
    </row>
    <row r="23" spans="2:11" ht="15" customHeight="1">
      <c r="B23" s="258"/>
      <c r="C23" s="259"/>
      <c r="D23" s="259"/>
      <c r="E23" s="261" t="s">
        <v>766</v>
      </c>
      <c r="F23" s="381" t="s">
        <v>767</v>
      </c>
      <c r="G23" s="381"/>
      <c r="H23" s="381"/>
      <c r="I23" s="381"/>
      <c r="J23" s="381"/>
      <c r="K23" s="255"/>
    </row>
    <row r="24" spans="2:11" ht="12.75" customHeight="1">
      <c r="B24" s="258"/>
      <c r="C24" s="259"/>
      <c r="D24" s="259"/>
      <c r="E24" s="259"/>
      <c r="F24" s="259"/>
      <c r="G24" s="259"/>
      <c r="H24" s="259"/>
      <c r="I24" s="259"/>
      <c r="J24" s="259"/>
      <c r="K24" s="255"/>
    </row>
    <row r="25" spans="2:11" ht="15" customHeight="1">
      <c r="B25" s="258"/>
      <c r="C25" s="381" t="s">
        <v>768</v>
      </c>
      <c r="D25" s="381"/>
      <c r="E25" s="381"/>
      <c r="F25" s="381"/>
      <c r="G25" s="381"/>
      <c r="H25" s="381"/>
      <c r="I25" s="381"/>
      <c r="J25" s="381"/>
      <c r="K25" s="255"/>
    </row>
    <row r="26" spans="2:11" ht="15" customHeight="1">
      <c r="B26" s="258"/>
      <c r="C26" s="381" t="s">
        <v>769</v>
      </c>
      <c r="D26" s="381"/>
      <c r="E26" s="381"/>
      <c r="F26" s="381"/>
      <c r="G26" s="381"/>
      <c r="H26" s="381"/>
      <c r="I26" s="381"/>
      <c r="J26" s="381"/>
      <c r="K26" s="255"/>
    </row>
    <row r="27" spans="2:11" ht="15" customHeight="1">
      <c r="B27" s="258"/>
      <c r="C27" s="257"/>
      <c r="D27" s="381" t="s">
        <v>770</v>
      </c>
      <c r="E27" s="381"/>
      <c r="F27" s="381"/>
      <c r="G27" s="381"/>
      <c r="H27" s="381"/>
      <c r="I27" s="381"/>
      <c r="J27" s="381"/>
      <c r="K27" s="255"/>
    </row>
    <row r="28" spans="2:11" ht="15" customHeight="1">
      <c r="B28" s="258"/>
      <c r="C28" s="259"/>
      <c r="D28" s="381" t="s">
        <v>771</v>
      </c>
      <c r="E28" s="381"/>
      <c r="F28" s="381"/>
      <c r="G28" s="381"/>
      <c r="H28" s="381"/>
      <c r="I28" s="381"/>
      <c r="J28" s="381"/>
      <c r="K28" s="255"/>
    </row>
    <row r="29" spans="2:11" ht="12.75" customHeight="1">
      <c r="B29" s="258"/>
      <c r="C29" s="259"/>
      <c r="D29" s="259"/>
      <c r="E29" s="259"/>
      <c r="F29" s="259"/>
      <c r="G29" s="259"/>
      <c r="H29" s="259"/>
      <c r="I29" s="259"/>
      <c r="J29" s="259"/>
      <c r="K29" s="255"/>
    </row>
    <row r="30" spans="2:11" ht="15" customHeight="1">
      <c r="B30" s="258"/>
      <c r="C30" s="259"/>
      <c r="D30" s="381" t="s">
        <v>772</v>
      </c>
      <c r="E30" s="381"/>
      <c r="F30" s="381"/>
      <c r="G30" s="381"/>
      <c r="H30" s="381"/>
      <c r="I30" s="381"/>
      <c r="J30" s="381"/>
      <c r="K30" s="255"/>
    </row>
    <row r="31" spans="2:11" ht="15" customHeight="1">
      <c r="B31" s="258"/>
      <c r="C31" s="259"/>
      <c r="D31" s="381" t="s">
        <v>773</v>
      </c>
      <c r="E31" s="381"/>
      <c r="F31" s="381"/>
      <c r="G31" s="381"/>
      <c r="H31" s="381"/>
      <c r="I31" s="381"/>
      <c r="J31" s="381"/>
      <c r="K31" s="255"/>
    </row>
    <row r="32" spans="2:11" ht="12.75" customHeight="1">
      <c r="B32" s="258"/>
      <c r="C32" s="259"/>
      <c r="D32" s="259"/>
      <c r="E32" s="259"/>
      <c r="F32" s="259"/>
      <c r="G32" s="259"/>
      <c r="H32" s="259"/>
      <c r="I32" s="259"/>
      <c r="J32" s="259"/>
      <c r="K32" s="255"/>
    </row>
    <row r="33" spans="2:11" ht="15" customHeight="1">
      <c r="B33" s="258"/>
      <c r="C33" s="259"/>
      <c r="D33" s="381" t="s">
        <v>774</v>
      </c>
      <c r="E33" s="381"/>
      <c r="F33" s="381"/>
      <c r="G33" s="381"/>
      <c r="H33" s="381"/>
      <c r="I33" s="381"/>
      <c r="J33" s="381"/>
      <c r="K33" s="255"/>
    </row>
    <row r="34" spans="2:11" ht="15" customHeight="1">
      <c r="B34" s="258"/>
      <c r="C34" s="259"/>
      <c r="D34" s="381" t="s">
        <v>775</v>
      </c>
      <c r="E34" s="381"/>
      <c r="F34" s="381"/>
      <c r="G34" s="381"/>
      <c r="H34" s="381"/>
      <c r="I34" s="381"/>
      <c r="J34" s="381"/>
      <c r="K34" s="255"/>
    </row>
    <row r="35" spans="2:11" ht="15" customHeight="1">
      <c r="B35" s="258"/>
      <c r="C35" s="259"/>
      <c r="D35" s="381" t="s">
        <v>776</v>
      </c>
      <c r="E35" s="381"/>
      <c r="F35" s="381"/>
      <c r="G35" s="381"/>
      <c r="H35" s="381"/>
      <c r="I35" s="381"/>
      <c r="J35" s="381"/>
      <c r="K35" s="255"/>
    </row>
    <row r="36" spans="2:11" ht="15" customHeight="1">
      <c r="B36" s="258"/>
      <c r="C36" s="259"/>
      <c r="D36" s="257"/>
      <c r="E36" s="260" t="s">
        <v>117</v>
      </c>
      <c r="F36" s="257"/>
      <c r="G36" s="381" t="s">
        <v>777</v>
      </c>
      <c r="H36" s="381"/>
      <c r="I36" s="381"/>
      <c r="J36" s="381"/>
      <c r="K36" s="255"/>
    </row>
    <row r="37" spans="2:11" ht="30.75" customHeight="1">
      <c r="B37" s="258"/>
      <c r="C37" s="259"/>
      <c r="D37" s="257"/>
      <c r="E37" s="260" t="s">
        <v>778</v>
      </c>
      <c r="F37" s="257"/>
      <c r="G37" s="381" t="s">
        <v>779</v>
      </c>
      <c r="H37" s="381"/>
      <c r="I37" s="381"/>
      <c r="J37" s="381"/>
      <c r="K37" s="255"/>
    </row>
    <row r="38" spans="2:11" ht="15" customHeight="1">
      <c r="B38" s="258"/>
      <c r="C38" s="259"/>
      <c r="D38" s="257"/>
      <c r="E38" s="260" t="s">
        <v>57</v>
      </c>
      <c r="F38" s="257"/>
      <c r="G38" s="381" t="s">
        <v>780</v>
      </c>
      <c r="H38" s="381"/>
      <c r="I38" s="381"/>
      <c r="J38" s="381"/>
      <c r="K38" s="255"/>
    </row>
    <row r="39" spans="2:11" ht="15" customHeight="1">
      <c r="B39" s="258"/>
      <c r="C39" s="259"/>
      <c r="D39" s="257"/>
      <c r="E39" s="260" t="s">
        <v>58</v>
      </c>
      <c r="F39" s="257"/>
      <c r="G39" s="381" t="s">
        <v>781</v>
      </c>
      <c r="H39" s="381"/>
      <c r="I39" s="381"/>
      <c r="J39" s="381"/>
      <c r="K39" s="255"/>
    </row>
    <row r="40" spans="2:11" ht="15" customHeight="1">
      <c r="B40" s="258"/>
      <c r="C40" s="259"/>
      <c r="D40" s="257"/>
      <c r="E40" s="260" t="s">
        <v>118</v>
      </c>
      <c r="F40" s="257"/>
      <c r="G40" s="381" t="s">
        <v>782</v>
      </c>
      <c r="H40" s="381"/>
      <c r="I40" s="381"/>
      <c r="J40" s="381"/>
      <c r="K40" s="255"/>
    </row>
    <row r="41" spans="2:11" ht="15" customHeight="1">
      <c r="B41" s="258"/>
      <c r="C41" s="259"/>
      <c r="D41" s="257"/>
      <c r="E41" s="260" t="s">
        <v>119</v>
      </c>
      <c r="F41" s="257"/>
      <c r="G41" s="381" t="s">
        <v>783</v>
      </c>
      <c r="H41" s="381"/>
      <c r="I41" s="381"/>
      <c r="J41" s="381"/>
      <c r="K41" s="255"/>
    </row>
    <row r="42" spans="2:11" ht="15" customHeight="1">
      <c r="B42" s="258"/>
      <c r="C42" s="259"/>
      <c r="D42" s="257"/>
      <c r="E42" s="260" t="s">
        <v>784</v>
      </c>
      <c r="F42" s="257"/>
      <c r="G42" s="381" t="s">
        <v>785</v>
      </c>
      <c r="H42" s="381"/>
      <c r="I42" s="381"/>
      <c r="J42" s="381"/>
      <c r="K42" s="255"/>
    </row>
    <row r="43" spans="2:11" ht="15" customHeight="1">
      <c r="B43" s="258"/>
      <c r="C43" s="259"/>
      <c r="D43" s="257"/>
      <c r="E43" s="260"/>
      <c r="F43" s="257"/>
      <c r="G43" s="381" t="s">
        <v>786</v>
      </c>
      <c r="H43" s="381"/>
      <c r="I43" s="381"/>
      <c r="J43" s="381"/>
      <c r="K43" s="255"/>
    </row>
    <row r="44" spans="2:11" ht="15" customHeight="1">
      <c r="B44" s="258"/>
      <c r="C44" s="259"/>
      <c r="D44" s="257"/>
      <c r="E44" s="260" t="s">
        <v>787</v>
      </c>
      <c r="F44" s="257"/>
      <c r="G44" s="381" t="s">
        <v>788</v>
      </c>
      <c r="H44" s="381"/>
      <c r="I44" s="381"/>
      <c r="J44" s="381"/>
      <c r="K44" s="255"/>
    </row>
    <row r="45" spans="2:11" ht="15" customHeight="1">
      <c r="B45" s="258"/>
      <c r="C45" s="259"/>
      <c r="D45" s="257"/>
      <c r="E45" s="260" t="s">
        <v>121</v>
      </c>
      <c r="F45" s="257"/>
      <c r="G45" s="381" t="s">
        <v>789</v>
      </c>
      <c r="H45" s="381"/>
      <c r="I45" s="381"/>
      <c r="J45" s="381"/>
      <c r="K45" s="255"/>
    </row>
    <row r="46" spans="2:11" ht="12.75" customHeight="1">
      <c r="B46" s="258"/>
      <c r="C46" s="259"/>
      <c r="D46" s="257"/>
      <c r="E46" s="257"/>
      <c r="F46" s="257"/>
      <c r="G46" s="257"/>
      <c r="H46" s="257"/>
      <c r="I46" s="257"/>
      <c r="J46" s="257"/>
      <c r="K46" s="255"/>
    </row>
    <row r="47" spans="2:11" ht="15" customHeight="1">
      <c r="B47" s="258"/>
      <c r="C47" s="259"/>
      <c r="D47" s="381" t="s">
        <v>790</v>
      </c>
      <c r="E47" s="381"/>
      <c r="F47" s="381"/>
      <c r="G47" s="381"/>
      <c r="H47" s="381"/>
      <c r="I47" s="381"/>
      <c r="J47" s="381"/>
      <c r="K47" s="255"/>
    </row>
    <row r="48" spans="2:11" ht="15" customHeight="1">
      <c r="B48" s="258"/>
      <c r="C48" s="259"/>
      <c r="D48" s="259"/>
      <c r="E48" s="381" t="s">
        <v>791</v>
      </c>
      <c r="F48" s="381"/>
      <c r="G48" s="381"/>
      <c r="H48" s="381"/>
      <c r="I48" s="381"/>
      <c r="J48" s="381"/>
      <c r="K48" s="255"/>
    </row>
    <row r="49" spans="2:11" ht="15" customHeight="1">
      <c r="B49" s="258"/>
      <c r="C49" s="259"/>
      <c r="D49" s="259"/>
      <c r="E49" s="381" t="s">
        <v>792</v>
      </c>
      <c r="F49" s="381"/>
      <c r="G49" s="381"/>
      <c r="H49" s="381"/>
      <c r="I49" s="381"/>
      <c r="J49" s="381"/>
      <c r="K49" s="255"/>
    </row>
    <row r="50" spans="2:11" ht="15" customHeight="1">
      <c r="B50" s="258"/>
      <c r="C50" s="259"/>
      <c r="D50" s="259"/>
      <c r="E50" s="381" t="s">
        <v>793</v>
      </c>
      <c r="F50" s="381"/>
      <c r="G50" s="381"/>
      <c r="H50" s="381"/>
      <c r="I50" s="381"/>
      <c r="J50" s="381"/>
      <c r="K50" s="255"/>
    </row>
    <row r="51" spans="2:11" ht="15" customHeight="1">
      <c r="B51" s="258"/>
      <c r="C51" s="259"/>
      <c r="D51" s="381" t="s">
        <v>794</v>
      </c>
      <c r="E51" s="381"/>
      <c r="F51" s="381"/>
      <c r="G51" s="381"/>
      <c r="H51" s="381"/>
      <c r="I51" s="381"/>
      <c r="J51" s="381"/>
      <c r="K51" s="255"/>
    </row>
    <row r="52" spans="2:11" ht="25.5" customHeight="1">
      <c r="B52" s="254"/>
      <c r="C52" s="383" t="s">
        <v>795</v>
      </c>
      <c r="D52" s="383"/>
      <c r="E52" s="383"/>
      <c r="F52" s="383"/>
      <c r="G52" s="383"/>
      <c r="H52" s="383"/>
      <c r="I52" s="383"/>
      <c r="J52" s="383"/>
      <c r="K52" s="255"/>
    </row>
    <row r="53" spans="2:11" ht="5.25" customHeight="1">
      <c r="B53" s="254"/>
      <c r="C53" s="256"/>
      <c r="D53" s="256"/>
      <c r="E53" s="256"/>
      <c r="F53" s="256"/>
      <c r="G53" s="256"/>
      <c r="H53" s="256"/>
      <c r="I53" s="256"/>
      <c r="J53" s="256"/>
      <c r="K53" s="255"/>
    </row>
    <row r="54" spans="2:11" ht="15" customHeight="1">
      <c r="B54" s="254"/>
      <c r="C54" s="381" t="s">
        <v>796</v>
      </c>
      <c r="D54" s="381"/>
      <c r="E54" s="381"/>
      <c r="F54" s="381"/>
      <c r="G54" s="381"/>
      <c r="H54" s="381"/>
      <c r="I54" s="381"/>
      <c r="J54" s="381"/>
      <c r="K54" s="255"/>
    </row>
    <row r="55" spans="2:11" ht="15" customHeight="1">
      <c r="B55" s="254"/>
      <c r="C55" s="381" t="s">
        <v>797</v>
      </c>
      <c r="D55" s="381"/>
      <c r="E55" s="381"/>
      <c r="F55" s="381"/>
      <c r="G55" s="381"/>
      <c r="H55" s="381"/>
      <c r="I55" s="381"/>
      <c r="J55" s="381"/>
      <c r="K55" s="255"/>
    </row>
    <row r="56" spans="2:11" ht="12.75" customHeight="1">
      <c r="B56" s="254"/>
      <c r="C56" s="257"/>
      <c r="D56" s="257"/>
      <c r="E56" s="257"/>
      <c r="F56" s="257"/>
      <c r="G56" s="257"/>
      <c r="H56" s="257"/>
      <c r="I56" s="257"/>
      <c r="J56" s="257"/>
      <c r="K56" s="255"/>
    </row>
    <row r="57" spans="2:11" ht="15" customHeight="1">
      <c r="B57" s="254"/>
      <c r="C57" s="381" t="s">
        <v>798</v>
      </c>
      <c r="D57" s="381"/>
      <c r="E57" s="381"/>
      <c r="F57" s="381"/>
      <c r="G57" s="381"/>
      <c r="H57" s="381"/>
      <c r="I57" s="381"/>
      <c r="J57" s="381"/>
      <c r="K57" s="255"/>
    </row>
    <row r="58" spans="2:11" ht="15" customHeight="1">
      <c r="B58" s="254"/>
      <c r="C58" s="259"/>
      <c r="D58" s="381" t="s">
        <v>799</v>
      </c>
      <c r="E58" s="381"/>
      <c r="F58" s="381"/>
      <c r="G58" s="381"/>
      <c r="H58" s="381"/>
      <c r="I58" s="381"/>
      <c r="J58" s="381"/>
      <c r="K58" s="255"/>
    </row>
    <row r="59" spans="2:11" ht="15" customHeight="1">
      <c r="B59" s="254"/>
      <c r="C59" s="259"/>
      <c r="D59" s="381" t="s">
        <v>800</v>
      </c>
      <c r="E59" s="381"/>
      <c r="F59" s="381"/>
      <c r="G59" s="381"/>
      <c r="H59" s="381"/>
      <c r="I59" s="381"/>
      <c r="J59" s="381"/>
      <c r="K59" s="255"/>
    </row>
    <row r="60" spans="2:11" ht="15" customHeight="1">
      <c r="B60" s="254"/>
      <c r="C60" s="259"/>
      <c r="D60" s="381" t="s">
        <v>801</v>
      </c>
      <c r="E60" s="381"/>
      <c r="F60" s="381"/>
      <c r="G60" s="381"/>
      <c r="H60" s="381"/>
      <c r="I60" s="381"/>
      <c r="J60" s="381"/>
      <c r="K60" s="255"/>
    </row>
    <row r="61" spans="2:11" ht="15" customHeight="1">
      <c r="B61" s="254"/>
      <c r="C61" s="259"/>
      <c r="D61" s="381" t="s">
        <v>802</v>
      </c>
      <c r="E61" s="381"/>
      <c r="F61" s="381"/>
      <c r="G61" s="381"/>
      <c r="H61" s="381"/>
      <c r="I61" s="381"/>
      <c r="J61" s="381"/>
      <c r="K61" s="255"/>
    </row>
    <row r="62" spans="2:11" ht="15" customHeight="1">
      <c r="B62" s="254"/>
      <c r="C62" s="259"/>
      <c r="D62" s="382" t="s">
        <v>803</v>
      </c>
      <c r="E62" s="382"/>
      <c r="F62" s="382"/>
      <c r="G62" s="382"/>
      <c r="H62" s="382"/>
      <c r="I62" s="382"/>
      <c r="J62" s="382"/>
      <c r="K62" s="255"/>
    </row>
    <row r="63" spans="2:11" ht="15" customHeight="1">
      <c r="B63" s="254"/>
      <c r="C63" s="259"/>
      <c r="D63" s="381" t="s">
        <v>804</v>
      </c>
      <c r="E63" s="381"/>
      <c r="F63" s="381"/>
      <c r="G63" s="381"/>
      <c r="H63" s="381"/>
      <c r="I63" s="381"/>
      <c r="J63" s="381"/>
      <c r="K63" s="255"/>
    </row>
    <row r="64" spans="2:11" ht="12.75" customHeight="1">
      <c r="B64" s="254"/>
      <c r="C64" s="259"/>
      <c r="D64" s="259"/>
      <c r="E64" s="262"/>
      <c r="F64" s="259"/>
      <c r="G64" s="259"/>
      <c r="H64" s="259"/>
      <c r="I64" s="259"/>
      <c r="J64" s="259"/>
      <c r="K64" s="255"/>
    </row>
    <row r="65" spans="2:11" ht="15" customHeight="1">
      <c r="B65" s="254"/>
      <c r="C65" s="259"/>
      <c r="D65" s="381" t="s">
        <v>805</v>
      </c>
      <c r="E65" s="381"/>
      <c r="F65" s="381"/>
      <c r="G65" s="381"/>
      <c r="H65" s="381"/>
      <c r="I65" s="381"/>
      <c r="J65" s="381"/>
      <c r="K65" s="255"/>
    </row>
    <row r="66" spans="2:11" ht="15" customHeight="1">
      <c r="B66" s="254"/>
      <c r="C66" s="259"/>
      <c r="D66" s="382" t="s">
        <v>806</v>
      </c>
      <c r="E66" s="382"/>
      <c r="F66" s="382"/>
      <c r="G66" s="382"/>
      <c r="H66" s="382"/>
      <c r="I66" s="382"/>
      <c r="J66" s="382"/>
      <c r="K66" s="255"/>
    </row>
    <row r="67" spans="2:11" ht="15" customHeight="1">
      <c r="B67" s="254"/>
      <c r="C67" s="259"/>
      <c r="D67" s="381" t="s">
        <v>807</v>
      </c>
      <c r="E67" s="381"/>
      <c r="F67" s="381"/>
      <c r="G67" s="381"/>
      <c r="H67" s="381"/>
      <c r="I67" s="381"/>
      <c r="J67" s="381"/>
      <c r="K67" s="255"/>
    </row>
    <row r="68" spans="2:11" ht="15" customHeight="1">
      <c r="B68" s="254"/>
      <c r="C68" s="259"/>
      <c r="D68" s="381" t="s">
        <v>808</v>
      </c>
      <c r="E68" s="381"/>
      <c r="F68" s="381"/>
      <c r="G68" s="381"/>
      <c r="H68" s="381"/>
      <c r="I68" s="381"/>
      <c r="J68" s="381"/>
      <c r="K68" s="255"/>
    </row>
    <row r="69" spans="2:11" ht="15" customHeight="1">
      <c r="B69" s="254"/>
      <c r="C69" s="259"/>
      <c r="D69" s="381" t="s">
        <v>809</v>
      </c>
      <c r="E69" s="381"/>
      <c r="F69" s="381"/>
      <c r="G69" s="381"/>
      <c r="H69" s="381"/>
      <c r="I69" s="381"/>
      <c r="J69" s="381"/>
      <c r="K69" s="255"/>
    </row>
    <row r="70" spans="2:11" ht="15" customHeight="1">
      <c r="B70" s="254"/>
      <c r="C70" s="259"/>
      <c r="D70" s="381" t="s">
        <v>810</v>
      </c>
      <c r="E70" s="381"/>
      <c r="F70" s="381"/>
      <c r="G70" s="381"/>
      <c r="H70" s="381"/>
      <c r="I70" s="381"/>
      <c r="J70" s="381"/>
      <c r="K70" s="255"/>
    </row>
    <row r="71" spans="2:11" ht="12.75" customHeight="1">
      <c r="B71" s="263"/>
      <c r="C71" s="264"/>
      <c r="D71" s="264"/>
      <c r="E71" s="264"/>
      <c r="F71" s="264"/>
      <c r="G71" s="264"/>
      <c r="H71" s="264"/>
      <c r="I71" s="264"/>
      <c r="J71" s="264"/>
      <c r="K71" s="265"/>
    </row>
    <row r="72" spans="2:11" ht="18.75" customHeight="1">
      <c r="B72" s="266"/>
      <c r="C72" s="266"/>
      <c r="D72" s="266"/>
      <c r="E72" s="266"/>
      <c r="F72" s="266"/>
      <c r="G72" s="266"/>
      <c r="H72" s="266"/>
      <c r="I72" s="266"/>
      <c r="J72" s="266"/>
      <c r="K72" s="267"/>
    </row>
    <row r="73" spans="2:11" ht="18.75" customHeight="1">
      <c r="B73" s="267"/>
      <c r="C73" s="267"/>
      <c r="D73" s="267"/>
      <c r="E73" s="267"/>
      <c r="F73" s="267"/>
      <c r="G73" s="267"/>
      <c r="H73" s="267"/>
      <c r="I73" s="267"/>
      <c r="J73" s="267"/>
      <c r="K73" s="267"/>
    </row>
    <row r="74" spans="2:11" ht="7.5" customHeight="1">
      <c r="B74" s="268"/>
      <c r="C74" s="269"/>
      <c r="D74" s="269"/>
      <c r="E74" s="269"/>
      <c r="F74" s="269"/>
      <c r="G74" s="269"/>
      <c r="H74" s="269"/>
      <c r="I74" s="269"/>
      <c r="J74" s="269"/>
      <c r="K74" s="270"/>
    </row>
    <row r="75" spans="2:11" ht="45" customHeight="1">
      <c r="B75" s="271"/>
      <c r="C75" s="380" t="s">
        <v>811</v>
      </c>
      <c r="D75" s="380"/>
      <c r="E75" s="380"/>
      <c r="F75" s="380"/>
      <c r="G75" s="380"/>
      <c r="H75" s="380"/>
      <c r="I75" s="380"/>
      <c r="J75" s="380"/>
      <c r="K75" s="272"/>
    </row>
    <row r="76" spans="2:11" ht="17.25" customHeight="1">
      <c r="B76" s="271"/>
      <c r="C76" s="273" t="s">
        <v>812</v>
      </c>
      <c r="D76" s="273"/>
      <c r="E76" s="273"/>
      <c r="F76" s="273" t="s">
        <v>813</v>
      </c>
      <c r="G76" s="274"/>
      <c r="H76" s="273" t="s">
        <v>58</v>
      </c>
      <c r="I76" s="273" t="s">
        <v>61</v>
      </c>
      <c r="J76" s="273" t="s">
        <v>814</v>
      </c>
      <c r="K76" s="272"/>
    </row>
    <row r="77" spans="2:11" ht="17.25" customHeight="1">
      <c r="B77" s="271"/>
      <c r="C77" s="275" t="s">
        <v>815</v>
      </c>
      <c r="D77" s="275"/>
      <c r="E77" s="275"/>
      <c r="F77" s="276" t="s">
        <v>816</v>
      </c>
      <c r="G77" s="277"/>
      <c r="H77" s="275"/>
      <c r="I77" s="275"/>
      <c r="J77" s="275" t="s">
        <v>817</v>
      </c>
      <c r="K77" s="272"/>
    </row>
    <row r="78" spans="2:11" ht="5.25" customHeight="1">
      <c r="B78" s="271"/>
      <c r="C78" s="278"/>
      <c r="D78" s="278"/>
      <c r="E78" s="278"/>
      <c r="F78" s="278"/>
      <c r="G78" s="279"/>
      <c r="H78" s="278"/>
      <c r="I78" s="278"/>
      <c r="J78" s="278"/>
      <c r="K78" s="272"/>
    </row>
    <row r="79" spans="2:11" ht="15" customHeight="1">
      <c r="B79" s="271"/>
      <c r="C79" s="260" t="s">
        <v>57</v>
      </c>
      <c r="D79" s="278"/>
      <c r="E79" s="278"/>
      <c r="F79" s="280" t="s">
        <v>818</v>
      </c>
      <c r="G79" s="279"/>
      <c r="H79" s="260" t="s">
        <v>819</v>
      </c>
      <c r="I79" s="260" t="s">
        <v>820</v>
      </c>
      <c r="J79" s="260">
        <v>20</v>
      </c>
      <c r="K79" s="272"/>
    </row>
    <row r="80" spans="2:11" ht="15" customHeight="1">
      <c r="B80" s="271"/>
      <c r="C80" s="260" t="s">
        <v>821</v>
      </c>
      <c r="D80" s="260"/>
      <c r="E80" s="260"/>
      <c r="F80" s="280" t="s">
        <v>818</v>
      </c>
      <c r="G80" s="279"/>
      <c r="H80" s="260" t="s">
        <v>822</v>
      </c>
      <c r="I80" s="260" t="s">
        <v>820</v>
      </c>
      <c r="J80" s="260">
        <v>120</v>
      </c>
      <c r="K80" s="272"/>
    </row>
    <row r="81" spans="2:11" ht="15" customHeight="1">
      <c r="B81" s="281"/>
      <c r="C81" s="260" t="s">
        <v>823</v>
      </c>
      <c r="D81" s="260"/>
      <c r="E81" s="260"/>
      <c r="F81" s="280" t="s">
        <v>824</v>
      </c>
      <c r="G81" s="279"/>
      <c r="H81" s="260" t="s">
        <v>825</v>
      </c>
      <c r="I81" s="260" t="s">
        <v>820</v>
      </c>
      <c r="J81" s="260">
        <v>50</v>
      </c>
      <c r="K81" s="272"/>
    </row>
    <row r="82" spans="2:11" ht="15" customHeight="1">
      <c r="B82" s="281"/>
      <c r="C82" s="260" t="s">
        <v>826</v>
      </c>
      <c r="D82" s="260"/>
      <c r="E82" s="260"/>
      <c r="F82" s="280" t="s">
        <v>818</v>
      </c>
      <c r="G82" s="279"/>
      <c r="H82" s="260" t="s">
        <v>827</v>
      </c>
      <c r="I82" s="260" t="s">
        <v>828</v>
      </c>
      <c r="J82" s="260"/>
      <c r="K82" s="272"/>
    </row>
    <row r="83" spans="2:11" ht="15" customHeight="1">
      <c r="B83" s="281"/>
      <c r="C83" s="282" t="s">
        <v>829</v>
      </c>
      <c r="D83" s="282"/>
      <c r="E83" s="282"/>
      <c r="F83" s="283" t="s">
        <v>824</v>
      </c>
      <c r="G83" s="282"/>
      <c r="H83" s="282" t="s">
        <v>830</v>
      </c>
      <c r="I83" s="282" t="s">
        <v>820</v>
      </c>
      <c r="J83" s="282">
        <v>15</v>
      </c>
      <c r="K83" s="272"/>
    </row>
    <row r="84" spans="2:11" ht="15" customHeight="1">
      <c r="B84" s="281"/>
      <c r="C84" s="282" t="s">
        <v>831</v>
      </c>
      <c r="D84" s="282"/>
      <c r="E84" s="282"/>
      <c r="F84" s="283" t="s">
        <v>824</v>
      </c>
      <c r="G84" s="282"/>
      <c r="H84" s="282" t="s">
        <v>832</v>
      </c>
      <c r="I84" s="282" t="s">
        <v>820</v>
      </c>
      <c r="J84" s="282">
        <v>15</v>
      </c>
      <c r="K84" s="272"/>
    </row>
    <row r="85" spans="2:11" ht="15" customHeight="1">
      <c r="B85" s="281"/>
      <c r="C85" s="282" t="s">
        <v>833</v>
      </c>
      <c r="D85" s="282"/>
      <c r="E85" s="282"/>
      <c r="F85" s="283" t="s">
        <v>824</v>
      </c>
      <c r="G85" s="282"/>
      <c r="H85" s="282" t="s">
        <v>834</v>
      </c>
      <c r="I85" s="282" t="s">
        <v>820</v>
      </c>
      <c r="J85" s="282">
        <v>20</v>
      </c>
      <c r="K85" s="272"/>
    </row>
    <row r="86" spans="2:11" ht="15" customHeight="1">
      <c r="B86" s="281"/>
      <c r="C86" s="282" t="s">
        <v>835</v>
      </c>
      <c r="D86" s="282"/>
      <c r="E86" s="282"/>
      <c r="F86" s="283" t="s">
        <v>824</v>
      </c>
      <c r="G86" s="282"/>
      <c r="H86" s="282" t="s">
        <v>836</v>
      </c>
      <c r="I86" s="282" t="s">
        <v>820</v>
      </c>
      <c r="J86" s="282">
        <v>20</v>
      </c>
      <c r="K86" s="272"/>
    </row>
    <row r="87" spans="2:11" ht="15" customHeight="1">
      <c r="B87" s="281"/>
      <c r="C87" s="260" t="s">
        <v>837</v>
      </c>
      <c r="D87" s="260"/>
      <c r="E87" s="260"/>
      <c r="F87" s="280" t="s">
        <v>824</v>
      </c>
      <c r="G87" s="279"/>
      <c r="H87" s="260" t="s">
        <v>838</v>
      </c>
      <c r="I87" s="260" t="s">
        <v>820</v>
      </c>
      <c r="J87" s="260">
        <v>50</v>
      </c>
      <c r="K87" s="272"/>
    </row>
    <row r="88" spans="2:11" ht="15" customHeight="1">
      <c r="B88" s="281"/>
      <c r="C88" s="260" t="s">
        <v>839</v>
      </c>
      <c r="D88" s="260"/>
      <c r="E88" s="260"/>
      <c r="F88" s="280" t="s">
        <v>824</v>
      </c>
      <c r="G88" s="279"/>
      <c r="H88" s="260" t="s">
        <v>840</v>
      </c>
      <c r="I88" s="260" t="s">
        <v>820</v>
      </c>
      <c r="J88" s="260">
        <v>20</v>
      </c>
      <c r="K88" s="272"/>
    </row>
    <row r="89" spans="2:11" ht="15" customHeight="1">
      <c r="B89" s="281"/>
      <c r="C89" s="260" t="s">
        <v>841</v>
      </c>
      <c r="D89" s="260"/>
      <c r="E89" s="260"/>
      <c r="F89" s="280" t="s">
        <v>824</v>
      </c>
      <c r="G89" s="279"/>
      <c r="H89" s="260" t="s">
        <v>842</v>
      </c>
      <c r="I89" s="260" t="s">
        <v>820</v>
      </c>
      <c r="J89" s="260">
        <v>20</v>
      </c>
      <c r="K89" s="272"/>
    </row>
    <row r="90" spans="2:11" ht="15" customHeight="1">
      <c r="B90" s="281"/>
      <c r="C90" s="260" t="s">
        <v>843</v>
      </c>
      <c r="D90" s="260"/>
      <c r="E90" s="260"/>
      <c r="F90" s="280" t="s">
        <v>824</v>
      </c>
      <c r="G90" s="279"/>
      <c r="H90" s="260" t="s">
        <v>844</v>
      </c>
      <c r="I90" s="260" t="s">
        <v>820</v>
      </c>
      <c r="J90" s="260">
        <v>50</v>
      </c>
      <c r="K90" s="272"/>
    </row>
    <row r="91" spans="2:11" ht="15" customHeight="1">
      <c r="B91" s="281"/>
      <c r="C91" s="260" t="s">
        <v>845</v>
      </c>
      <c r="D91" s="260"/>
      <c r="E91" s="260"/>
      <c r="F91" s="280" t="s">
        <v>824</v>
      </c>
      <c r="G91" s="279"/>
      <c r="H91" s="260" t="s">
        <v>845</v>
      </c>
      <c r="I91" s="260" t="s">
        <v>820</v>
      </c>
      <c r="J91" s="260">
        <v>50</v>
      </c>
      <c r="K91" s="272"/>
    </row>
    <row r="92" spans="2:11" ht="15" customHeight="1">
      <c r="B92" s="281"/>
      <c r="C92" s="260" t="s">
        <v>846</v>
      </c>
      <c r="D92" s="260"/>
      <c r="E92" s="260"/>
      <c r="F92" s="280" t="s">
        <v>824</v>
      </c>
      <c r="G92" s="279"/>
      <c r="H92" s="260" t="s">
        <v>847</v>
      </c>
      <c r="I92" s="260" t="s">
        <v>820</v>
      </c>
      <c r="J92" s="260">
        <v>255</v>
      </c>
      <c r="K92" s="272"/>
    </row>
    <row r="93" spans="2:11" ht="15" customHeight="1">
      <c r="B93" s="281"/>
      <c r="C93" s="260" t="s">
        <v>848</v>
      </c>
      <c r="D93" s="260"/>
      <c r="E93" s="260"/>
      <c r="F93" s="280" t="s">
        <v>818</v>
      </c>
      <c r="G93" s="279"/>
      <c r="H93" s="260" t="s">
        <v>849</v>
      </c>
      <c r="I93" s="260" t="s">
        <v>850</v>
      </c>
      <c r="J93" s="260"/>
      <c r="K93" s="272"/>
    </row>
    <row r="94" spans="2:11" ht="15" customHeight="1">
      <c r="B94" s="281"/>
      <c r="C94" s="260" t="s">
        <v>851</v>
      </c>
      <c r="D94" s="260"/>
      <c r="E94" s="260"/>
      <c r="F94" s="280" t="s">
        <v>818</v>
      </c>
      <c r="G94" s="279"/>
      <c r="H94" s="260" t="s">
        <v>852</v>
      </c>
      <c r="I94" s="260" t="s">
        <v>853</v>
      </c>
      <c r="J94" s="260"/>
      <c r="K94" s="272"/>
    </row>
    <row r="95" spans="2:11" ht="15" customHeight="1">
      <c r="B95" s="281"/>
      <c r="C95" s="260" t="s">
        <v>854</v>
      </c>
      <c r="D95" s="260"/>
      <c r="E95" s="260"/>
      <c r="F95" s="280" t="s">
        <v>818</v>
      </c>
      <c r="G95" s="279"/>
      <c r="H95" s="260" t="s">
        <v>854</v>
      </c>
      <c r="I95" s="260" t="s">
        <v>853</v>
      </c>
      <c r="J95" s="260"/>
      <c r="K95" s="272"/>
    </row>
    <row r="96" spans="2:11" ht="15" customHeight="1">
      <c r="B96" s="281"/>
      <c r="C96" s="260" t="s">
        <v>42</v>
      </c>
      <c r="D96" s="260"/>
      <c r="E96" s="260"/>
      <c r="F96" s="280" t="s">
        <v>818</v>
      </c>
      <c r="G96" s="279"/>
      <c r="H96" s="260" t="s">
        <v>855</v>
      </c>
      <c r="I96" s="260" t="s">
        <v>853</v>
      </c>
      <c r="J96" s="260"/>
      <c r="K96" s="272"/>
    </row>
    <row r="97" spans="2:11" ht="15" customHeight="1">
      <c r="B97" s="281"/>
      <c r="C97" s="260" t="s">
        <v>52</v>
      </c>
      <c r="D97" s="260"/>
      <c r="E97" s="260"/>
      <c r="F97" s="280" t="s">
        <v>818</v>
      </c>
      <c r="G97" s="279"/>
      <c r="H97" s="260" t="s">
        <v>856</v>
      </c>
      <c r="I97" s="260" t="s">
        <v>853</v>
      </c>
      <c r="J97" s="260"/>
      <c r="K97" s="272"/>
    </row>
    <row r="98" spans="2:11" ht="15" customHeight="1">
      <c r="B98" s="284"/>
      <c r="C98" s="285"/>
      <c r="D98" s="285"/>
      <c r="E98" s="285"/>
      <c r="F98" s="285"/>
      <c r="G98" s="285"/>
      <c r="H98" s="285"/>
      <c r="I98" s="285"/>
      <c r="J98" s="285"/>
      <c r="K98" s="286"/>
    </row>
    <row r="99" spans="2:11" ht="18.75" customHeight="1">
      <c r="B99" s="287"/>
      <c r="C99" s="288"/>
      <c r="D99" s="288"/>
      <c r="E99" s="288"/>
      <c r="F99" s="288"/>
      <c r="G99" s="288"/>
      <c r="H99" s="288"/>
      <c r="I99" s="288"/>
      <c r="J99" s="288"/>
      <c r="K99" s="287"/>
    </row>
    <row r="100" spans="2:11" ht="18.75" customHeight="1">
      <c r="B100" s="267"/>
      <c r="C100" s="267"/>
      <c r="D100" s="267"/>
      <c r="E100" s="267"/>
      <c r="F100" s="267"/>
      <c r="G100" s="267"/>
      <c r="H100" s="267"/>
      <c r="I100" s="267"/>
      <c r="J100" s="267"/>
      <c r="K100" s="267"/>
    </row>
    <row r="101" spans="2:11" ht="7.5" customHeight="1">
      <c r="B101" s="268"/>
      <c r="C101" s="269"/>
      <c r="D101" s="269"/>
      <c r="E101" s="269"/>
      <c r="F101" s="269"/>
      <c r="G101" s="269"/>
      <c r="H101" s="269"/>
      <c r="I101" s="269"/>
      <c r="J101" s="269"/>
      <c r="K101" s="270"/>
    </row>
    <row r="102" spans="2:11" ht="45" customHeight="1">
      <c r="B102" s="271"/>
      <c r="C102" s="380" t="s">
        <v>857</v>
      </c>
      <c r="D102" s="380"/>
      <c r="E102" s="380"/>
      <c r="F102" s="380"/>
      <c r="G102" s="380"/>
      <c r="H102" s="380"/>
      <c r="I102" s="380"/>
      <c r="J102" s="380"/>
      <c r="K102" s="272"/>
    </row>
    <row r="103" spans="2:11" ht="17.25" customHeight="1">
      <c r="B103" s="271"/>
      <c r="C103" s="273" t="s">
        <v>812</v>
      </c>
      <c r="D103" s="273"/>
      <c r="E103" s="273"/>
      <c r="F103" s="273" t="s">
        <v>813</v>
      </c>
      <c r="G103" s="274"/>
      <c r="H103" s="273" t="s">
        <v>58</v>
      </c>
      <c r="I103" s="273" t="s">
        <v>61</v>
      </c>
      <c r="J103" s="273" t="s">
        <v>814</v>
      </c>
      <c r="K103" s="272"/>
    </row>
    <row r="104" spans="2:11" ht="17.25" customHeight="1">
      <c r="B104" s="271"/>
      <c r="C104" s="275" t="s">
        <v>815</v>
      </c>
      <c r="D104" s="275"/>
      <c r="E104" s="275"/>
      <c r="F104" s="276" t="s">
        <v>816</v>
      </c>
      <c r="G104" s="277"/>
      <c r="H104" s="275"/>
      <c r="I104" s="275"/>
      <c r="J104" s="275" t="s">
        <v>817</v>
      </c>
      <c r="K104" s="272"/>
    </row>
    <row r="105" spans="2:11" ht="5.25" customHeight="1">
      <c r="B105" s="271"/>
      <c r="C105" s="273"/>
      <c r="D105" s="273"/>
      <c r="E105" s="273"/>
      <c r="F105" s="273"/>
      <c r="G105" s="289"/>
      <c r="H105" s="273"/>
      <c r="I105" s="273"/>
      <c r="J105" s="273"/>
      <c r="K105" s="272"/>
    </row>
    <row r="106" spans="2:11" ht="15" customHeight="1">
      <c r="B106" s="271"/>
      <c r="C106" s="260" t="s">
        <v>57</v>
      </c>
      <c r="D106" s="278"/>
      <c r="E106" s="278"/>
      <c r="F106" s="280" t="s">
        <v>818</v>
      </c>
      <c r="G106" s="289"/>
      <c r="H106" s="260" t="s">
        <v>858</v>
      </c>
      <c r="I106" s="260" t="s">
        <v>820</v>
      </c>
      <c r="J106" s="260">
        <v>20</v>
      </c>
      <c r="K106" s="272"/>
    </row>
    <row r="107" spans="2:11" ht="15" customHeight="1">
      <c r="B107" s="271"/>
      <c r="C107" s="260" t="s">
        <v>821</v>
      </c>
      <c r="D107" s="260"/>
      <c r="E107" s="260"/>
      <c r="F107" s="280" t="s">
        <v>818</v>
      </c>
      <c r="G107" s="260"/>
      <c r="H107" s="260" t="s">
        <v>858</v>
      </c>
      <c r="I107" s="260" t="s">
        <v>820</v>
      </c>
      <c r="J107" s="260">
        <v>120</v>
      </c>
      <c r="K107" s="272"/>
    </row>
    <row r="108" spans="2:11" ht="15" customHeight="1">
      <c r="B108" s="281"/>
      <c r="C108" s="260" t="s">
        <v>823</v>
      </c>
      <c r="D108" s="260"/>
      <c r="E108" s="260"/>
      <c r="F108" s="280" t="s">
        <v>824</v>
      </c>
      <c r="G108" s="260"/>
      <c r="H108" s="260" t="s">
        <v>858</v>
      </c>
      <c r="I108" s="260" t="s">
        <v>820</v>
      </c>
      <c r="J108" s="260">
        <v>50</v>
      </c>
      <c r="K108" s="272"/>
    </row>
    <row r="109" spans="2:11" ht="15" customHeight="1">
      <c r="B109" s="281"/>
      <c r="C109" s="260" t="s">
        <v>826</v>
      </c>
      <c r="D109" s="260"/>
      <c r="E109" s="260"/>
      <c r="F109" s="280" t="s">
        <v>818</v>
      </c>
      <c r="G109" s="260"/>
      <c r="H109" s="260" t="s">
        <v>858</v>
      </c>
      <c r="I109" s="260" t="s">
        <v>828</v>
      </c>
      <c r="J109" s="260"/>
      <c r="K109" s="272"/>
    </row>
    <row r="110" spans="2:11" ht="15" customHeight="1">
      <c r="B110" s="281"/>
      <c r="C110" s="260" t="s">
        <v>837</v>
      </c>
      <c r="D110" s="260"/>
      <c r="E110" s="260"/>
      <c r="F110" s="280" t="s">
        <v>824</v>
      </c>
      <c r="G110" s="260"/>
      <c r="H110" s="260" t="s">
        <v>858</v>
      </c>
      <c r="I110" s="260" t="s">
        <v>820</v>
      </c>
      <c r="J110" s="260">
        <v>50</v>
      </c>
      <c r="K110" s="272"/>
    </row>
    <row r="111" spans="2:11" ht="15" customHeight="1">
      <c r="B111" s="281"/>
      <c r="C111" s="260" t="s">
        <v>845</v>
      </c>
      <c r="D111" s="260"/>
      <c r="E111" s="260"/>
      <c r="F111" s="280" t="s">
        <v>824</v>
      </c>
      <c r="G111" s="260"/>
      <c r="H111" s="260" t="s">
        <v>858</v>
      </c>
      <c r="I111" s="260" t="s">
        <v>820</v>
      </c>
      <c r="J111" s="260">
        <v>50</v>
      </c>
      <c r="K111" s="272"/>
    </row>
    <row r="112" spans="2:11" ht="15" customHeight="1">
      <c r="B112" s="281"/>
      <c r="C112" s="260" t="s">
        <v>843</v>
      </c>
      <c r="D112" s="260"/>
      <c r="E112" s="260"/>
      <c r="F112" s="280" t="s">
        <v>824</v>
      </c>
      <c r="G112" s="260"/>
      <c r="H112" s="260" t="s">
        <v>858</v>
      </c>
      <c r="I112" s="260" t="s">
        <v>820</v>
      </c>
      <c r="J112" s="260">
        <v>50</v>
      </c>
      <c r="K112" s="272"/>
    </row>
    <row r="113" spans="2:11" ht="15" customHeight="1">
      <c r="B113" s="281"/>
      <c r="C113" s="260" t="s">
        <v>57</v>
      </c>
      <c r="D113" s="260"/>
      <c r="E113" s="260"/>
      <c r="F113" s="280" t="s">
        <v>818</v>
      </c>
      <c r="G113" s="260"/>
      <c r="H113" s="260" t="s">
        <v>859</v>
      </c>
      <c r="I113" s="260" t="s">
        <v>820</v>
      </c>
      <c r="J113" s="260">
        <v>20</v>
      </c>
      <c r="K113" s="272"/>
    </row>
    <row r="114" spans="2:11" ht="15" customHeight="1">
      <c r="B114" s="281"/>
      <c r="C114" s="260" t="s">
        <v>860</v>
      </c>
      <c r="D114" s="260"/>
      <c r="E114" s="260"/>
      <c r="F114" s="280" t="s">
        <v>818</v>
      </c>
      <c r="G114" s="260"/>
      <c r="H114" s="260" t="s">
        <v>861</v>
      </c>
      <c r="I114" s="260" t="s">
        <v>820</v>
      </c>
      <c r="J114" s="260">
        <v>120</v>
      </c>
      <c r="K114" s="272"/>
    </row>
    <row r="115" spans="2:11" ht="15" customHeight="1">
      <c r="B115" s="281"/>
      <c r="C115" s="260" t="s">
        <v>42</v>
      </c>
      <c r="D115" s="260"/>
      <c r="E115" s="260"/>
      <c r="F115" s="280" t="s">
        <v>818</v>
      </c>
      <c r="G115" s="260"/>
      <c r="H115" s="260" t="s">
        <v>862</v>
      </c>
      <c r="I115" s="260" t="s">
        <v>853</v>
      </c>
      <c r="J115" s="260"/>
      <c r="K115" s="272"/>
    </row>
    <row r="116" spans="2:11" ht="15" customHeight="1">
      <c r="B116" s="281"/>
      <c r="C116" s="260" t="s">
        <v>52</v>
      </c>
      <c r="D116" s="260"/>
      <c r="E116" s="260"/>
      <c r="F116" s="280" t="s">
        <v>818</v>
      </c>
      <c r="G116" s="260"/>
      <c r="H116" s="260" t="s">
        <v>863</v>
      </c>
      <c r="I116" s="260" t="s">
        <v>853</v>
      </c>
      <c r="J116" s="260"/>
      <c r="K116" s="272"/>
    </row>
    <row r="117" spans="2:11" ht="15" customHeight="1">
      <c r="B117" s="281"/>
      <c r="C117" s="260" t="s">
        <v>61</v>
      </c>
      <c r="D117" s="260"/>
      <c r="E117" s="260"/>
      <c r="F117" s="280" t="s">
        <v>818</v>
      </c>
      <c r="G117" s="260"/>
      <c r="H117" s="260" t="s">
        <v>864</v>
      </c>
      <c r="I117" s="260" t="s">
        <v>865</v>
      </c>
      <c r="J117" s="260"/>
      <c r="K117" s="272"/>
    </row>
    <row r="118" spans="2:11" ht="15" customHeight="1">
      <c r="B118" s="284"/>
      <c r="C118" s="290"/>
      <c r="D118" s="290"/>
      <c r="E118" s="290"/>
      <c r="F118" s="290"/>
      <c r="G118" s="290"/>
      <c r="H118" s="290"/>
      <c r="I118" s="290"/>
      <c r="J118" s="290"/>
      <c r="K118" s="286"/>
    </row>
    <row r="119" spans="2:11" ht="18.75" customHeight="1">
      <c r="B119" s="291"/>
      <c r="C119" s="257"/>
      <c r="D119" s="257"/>
      <c r="E119" s="257"/>
      <c r="F119" s="292"/>
      <c r="G119" s="257"/>
      <c r="H119" s="257"/>
      <c r="I119" s="257"/>
      <c r="J119" s="257"/>
      <c r="K119" s="291"/>
    </row>
    <row r="120" spans="2:11" ht="18.75" customHeight="1">
      <c r="B120" s="267"/>
      <c r="C120" s="267"/>
      <c r="D120" s="267"/>
      <c r="E120" s="267"/>
      <c r="F120" s="267"/>
      <c r="G120" s="267"/>
      <c r="H120" s="267"/>
      <c r="I120" s="267"/>
      <c r="J120" s="267"/>
      <c r="K120" s="267"/>
    </row>
    <row r="121" spans="2:11" ht="7.5" customHeight="1">
      <c r="B121" s="293"/>
      <c r="C121" s="294"/>
      <c r="D121" s="294"/>
      <c r="E121" s="294"/>
      <c r="F121" s="294"/>
      <c r="G121" s="294"/>
      <c r="H121" s="294"/>
      <c r="I121" s="294"/>
      <c r="J121" s="294"/>
      <c r="K121" s="295"/>
    </row>
    <row r="122" spans="2:11" ht="45" customHeight="1">
      <c r="B122" s="296"/>
      <c r="C122" s="379" t="s">
        <v>866</v>
      </c>
      <c r="D122" s="379"/>
      <c r="E122" s="379"/>
      <c r="F122" s="379"/>
      <c r="G122" s="379"/>
      <c r="H122" s="379"/>
      <c r="I122" s="379"/>
      <c r="J122" s="379"/>
      <c r="K122" s="297"/>
    </row>
    <row r="123" spans="2:11" ht="17.25" customHeight="1">
      <c r="B123" s="298"/>
      <c r="C123" s="273" t="s">
        <v>812</v>
      </c>
      <c r="D123" s="273"/>
      <c r="E123" s="273"/>
      <c r="F123" s="273" t="s">
        <v>813</v>
      </c>
      <c r="G123" s="274"/>
      <c r="H123" s="273" t="s">
        <v>58</v>
      </c>
      <c r="I123" s="273" t="s">
        <v>61</v>
      </c>
      <c r="J123" s="273" t="s">
        <v>814</v>
      </c>
      <c r="K123" s="299"/>
    </row>
    <row r="124" spans="2:11" ht="17.25" customHeight="1">
      <c r="B124" s="298"/>
      <c r="C124" s="275" t="s">
        <v>815</v>
      </c>
      <c r="D124" s="275"/>
      <c r="E124" s="275"/>
      <c r="F124" s="276" t="s">
        <v>816</v>
      </c>
      <c r="G124" s="277"/>
      <c r="H124" s="275"/>
      <c r="I124" s="275"/>
      <c r="J124" s="275" t="s">
        <v>817</v>
      </c>
      <c r="K124" s="299"/>
    </row>
    <row r="125" spans="2:11" ht="5.25" customHeight="1">
      <c r="B125" s="300"/>
      <c r="C125" s="278"/>
      <c r="D125" s="278"/>
      <c r="E125" s="278"/>
      <c r="F125" s="278"/>
      <c r="G125" s="260"/>
      <c r="H125" s="278"/>
      <c r="I125" s="278"/>
      <c r="J125" s="278"/>
      <c r="K125" s="301"/>
    </row>
    <row r="126" spans="2:11" ht="15" customHeight="1">
      <c r="B126" s="300"/>
      <c r="C126" s="260" t="s">
        <v>821</v>
      </c>
      <c r="D126" s="278"/>
      <c r="E126" s="278"/>
      <c r="F126" s="280" t="s">
        <v>818</v>
      </c>
      <c r="G126" s="260"/>
      <c r="H126" s="260" t="s">
        <v>858</v>
      </c>
      <c r="I126" s="260" t="s">
        <v>820</v>
      </c>
      <c r="J126" s="260">
        <v>120</v>
      </c>
      <c r="K126" s="302"/>
    </row>
    <row r="127" spans="2:11" ht="15" customHeight="1">
      <c r="B127" s="300"/>
      <c r="C127" s="260" t="s">
        <v>867</v>
      </c>
      <c r="D127" s="260"/>
      <c r="E127" s="260"/>
      <c r="F127" s="280" t="s">
        <v>818</v>
      </c>
      <c r="G127" s="260"/>
      <c r="H127" s="260" t="s">
        <v>868</v>
      </c>
      <c r="I127" s="260" t="s">
        <v>820</v>
      </c>
      <c r="J127" s="260" t="s">
        <v>869</v>
      </c>
      <c r="K127" s="302"/>
    </row>
    <row r="128" spans="2:11" ht="15" customHeight="1">
      <c r="B128" s="300"/>
      <c r="C128" s="260" t="s">
        <v>766</v>
      </c>
      <c r="D128" s="260"/>
      <c r="E128" s="260"/>
      <c r="F128" s="280" t="s">
        <v>818</v>
      </c>
      <c r="G128" s="260"/>
      <c r="H128" s="260" t="s">
        <v>870</v>
      </c>
      <c r="I128" s="260" t="s">
        <v>820</v>
      </c>
      <c r="J128" s="260" t="s">
        <v>869</v>
      </c>
      <c r="K128" s="302"/>
    </row>
    <row r="129" spans="2:11" ht="15" customHeight="1">
      <c r="B129" s="300"/>
      <c r="C129" s="260" t="s">
        <v>829</v>
      </c>
      <c r="D129" s="260"/>
      <c r="E129" s="260"/>
      <c r="F129" s="280" t="s">
        <v>824</v>
      </c>
      <c r="G129" s="260"/>
      <c r="H129" s="260" t="s">
        <v>830</v>
      </c>
      <c r="I129" s="260" t="s">
        <v>820</v>
      </c>
      <c r="J129" s="260">
        <v>15</v>
      </c>
      <c r="K129" s="302"/>
    </row>
    <row r="130" spans="2:11" ht="15" customHeight="1">
      <c r="B130" s="300"/>
      <c r="C130" s="282" t="s">
        <v>831</v>
      </c>
      <c r="D130" s="282"/>
      <c r="E130" s="282"/>
      <c r="F130" s="283" t="s">
        <v>824</v>
      </c>
      <c r="G130" s="282"/>
      <c r="H130" s="282" t="s">
        <v>832</v>
      </c>
      <c r="I130" s="282" t="s">
        <v>820</v>
      </c>
      <c r="J130" s="282">
        <v>15</v>
      </c>
      <c r="K130" s="302"/>
    </row>
    <row r="131" spans="2:11" ht="15" customHeight="1">
      <c r="B131" s="300"/>
      <c r="C131" s="282" t="s">
        <v>833</v>
      </c>
      <c r="D131" s="282"/>
      <c r="E131" s="282"/>
      <c r="F131" s="283" t="s">
        <v>824</v>
      </c>
      <c r="G131" s="282"/>
      <c r="H131" s="282" t="s">
        <v>834</v>
      </c>
      <c r="I131" s="282" t="s">
        <v>820</v>
      </c>
      <c r="J131" s="282">
        <v>20</v>
      </c>
      <c r="K131" s="302"/>
    </row>
    <row r="132" spans="2:11" ht="15" customHeight="1">
      <c r="B132" s="300"/>
      <c r="C132" s="282" t="s">
        <v>835</v>
      </c>
      <c r="D132" s="282"/>
      <c r="E132" s="282"/>
      <c r="F132" s="283" t="s">
        <v>824</v>
      </c>
      <c r="G132" s="282"/>
      <c r="H132" s="282" t="s">
        <v>836</v>
      </c>
      <c r="I132" s="282" t="s">
        <v>820</v>
      </c>
      <c r="J132" s="282">
        <v>20</v>
      </c>
      <c r="K132" s="302"/>
    </row>
    <row r="133" spans="2:11" ht="15" customHeight="1">
      <c r="B133" s="300"/>
      <c r="C133" s="260" t="s">
        <v>823</v>
      </c>
      <c r="D133" s="260"/>
      <c r="E133" s="260"/>
      <c r="F133" s="280" t="s">
        <v>824</v>
      </c>
      <c r="G133" s="260"/>
      <c r="H133" s="260" t="s">
        <v>858</v>
      </c>
      <c r="I133" s="260" t="s">
        <v>820</v>
      </c>
      <c r="J133" s="260">
        <v>50</v>
      </c>
      <c r="K133" s="302"/>
    </row>
    <row r="134" spans="2:11" ht="15" customHeight="1">
      <c r="B134" s="300"/>
      <c r="C134" s="260" t="s">
        <v>837</v>
      </c>
      <c r="D134" s="260"/>
      <c r="E134" s="260"/>
      <c r="F134" s="280" t="s">
        <v>824</v>
      </c>
      <c r="G134" s="260"/>
      <c r="H134" s="260" t="s">
        <v>858</v>
      </c>
      <c r="I134" s="260" t="s">
        <v>820</v>
      </c>
      <c r="J134" s="260">
        <v>50</v>
      </c>
      <c r="K134" s="302"/>
    </row>
    <row r="135" spans="2:11" ht="15" customHeight="1">
      <c r="B135" s="300"/>
      <c r="C135" s="260" t="s">
        <v>843</v>
      </c>
      <c r="D135" s="260"/>
      <c r="E135" s="260"/>
      <c r="F135" s="280" t="s">
        <v>824</v>
      </c>
      <c r="G135" s="260"/>
      <c r="H135" s="260" t="s">
        <v>858</v>
      </c>
      <c r="I135" s="260" t="s">
        <v>820</v>
      </c>
      <c r="J135" s="260">
        <v>50</v>
      </c>
      <c r="K135" s="302"/>
    </row>
    <row r="136" spans="2:11" ht="15" customHeight="1">
      <c r="B136" s="300"/>
      <c r="C136" s="260" t="s">
        <v>845</v>
      </c>
      <c r="D136" s="260"/>
      <c r="E136" s="260"/>
      <c r="F136" s="280" t="s">
        <v>824</v>
      </c>
      <c r="G136" s="260"/>
      <c r="H136" s="260" t="s">
        <v>858</v>
      </c>
      <c r="I136" s="260" t="s">
        <v>820</v>
      </c>
      <c r="J136" s="260">
        <v>50</v>
      </c>
      <c r="K136" s="302"/>
    </row>
    <row r="137" spans="2:11" ht="15" customHeight="1">
      <c r="B137" s="300"/>
      <c r="C137" s="260" t="s">
        <v>846</v>
      </c>
      <c r="D137" s="260"/>
      <c r="E137" s="260"/>
      <c r="F137" s="280" t="s">
        <v>824</v>
      </c>
      <c r="G137" s="260"/>
      <c r="H137" s="260" t="s">
        <v>871</v>
      </c>
      <c r="I137" s="260" t="s">
        <v>820</v>
      </c>
      <c r="J137" s="260">
        <v>255</v>
      </c>
      <c r="K137" s="302"/>
    </row>
    <row r="138" spans="2:11" ht="15" customHeight="1">
      <c r="B138" s="300"/>
      <c r="C138" s="260" t="s">
        <v>848</v>
      </c>
      <c r="D138" s="260"/>
      <c r="E138" s="260"/>
      <c r="F138" s="280" t="s">
        <v>818</v>
      </c>
      <c r="G138" s="260"/>
      <c r="H138" s="260" t="s">
        <v>872</v>
      </c>
      <c r="I138" s="260" t="s">
        <v>850</v>
      </c>
      <c r="J138" s="260"/>
      <c r="K138" s="302"/>
    </row>
    <row r="139" spans="2:11" ht="15" customHeight="1">
      <c r="B139" s="300"/>
      <c r="C139" s="260" t="s">
        <v>851</v>
      </c>
      <c r="D139" s="260"/>
      <c r="E139" s="260"/>
      <c r="F139" s="280" t="s">
        <v>818</v>
      </c>
      <c r="G139" s="260"/>
      <c r="H139" s="260" t="s">
        <v>873</v>
      </c>
      <c r="I139" s="260" t="s">
        <v>853</v>
      </c>
      <c r="J139" s="260"/>
      <c r="K139" s="302"/>
    </row>
    <row r="140" spans="2:11" ht="15" customHeight="1">
      <c r="B140" s="300"/>
      <c r="C140" s="260" t="s">
        <v>854</v>
      </c>
      <c r="D140" s="260"/>
      <c r="E140" s="260"/>
      <c r="F140" s="280" t="s">
        <v>818</v>
      </c>
      <c r="G140" s="260"/>
      <c r="H140" s="260" t="s">
        <v>854</v>
      </c>
      <c r="I140" s="260" t="s">
        <v>853</v>
      </c>
      <c r="J140" s="260"/>
      <c r="K140" s="302"/>
    </row>
    <row r="141" spans="2:11" ht="15" customHeight="1">
      <c r="B141" s="300"/>
      <c r="C141" s="260" t="s">
        <v>42</v>
      </c>
      <c r="D141" s="260"/>
      <c r="E141" s="260"/>
      <c r="F141" s="280" t="s">
        <v>818</v>
      </c>
      <c r="G141" s="260"/>
      <c r="H141" s="260" t="s">
        <v>874</v>
      </c>
      <c r="I141" s="260" t="s">
        <v>853</v>
      </c>
      <c r="J141" s="260"/>
      <c r="K141" s="302"/>
    </row>
    <row r="142" spans="2:11" ht="15" customHeight="1">
      <c r="B142" s="300"/>
      <c r="C142" s="260" t="s">
        <v>875</v>
      </c>
      <c r="D142" s="260"/>
      <c r="E142" s="260"/>
      <c r="F142" s="280" t="s">
        <v>818</v>
      </c>
      <c r="G142" s="260"/>
      <c r="H142" s="260" t="s">
        <v>876</v>
      </c>
      <c r="I142" s="260" t="s">
        <v>853</v>
      </c>
      <c r="J142" s="260"/>
      <c r="K142" s="302"/>
    </row>
    <row r="143" spans="2:11" ht="15" customHeight="1">
      <c r="B143" s="303"/>
      <c r="C143" s="304"/>
      <c r="D143" s="304"/>
      <c r="E143" s="304"/>
      <c r="F143" s="304"/>
      <c r="G143" s="304"/>
      <c r="H143" s="304"/>
      <c r="I143" s="304"/>
      <c r="J143" s="304"/>
      <c r="K143" s="305"/>
    </row>
    <row r="144" spans="2:11" ht="18.75" customHeight="1">
      <c r="B144" s="257"/>
      <c r="C144" s="257"/>
      <c r="D144" s="257"/>
      <c r="E144" s="257"/>
      <c r="F144" s="292"/>
      <c r="G144" s="257"/>
      <c r="H144" s="257"/>
      <c r="I144" s="257"/>
      <c r="J144" s="257"/>
      <c r="K144" s="257"/>
    </row>
    <row r="145" spans="2:11" ht="18.75" customHeight="1">
      <c r="B145" s="267"/>
      <c r="C145" s="267"/>
      <c r="D145" s="267"/>
      <c r="E145" s="267"/>
      <c r="F145" s="267"/>
      <c r="G145" s="267"/>
      <c r="H145" s="267"/>
      <c r="I145" s="267"/>
      <c r="J145" s="267"/>
      <c r="K145" s="267"/>
    </row>
    <row r="146" spans="2:11" ht="7.5" customHeight="1">
      <c r="B146" s="268"/>
      <c r="C146" s="269"/>
      <c r="D146" s="269"/>
      <c r="E146" s="269"/>
      <c r="F146" s="269"/>
      <c r="G146" s="269"/>
      <c r="H146" s="269"/>
      <c r="I146" s="269"/>
      <c r="J146" s="269"/>
      <c r="K146" s="270"/>
    </row>
    <row r="147" spans="2:11" ht="45" customHeight="1">
      <c r="B147" s="271"/>
      <c r="C147" s="380" t="s">
        <v>877</v>
      </c>
      <c r="D147" s="380"/>
      <c r="E147" s="380"/>
      <c r="F147" s="380"/>
      <c r="G147" s="380"/>
      <c r="H147" s="380"/>
      <c r="I147" s="380"/>
      <c r="J147" s="380"/>
      <c r="K147" s="272"/>
    </row>
    <row r="148" spans="2:11" ht="17.25" customHeight="1">
      <c r="B148" s="271"/>
      <c r="C148" s="273" t="s">
        <v>812</v>
      </c>
      <c r="D148" s="273"/>
      <c r="E148" s="273"/>
      <c r="F148" s="273" t="s">
        <v>813</v>
      </c>
      <c r="G148" s="274"/>
      <c r="H148" s="273" t="s">
        <v>58</v>
      </c>
      <c r="I148" s="273" t="s">
        <v>61</v>
      </c>
      <c r="J148" s="273" t="s">
        <v>814</v>
      </c>
      <c r="K148" s="272"/>
    </row>
    <row r="149" spans="2:11" ht="17.25" customHeight="1">
      <c r="B149" s="271"/>
      <c r="C149" s="275" t="s">
        <v>815</v>
      </c>
      <c r="D149" s="275"/>
      <c r="E149" s="275"/>
      <c r="F149" s="276" t="s">
        <v>816</v>
      </c>
      <c r="G149" s="277"/>
      <c r="H149" s="275"/>
      <c r="I149" s="275"/>
      <c r="J149" s="275" t="s">
        <v>817</v>
      </c>
      <c r="K149" s="272"/>
    </row>
    <row r="150" spans="2:11" ht="5.25" customHeight="1">
      <c r="B150" s="281"/>
      <c r="C150" s="278"/>
      <c r="D150" s="278"/>
      <c r="E150" s="278"/>
      <c r="F150" s="278"/>
      <c r="G150" s="279"/>
      <c r="H150" s="278"/>
      <c r="I150" s="278"/>
      <c r="J150" s="278"/>
      <c r="K150" s="302"/>
    </row>
    <row r="151" spans="2:11" ht="15" customHeight="1">
      <c r="B151" s="281"/>
      <c r="C151" s="306" t="s">
        <v>821</v>
      </c>
      <c r="D151" s="260"/>
      <c r="E151" s="260"/>
      <c r="F151" s="307" t="s">
        <v>818</v>
      </c>
      <c r="G151" s="260"/>
      <c r="H151" s="306" t="s">
        <v>858</v>
      </c>
      <c r="I151" s="306" t="s">
        <v>820</v>
      </c>
      <c r="J151" s="306">
        <v>120</v>
      </c>
      <c r="K151" s="302"/>
    </row>
    <row r="152" spans="2:11" ht="15" customHeight="1">
      <c r="B152" s="281"/>
      <c r="C152" s="306" t="s">
        <v>867</v>
      </c>
      <c r="D152" s="260"/>
      <c r="E152" s="260"/>
      <c r="F152" s="307" t="s">
        <v>818</v>
      </c>
      <c r="G152" s="260"/>
      <c r="H152" s="306" t="s">
        <v>878</v>
      </c>
      <c r="I152" s="306" t="s">
        <v>820</v>
      </c>
      <c r="J152" s="306" t="s">
        <v>869</v>
      </c>
      <c r="K152" s="302"/>
    </row>
    <row r="153" spans="2:11" ht="15" customHeight="1">
      <c r="B153" s="281"/>
      <c r="C153" s="306" t="s">
        <v>766</v>
      </c>
      <c r="D153" s="260"/>
      <c r="E153" s="260"/>
      <c r="F153" s="307" t="s">
        <v>818</v>
      </c>
      <c r="G153" s="260"/>
      <c r="H153" s="306" t="s">
        <v>879</v>
      </c>
      <c r="I153" s="306" t="s">
        <v>820</v>
      </c>
      <c r="J153" s="306" t="s">
        <v>869</v>
      </c>
      <c r="K153" s="302"/>
    </row>
    <row r="154" spans="2:11" ht="15" customHeight="1">
      <c r="B154" s="281"/>
      <c r="C154" s="306" t="s">
        <v>823</v>
      </c>
      <c r="D154" s="260"/>
      <c r="E154" s="260"/>
      <c r="F154" s="307" t="s">
        <v>824</v>
      </c>
      <c r="G154" s="260"/>
      <c r="H154" s="306" t="s">
        <v>858</v>
      </c>
      <c r="I154" s="306" t="s">
        <v>820</v>
      </c>
      <c r="J154" s="306">
        <v>50</v>
      </c>
      <c r="K154" s="302"/>
    </row>
    <row r="155" spans="2:11" ht="15" customHeight="1">
      <c r="B155" s="281"/>
      <c r="C155" s="306" t="s">
        <v>826</v>
      </c>
      <c r="D155" s="260"/>
      <c r="E155" s="260"/>
      <c r="F155" s="307" t="s">
        <v>818</v>
      </c>
      <c r="G155" s="260"/>
      <c r="H155" s="306" t="s">
        <v>858</v>
      </c>
      <c r="I155" s="306" t="s">
        <v>828</v>
      </c>
      <c r="J155" s="306"/>
      <c r="K155" s="302"/>
    </row>
    <row r="156" spans="2:11" ht="15" customHeight="1">
      <c r="B156" s="281"/>
      <c r="C156" s="306" t="s">
        <v>837</v>
      </c>
      <c r="D156" s="260"/>
      <c r="E156" s="260"/>
      <c r="F156" s="307" t="s">
        <v>824</v>
      </c>
      <c r="G156" s="260"/>
      <c r="H156" s="306" t="s">
        <v>858</v>
      </c>
      <c r="I156" s="306" t="s">
        <v>820</v>
      </c>
      <c r="J156" s="306">
        <v>50</v>
      </c>
      <c r="K156" s="302"/>
    </row>
    <row r="157" spans="2:11" ht="15" customHeight="1">
      <c r="B157" s="281"/>
      <c r="C157" s="306" t="s">
        <v>845</v>
      </c>
      <c r="D157" s="260"/>
      <c r="E157" s="260"/>
      <c r="F157" s="307" t="s">
        <v>824</v>
      </c>
      <c r="G157" s="260"/>
      <c r="H157" s="306" t="s">
        <v>858</v>
      </c>
      <c r="I157" s="306" t="s">
        <v>820</v>
      </c>
      <c r="J157" s="306">
        <v>50</v>
      </c>
      <c r="K157" s="302"/>
    </row>
    <row r="158" spans="2:11" ht="15" customHeight="1">
      <c r="B158" s="281"/>
      <c r="C158" s="306" t="s">
        <v>843</v>
      </c>
      <c r="D158" s="260"/>
      <c r="E158" s="260"/>
      <c r="F158" s="307" t="s">
        <v>824</v>
      </c>
      <c r="G158" s="260"/>
      <c r="H158" s="306" t="s">
        <v>858</v>
      </c>
      <c r="I158" s="306" t="s">
        <v>820</v>
      </c>
      <c r="J158" s="306">
        <v>50</v>
      </c>
      <c r="K158" s="302"/>
    </row>
    <row r="159" spans="2:11" ht="15" customHeight="1">
      <c r="B159" s="281"/>
      <c r="C159" s="306" t="s">
        <v>107</v>
      </c>
      <c r="D159" s="260"/>
      <c r="E159" s="260"/>
      <c r="F159" s="307" t="s">
        <v>818</v>
      </c>
      <c r="G159" s="260"/>
      <c r="H159" s="306" t="s">
        <v>880</v>
      </c>
      <c r="I159" s="306" t="s">
        <v>820</v>
      </c>
      <c r="J159" s="306" t="s">
        <v>881</v>
      </c>
      <c r="K159" s="302"/>
    </row>
    <row r="160" spans="2:11" ht="15" customHeight="1">
      <c r="B160" s="281"/>
      <c r="C160" s="306" t="s">
        <v>882</v>
      </c>
      <c r="D160" s="260"/>
      <c r="E160" s="260"/>
      <c r="F160" s="307" t="s">
        <v>818</v>
      </c>
      <c r="G160" s="260"/>
      <c r="H160" s="306" t="s">
        <v>883</v>
      </c>
      <c r="I160" s="306" t="s">
        <v>853</v>
      </c>
      <c r="J160" s="306"/>
      <c r="K160" s="302"/>
    </row>
    <row r="161" spans="2:11" ht="15" customHeight="1">
      <c r="B161" s="308"/>
      <c r="C161" s="290"/>
      <c r="D161" s="290"/>
      <c r="E161" s="290"/>
      <c r="F161" s="290"/>
      <c r="G161" s="290"/>
      <c r="H161" s="290"/>
      <c r="I161" s="290"/>
      <c r="J161" s="290"/>
      <c r="K161" s="309"/>
    </row>
    <row r="162" spans="2:11" ht="18.75" customHeight="1">
      <c r="B162" s="257"/>
      <c r="C162" s="260"/>
      <c r="D162" s="260"/>
      <c r="E162" s="260"/>
      <c r="F162" s="280"/>
      <c r="G162" s="260"/>
      <c r="H162" s="260"/>
      <c r="I162" s="260"/>
      <c r="J162" s="260"/>
      <c r="K162" s="257"/>
    </row>
    <row r="163" spans="2:11" ht="18.75" customHeight="1">
      <c r="B163" s="267"/>
      <c r="C163" s="267"/>
      <c r="D163" s="267"/>
      <c r="E163" s="267"/>
      <c r="F163" s="267"/>
      <c r="G163" s="267"/>
      <c r="H163" s="267"/>
      <c r="I163" s="267"/>
      <c r="J163" s="267"/>
      <c r="K163" s="267"/>
    </row>
    <row r="164" spans="2:11" ht="7.5" customHeight="1">
      <c r="B164" s="249"/>
      <c r="C164" s="250"/>
      <c r="D164" s="250"/>
      <c r="E164" s="250"/>
      <c r="F164" s="250"/>
      <c r="G164" s="250"/>
      <c r="H164" s="250"/>
      <c r="I164" s="250"/>
      <c r="J164" s="250"/>
      <c r="K164" s="251"/>
    </row>
    <row r="165" spans="2:11" ht="45" customHeight="1">
      <c r="B165" s="252"/>
      <c r="C165" s="379" t="s">
        <v>884</v>
      </c>
      <c r="D165" s="379"/>
      <c r="E165" s="379"/>
      <c r="F165" s="379"/>
      <c r="G165" s="379"/>
      <c r="H165" s="379"/>
      <c r="I165" s="379"/>
      <c r="J165" s="379"/>
      <c r="K165" s="253"/>
    </row>
    <row r="166" spans="2:11" ht="17.25" customHeight="1">
      <c r="B166" s="252"/>
      <c r="C166" s="273" t="s">
        <v>812</v>
      </c>
      <c r="D166" s="273"/>
      <c r="E166" s="273"/>
      <c r="F166" s="273" t="s">
        <v>813</v>
      </c>
      <c r="G166" s="310"/>
      <c r="H166" s="311" t="s">
        <v>58</v>
      </c>
      <c r="I166" s="311" t="s">
        <v>61</v>
      </c>
      <c r="J166" s="273" t="s">
        <v>814</v>
      </c>
      <c r="K166" s="253"/>
    </row>
    <row r="167" spans="2:11" ht="17.25" customHeight="1">
      <c r="B167" s="254"/>
      <c r="C167" s="275" t="s">
        <v>815</v>
      </c>
      <c r="D167" s="275"/>
      <c r="E167" s="275"/>
      <c r="F167" s="276" t="s">
        <v>816</v>
      </c>
      <c r="G167" s="312"/>
      <c r="H167" s="313"/>
      <c r="I167" s="313"/>
      <c r="J167" s="275" t="s">
        <v>817</v>
      </c>
      <c r="K167" s="255"/>
    </row>
    <row r="168" spans="2:11" ht="5.25" customHeight="1">
      <c r="B168" s="281"/>
      <c r="C168" s="278"/>
      <c r="D168" s="278"/>
      <c r="E168" s="278"/>
      <c r="F168" s="278"/>
      <c r="G168" s="279"/>
      <c r="H168" s="278"/>
      <c r="I168" s="278"/>
      <c r="J168" s="278"/>
      <c r="K168" s="302"/>
    </row>
    <row r="169" spans="2:11" ht="15" customHeight="1">
      <c r="B169" s="281"/>
      <c r="C169" s="260" t="s">
        <v>821</v>
      </c>
      <c r="D169" s="260"/>
      <c r="E169" s="260"/>
      <c r="F169" s="280" t="s">
        <v>818</v>
      </c>
      <c r="G169" s="260"/>
      <c r="H169" s="260" t="s">
        <v>858</v>
      </c>
      <c r="I169" s="260" t="s">
        <v>820</v>
      </c>
      <c r="J169" s="260">
        <v>120</v>
      </c>
      <c r="K169" s="302"/>
    </row>
    <row r="170" spans="2:11" ht="15" customHeight="1">
      <c r="B170" s="281"/>
      <c r="C170" s="260" t="s">
        <v>867</v>
      </c>
      <c r="D170" s="260"/>
      <c r="E170" s="260"/>
      <c r="F170" s="280" t="s">
        <v>818</v>
      </c>
      <c r="G170" s="260"/>
      <c r="H170" s="260" t="s">
        <v>868</v>
      </c>
      <c r="I170" s="260" t="s">
        <v>820</v>
      </c>
      <c r="J170" s="260" t="s">
        <v>869</v>
      </c>
      <c r="K170" s="302"/>
    </row>
    <row r="171" spans="2:11" ht="15" customHeight="1">
      <c r="B171" s="281"/>
      <c r="C171" s="260" t="s">
        <v>766</v>
      </c>
      <c r="D171" s="260"/>
      <c r="E171" s="260"/>
      <c r="F171" s="280" t="s">
        <v>818</v>
      </c>
      <c r="G171" s="260"/>
      <c r="H171" s="260" t="s">
        <v>885</v>
      </c>
      <c r="I171" s="260" t="s">
        <v>820</v>
      </c>
      <c r="J171" s="260" t="s">
        <v>869</v>
      </c>
      <c r="K171" s="302"/>
    </row>
    <row r="172" spans="2:11" ht="15" customHeight="1">
      <c r="B172" s="281"/>
      <c r="C172" s="260" t="s">
        <v>823</v>
      </c>
      <c r="D172" s="260"/>
      <c r="E172" s="260"/>
      <c r="F172" s="280" t="s">
        <v>824</v>
      </c>
      <c r="G172" s="260"/>
      <c r="H172" s="260" t="s">
        <v>885</v>
      </c>
      <c r="I172" s="260" t="s">
        <v>820</v>
      </c>
      <c r="J172" s="260">
        <v>50</v>
      </c>
      <c r="K172" s="302"/>
    </row>
    <row r="173" spans="2:11" ht="15" customHeight="1">
      <c r="B173" s="281"/>
      <c r="C173" s="260" t="s">
        <v>826</v>
      </c>
      <c r="D173" s="260"/>
      <c r="E173" s="260"/>
      <c r="F173" s="280" t="s">
        <v>818</v>
      </c>
      <c r="G173" s="260"/>
      <c r="H173" s="260" t="s">
        <v>885</v>
      </c>
      <c r="I173" s="260" t="s">
        <v>828</v>
      </c>
      <c r="J173" s="260"/>
      <c r="K173" s="302"/>
    </row>
    <row r="174" spans="2:11" ht="15" customHeight="1">
      <c r="B174" s="281"/>
      <c r="C174" s="260" t="s">
        <v>837</v>
      </c>
      <c r="D174" s="260"/>
      <c r="E174" s="260"/>
      <c r="F174" s="280" t="s">
        <v>824</v>
      </c>
      <c r="G174" s="260"/>
      <c r="H174" s="260" t="s">
        <v>885</v>
      </c>
      <c r="I174" s="260" t="s">
        <v>820</v>
      </c>
      <c r="J174" s="260">
        <v>50</v>
      </c>
      <c r="K174" s="302"/>
    </row>
    <row r="175" spans="2:11" ht="15" customHeight="1">
      <c r="B175" s="281"/>
      <c r="C175" s="260" t="s">
        <v>845</v>
      </c>
      <c r="D175" s="260"/>
      <c r="E175" s="260"/>
      <c r="F175" s="280" t="s">
        <v>824</v>
      </c>
      <c r="G175" s="260"/>
      <c r="H175" s="260" t="s">
        <v>885</v>
      </c>
      <c r="I175" s="260" t="s">
        <v>820</v>
      </c>
      <c r="J175" s="260">
        <v>50</v>
      </c>
      <c r="K175" s="302"/>
    </row>
    <row r="176" spans="2:11" ht="15" customHeight="1">
      <c r="B176" s="281"/>
      <c r="C176" s="260" t="s">
        <v>843</v>
      </c>
      <c r="D176" s="260"/>
      <c r="E176" s="260"/>
      <c r="F176" s="280" t="s">
        <v>824</v>
      </c>
      <c r="G176" s="260"/>
      <c r="H176" s="260" t="s">
        <v>885</v>
      </c>
      <c r="I176" s="260" t="s">
        <v>820</v>
      </c>
      <c r="J176" s="260">
        <v>50</v>
      </c>
      <c r="K176" s="302"/>
    </row>
    <row r="177" spans="2:11" ht="15" customHeight="1">
      <c r="B177" s="281"/>
      <c r="C177" s="260" t="s">
        <v>117</v>
      </c>
      <c r="D177" s="260"/>
      <c r="E177" s="260"/>
      <c r="F177" s="280" t="s">
        <v>818</v>
      </c>
      <c r="G177" s="260"/>
      <c r="H177" s="260" t="s">
        <v>886</v>
      </c>
      <c r="I177" s="260" t="s">
        <v>887</v>
      </c>
      <c r="J177" s="260"/>
      <c r="K177" s="302"/>
    </row>
    <row r="178" spans="2:11" ht="15" customHeight="1">
      <c r="B178" s="281"/>
      <c r="C178" s="260" t="s">
        <v>61</v>
      </c>
      <c r="D178" s="260"/>
      <c r="E178" s="260"/>
      <c r="F178" s="280" t="s">
        <v>818</v>
      </c>
      <c r="G178" s="260"/>
      <c r="H178" s="260" t="s">
        <v>888</v>
      </c>
      <c r="I178" s="260" t="s">
        <v>889</v>
      </c>
      <c r="J178" s="260">
        <v>1</v>
      </c>
      <c r="K178" s="302"/>
    </row>
    <row r="179" spans="2:11" ht="15" customHeight="1">
      <c r="B179" s="281"/>
      <c r="C179" s="260" t="s">
        <v>57</v>
      </c>
      <c r="D179" s="260"/>
      <c r="E179" s="260"/>
      <c r="F179" s="280" t="s">
        <v>818</v>
      </c>
      <c r="G179" s="260"/>
      <c r="H179" s="260" t="s">
        <v>890</v>
      </c>
      <c r="I179" s="260" t="s">
        <v>820</v>
      </c>
      <c r="J179" s="260">
        <v>20</v>
      </c>
      <c r="K179" s="302"/>
    </row>
    <row r="180" spans="2:11" ht="15" customHeight="1">
      <c r="B180" s="281"/>
      <c r="C180" s="260" t="s">
        <v>58</v>
      </c>
      <c r="D180" s="260"/>
      <c r="E180" s="260"/>
      <c r="F180" s="280" t="s">
        <v>818</v>
      </c>
      <c r="G180" s="260"/>
      <c r="H180" s="260" t="s">
        <v>891</v>
      </c>
      <c r="I180" s="260" t="s">
        <v>820</v>
      </c>
      <c r="J180" s="260">
        <v>255</v>
      </c>
      <c r="K180" s="302"/>
    </row>
    <row r="181" spans="2:11" ht="15" customHeight="1">
      <c r="B181" s="281"/>
      <c r="C181" s="260" t="s">
        <v>118</v>
      </c>
      <c r="D181" s="260"/>
      <c r="E181" s="260"/>
      <c r="F181" s="280" t="s">
        <v>818</v>
      </c>
      <c r="G181" s="260"/>
      <c r="H181" s="260" t="s">
        <v>782</v>
      </c>
      <c r="I181" s="260" t="s">
        <v>820</v>
      </c>
      <c r="J181" s="260">
        <v>10</v>
      </c>
      <c r="K181" s="302"/>
    </row>
    <row r="182" spans="2:11" ht="15" customHeight="1">
      <c r="B182" s="281"/>
      <c r="C182" s="260" t="s">
        <v>119</v>
      </c>
      <c r="D182" s="260"/>
      <c r="E182" s="260"/>
      <c r="F182" s="280" t="s">
        <v>818</v>
      </c>
      <c r="G182" s="260"/>
      <c r="H182" s="260" t="s">
        <v>892</v>
      </c>
      <c r="I182" s="260" t="s">
        <v>853</v>
      </c>
      <c r="J182" s="260"/>
      <c r="K182" s="302"/>
    </row>
    <row r="183" spans="2:11" ht="15" customHeight="1">
      <c r="B183" s="281"/>
      <c r="C183" s="260" t="s">
        <v>893</v>
      </c>
      <c r="D183" s="260"/>
      <c r="E183" s="260"/>
      <c r="F183" s="280" t="s">
        <v>818</v>
      </c>
      <c r="G183" s="260"/>
      <c r="H183" s="260" t="s">
        <v>894</v>
      </c>
      <c r="I183" s="260" t="s">
        <v>853</v>
      </c>
      <c r="J183" s="260"/>
      <c r="K183" s="302"/>
    </row>
    <row r="184" spans="2:11" ht="15" customHeight="1">
      <c r="B184" s="281"/>
      <c r="C184" s="260" t="s">
        <v>882</v>
      </c>
      <c r="D184" s="260"/>
      <c r="E184" s="260"/>
      <c r="F184" s="280" t="s">
        <v>818</v>
      </c>
      <c r="G184" s="260"/>
      <c r="H184" s="260" t="s">
        <v>895</v>
      </c>
      <c r="I184" s="260" t="s">
        <v>853</v>
      </c>
      <c r="J184" s="260"/>
      <c r="K184" s="302"/>
    </row>
    <row r="185" spans="2:11" ht="15" customHeight="1">
      <c r="B185" s="281"/>
      <c r="C185" s="260" t="s">
        <v>121</v>
      </c>
      <c r="D185" s="260"/>
      <c r="E185" s="260"/>
      <c r="F185" s="280" t="s">
        <v>824</v>
      </c>
      <c r="G185" s="260"/>
      <c r="H185" s="260" t="s">
        <v>896</v>
      </c>
      <c r="I185" s="260" t="s">
        <v>820</v>
      </c>
      <c r="J185" s="260">
        <v>50</v>
      </c>
      <c r="K185" s="302"/>
    </row>
    <row r="186" spans="2:11" ht="15" customHeight="1">
      <c r="B186" s="281"/>
      <c r="C186" s="260" t="s">
        <v>897</v>
      </c>
      <c r="D186" s="260"/>
      <c r="E186" s="260"/>
      <c r="F186" s="280" t="s">
        <v>824</v>
      </c>
      <c r="G186" s="260"/>
      <c r="H186" s="260" t="s">
        <v>898</v>
      </c>
      <c r="I186" s="260" t="s">
        <v>899</v>
      </c>
      <c r="J186" s="260"/>
      <c r="K186" s="302"/>
    </row>
    <row r="187" spans="2:11" ht="15" customHeight="1">
      <c r="B187" s="281"/>
      <c r="C187" s="260" t="s">
        <v>900</v>
      </c>
      <c r="D187" s="260"/>
      <c r="E187" s="260"/>
      <c r="F187" s="280" t="s">
        <v>824</v>
      </c>
      <c r="G187" s="260"/>
      <c r="H187" s="260" t="s">
        <v>901</v>
      </c>
      <c r="I187" s="260" t="s">
        <v>899</v>
      </c>
      <c r="J187" s="260"/>
      <c r="K187" s="302"/>
    </row>
    <row r="188" spans="2:11" ht="15" customHeight="1">
      <c r="B188" s="281"/>
      <c r="C188" s="260" t="s">
        <v>902</v>
      </c>
      <c r="D188" s="260"/>
      <c r="E188" s="260"/>
      <c r="F188" s="280" t="s">
        <v>824</v>
      </c>
      <c r="G188" s="260"/>
      <c r="H188" s="260" t="s">
        <v>903</v>
      </c>
      <c r="I188" s="260" t="s">
        <v>899</v>
      </c>
      <c r="J188" s="260"/>
      <c r="K188" s="302"/>
    </row>
    <row r="189" spans="2:11" ht="15" customHeight="1">
      <c r="B189" s="281"/>
      <c r="C189" s="314" t="s">
        <v>904</v>
      </c>
      <c r="D189" s="260"/>
      <c r="E189" s="260"/>
      <c r="F189" s="280" t="s">
        <v>824</v>
      </c>
      <c r="G189" s="260"/>
      <c r="H189" s="260" t="s">
        <v>905</v>
      </c>
      <c r="I189" s="260" t="s">
        <v>906</v>
      </c>
      <c r="J189" s="315" t="s">
        <v>907</v>
      </c>
      <c r="K189" s="302"/>
    </row>
    <row r="190" spans="2:11" ht="15" customHeight="1">
      <c r="B190" s="281"/>
      <c r="C190" s="266" t="s">
        <v>46</v>
      </c>
      <c r="D190" s="260"/>
      <c r="E190" s="260"/>
      <c r="F190" s="280" t="s">
        <v>818</v>
      </c>
      <c r="G190" s="260"/>
      <c r="H190" s="257" t="s">
        <v>908</v>
      </c>
      <c r="I190" s="260" t="s">
        <v>909</v>
      </c>
      <c r="J190" s="260"/>
      <c r="K190" s="302"/>
    </row>
    <row r="191" spans="2:11" ht="15" customHeight="1">
      <c r="B191" s="281"/>
      <c r="C191" s="266" t="s">
        <v>910</v>
      </c>
      <c r="D191" s="260"/>
      <c r="E191" s="260"/>
      <c r="F191" s="280" t="s">
        <v>818</v>
      </c>
      <c r="G191" s="260"/>
      <c r="H191" s="260" t="s">
        <v>911</v>
      </c>
      <c r="I191" s="260" t="s">
        <v>853</v>
      </c>
      <c r="J191" s="260"/>
      <c r="K191" s="302"/>
    </row>
    <row r="192" spans="2:11" ht="15" customHeight="1">
      <c r="B192" s="281"/>
      <c r="C192" s="266" t="s">
        <v>912</v>
      </c>
      <c r="D192" s="260"/>
      <c r="E192" s="260"/>
      <c r="F192" s="280" t="s">
        <v>818</v>
      </c>
      <c r="G192" s="260"/>
      <c r="H192" s="260" t="s">
        <v>913</v>
      </c>
      <c r="I192" s="260" t="s">
        <v>853</v>
      </c>
      <c r="J192" s="260"/>
      <c r="K192" s="302"/>
    </row>
    <row r="193" spans="2:11" ht="15" customHeight="1">
      <c r="B193" s="281"/>
      <c r="C193" s="266" t="s">
        <v>914</v>
      </c>
      <c r="D193" s="260"/>
      <c r="E193" s="260"/>
      <c r="F193" s="280" t="s">
        <v>824</v>
      </c>
      <c r="G193" s="260"/>
      <c r="H193" s="260" t="s">
        <v>915</v>
      </c>
      <c r="I193" s="260" t="s">
        <v>853</v>
      </c>
      <c r="J193" s="260"/>
      <c r="K193" s="302"/>
    </row>
    <row r="194" spans="2:11" ht="15" customHeight="1">
      <c r="B194" s="308"/>
      <c r="C194" s="316"/>
      <c r="D194" s="290"/>
      <c r="E194" s="290"/>
      <c r="F194" s="290"/>
      <c r="G194" s="290"/>
      <c r="H194" s="290"/>
      <c r="I194" s="290"/>
      <c r="J194" s="290"/>
      <c r="K194" s="309"/>
    </row>
    <row r="195" spans="2:11" ht="18.75" customHeight="1">
      <c r="B195" s="257"/>
      <c r="C195" s="260"/>
      <c r="D195" s="260"/>
      <c r="E195" s="260"/>
      <c r="F195" s="280"/>
      <c r="G195" s="260"/>
      <c r="H195" s="260"/>
      <c r="I195" s="260"/>
      <c r="J195" s="260"/>
      <c r="K195" s="257"/>
    </row>
    <row r="196" spans="2:11" ht="18.75" customHeight="1">
      <c r="B196" s="257"/>
      <c r="C196" s="260"/>
      <c r="D196" s="260"/>
      <c r="E196" s="260"/>
      <c r="F196" s="280"/>
      <c r="G196" s="260"/>
      <c r="H196" s="260"/>
      <c r="I196" s="260"/>
      <c r="J196" s="260"/>
      <c r="K196" s="257"/>
    </row>
    <row r="197" spans="2:11" ht="18.75" customHeight="1">
      <c r="B197" s="267"/>
      <c r="C197" s="267"/>
      <c r="D197" s="267"/>
      <c r="E197" s="267"/>
      <c r="F197" s="267"/>
      <c r="G197" s="267"/>
      <c r="H197" s="267"/>
      <c r="I197" s="267"/>
      <c r="J197" s="267"/>
      <c r="K197" s="267"/>
    </row>
    <row r="198" spans="2:11" ht="13.5">
      <c r="B198" s="249"/>
      <c r="C198" s="250"/>
      <c r="D198" s="250"/>
      <c r="E198" s="250"/>
      <c r="F198" s="250"/>
      <c r="G198" s="250"/>
      <c r="H198" s="250"/>
      <c r="I198" s="250"/>
      <c r="J198" s="250"/>
      <c r="K198" s="251"/>
    </row>
    <row r="199" spans="2:11" ht="21">
      <c r="B199" s="252"/>
      <c r="C199" s="379" t="s">
        <v>916</v>
      </c>
      <c r="D199" s="379"/>
      <c r="E199" s="379"/>
      <c r="F199" s="379"/>
      <c r="G199" s="379"/>
      <c r="H199" s="379"/>
      <c r="I199" s="379"/>
      <c r="J199" s="379"/>
      <c r="K199" s="253"/>
    </row>
    <row r="200" spans="2:11" ht="25.5" customHeight="1">
      <c r="B200" s="252"/>
      <c r="C200" s="317" t="s">
        <v>917</v>
      </c>
      <c r="D200" s="317"/>
      <c r="E200" s="317"/>
      <c r="F200" s="317" t="s">
        <v>918</v>
      </c>
      <c r="G200" s="318"/>
      <c r="H200" s="378" t="s">
        <v>919</v>
      </c>
      <c r="I200" s="378"/>
      <c r="J200" s="378"/>
      <c r="K200" s="253"/>
    </row>
    <row r="201" spans="2:11" ht="5.25" customHeight="1">
      <c r="B201" s="281"/>
      <c r="C201" s="278"/>
      <c r="D201" s="278"/>
      <c r="E201" s="278"/>
      <c r="F201" s="278"/>
      <c r="G201" s="260"/>
      <c r="H201" s="278"/>
      <c r="I201" s="278"/>
      <c r="J201" s="278"/>
      <c r="K201" s="302"/>
    </row>
    <row r="202" spans="2:11" ht="15" customHeight="1">
      <c r="B202" s="281"/>
      <c r="C202" s="260" t="s">
        <v>909</v>
      </c>
      <c r="D202" s="260"/>
      <c r="E202" s="260"/>
      <c r="F202" s="280" t="s">
        <v>47</v>
      </c>
      <c r="G202" s="260"/>
      <c r="H202" s="377" t="s">
        <v>920</v>
      </c>
      <c r="I202" s="377"/>
      <c r="J202" s="377"/>
      <c r="K202" s="302"/>
    </row>
    <row r="203" spans="2:11" ht="15" customHeight="1">
      <c r="B203" s="281"/>
      <c r="C203" s="287"/>
      <c r="D203" s="260"/>
      <c r="E203" s="260"/>
      <c r="F203" s="280" t="s">
        <v>48</v>
      </c>
      <c r="G203" s="260"/>
      <c r="H203" s="377" t="s">
        <v>921</v>
      </c>
      <c r="I203" s="377"/>
      <c r="J203" s="377"/>
      <c r="K203" s="302"/>
    </row>
    <row r="204" spans="2:11" ht="15" customHeight="1">
      <c r="B204" s="281"/>
      <c r="C204" s="287"/>
      <c r="D204" s="260"/>
      <c r="E204" s="260"/>
      <c r="F204" s="280" t="s">
        <v>51</v>
      </c>
      <c r="G204" s="260"/>
      <c r="H204" s="377" t="s">
        <v>922</v>
      </c>
      <c r="I204" s="377"/>
      <c r="J204" s="377"/>
      <c r="K204" s="302"/>
    </row>
    <row r="205" spans="2:11" ht="15" customHeight="1">
      <c r="B205" s="281"/>
      <c r="C205" s="260"/>
      <c r="D205" s="260"/>
      <c r="E205" s="260"/>
      <c r="F205" s="280" t="s">
        <v>49</v>
      </c>
      <c r="G205" s="260"/>
      <c r="H205" s="377" t="s">
        <v>923</v>
      </c>
      <c r="I205" s="377"/>
      <c r="J205" s="377"/>
      <c r="K205" s="302"/>
    </row>
    <row r="206" spans="2:11" ht="15" customHeight="1">
      <c r="B206" s="281"/>
      <c r="C206" s="260"/>
      <c r="D206" s="260"/>
      <c r="E206" s="260"/>
      <c r="F206" s="280" t="s">
        <v>50</v>
      </c>
      <c r="G206" s="260"/>
      <c r="H206" s="377" t="s">
        <v>924</v>
      </c>
      <c r="I206" s="377"/>
      <c r="J206" s="377"/>
      <c r="K206" s="302"/>
    </row>
    <row r="207" spans="2:11" ht="15" customHeight="1">
      <c r="B207" s="281"/>
      <c r="C207" s="260"/>
      <c r="D207" s="260"/>
      <c r="E207" s="260"/>
      <c r="F207" s="280"/>
      <c r="G207" s="260"/>
      <c r="H207" s="260"/>
      <c r="I207" s="260"/>
      <c r="J207" s="260"/>
      <c r="K207" s="302"/>
    </row>
    <row r="208" spans="2:11" ht="15" customHeight="1">
      <c r="B208" s="281"/>
      <c r="C208" s="260" t="s">
        <v>865</v>
      </c>
      <c r="D208" s="260"/>
      <c r="E208" s="260"/>
      <c r="F208" s="280" t="s">
        <v>83</v>
      </c>
      <c r="G208" s="260"/>
      <c r="H208" s="377" t="s">
        <v>925</v>
      </c>
      <c r="I208" s="377"/>
      <c r="J208" s="377"/>
      <c r="K208" s="302"/>
    </row>
    <row r="209" spans="2:11" ht="15" customHeight="1">
      <c r="B209" s="281"/>
      <c r="C209" s="287"/>
      <c r="D209" s="260"/>
      <c r="E209" s="260"/>
      <c r="F209" s="280" t="s">
        <v>760</v>
      </c>
      <c r="G209" s="260"/>
      <c r="H209" s="377" t="s">
        <v>761</v>
      </c>
      <c r="I209" s="377"/>
      <c r="J209" s="377"/>
      <c r="K209" s="302"/>
    </row>
    <row r="210" spans="2:11" ht="15" customHeight="1">
      <c r="B210" s="281"/>
      <c r="C210" s="260"/>
      <c r="D210" s="260"/>
      <c r="E210" s="260"/>
      <c r="F210" s="280" t="s">
        <v>758</v>
      </c>
      <c r="G210" s="260"/>
      <c r="H210" s="377" t="s">
        <v>926</v>
      </c>
      <c r="I210" s="377"/>
      <c r="J210" s="377"/>
      <c r="K210" s="302"/>
    </row>
    <row r="211" spans="2:11" ht="15" customHeight="1">
      <c r="B211" s="319"/>
      <c r="C211" s="287"/>
      <c r="D211" s="287"/>
      <c r="E211" s="287"/>
      <c r="F211" s="280" t="s">
        <v>762</v>
      </c>
      <c r="G211" s="266"/>
      <c r="H211" s="376" t="s">
        <v>763</v>
      </c>
      <c r="I211" s="376"/>
      <c r="J211" s="376"/>
      <c r="K211" s="320"/>
    </row>
    <row r="212" spans="2:11" ht="15" customHeight="1">
      <c r="B212" s="319"/>
      <c r="C212" s="287"/>
      <c r="D212" s="287"/>
      <c r="E212" s="287"/>
      <c r="F212" s="280" t="s">
        <v>764</v>
      </c>
      <c r="G212" s="266"/>
      <c r="H212" s="376" t="s">
        <v>724</v>
      </c>
      <c r="I212" s="376"/>
      <c r="J212" s="376"/>
      <c r="K212" s="320"/>
    </row>
    <row r="213" spans="2:11" ht="15" customHeight="1">
      <c r="B213" s="319"/>
      <c r="C213" s="287"/>
      <c r="D213" s="287"/>
      <c r="E213" s="287"/>
      <c r="F213" s="321"/>
      <c r="G213" s="266"/>
      <c r="H213" s="322"/>
      <c r="I213" s="322"/>
      <c r="J213" s="322"/>
      <c r="K213" s="320"/>
    </row>
    <row r="214" spans="2:11" ht="15" customHeight="1">
      <c r="B214" s="319"/>
      <c r="C214" s="260" t="s">
        <v>889</v>
      </c>
      <c r="D214" s="287"/>
      <c r="E214" s="287"/>
      <c r="F214" s="280">
        <v>1</v>
      </c>
      <c r="G214" s="266"/>
      <c r="H214" s="376" t="s">
        <v>927</v>
      </c>
      <c r="I214" s="376"/>
      <c r="J214" s="376"/>
      <c r="K214" s="320"/>
    </row>
    <row r="215" spans="2:11" ht="15" customHeight="1">
      <c r="B215" s="319"/>
      <c r="C215" s="287"/>
      <c r="D215" s="287"/>
      <c r="E215" s="287"/>
      <c r="F215" s="280">
        <v>2</v>
      </c>
      <c r="G215" s="266"/>
      <c r="H215" s="376" t="s">
        <v>928</v>
      </c>
      <c r="I215" s="376"/>
      <c r="J215" s="376"/>
      <c r="K215" s="320"/>
    </row>
    <row r="216" spans="2:11" ht="15" customHeight="1">
      <c r="B216" s="319"/>
      <c r="C216" s="287"/>
      <c r="D216" s="287"/>
      <c r="E216" s="287"/>
      <c r="F216" s="280">
        <v>3</v>
      </c>
      <c r="G216" s="266"/>
      <c r="H216" s="376" t="s">
        <v>929</v>
      </c>
      <c r="I216" s="376"/>
      <c r="J216" s="376"/>
      <c r="K216" s="320"/>
    </row>
    <row r="217" spans="2:11" ht="15" customHeight="1">
      <c r="B217" s="319"/>
      <c r="C217" s="287"/>
      <c r="D217" s="287"/>
      <c r="E217" s="287"/>
      <c r="F217" s="280">
        <v>4</v>
      </c>
      <c r="G217" s="266"/>
      <c r="H217" s="376" t="s">
        <v>930</v>
      </c>
      <c r="I217" s="376"/>
      <c r="J217" s="376"/>
      <c r="K217" s="320"/>
    </row>
    <row r="218" spans="2:11" ht="12.75" customHeight="1">
      <c r="B218" s="323"/>
      <c r="C218" s="324"/>
      <c r="D218" s="324"/>
      <c r="E218" s="324"/>
      <c r="F218" s="324"/>
      <c r="G218" s="324"/>
      <c r="H218" s="324"/>
      <c r="I218" s="324"/>
      <c r="J218" s="324"/>
      <c r="K218" s="32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1 - SO 01 Stabilizační ob...</vt:lpstr>
      <vt:lpstr>2 - SO 02 Revitalizace ra...</vt:lpstr>
      <vt:lpstr>3 - SO 03 Napojení ramene...</vt:lpstr>
      <vt:lpstr>4 - SO 04 Sanace koryta p...</vt:lpstr>
      <vt:lpstr>5 - SO 05 Vegetační úprav...</vt:lpstr>
      <vt:lpstr>6 - SO 06 Dočasné konstru...</vt:lpstr>
      <vt:lpstr>7 - VON Vedlejší a ostatn...</vt:lpstr>
      <vt:lpstr>Pokyny pro vyplnění</vt:lpstr>
      <vt:lpstr>'1 - SO 01 Stabilizační ob...'!Názvy_tisku</vt:lpstr>
      <vt:lpstr>'2 - SO 02 Revitalizace ra...'!Názvy_tisku</vt:lpstr>
      <vt:lpstr>'3 - SO 03 Napojení ramene...'!Názvy_tisku</vt:lpstr>
      <vt:lpstr>'4 - SO 04 Sanace koryta p...'!Názvy_tisku</vt:lpstr>
      <vt:lpstr>'5 - SO 05 Vegetační úprav...'!Názvy_tisku</vt:lpstr>
      <vt:lpstr>'6 - SO 06 Dočasné konstru...'!Názvy_tisku</vt:lpstr>
      <vt:lpstr>'7 - VON Vedlejší a ostatn...'!Názvy_tisku</vt:lpstr>
      <vt:lpstr>'Rekapitulace stavby'!Názvy_tisku</vt:lpstr>
      <vt:lpstr>'1 - SO 01 Stabilizační ob...'!Oblast_tisku</vt:lpstr>
      <vt:lpstr>'2 - SO 02 Revitalizace ra...'!Oblast_tisku</vt:lpstr>
      <vt:lpstr>'3 - SO 03 Napojení ramene...'!Oblast_tisku</vt:lpstr>
      <vt:lpstr>'4 - SO 04 Sanace koryta p...'!Oblast_tisku</vt:lpstr>
      <vt:lpstr>'5 - SO 05 Vegetační úprav...'!Oblast_tisku</vt:lpstr>
      <vt:lpstr>'6 - SO 06 Dočasné konstru...'!Oblast_tisku</vt:lpstr>
      <vt:lpstr>'7 - VON Vedlejší a ostatn...'!Oblast_tisku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Bohunka Vavrdova</dc:creator>
  <cp:lastModifiedBy>Uživatel systému Windows</cp:lastModifiedBy>
  <dcterms:created xsi:type="dcterms:W3CDTF">2019-05-28T12:03:35Z</dcterms:created>
  <dcterms:modified xsi:type="dcterms:W3CDTF">2019-05-29T13:04:45Z</dcterms:modified>
</cp:coreProperties>
</file>