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4 - Zpevněné plochy" sheetId="2" r:id="rId2"/>
    <sheet name="VON - Vedlejší a ostatní ..." sheetId="3" r:id="rId3"/>
    <sheet name="Pokyny pro vyplnění" sheetId="4" r:id="rId4"/>
  </sheets>
  <definedNames>
    <definedName name="_xlnm.Print_Area" localSheetId="0">'Rekapitulace stavby'!$D$4:$AO$36,'Rekapitulace stavby'!$C$42:$AQ$57</definedName>
    <definedName name="_xlnm.Print_Titles" localSheetId="0">'Rekapitulace stavby'!$52:$52</definedName>
    <definedName name="_xlnm._FilterDatabase" localSheetId="1" hidden="1">'SO 04 - Zpevněné plochy'!$C$90:$K$560</definedName>
    <definedName name="_xlnm.Print_Area" localSheetId="1">'SO 04 - Zpevněné plochy'!$C$4:$J$39,'SO 04 - Zpevněné plochy'!$C$45:$J$72,'SO 04 - Zpevněné plochy'!$C$78:$K$560</definedName>
    <definedName name="_xlnm.Print_Titles" localSheetId="1">'SO 04 - Zpevněné plochy'!$90:$90</definedName>
    <definedName name="_xlnm._FilterDatabase" localSheetId="2" hidden="1">'VON - Vedlejší a ostatní ...'!$C$79:$K$103</definedName>
    <definedName name="_xlnm.Print_Area" localSheetId="2">'VON - Vedlejší a ostatní ...'!$C$4:$J$39,'VON - Vedlejší a ostatní ...'!$C$45:$J$61,'VON - Vedlejší a ostatní ...'!$C$67:$K$103</definedName>
    <definedName name="_xlnm.Print_Titles" localSheetId="2">'VON - Vedlejší a ostatní ...'!$79:$79</definedName>
    <definedName name="_xlnm.Print_Area" localSheetId="3">'Pokyny pro vyplnění'!$B$2:$K$71,'Pokyny pro vyplnění'!$B$74:$K$118,'Pokyny pro vyplnění'!$B$121:$K$190,'Pokyny pro vyplnění'!$B$198:$K$218</definedName>
  </definedNames>
  <calcPr/>
</workbook>
</file>

<file path=xl/calcChain.xml><?xml version="1.0" encoding="utf-8"?>
<calcChain xmlns="http://schemas.openxmlformats.org/spreadsheetml/2006/main">
  <c i="3" r="J37"/>
  <c r="J36"/>
  <c i="1" r="AY56"/>
  <c i="3" r="J35"/>
  <c i="1" r="AX56"/>
  <c i="3"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2"/>
  <c r="F37"/>
  <c i="1" r="BD56"/>
  <c i="3" r="BH82"/>
  <c r="F36"/>
  <c i="1" r="BC56"/>
  <c i="3" r="BG82"/>
  <c r="F35"/>
  <c i="1" r="BB56"/>
  <c i="3" r="BF82"/>
  <c r="J34"/>
  <c i="1" r="AW56"/>
  <c i="3" r="F34"/>
  <c i="1" r="BA56"/>
  <c i="3" r="T82"/>
  <c r="T81"/>
  <c r="T80"/>
  <c r="R82"/>
  <c r="R81"/>
  <c r="R80"/>
  <c r="P82"/>
  <c r="P81"/>
  <c r="P80"/>
  <c i="1" r="AU56"/>
  <c i="3" r="BK82"/>
  <c r="BK81"/>
  <c r="J81"/>
  <c r="BK80"/>
  <c r="J80"/>
  <c r="J59"/>
  <c r="J30"/>
  <c i="1" r="AG56"/>
  <c i="3" r="J82"/>
  <c r="BE82"/>
  <c r="J33"/>
  <c i="1" r="AV56"/>
  <c i="3" r="F33"/>
  <c i="1" r="AZ56"/>
  <c i="3" r="J60"/>
  <c r="J76"/>
  <c r="F76"/>
  <c r="F74"/>
  <c r="E72"/>
  <c r="J54"/>
  <c r="F54"/>
  <c r="F52"/>
  <c r="E50"/>
  <c r="J39"/>
  <c r="J24"/>
  <c r="E24"/>
  <c r="J77"/>
  <c r="J55"/>
  <c r="J23"/>
  <c r="J18"/>
  <c r="E18"/>
  <c r="F77"/>
  <c r="F55"/>
  <c r="J17"/>
  <c r="J12"/>
  <c r="J74"/>
  <c r="J52"/>
  <c r="E7"/>
  <c r="E70"/>
  <c r="E48"/>
  <c i="2" r="J37"/>
  <c r="J36"/>
  <c i="1" r="AY55"/>
  <c i="2" r="J35"/>
  <c i="1" r="AX55"/>
  <c i="2" r="BI558"/>
  <c r="BH558"/>
  <c r="BG558"/>
  <c r="BF558"/>
  <c r="T558"/>
  <c r="R558"/>
  <c r="P558"/>
  <c r="BK558"/>
  <c r="J558"/>
  <c r="BE558"/>
  <c r="BI555"/>
  <c r="BH555"/>
  <c r="BG555"/>
  <c r="BF555"/>
  <c r="T555"/>
  <c r="R555"/>
  <c r="P555"/>
  <c r="BK555"/>
  <c r="J555"/>
  <c r="BE555"/>
  <c r="BI552"/>
  <c r="BH552"/>
  <c r="BG552"/>
  <c r="BF552"/>
  <c r="T552"/>
  <c r="R552"/>
  <c r="P552"/>
  <c r="BK552"/>
  <c r="J552"/>
  <c r="BE552"/>
  <c r="BI548"/>
  <c r="BH548"/>
  <c r="BG548"/>
  <c r="BF548"/>
  <c r="T548"/>
  <c r="R548"/>
  <c r="P548"/>
  <c r="BK548"/>
  <c r="J548"/>
  <c r="BE548"/>
  <c r="BI545"/>
  <c r="BH545"/>
  <c r="BG545"/>
  <c r="BF545"/>
  <c r="T545"/>
  <c r="R545"/>
  <c r="P545"/>
  <c r="BK545"/>
  <c r="J545"/>
  <c r="BE545"/>
  <c r="BI540"/>
  <c r="BH540"/>
  <c r="BG540"/>
  <c r="BF540"/>
  <c r="T540"/>
  <c r="R540"/>
  <c r="P540"/>
  <c r="BK540"/>
  <c r="J540"/>
  <c r="BE540"/>
  <c r="BI537"/>
  <c r="BH537"/>
  <c r="BG537"/>
  <c r="BF537"/>
  <c r="T537"/>
  <c r="R537"/>
  <c r="P537"/>
  <c r="BK537"/>
  <c r="J537"/>
  <c r="BE537"/>
  <c r="BI534"/>
  <c r="BH534"/>
  <c r="BG534"/>
  <c r="BF534"/>
  <c r="T534"/>
  <c r="R534"/>
  <c r="P534"/>
  <c r="BK534"/>
  <c r="J534"/>
  <c r="BE534"/>
  <c r="BI531"/>
  <c r="BH531"/>
  <c r="BG531"/>
  <c r="BF531"/>
  <c r="T531"/>
  <c r="R531"/>
  <c r="P531"/>
  <c r="BK531"/>
  <c r="J531"/>
  <c r="BE531"/>
  <c r="BI528"/>
  <c r="BH528"/>
  <c r="BG528"/>
  <c r="BF528"/>
  <c r="T528"/>
  <c r="R528"/>
  <c r="P528"/>
  <c r="BK528"/>
  <c r="J528"/>
  <c r="BE528"/>
  <c r="BI525"/>
  <c r="BH525"/>
  <c r="BG525"/>
  <c r="BF525"/>
  <c r="T525"/>
  <c r="R525"/>
  <c r="P525"/>
  <c r="BK525"/>
  <c r="J525"/>
  <c r="BE525"/>
  <c r="BI518"/>
  <c r="BH518"/>
  <c r="BG518"/>
  <c r="BF518"/>
  <c r="T518"/>
  <c r="R518"/>
  <c r="P518"/>
  <c r="BK518"/>
  <c r="J518"/>
  <c r="BE518"/>
  <c r="BI515"/>
  <c r="BH515"/>
  <c r="BG515"/>
  <c r="BF515"/>
  <c r="T515"/>
  <c r="R515"/>
  <c r="P515"/>
  <c r="BK515"/>
  <c r="J515"/>
  <c r="BE515"/>
  <c r="BI508"/>
  <c r="BH508"/>
  <c r="BG508"/>
  <c r="BF508"/>
  <c r="T508"/>
  <c r="T507"/>
  <c r="T506"/>
  <c r="R508"/>
  <c r="R507"/>
  <c r="R506"/>
  <c r="P508"/>
  <c r="P507"/>
  <c r="P506"/>
  <c r="BK508"/>
  <c r="BK507"/>
  <c r="J507"/>
  <c r="BK506"/>
  <c r="J506"/>
  <c r="J508"/>
  <c r="BE508"/>
  <c r="J71"/>
  <c r="J70"/>
  <c r="BI503"/>
  <c r="BH503"/>
  <c r="BG503"/>
  <c r="BF503"/>
  <c r="T503"/>
  <c r="T502"/>
  <c r="R503"/>
  <c r="R502"/>
  <c r="P503"/>
  <c r="P502"/>
  <c r="BK503"/>
  <c r="BK502"/>
  <c r="J502"/>
  <c r="J503"/>
  <c r="BE503"/>
  <c r="J69"/>
  <c r="BI497"/>
  <c r="BH497"/>
  <c r="BG497"/>
  <c r="BF497"/>
  <c r="T497"/>
  <c r="T496"/>
  <c r="R497"/>
  <c r="R496"/>
  <c r="P497"/>
  <c r="P496"/>
  <c r="BK497"/>
  <c r="BK496"/>
  <c r="J496"/>
  <c r="J497"/>
  <c r="BE497"/>
  <c r="J68"/>
  <c r="BI494"/>
  <c r="BH494"/>
  <c r="BG494"/>
  <c r="BF494"/>
  <c r="T494"/>
  <c r="R494"/>
  <c r="P494"/>
  <c r="BK494"/>
  <c r="J494"/>
  <c r="BE494"/>
  <c r="BI492"/>
  <c r="BH492"/>
  <c r="BG492"/>
  <c r="BF492"/>
  <c r="T492"/>
  <c r="R492"/>
  <c r="P492"/>
  <c r="BK492"/>
  <c r="J492"/>
  <c r="BE492"/>
  <c r="BI489"/>
  <c r="BH489"/>
  <c r="BG489"/>
  <c r="BF489"/>
  <c r="T489"/>
  <c r="R489"/>
  <c r="P489"/>
  <c r="BK489"/>
  <c r="J489"/>
  <c r="BE489"/>
  <c r="BI484"/>
  <c r="BH484"/>
  <c r="BG484"/>
  <c r="BF484"/>
  <c r="T484"/>
  <c r="R484"/>
  <c r="P484"/>
  <c r="BK484"/>
  <c r="J484"/>
  <c r="BE484"/>
  <c r="BI479"/>
  <c r="BH479"/>
  <c r="BG479"/>
  <c r="BF479"/>
  <c r="T479"/>
  <c r="R479"/>
  <c r="P479"/>
  <c r="BK479"/>
  <c r="J479"/>
  <c r="BE479"/>
  <c r="BI471"/>
  <c r="BH471"/>
  <c r="BG471"/>
  <c r="BF471"/>
  <c r="T471"/>
  <c r="R471"/>
  <c r="P471"/>
  <c r="BK471"/>
  <c r="J471"/>
  <c r="BE471"/>
  <c r="BI466"/>
  <c r="BH466"/>
  <c r="BG466"/>
  <c r="BF466"/>
  <c r="T466"/>
  <c r="R466"/>
  <c r="P466"/>
  <c r="BK466"/>
  <c r="J466"/>
  <c r="BE466"/>
  <c r="BI461"/>
  <c r="BH461"/>
  <c r="BG461"/>
  <c r="BF461"/>
  <c r="T461"/>
  <c r="R461"/>
  <c r="P461"/>
  <c r="BK461"/>
  <c r="J461"/>
  <c r="BE461"/>
  <c r="BI457"/>
  <c r="BH457"/>
  <c r="BG457"/>
  <c r="BF457"/>
  <c r="T457"/>
  <c r="R457"/>
  <c r="P457"/>
  <c r="BK457"/>
  <c r="J457"/>
  <c r="BE457"/>
  <c r="BI453"/>
  <c r="BH453"/>
  <c r="BG453"/>
  <c r="BF453"/>
  <c r="T453"/>
  <c r="R453"/>
  <c r="P453"/>
  <c r="BK453"/>
  <c r="J453"/>
  <c r="BE453"/>
  <c r="BI449"/>
  <c r="BH449"/>
  <c r="BG449"/>
  <c r="BF449"/>
  <c r="T449"/>
  <c r="R449"/>
  <c r="P449"/>
  <c r="BK449"/>
  <c r="J449"/>
  <c r="BE449"/>
  <c r="BI444"/>
  <c r="BH444"/>
  <c r="BG444"/>
  <c r="BF444"/>
  <c r="T444"/>
  <c r="R444"/>
  <c r="P444"/>
  <c r="BK444"/>
  <c r="J444"/>
  <c r="BE444"/>
  <c r="BI437"/>
  <c r="BH437"/>
  <c r="BG437"/>
  <c r="BF437"/>
  <c r="T437"/>
  <c r="R437"/>
  <c r="P437"/>
  <c r="BK437"/>
  <c r="J437"/>
  <c r="BE437"/>
  <c r="BI432"/>
  <c r="BH432"/>
  <c r="BG432"/>
  <c r="BF432"/>
  <c r="T432"/>
  <c r="R432"/>
  <c r="P432"/>
  <c r="BK432"/>
  <c r="J432"/>
  <c r="BE432"/>
  <c r="BI425"/>
  <c r="BH425"/>
  <c r="BG425"/>
  <c r="BF425"/>
  <c r="T425"/>
  <c r="R425"/>
  <c r="P425"/>
  <c r="BK425"/>
  <c r="J425"/>
  <c r="BE425"/>
  <c r="BI421"/>
  <c r="BH421"/>
  <c r="BG421"/>
  <c r="BF421"/>
  <c r="T421"/>
  <c r="R421"/>
  <c r="P421"/>
  <c r="BK421"/>
  <c r="J421"/>
  <c r="BE421"/>
  <c r="BI418"/>
  <c r="BH418"/>
  <c r="BG418"/>
  <c r="BF418"/>
  <c r="T418"/>
  <c r="R418"/>
  <c r="P418"/>
  <c r="BK418"/>
  <c r="J418"/>
  <c r="BE418"/>
  <c r="BI414"/>
  <c r="BH414"/>
  <c r="BG414"/>
  <c r="BF414"/>
  <c r="T414"/>
  <c r="R414"/>
  <c r="P414"/>
  <c r="BK414"/>
  <c r="J414"/>
  <c r="BE414"/>
  <c r="BI411"/>
  <c r="BH411"/>
  <c r="BG411"/>
  <c r="BF411"/>
  <c r="T411"/>
  <c r="R411"/>
  <c r="P411"/>
  <c r="BK411"/>
  <c r="J411"/>
  <c r="BE411"/>
  <c r="BI406"/>
  <c r="BH406"/>
  <c r="BG406"/>
  <c r="BF406"/>
  <c r="T406"/>
  <c r="T405"/>
  <c r="R406"/>
  <c r="R405"/>
  <c r="P406"/>
  <c r="P405"/>
  <c r="BK406"/>
  <c r="BK405"/>
  <c r="J405"/>
  <c r="J406"/>
  <c r="BE406"/>
  <c r="J67"/>
  <c r="BI402"/>
  <c r="BH402"/>
  <c r="BG402"/>
  <c r="BF402"/>
  <c r="T402"/>
  <c r="T401"/>
  <c r="R402"/>
  <c r="R401"/>
  <c r="P402"/>
  <c r="P401"/>
  <c r="BK402"/>
  <c r="BK401"/>
  <c r="J401"/>
  <c r="J402"/>
  <c r="BE402"/>
  <c r="J66"/>
  <c r="BI397"/>
  <c r="BH397"/>
  <c r="BG397"/>
  <c r="BF397"/>
  <c r="T397"/>
  <c r="R397"/>
  <c r="P397"/>
  <c r="BK397"/>
  <c r="J397"/>
  <c r="BE397"/>
  <c r="BI394"/>
  <c r="BH394"/>
  <c r="BG394"/>
  <c r="BF394"/>
  <c r="T394"/>
  <c r="R394"/>
  <c r="P394"/>
  <c r="BK394"/>
  <c r="J394"/>
  <c r="BE394"/>
  <c r="BI391"/>
  <c r="BH391"/>
  <c r="BG391"/>
  <c r="BF391"/>
  <c r="T391"/>
  <c r="R391"/>
  <c r="P391"/>
  <c r="BK391"/>
  <c r="J391"/>
  <c r="BE391"/>
  <c r="BI387"/>
  <c r="BH387"/>
  <c r="BG387"/>
  <c r="BF387"/>
  <c r="T387"/>
  <c r="R387"/>
  <c r="P387"/>
  <c r="BK387"/>
  <c r="J387"/>
  <c r="BE387"/>
  <c r="BI383"/>
  <c r="BH383"/>
  <c r="BG383"/>
  <c r="BF383"/>
  <c r="T383"/>
  <c r="R383"/>
  <c r="P383"/>
  <c r="BK383"/>
  <c r="J383"/>
  <c r="BE383"/>
  <c r="BI377"/>
  <c r="BH377"/>
  <c r="BG377"/>
  <c r="BF377"/>
  <c r="T377"/>
  <c r="R377"/>
  <c r="P377"/>
  <c r="BK377"/>
  <c r="J377"/>
  <c r="BE377"/>
  <c r="BI372"/>
  <c r="BH372"/>
  <c r="BG372"/>
  <c r="BF372"/>
  <c r="T372"/>
  <c r="R372"/>
  <c r="P372"/>
  <c r="BK372"/>
  <c r="J372"/>
  <c r="BE372"/>
  <c r="BI368"/>
  <c r="BH368"/>
  <c r="BG368"/>
  <c r="BF368"/>
  <c r="T368"/>
  <c r="T367"/>
  <c r="R368"/>
  <c r="R367"/>
  <c r="P368"/>
  <c r="P367"/>
  <c r="BK368"/>
  <c r="BK367"/>
  <c r="J367"/>
  <c r="J368"/>
  <c r="BE368"/>
  <c r="J65"/>
  <c r="BI363"/>
  <c r="BH363"/>
  <c r="BG363"/>
  <c r="BF363"/>
  <c r="T363"/>
  <c r="R363"/>
  <c r="P363"/>
  <c r="BK363"/>
  <c r="J363"/>
  <c r="BE363"/>
  <c r="BI359"/>
  <c r="BH359"/>
  <c r="BG359"/>
  <c r="BF359"/>
  <c r="T359"/>
  <c r="R359"/>
  <c r="P359"/>
  <c r="BK359"/>
  <c r="J359"/>
  <c r="BE359"/>
  <c r="BI354"/>
  <c r="BH354"/>
  <c r="BG354"/>
  <c r="BF354"/>
  <c r="T354"/>
  <c r="R354"/>
  <c r="P354"/>
  <c r="BK354"/>
  <c r="J354"/>
  <c r="BE354"/>
  <c r="BI348"/>
  <c r="BH348"/>
  <c r="BG348"/>
  <c r="BF348"/>
  <c r="T348"/>
  <c r="R348"/>
  <c r="P348"/>
  <c r="BK348"/>
  <c r="J348"/>
  <c r="BE348"/>
  <c r="BI341"/>
  <c r="BH341"/>
  <c r="BG341"/>
  <c r="BF341"/>
  <c r="T341"/>
  <c r="R341"/>
  <c r="P341"/>
  <c r="BK341"/>
  <c r="J341"/>
  <c r="BE341"/>
  <c r="BI330"/>
  <c r="BH330"/>
  <c r="BG330"/>
  <c r="BF330"/>
  <c r="T330"/>
  <c r="R330"/>
  <c r="P330"/>
  <c r="BK330"/>
  <c r="J330"/>
  <c r="BE330"/>
  <c r="BI327"/>
  <c r="BH327"/>
  <c r="BG327"/>
  <c r="BF327"/>
  <c r="T327"/>
  <c r="R327"/>
  <c r="P327"/>
  <c r="BK327"/>
  <c r="J327"/>
  <c r="BE327"/>
  <c r="BI323"/>
  <c r="BH323"/>
  <c r="BG323"/>
  <c r="BF323"/>
  <c r="T323"/>
  <c r="R323"/>
  <c r="P323"/>
  <c r="BK323"/>
  <c r="J323"/>
  <c r="BE323"/>
  <c r="BI319"/>
  <c r="BH319"/>
  <c r="BG319"/>
  <c r="BF319"/>
  <c r="T319"/>
  <c r="R319"/>
  <c r="P319"/>
  <c r="BK319"/>
  <c r="J319"/>
  <c r="BE319"/>
  <c r="BI315"/>
  <c r="BH315"/>
  <c r="BG315"/>
  <c r="BF315"/>
  <c r="T315"/>
  <c r="R315"/>
  <c r="P315"/>
  <c r="BK315"/>
  <c r="J315"/>
  <c r="BE315"/>
  <c r="BI311"/>
  <c r="BH311"/>
  <c r="BG311"/>
  <c r="BF311"/>
  <c r="T311"/>
  <c r="R311"/>
  <c r="P311"/>
  <c r="BK311"/>
  <c r="J311"/>
  <c r="BE311"/>
  <c r="BI305"/>
  <c r="BH305"/>
  <c r="BG305"/>
  <c r="BF305"/>
  <c r="T305"/>
  <c r="R305"/>
  <c r="P305"/>
  <c r="BK305"/>
  <c r="J305"/>
  <c r="BE305"/>
  <c r="BI301"/>
  <c r="BH301"/>
  <c r="BG301"/>
  <c r="BF301"/>
  <c r="T301"/>
  <c r="T300"/>
  <c r="R301"/>
  <c r="R300"/>
  <c r="P301"/>
  <c r="P300"/>
  <c r="BK301"/>
  <c r="BK300"/>
  <c r="J300"/>
  <c r="J301"/>
  <c r="BE301"/>
  <c r="J64"/>
  <c r="BI296"/>
  <c r="BH296"/>
  <c r="BG296"/>
  <c r="BF296"/>
  <c r="T296"/>
  <c r="R296"/>
  <c r="P296"/>
  <c r="BK296"/>
  <c r="J296"/>
  <c r="BE296"/>
  <c r="BI292"/>
  <c r="BH292"/>
  <c r="BG292"/>
  <c r="BF292"/>
  <c r="T292"/>
  <c r="R292"/>
  <c r="P292"/>
  <c r="BK292"/>
  <c r="J292"/>
  <c r="BE292"/>
  <c r="BI286"/>
  <c r="BH286"/>
  <c r="BG286"/>
  <c r="BF286"/>
  <c r="T286"/>
  <c r="R286"/>
  <c r="P286"/>
  <c r="BK286"/>
  <c r="J286"/>
  <c r="BE286"/>
  <c r="BI282"/>
  <c r="BH282"/>
  <c r="BG282"/>
  <c r="BF282"/>
  <c r="T282"/>
  <c r="R282"/>
  <c r="P282"/>
  <c r="BK282"/>
  <c r="J282"/>
  <c r="BE282"/>
  <c r="BI277"/>
  <c r="BH277"/>
  <c r="BG277"/>
  <c r="BF277"/>
  <c r="T277"/>
  <c r="R277"/>
  <c r="P277"/>
  <c r="BK277"/>
  <c r="J277"/>
  <c r="BE277"/>
  <c r="BI272"/>
  <c r="BH272"/>
  <c r="BG272"/>
  <c r="BF272"/>
  <c r="T272"/>
  <c r="R272"/>
  <c r="P272"/>
  <c r="BK272"/>
  <c r="J272"/>
  <c r="BE272"/>
  <c r="BI266"/>
  <c r="BH266"/>
  <c r="BG266"/>
  <c r="BF266"/>
  <c r="T266"/>
  <c r="R266"/>
  <c r="P266"/>
  <c r="BK266"/>
  <c r="J266"/>
  <c r="BE266"/>
  <c r="BI259"/>
  <c r="BH259"/>
  <c r="BG259"/>
  <c r="BF259"/>
  <c r="T259"/>
  <c r="R259"/>
  <c r="P259"/>
  <c r="BK259"/>
  <c r="J259"/>
  <c r="BE259"/>
  <c r="BI246"/>
  <c r="BH246"/>
  <c r="BG246"/>
  <c r="BF246"/>
  <c r="T246"/>
  <c r="R246"/>
  <c r="P246"/>
  <c r="BK246"/>
  <c r="J246"/>
  <c r="BE246"/>
  <c r="BI242"/>
  <c r="BH242"/>
  <c r="BG242"/>
  <c r="BF242"/>
  <c r="T242"/>
  <c r="R242"/>
  <c r="P242"/>
  <c r="BK242"/>
  <c r="J242"/>
  <c r="BE242"/>
  <c r="BI238"/>
  <c r="BH238"/>
  <c r="BG238"/>
  <c r="BF238"/>
  <c r="T238"/>
  <c r="R238"/>
  <c r="P238"/>
  <c r="BK238"/>
  <c r="J238"/>
  <c r="BE238"/>
  <c r="BI230"/>
  <c r="BH230"/>
  <c r="BG230"/>
  <c r="BF230"/>
  <c r="T230"/>
  <c r="R230"/>
  <c r="P230"/>
  <c r="BK230"/>
  <c r="J230"/>
  <c r="BE230"/>
  <c r="BI226"/>
  <c r="BH226"/>
  <c r="BG226"/>
  <c r="BF226"/>
  <c r="T226"/>
  <c r="T225"/>
  <c r="R226"/>
  <c r="R225"/>
  <c r="P226"/>
  <c r="P225"/>
  <c r="BK226"/>
  <c r="BK225"/>
  <c r="J225"/>
  <c r="J226"/>
  <c r="BE226"/>
  <c r="J63"/>
  <c r="BI222"/>
  <c r="BH222"/>
  <c r="BG222"/>
  <c r="BF222"/>
  <c r="T222"/>
  <c r="R222"/>
  <c r="P222"/>
  <c r="BK222"/>
  <c r="J222"/>
  <c r="BE222"/>
  <c r="BI217"/>
  <c r="BH217"/>
  <c r="BG217"/>
  <c r="BF217"/>
  <c r="T217"/>
  <c r="R217"/>
  <c r="P217"/>
  <c r="BK217"/>
  <c r="J217"/>
  <c r="BE217"/>
  <c r="BI214"/>
  <c r="BH214"/>
  <c r="BG214"/>
  <c r="BF214"/>
  <c r="T214"/>
  <c r="R214"/>
  <c r="P214"/>
  <c r="BK214"/>
  <c r="J214"/>
  <c r="BE214"/>
  <c r="BI210"/>
  <c r="BH210"/>
  <c r="BG210"/>
  <c r="BF210"/>
  <c r="T210"/>
  <c r="R210"/>
  <c r="P210"/>
  <c r="BK210"/>
  <c r="J210"/>
  <c r="BE210"/>
  <c r="BI207"/>
  <c r="BH207"/>
  <c r="BG207"/>
  <c r="BF207"/>
  <c r="T207"/>
  <c r="R207"/>
  <c r="P207"/>
  <c r="BK207"/>
  <c r="J207"/>
  <c r="BE207"/>
  <c r="BI203"/>
  <c r="BH203"/>
  <c r="BG203"/>
  <c r="BF203"/>
  <c r="T203"/>
  <c r="R203"/>
  <c r="P203"/>
  <c r="BK203"/>
  <c r="J203"/>
  <c r="BE203"/>
  <c r="BI200"/>
  <c r="BH200"/>
  <c r="BG200"/>
  <c r="BF200"/>
  <c r="T200"/>
  <c r="R200"/>
  <c r="P200"/>
  <c r="BK200"/>
  <c r="J200"/>
  <c r="BE200"/>
  <c r="BI196"/>
  <c r="BH196"/>
  <c r="BG196"/>
  <c r="BF196"/>
  <c r="T196"/>
  <c r="R196"/>
  <c r="P196"/>
  <c r="BK196"/>
  <c r="J196"/>
  <c r="BE196"/>
  <c r="BI193"/>
  <c r="BH193"/>
  <c r="BG193"/>
  <c r="BF193"/>
  <c r="T193"/>
  <c r="T192"/>
  <c r="R193"/>
  <c r="R192"/>
  <c r="P193"/>
  <c r="P192"/>
  <c r="BK193"/>
  <c r="BK192"/>
  <c r="J192"/>
  <c r="J193"/>
  <c r="BE193"/>
  <c r="J62"/>
  <c r="BI188"/>
  <c r="BH188"/>
  <c r="BG188"/>
  <c r="BF188"/>
  <c r="T188"/>
  <c r="R188"/>
  <c r="P188"/>
  <c r="BK188"/>
  <c r="J188"/>
  <c r="BE188"/>
  <c r="BI185"/>
  <c r="BH185"/>
  <c r="BG185"/>
  <c r="BF185"/>
  <c r="T185"/>
  <c r="R185"/>
  <c r="P185"/>
  <c r="BK185"/>
  <c r="J185"/>
  <c r="BE185"/>
  <c r="BI181"/>
  <c r="BH181"/>
  <c r="BG181"/>
  <c r="BF181"/>
  <c r="T181"/>
  <c r="R181"/>
  <c r="P181"/>
  <c r="BK181"/>
  <c r="J181"/>
  <c r="BE181"/>
  <c r="BI177"/>
  <c r="BH177"/>
  <c r="BG177"/>
  <c r="BF177"/>
  <c r="T177"/>
  <c r="R177"/>
  <c r="P177"/>
  <c r="BK177"/>
  <c r="J177"/>
  <c r="BE177"/>
  <c r="BI173"/>
  <c r="BH173"/>
  <c r="BG173"/>
  <c r="BF173"/>
  <c r="T173"/>
  <c r="R173"/>
  <c r="P173"/>
  <c r="BK173"/>
  <c r="J173"/>
  <c r="BE173"/>
  <c r="BI169"/>
  <c r="BH169"/>
  <c r="BG169"/>
  <c r="BF169"/>
  <c r="T169"/>
  <c r="R169"/>
  <c r="P169"/>
  <c r="BK169"/>
  <c r="J169"/>
  <c r="BE169"/>
  <c r="BI166"/>
  <c r="BH166"/>
  <c r="BG166"/>
  <c r="BF166"/>
  <c r="T166"/>
  <c r="R166"/>
  <c r="P166"/>
  <c r="BK166"/>
  <c r="J166"/>
  <c r="BE166"/>
  <c r="BI162"/>
  <c r="BH162"/>
  <c r="BG162"/>
  <c r="BF162"/>
  <c r="T162"/>
  <c r="R162"/>
  <c r="P162"/>
  <c r="BK162"/>
  <c r="J162"/>
  <c r="BE162"/>
  <c r="BI153"/>
  <c r="BH153"/>
  <c r="BG153"/>
  <c r="BF153"/>
  <c r="T153"/>
  <c r="R153"/>
  <c r="P153"/>
  <c r="BK153"/>
  <c r="J153"/>
  <c r="BE153"/>
  <c r="BI147"/>
  <c r="BH147"/>
  <c r="BG147"/>
  <c r="BF147"/>
  <c r="T147"/>
  <c r="R147"/>
  <c r="P147"/>
  <c r="BK147"/>
  <c r="J147"/>
  <c r="BE147"/>
  <c r="BI139"/>
  <c r="BH139"/>
  <c r="BG139"/>
  <c r="BF139"/>
  <c r="T139"/>
  <c r="R139"/>
  <c r="P139"/>
  <c r="BK139"/>
  <c r="J139"/>
  <c r="BE139"/>
  <c r="BI131"/>
  <c r="BH131"/>
  <c r="BG131"/>
  <c r="BF131"/>
  <c r="T131"/>
  <c r="R131"/>
  <c r="P131"/>
  <c r="BK131"/>
  <c r="J131"/>
  <c r="BE131"/>
  <c r="BI127"/>
  <c r="BH127"/>
  <c r="BG127"/>
  <c r="BF127"/>
  <c r="T127"/>
  <c r="R127"/>
  <c r="P127"/>
  <c r="BK127"/>
  <c r="J127"/>
  <c r="BE127"/>
  <c r="BI118"/>
  <c r="BH118"/>
  <c r="BG118"/>
  <c r="BF118"/>
  <c r="T118"/>
  <c r="R118"/>
  <c r="P118"/>
  <c r="BK118"/>
  <c r="J118"/>
  <c r="BE118"/>
  <c r="BI114"/>
  <c r="BH114"/>
  <c r="BG114"/>
  <c r="BF114"/>
  <c r="T114"/>
  <c r="R114"/>
  <c r="P114"/>
  <c r="BK114"/>
  <c r="J114"/>
  <c r="BE114"/>
  <c r="BI108"/>
  <c r="BH108"/>
  <c r="BG108"/>
  <c r="BF108"/>
  <c r="T108"/>
  <c r="R108"/>
  <c r="P108"/>
  <c r="BK108"/>
  <c r="J108"/>
  <c r="BE108"/>
  <c r="BI102"/>
  <c r="BH102"/>
  <c r="BG102"/>
  <c r="BF102"/>
  <c r="T102"/>
  <c r="R102"/>
  <c r="P102"/>
  <c r="BK102"/>
  <c r="J102"/>
  <c r="BE102"/>
  <c r="BI98"/>
  <c r="BH98"/>
  <c r="BG98"/>
  <c r="BF98"/>
  <c r="T98"/>
  <c r="R98"/>
  <c r="P98"/>
  <c r="BK98"/>
  <c r="J98"/>
  <c r="BE98"/>
  <c r="BI94"/>
  <c r="F37"/>
  <c i="1" r="BD55"/>
  <c i="2" r="BH94"/>
  <c r="F36"/>
  <c i="1" r="BC55"/>
  <c i="2" r="BG94"/>
  <c r="F35"/>
  <c i="1" r="BB55"/>
  <c i="2" r="BF94"/>
  <c r="J34"/>
  <c i="1" r="AW55"/>
  <c i="2" r="F34"/>
  <c i="1" r="BA55"/>
  <c i="2" r="T94"/>
  <c r="T93"/>
  <c r="T92"/>
  <c r="T91"/>
  <c r="R94"/>
  <c r="R93"/>
  <c r="R92"/>
  <c r="R91"/>
  <c r="P94"/>
  <c r="P93"/>
  <c r="P92"/>
  <c r="P91"/>
  <c i="1" r="AU55"/>
  <c i="2" r="BK94"/>
  <c r="BK93"/>
  <c r="J93"/>
  <c r="BK92"/>
  <c r="J92"/>
  <c r="BK91"/>
  <c r="J91"/>
  <c r="J59"/>
  <c r="J30"/>
  <c i="1" r="AG55"/>
  <c i="2" r="J94"/>
  <c r="BE94"/>
  <c r="J33"/>
  <c i="1" r="AV55"/>
  <c i="2" r="F33"/>
  <c i="1" r="AZ55"/>
  <c i="2" r="J61"/>
  <c r="J60"/>
  <c r="J87"/>
  <c r="F87"/>
  <c r="F85"/>
  <c r="E83"/>
  <c r="J54"/>
  <c r="F54"/>
  <c r="F52"/>
  <c r="E50"/>
  <c r="J39"/>
  <c r="J24"/>
  <c r="E24"/>
  <c r="J88"/>
  <c r="J55"/>
  <c r="J23"/>
  <c r="J18"/>
  <c r="E18"/>
  <c r="F88"/>
  <c r="F55"/>
  <c r="J17"/>
  <c r="J12"/>
  <c r="J85"/>
  <c r="J52"/>
  <c r="E7"/>
  <c r="E81"/>
  <c r="E48"/>
  <c i="1" r="BD54"/>
  <c r="W33"/>
  <c r="BC54"/>
  <c r="W32"/>
  <c r="BB54"/>
  <c r="W31"/>
  <c r="BA54"/>
  <c r="W30"/>
  <c r="AZ54"/>
  <c r="W29"/>
  <c r="AY54"/>
  <c r="AX54"/>
  <c r="AW54"/>
  <c r="AK30"/>
  <c r="AV54"/>
  <c r="AK29"/>
  <c r="AU54"/>
  <c r="AT54"/>
  <c r="AS54"/>
  <c r="AG54"/>
  <c r="AK26"/>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<sst xmlns="http://schemas.openxmlformats.org/spreadsheetml/2006/main">
  <si>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</si>
  <si>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</si>
  <si>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</si>
  <si>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</si>
  <si>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</si>
  <si>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{df426a0f-a343-4fa6-a978-13b68047c938}</t>
  </si>
  <si>
    <t>0,01</t>
  </si>
  <si>
    <t>21</t>
  </si>
  <si>
    <t>15</t>
  </si>
  <si>
    <t>REKAPITULACE STAVBY</t>
  </si>
  <si>
    <t xml:space="preserve">v ---  níže se nacházejí doplnkové a pomocné údaje k sestavám  --- v</t>
  </si>
  <si>
    <t>Návod na vyplnění</t>
  </si>
  <si>
    <t>0,001</t>
  </si>
  <si>
    <t>Kód:</t>
  </si>
  <si>
    <t>171102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</si>
  <si>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</si>
  <si>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</si>
  <si>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Vodní dílo Chroustovice - rekonstrukce hradící konstrukce</t>
  </si>
  <si>
    <t>KSO:</t>
  </si>
  <si>
    <t>821 19</t>
  </si>
  <si>
    <t>CC-CZ:</t>
  </si>
  <si>
    <t/>
  </si>
  <si>
    <t>Místo:</t>
  </si>
  <si>
    <t>Obec Croustovice</t>
  </si>
  <si>
    <t>Datum:</t>
  </si>
  <si>
    <t>11. 7. 2018</t>
  </si>
  <si>
    <t>Zadavatel:</t>
  </si>
  <si>
    <t>IČ:</t>
  </si>
  <si>
    <t>70890005</t>
  </si>
  <si>
    <t>Povodí Labe, státní podnik</t>
  </si>
  <si>
    <t>DIČ:</t>
  </si>
  <si>
    <t>CZ70890005</t>
  </si>
  <si>
    <t>Uchazeč:</t>
  </si>
  <si>
    <t>Vyplň údaj</t>
  </si>
  <si>
    <t>Projektant:</t>
  </si>
  <si>
    <t>46347526</t>
  </si>
  <si>
    <t>AQUATIS a. s.</t>
  </si>
  <si>
    <t>CZ46347526</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</si>
  <si>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</si>
  <si>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</si>
  <si>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</si>
  <si>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</si>
  <si>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</si>
  <si>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</si>
  <si>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</si>
  <si>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</si>
  <si>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</si>
  <si>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</si>
  <si>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</si>
  <si>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</si>
  <si>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</si>
  <si>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</si>
  <si>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</si>
  <si>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</si>
  <si>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</si>
  <si>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</si>
  <si>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</si>
  <si>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</si>
  <si>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</si>
  <si>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</si>
  <si>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</si>
  <si>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</si>
  <si>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</si>
  <si>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</si>
  <si>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</si>
  <si>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</si>
  <si>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</si>
  <si>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</si>
  <si>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</si>
  <si>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</si>
  <si>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</si>
  <si>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</si>
  <si>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</si>
  <si>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</si>
  <si>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</si>
  <si>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</si>
  <si>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</si>
  <si>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</si>
  <si>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</si>
  <si>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</si>
  <si>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</si>
  <si>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</si>
  <si>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04</t>
  </si>
  <si>
    <t>Zpevněné plochy</t>
  </si>
  <si>
    <t>STA</t>
  </si>
  <si>
    <t>1</t>
  </si>
  <si>
    <t>{5c774d7e-96d8-4a41-9921-f87d32576af6}</t>
  </si>
  <si>
    <t>2</t>
  </si>
  <si>
    <t>VON</t>
  </si>
  <si>
    <t>Vedlejší a ostatní náklady</t>
  </si>
  <si>
    <t>{82b62241-5026-4996-b599-c2279afe4b0a}</t>
  </si>
  <si>
    <t>ASFpas</t>
  </si>
  <si>
    <t>m2</t>
  </si>
  <si>
    <t>5,3</t>
  </si>
  <si>
    <t>bed_bokdesky</t>
  </si>
  <si>
    <t>5,952</t>
  </si>
  <si>
    <t>KRYCÍ LIST SOUPISU PRACÍ</t>
  </si>
  <si>
    <t>bedneniOPER</t>
  </si>
  <si>
    <t>36,691</t>
  </si>
  <si>
    <t>BEDrimsy</t>
  </si>
  <si>
    <t>14,159</t>
  </si>
  <si>
    <t>demont_ocel</t>
  </si>
  <si>
    <t>kg</t>
  </si>
  <si>
    <t>1080</t>
  </si>
  <si>
    <t>izolaceboky</t>
  </si>
  <si>
    <t>3,647</t>
  </si>
  <si>
    <t>Objekt:</t>
  </si>
  <si>
    <t>izolaceLB</t>
  </si>
  <si>
    <t>19,928</t>
  </si>
  <si>
    <t>SO 04 - Zpevněné plochy</t>
  </si>
  <si>
    <t>izolacePB</t>
  </si>
  <si>
    <t>Jama</t>
  </si>
  <si>
    <t>Výkop jámy mostu</t>
  </si>
  <si>
    <t>44,188</t>
  </si>
  <si>
    <t>KOMC</t>
  </si>
  <si>
    <t>154,2</t>
  </si>
  <si>
    <t>mostniDeska</t>
  </si>
  <si>
    <t>m3</t>
  </si>
  <si>
    <t>6,376</t>
  </si>
  <si>
    <t>MOSTP</t>
  </si>
  <si>
    <t>plocha mostu</t>
  </si>
  <si>
    <t>-18,7</t>
  </si>
  <si>
    <t>MP_svisle</t>
  </si>
  <si>
    <t>MP Svislé</t>
  </si>
  <si>
    <t>kus</t>
  </si>
  <si>
    <t>22</t>
  </si>
  <si>
    <t>OBRUBNIK</t>
  </si>
  <si>
    <t>obrubník</t>
  </si>
  <si>
    <t>36,02</t>
  </si>
  <si>
    <t>odkopavka</t>
  </si>
  <si>
    <t>výkop</t>
  </si>
  <si>
    <t>42,3</t>
  </si>
  <si>
    <t>OHUMsvah</t>
  </si>
  <si>
    <t>ohumusování svahu</t>
  </si>
  <si>
    <t>13,344</t>
  </si>
  <si>
    <t>PeceticiV</t>
  </si>
  <si>
    <t>plocha pečetící vrstvy</t>
  </si>
  <si>
    <t>18,48</t>
  </si>
  <si>
    <t>Rimsy</t>
  </si>
  <si>
    <t>rozmery rimsy</t>
  </si>
  <si>
    <t>2,052</t>
  </si>
  <si>
    <t>Sejmuti</t>
  </si>
  <si>
    <t>20,46</t>
  </si>
  <si>
    <t>skruz</t>
  </si>
  <si>
    <t>27,65</t>
  </si>
  <si>
    <t>SutZidky</t>
  </si>
  <si>
    <t>20,58</t>
  </si>
  <si>
    <t>vodbedneni</t>
  </si>
  <si>
    <t>24,47</t>
  </si>
  <si>
    <t>ZBoper</t>
  </si>
  <si>
    <t>zb oper</t>
  </si>
  <si>
    <t>9,591</t>
  </si>
  <si>
    <t>zásyp</t>
  </si>
  <si>
    <t>33,825</t>
  </si>
  <si>
    <t>bed_koryto</t>
  </si>
  <si>
    <t>bedneni koryta</t>
  </si>
  <si>
    <t>39,18</t>
  </si>
  <si>
    <t>nanos_nahon</t>
  </si>
  <si>
    <t>čištění nánosu náhonu</t>
  </si>
  <si>
    <t>27,72</t>
  </si>
  <si>
    <t>bed_kridlo</t>
  </si>
  <si>
    <t>bedneni kridlo dopojeni</t>
  </si>
  <si>
    <t>3,438</t>
  </si>
  <si>
    <t>rovnanina</t>
  </si>
  <si>
    <t>kamenna rovnanina</t>
  </si>
  <si>
    <t>0,817</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</si>
  <si>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</si>
  <si>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</si>
  <si>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</si>
  <si>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</si>
  <si>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</si>
  <si>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</si>
  <si>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</si>
  <si>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</si>
  <si>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</si>
  <si>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</si>
  <si>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</si>
  <si>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</si>
  <si>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</si>
  <si>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</si>
  <si>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</si>
  <si>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</si>
  <si>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</si>
  <si>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</si>
  <si>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</si>
  <si>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</si>
  <si>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</si>
  <si>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</si>
  <si>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</si>
  <si>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</si>
  <si>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</si>
  <si>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</si>
  <si>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</si>
  <si>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</si>
  <si>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</si>
  <si>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</si>
  <si>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</si>
  <si>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</si>
  <si>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</si>
  <si>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</si>
  <si>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115101201</t>
  </si>
  <si>
    <t>Čerpání vody na dopravní výšku do 10 m průměrný přítok do 500 l/min</t>
  </si>
  <si>
    <t>hod</t>
  </si>
  <si>
    <t>CS ÚRS 2019 01</t>
  </si>
  <si>
    <t>4</t>
  </si>
  <si>
    <t>-618975534</t>
  </si>
  <si>
    <t>PP</t>
  </si>
  <si>
    <t>Čerpání vody na dopravní výšku do 10 m s uvažovaným průměrným přítokem do 500 l/min</t>
  </si>
  <si>
    <t>PSC</t>
  </si>
  <si>
    <t xml:space="preserve">Poznámka k souboru cen:_x000d_
1. Ceny jsou určeny pro čerpání ve dne, v noci, v pracovní dny i ve dnech pracovního klidu._x000d_
2. Ceny nelze použít pro čerpání vody při snižování hladiny podzemní vody soustavou čerpacích jehel; toto snižování hladiny vody se oceňuje cenami souborů cen:_x000d_
a) 115 20-12 Čerpací jehla,_x000d_
b) 115 20-13 Montáž a demontáž zařízení čerpací a odsávací stanice,_x000d_
c) 115 20-14 Montáž, opotřebení a demontáž sběrného potrubí,_x000d_
d) 115 20-15 Montáž a demontáž odpadního potrubí,_x000d_
e) 115 20-16 Odsávání a čerpání vody sběrným potrubím._x000d_
3. V cenách jsou započteny i náklady na odpadní potrubí v délce do 20 m, na lešení pod čerpadla a pod odpadní potrubí. Pro převedení vody na vzdálenost větší než 20 m se použijí položky souboru cen 115 00-11 Převedení vody potrubím tohoto katalogu._x000d_
4. V cenách nejsou započteny náklady na zřízení čerpacích jímek nebo projektovaných studní:_x000d_
a) kopaných; tyto se oceňují příslušnými cenami části A02 Zemní práce pro objekty oborů 821 až 828,_x000d_
b) vrtaných; tyto se oceňují příslušnými cenami katalogu 800-2 Zvláštní zakládání objektů._x000d_
5. Doba, po kterou nejsou čerpadla v činnosti, se neoceňuje. Výjimkou je přerušení čerpání vody na dobu do 15 minut jednotlivě; toto přerušení se od doby čerpání neodečítá._x000d_
6. Dopravní výškou vody se rozumí svislá vzdálenost mezi hladinou vody v jímce sníženou čerpáním a vodorovnou rovinou proloženou osou nejvyššího bodu výtlačného potrubí._x000d_
7. Množství jednotek se určuje v hodinách doby, po kterou je jednotlivé čerpadlo, popř. celý soubor čerpadel v činnosti._x000d_
8. Počet měrných jednotek se určí samostatně za každé čerpací místo (jámu, studnu, šachtu)_x000d_
</t>
  </si>
  <si>
    <t>VV</t>
  </si>
  <si>
    <t>24*30*2</t>
  </si>
  <si>
    <t>115101301</t>
  </si>
  <si>
    <t>Pohotovost čerpací soupravy pro dopravní výšku do 10 m přítok do 500 l/min</t>
  </si>
  <si>
    <t>den</t>
  </si>
  <si>
    <t>769054837</t>
  </si>
  <si>
    <t>Pohotovost záložní čerpací soupravy pro dopravní výšku do 10 m s uvažovaným průměrným přítokem do 500 l/min</t>
  </si>
  <si>
    <t xml:space="preserve">Poznámka k souboru cen:_x000d_
1. V ceně nejsou započteny náklady na sací a výtlačné potrubí, příp. na odpadní žlaby a náklady na lešení pod čerpadlo a pod potrubí nebo pod odpadní žlaby, na energii a na záložní zdroje energie._x000d_
2. Oceňují se všechny kalendářní dny od skončení montáže do započetí demontáže čerpací soupravy s odečtením kalendářních dnů, ve kterých je tato souprava v činnosti._x000d_
3. Pohotovost záložní čerpací soupravy se oceňuje jen se souhlasem investora a to tehdy, mohla-li by porucha v čerpání ohrozit bezpečnost pracujících nebo budované dílo, příp. termín výstavby._x000d_
4. Dopravní výškou vody se rozumí svislá vzdálenost mezi hladinou vody v jímce sníženou čerpáním a vodorovnou rovinou, proloženou osou nejvyššího bodu výtlačného potrubí._x000d_
5. Počet měrných jednotek se určí samostatně za každé čerpací místo (jámu, studnu, šachtu)_x000d_
6. Pokud projekt předepíše zřízení samostatného sacího nebo výtlačného potrubí, oceňují se tyto náklady cenami souboru cen 115 00-11 Převedení vody potrubím._x000d_
</t>
  </si>
  <si>
    <t>30*2</t>
  </si>
  <si>
    <t>3</t>
  </si>
  <si>
    <t>121101101</t>
  </si>
  <si>
    <t>Sejmutí ornice s přemístěním na vzdálenost do 50 m</t>
  </si>
  <si>
    <t>-1706988741</t>
  </si>
  <si>
    <t>Sejmutí ornice nebo lesní půdy s vodorovným přemístěním na hromady v místě upotřebení nebo na dočasné či trvalé skládky se složením, na vzdálenost do 50 m</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</si>
  <si>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</si>
  <si>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(98+9,9)*0,15 "Viz přílohy C.3"</t>
  </si>
  <si>
    <t>1,9*15*0,15 "viz příloha C.9"</t>
  </si>
  <si>
    <t>Součet</t>
  </si>
  <si>
    <t>122201101</t>
  </si>
  <si>
    <t>Odkopávky a prokopávky nezapažené v hornině tř. 3 objem do 100 m3</t>
  </si>
  <si>
    <t>-1626949512</t>
  </si>
  <si>
    <t>Odkopávky a prokopávky nezapažené s přehozením výkopku na vzdálenost do 3 m nebo s naložením na dopravní prostředek v hornině tř. 3 do 100 m3</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</si>
  <si>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</si>
  <si>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(98+9,9)*0,25 "LB Viz příloha C.3 a C.5"</t>
  </si>
  <si>
    <t>61,3*0,25 "PB Viz příloha C.3 a C.5"</t>
  </si>
  <si>
    <t>5</t>
  </si>
  <si>
    <t>122201109</t>
  </si>
  <si>
    <t>Příplatek za lepivost u odkopávek v hornině tř. 1 až 3</t>
  </si>
  <si>
    <t>-1108890480</t>
  </si>
  <si>
    <t>Odkopávky a prokopávky nezapažené s přehozením výkopku na vzdálenost do 3 m nebo s naložením na dopravní prostředek v hornině tř. 3 Příplatek k cenám za lepivost horniny tř. 3</t>
  </si>
  <si>
    <t>0,15*odkopavka "15% lepivost"</t>
  </si>
  <si>
    <t>6</t>
  </si>
  <si>
    <t>131301101</t>
  </si>
  <si>
    <t>Hloubení jam nezapažených v hornině tř. 4 objemu do 100 m3</t>
  </si>
  <si>
    <t>1026895599</t>
  </si>
  <si>
    <t>Hloubení nezapažených jam a zářezů s urovnáním dna do předepsaného profilu a spádu v hornině tř. 4 do 100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</si>
  <si>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větší._x000d_
2. Ceny lze použít i pro hloubení nezapažených jam a zářezů pro podzemní vedení, jsou-li tyto práce prováděny z povrchu území._x000d_
3. Předepisuje-li projekt hloubit jámy popsané v pozn. č. 1 v hornině 5 až 7 bez použití trhavin, oceňuje se toto hloubení_x000d_
a) v suchu nebo v mokru cenami 138 40-1101, 138 50-1101 a 138 60-1101 Dolamování zapažených nebo nezapažených hloubených vykopávek;_x000d_
b) v tekoucí vodě při jakékoliv její rychlosti individuálně._x000d_
4. Hloubení nezapažených jam hloubky přes 16 m se oceňuje individuálně._x000d_
5. V cenách jsou započteny i náklady na případné nutné přemístění výkopku ve výkopišti a na přehození výkopku na přilehlém terénu na vzdálenost do 3 m od okraje jámy nebo naložení na dopravní prostředek._x000d_
6. Náklady na svislé přemístění výkopku nad 1 m hloubky se určí dle ustanovení článku č. 3161 všeobecných podmínek katalogu._x000d_
</t>
  </si>
  <si>
    <t>5,8*0,916 "Výkop LB viz příloza C.6 a C.3"</t>
  </si>
  <si>
    <t>5,8*0,944 "Výkop PB viz příloza C.6 a C.3"</t>
  </si>
  <si>
    <t>1,4*6,5 "výkop pro koryto náhonu viz C.9"</t>
  </si>
  <si>
    <t>1,5*8,5 "výkop pro koryto náhonu viz C.9"</t>
  </si>
  <si>
    <t>2,1*5,5 "výkop pro koryto náhonu viz C.9"</t>
  </si>
  <si>
    <t>7</t>
  </si>
  <si>
    <t>131301109</t>
  </si>
  <si>
    <t>Příplatek za lepivost u hloubení jam nezapažených v hornině tř. 4</t>
  </si>
  <si>
    <t>-1903023465</t>
  </si>
  <si>
    <t>Hloubení nezapažených jam a zářezů s urovnáním dna do předepsaného profilu a spádu Příplatek k cenám za lepivost horniny tř. 4</t>
  </si>
  <si>
    <t>0,15*jama "15% lepivost"</t>
  </si>
  <si>
    <t>8</t>
  </si>
  <si>
    <t>162301101</t>
  </si>
  <si>
    <t>Vodorovné přemístění do 500 m výkopku/sypaniny z horniny tř. 1 až 4</t>
  </si>
  <si>
    <t>-1409730049</t>
  </si>
  <si>
    <t>Vodorovné přemístění výkopku nebo sypaniny po suchu na obvyklém dopravním prostředku, bez naložení výkopku, avšak se složením bez rozhrnutí z horniny tř. 1 až 4 na vzdálenost přes 50 do 500 m</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</si>
  <si>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</si>
  <si>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Přemístění na MD</t>
  </si>
  <si>
    <t>Přemístění z MD</t>
  </si>
  <si>
    <t>9</t>
  </si>
  <si>
    <t>1623-R07</t>
  </si>
  <si>
    <t>Odklizení přebytku zeminy a nánosů odpovídajícím zákonným způsobem</t>
  </si>
  <si>
    <t>1997368964</t>
  </si>
  <si>
    <t>Odklizení přebytku zeminy odpovídajícím zákonným způsobem
Položka zahrnuje kompletní odvoz a uložení, zejména:
 - naložení na dopravní prostředek
 - přemístění po suchu
 - uložení na skládku / recyklaci vč. poplatků</t>
  </si>
  <si>
    <t>jama</t>
  </si>
  <si>
    <t>sejmuti-(0,1*OHUMsvah)</t>
  </si>
  <si>
    <t>-zásyp</t>
  </si>
  <si>
    <t>10</t>
  </si>
  <si>
    <t>167101101</t>
  </si>
  <si>
    <t>Nakládání výkopku z hornin tř. 1 až 4 do 100 m3</t>
  </si>
  <si>
    <t>705419659</t>
  </si>
  <si>
    <t>Nakládání, skládání a překládání neulehlého výkopku nebo sypaniny nakládání, množství do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</si>
  <si>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</si>
  <si>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sejmuti</t>
  </si>
  <si>
    <t>zásyp "naložení na MD"</t>
  </si>
  <si>
    <t>11</t>
  </si>
  <si>
    <t>174101101</t>
  </si>
  <si>
    <t>Zásyp jam, šachet rýh nebo kolem objektů sypaninou se zhutněním</t>
  </si>
  <si>
    <t>1843855741</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</si>
  <si>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</si>
  <si>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</si>
  <si>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 xml:space="preserve"> viz příloha C.9</t>
  </si>
  <si>
    <t>Zásyp ŽB Opěr</t>
  </si>
  <si>
    <t>0,9*5,5</t>
  </si>
  <si>
    <t>zásyp koryta náhodu</t>
  </si>
  <si>
    <t>3,85*7,5</t>
  </si>
  <si>
    <t>12</t>
  </si>
  <si>
    <t>181411123</t>
  </si>
  <si>
    <t>Založení lučního trávníku výsevem plochy do 1000 m2 ve svahu do 1:1</t>
  </si>
  <si>
    <t>1331634009</t>
  </si>
  <si>
    <t>Založení trávníku na půdě předem připravené plochy do 1000 m2 výsevem včetně utažení lučního na svahu přes 1:2 do 1:1</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</si>
  <si>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</si>
  <si>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13</t>
  </si>
  <si>
    <t>M</t>
  </si>
  <si>
    <t>00572474</t>
  </si>
  <si>
    <t>osivo směs travní krajinná-svahová</t>
  </si>
  <si>
    <t>-957789147</t>
  </si>
  <si>
    <t>OHUMsvah *(300/10000) "kg/ha"</t>
  </si>
  <si>
    <t>14</t>
  </si>
  <si>
    <t>181951102</t>
  </si>
  <si>
    <t>Úprava pláně v hornině tř. 1 až 4 se zhutněním</t>
  </si>
  <si>
    <t>2023990259</t>
  </si>
  <si>
    <t>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</si>
  <si>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</si>
  <si>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98+61,3 "Viz příloha C.3 a C.5"</t>
  </si>
  <si>
    <t>182201101</t>
  </si>
  <si>
    <t>Svahování násypů</t>
  </si>
  <si>
    <t>-447932373</t>
  </si>
  <si>
    <t>Svahování trvalých svahů do projektovaných profilů s potřebným přemístěním výkopku při svahování násypů v jakékoliv hornině</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</si>
  <si>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vodotečí._x000d_
2. Ceny nelze použít pro urovnání stěn příkopů při čištění; toto urovnání se oceňuje cenami souboru cen 938 90-2 . čištění příkopů komunikací v suchu nebo ve vodě A02 Zemní práce pro objekty oborů 821 až 828._x000d_
3. Úprava ploch vodorovných nebo ve sklonu do 1 : 5 s výjimkou ustanovení v poznámce č. 1 se oceňuje cenami souboru cen 181 *0-11 Úprava pláně vyrovnáním výškových rozdílů._x000d_
</t>
  </si>
  <si>
    <t>16</t>
  </si>
  <si>
    <t>182301121</t>
  </si>
  <si>
    <t>Rozprostření ornice pl do 500 m2 ve svahu přes 1:5 tl vrstvy do 100 mm</t>
  </si>
  <si>
    <t>-1853287827</t>
  </si>
  <si>
    <t>Rozprostření a urovnání ornice ve svahu sklonu přes 1:5 při souvislé ploše do 500 m2, tl. vrstvy do 100 mm</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</si>
  <si>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3,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</si>
  <si>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(3,8+1,6+5,72)*1,2 "Viz příloha C.3 a C.5"</t>
  </si>
  <si>
    <t>17</t>
  </si>
  <si>
    <t>185803113</t>
  </si>
  <si>
    <t>Ošetření trávníku shrabáním ve svahu do 1:1</t>
  </si>
  <si>
    <t>465943086</t>
  </si>
  <si>
    <t>Ošetření trávníku jednorázové na svahu přes 1:2 do 1:1</t>
  </si>
  <si>
    <t xml:space="preserve">Poznámka k souboru cen:_x000d_
1. V cenách nejsou započteny náklady na :_x000d_
a) vypletí; tyto práce se oceňují cenami části C02 souboru cen 185 80-42 Vypletí,_x000d_
b) zalití; tyto práce se oceňují cenami části C02 souboru cen 185 80-43 Zalití rostlin vodou_x000d_
c) chemické odplevelení; tyto práce se oceňují cenami části A02 souboru cen 184 80-22 Chemické odplevelení trávníku,_x000d_
d) hnojení; tyto práce se oceňuji cenami části A02 souboru cen 184 85-11 Hnojení roztokem hnojiva nebo 185 80-21 Hnojení._x000d_
2. V cenách jsou započteny i náklady na pokosení se shrabáním, naložením shrabu na dopravní prostředek s odvezením do vzdálenosti 20 km a vyložením shrabu._x000d_
3. V cenách o sklonu svahu přes 1:1 jsou uvažovány podmínky pro svahy běžně schůdné; bez použití lezeckých technik. V případě použití lezeckých technik se tyto náklady oceňují individuálně._x000d_
</t>
  </si>
  <si>
    <t>18</t>
  </si>
  <si>
    <t>185804311</t>
  </si>
  <si>
    <t>Zalití rostlin vodou plocha do 20 m2</t>
  </si>
  <si>
    <t>423883942</t>
  </si>
  <si>
    <t>Zalití rostlin vodou plochy záhonů jednotlivě do 20 m2</t>
  </si>
  <si>
    <t>OHUMsvah *0,01*3</t>
  </si>
  <si>
    <t>19</t>
  </si>
  <si>
    <t>185851121</t>
  </si>
  <si>
    <t>Dovoz vody pro zálivku rostlin za vzdálenost do 1000 m</t>
  </si>
  <si>
    <t>-1719762832</t>
  </si>
  <si>
    <t>Dovoz vody pro zálivku rostlin na vzdálenost do 1000 m</t>
  </si>
  <si>
    <t xml:space="preserve">Poznámka k souboru cen:_x000d_
1. Ceny lze použít pouze tehdy, když není voda dostupná z vodovodního řádu._x000d_
2. V cenách jsou započteny i náklady na čerpání vody do cisterny._x000d_
3. V cenách nejsou započteny náklady na dodání vody. Tyto náklady se oceňují individuálně._x000d_
</t>
  </si>
  <si>
    <t>Zakládání</t>
  </si>
  <si>
    <t>20</t>
  </si>
  <si>
    <t>225411112</t>
  </si>
  <si>
    <t>Vrty maloprofilové jádrové D do 195 mm úklon do 45° hl do 25 m hor. I a II</t>
  </si>
  <si>
    <t>m</t>
  </si>
  <si>
    <t>2139012194</t>
  </si>
  <si>
    <t>Maloprofilové vrty jádrové průměru přes 156 do 195 mm do úklonu 45° v hl 0 až 25 m v hornině tř. I a II</t>
  </si>
  <si>
    <t>3,25*MP_svisle</t>
  </si>
  <si>
    <t>282602112</t>
  </si>
  <si>
    <t>Injektování povrchové vysokotlaké s dvojitým obturátorem mikropilot a kotev tlakem do 2 MPa</t>
  </si>
  <si>
    <t>-725842865</t>
  </si>
  <si>
    <t>Injektování povrchové s dvojitým obturátorem mikropilot nebo kotev tlakem přes 0,60 do 2,0 MPa</t>
  </si>
  <si>
    <t xml:space="preserve">Poznámka k souboru cen:_x000d_
1. Ceny nelze použít pro injektování:_x000d_
a) jednoduchým obturátorem; toto injektování se oceňuje cenami souboru cen 28. 60-11 Injektování,_x000d_
b) aktivovanou maltou; toto injektování se oceňuje cenami souboru cen 28. 60-41 Injektování aktivovanými směsmi,_x000d_
c) vysokotlaké s dvojitým obturátorem; toto injektování se oceňuje cenami souboru cen 282 60-31 Injektování vysokotlaké s dvojitým obturátorem,_x000d_
d) organickými pryskyřicemi neředitelnými vodou; toto injektování se oceňuje cenami souboru cen 282 60-51 Injektování povrchové vysokotlaké pryskyřicemi neředitelnými vodou,_x000d_
e) živicemi za tepla; toto injektování se oceňuje individuálně,_x000d_
f) tryskové; tato injektáž se oceňuje cenami souboru cen 282 61-21 Trysková injektáž._x000d_
2. Rozhodující pro volbu ceny podle výšky tlaku je maximální tlak na jednom vrtu._x000d_
</t>
  </si>
  <si>
    <t>1,0*3,25*MP_svisle</t>
  </si>
  <si>
    <t>R04</t>
  </si>
  <si>
    <t>dodávka cementové injektážní směsi (beton C25/30, XA1)</t>
  </si>
  <si>
    <t>-1829648285</t>
  </si>
  <si>
    <t>0,200^2*pi/4*1,5*3,25*MP_svisle</t>
  </si>
  <si>
    <t>23</t>
  </si>
  <si>
    <t>283111112</t>
  </si>
  <si>
    <t>Zřízení trubkových mikropilot svislých část hladká D 105 mm</t>
  </si>
  <si>
    <t>-1150929695</t>
  </si>
  <si>
    <t>Zřízení ocelových, trubkových mikropilot tlakové i tahové svislé nebo odklon od svislice do 60° část hladká, průměru přes 80 do 105 mm</t>
  </si>
  <si>
    <t xml:space="preserve">Poznámka k souboru cen:_x000d_
1. V cenách jsou započteny i náklady na:_x000d_
a) vyčištění vrtu,_x000d_
b) dodání a výrobu cementové zálivky,_x000d_
c) sestavení mikropiloty,_x000d_
d) veškeré úpravy po injektování._x000d_
2. V cenách nejsou započteny náklady na:_x000d_
a) vrty; tyto stavební práce se oceňují cenami souboru cen 22...- Vrty_x000d_
b) injektování; tyto stavební práce se oceňují cenami souboru cen 281 60-21 Injektování mikropilot,_x000d_
c) dodání mikropilot; tyto náklady se oceňují ve specifikaci,_x000d_
d) dodání a osazení hlavy mikropilot; tyto stavební práce se oceňují cenami souboru cen 283 13-11 Zřízení hlavy trubkových mikropilot._x000d_
</t>
  </si>
  <si>
    <t>0,75*MP_svisle</t>
  </si>
  <si>
    <t>24</t>
  </si>
  <si>
    <t>R02</t>
  </si>
  <si>
    <t>dodávka trubkové mikropiloty prům. 89/10 mm, ocel S 235 - hladká část</t>
  </si>
  <si>
    <t>450161860</t>
  </si>
  <si>
    <t>25</t>
  </si>
  <si>
    <t>283111122</t>
  </si>
  <si>
    <t>Zřízení trubkových mikropilot svislých část manžetová D 105 mm</t>
  </si>
  <si>
    <t>-1405668604</t>
  </si>
  <si>
    <t>Zřízení ocelových, trubkových mikropilot tlakové i tahové svislé nebo odklon od svislice do 60° část manžetová, průměru přes 80 do 105 mm</t>
  </si>
  <si>
    <t>26</t>
  </si>
  <si>
    <t>R03</t>
  </si>
  <si>
    <t>dodávka trubkové mikropiloty prům. 89/10 mm, ocel S 235 - manžetová část</t>
  </si>
  <si>
    <t>1482174269</t>
  </si>
  <si>
    <t>27</t>
  </si>
  <si>
    <t>283131112</t>
  </si>
  <si>
    <t>Zřízení hlavy mikropilot namáhaných tlakem i tahem D do 105 mm</t>
  </si>
  <si>
    <t>1980919047</t>
  </si>
  <si>
    <t>Zřízení hlav trubkových mikropilot namáhaných tlakem i tahem, průměru přes 80 do 105 mm</t>
  </si>
  <si>
    <t xml:space="preserve">Poznámka k souboru cen:_x000d_
1. V cenách jsou započteny i náklady na přivaření nebo našroubování hlavy mikropiloty a zajištění svarem._x000d_
2. V cenách nejsou započteny náklady na materiál hlavy mikropilot; tyto náklady se oceňují ve specifikaci._x000d_
</t>
  </si>
  <si>
    <t>P</t>
  </si>
  <si>
    <t xml:space="preserve">Poznámka k položce:_x000d_
K horní části mikropiloty bude přivařena šroubovice z betonářské oceli R8  v délce 1,0 m</t>
  </si>
  <si>
    <t>2*11 "svislé MP" "viz příloha C.7."</t>
  </si>
  <si>
    <t>28</t>
  </si>
  <si>
    <t>R01</t>
  </si>
  <si>
    <t>dodávka hlavy mikropiloty 150x150x20 mm, ocel S235</t>
  </si>
  <si>
    <t>940083797</t>
  </si>
  <si>
    <t>0,150*0,150*0,020*8750*MP_svisle</t>
  </si>
  <si>
    <t>Svislé a kompletní konstrukce</t>
  </si>
  <si>
    <t>29</t>
  </si>
  <si>
    <t>317321118</t>
  </si>
  <si>
    <t>Mostní římsy ze ŽB C 30/37</t>
  </si>
  <si>
    <t>-2059977688</t>
  </si>
  <si>
    <t>Římsy ze železového betonu C 30/37</t>
  </si>
  <si>
    <t xml:space="preserve">Poznámka k souboru cen:_x000d_
1. V cenách jsou započteny náklady na:_x000d_
a) kontrolu výztuže a bednění s potřebným krytím výztuže,_x000d_
b) uhlazení horního povrchu římsy, ošetření čerstvě uloženého betonu požadované certifikované kvality._x000d_
2. Soubor cen nelze použít pro římsy, které jsou betonovány jako součást desky mostovky._x000d_
</t>
  </si>
  <si>
    <t>0,20*2*5,13 "viz C.6 a C.7"</t>
  </si>
  <si>
    <t>30</t>
  </si>
  <si>
    <t>317353121</t>
  </si>
  <si>
    <t>Bednění mostních říms všech tvarů - zřízení</t>
  </si>
  <si>
    <t>377377293</t>
  </si>
  <si>
    <t>Bednění mostní římsy zřízení všech tvarů</t>
  </si>
  <si>
    <t xml:space="preserve">Poznámka k souboru cen:_x000d_
1. Cenu -3121 lze použít pro klasické pohledové bednění všech tvarů z palubek a hranolů osazených na konzolách nebo na podporách vyložení římsy._x000d_
2. Cenu -3122 lze použít pro bednění konstantního tvaru zhotovené pojízdné formy přesunovaného k betonáži po jednotlivých záběrech 25 m._x000d_
3. Náklady na drobný spotřební materiál (např. hřebíky, latě, lavičáky) jsou započteny v režijních nákladech._x000d_
4. V ceně -3121 jsou započteny náklady na založení, sestavení a osazení bednění římsy, nástřik bednění odformovacím prostředkem a opotřebení pohledového bednění podle počtu užití._x000d_
5. V ceně -3122 jsou započteny náklady na osazení římsového vozíku a jeho měsíční nájemné vztažené k ploše bednění._x000d_
6. V cenách -3221 a -3222 jsou započteny náklady na odbednění a očištění bednění._x000d_
7. V ceně -3311 jsou započteny náklady na vložení matrice architektonického designu v pohledové ploše s nalepením vložky na podklad z jakéhokoliv bednění a výměnu opotřebeného designu matrice podle počtu užití._x000d_
8. Ceny obsahují i materiál distančních tělísek výztuže, ale vlastní ukládka tělísek je zahrnuta v souboru cen 317 36-11 Výztuž ztužujících věnců kleneb nebo ukončujících říms._x000d_
9. V cenách nejsou započteny náklady na:_x000d_
a) první montáž a poslední demontáž transportních dílců římsového vozíku, tyto se oceňují souborem cen 948 41-1 . Podpěrné skruže a podpěry dočasné kovové,_x000d_
b) výplně dilatačních spár včetně bednění čel dilatační spáry, tyto se oceňují souborem cen 931 99-41 Těsnění spáry betonové konstrukce pásy, profily, tmely,_x000d_
c) nátěr pečetící styčné plochy boku nosné konstrukce a římsy, tyto se oceňují souborem cen 628 61-11.. Nátěr mostních betonových konstrukcí epoxidový,_x000d_
d) podpěrné konstrukce pod bedněním říms, tyto práce se oceňují souborem cen 946 23-11 Zavěšené lešení pod bednění mostních říms._x000d_
</t>
  </si>
  <si>
    <t>Poznámka k položce:_x000d_
Včetně opatření bednění lištami pro vytvoření zkosených hran konstrukce.</t>
  </si>
  <si>
    <t>5,13*0,5*2 "viz C.7"</t>
  </si>
  <si>
    <t>0,4*5,13*2 "viz C.6 a C.7"</t>
  </si>
  <si>
    <t>0,48*5,13*2 "viz C.6 a C.7"</t>
  </si>
  <si>
    <t>31</t>
  </si>
  <si>
    <t>317353221</t>
  </si>
  <si>
    <t>Bednění mostních říms všech tvarů - odstranění</t>
  </si>
  <si>
    <t>1494190046</t>
  </si>
  <si>
    <t>Bednění mostní římsy odstranění všech tvarů</t>
  </si>
  <si>
    <t>32</t>
  </si>
  <si>
    <t>317361116</t>
  </si>
  <si>
    <t>Výztuž mostních říms z betonářské oceli 10 505</t>
  </si>
  <si>
    <t>t</t>
  </si>
  <si>
    <t>-910647312</t>
  </si>
  <si>
    <t>Výztuž mostních železobetonových říms z betonářské oceli 10 505 (R) nebo BSt 500</t>
  </si>
  <si>
    <t xml:space="preserve">Poznámka k souboru cen:_x000d_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říms._x000d_
2. Boční třmínky výztuže ke kotvení výztuže římsy osazené v nosné konstrukci se oceňují souborem cen 421 36-1 . Výztuž deskových konstrukcí._x000d_
3. V cenách nejsou započteny náklady na osazení kotevních stoliček, tyto se oceňují souborem cen 936 17- . 1 Osazení kovových doplňků mostního vybavení jednotlivě._x000d_
4. V cenách jsou započteny i náklady na osazení distančních tělísek pro předepsané krytí výztuže. Materiál těchto tělísek je započten v cenách bednění římsy._x000d_
</t>
  </si>
  <si>
    <t>0,130*Rimsy "uvažováné 130 kg/m3"</t>
  </si>
  <si>
    <t>33</t>
  </si>
  <si>
    <t>321321116R</t>
  </si>
  <si>
    <t>Konstrukce vodních staveb ze ŽB mrazuvzdorného tř. C 30/37, XC4, XF3</t>
  </si>
  <si>
    <t>1471644707</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</si>
  <si>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 XC4, XF3</t>
  </si>
  <si>
    <t xml:space="preserve">Poznámka k souboru cen:_x000d_
1. Ceny lze použít i pro:_x000d_
a) konstrukce těsnících ostruh, vývarů, patek, dotlačných klínů, vtoků hrází a vodních elektráren, injekčních, revizních a komunikačních štol a základových výpustí hrází, podklad pod dlažbu dna vývaru,_x000d_
b) betony nevodostavebné a nemrazuvzdorné, pokud jsou výjimečně použity v částech konstrukcí._x000d_
2. Ceny neplatí pro:_x000d_
a) předsádkový beton; tento se oceňuje cenami souboru cen 313 43- .1 Předsádkový beton konstrukcí vodních staveb,_x000d_
b) betonový podklad pod dlažbu; tento se oceňuje cenami souboru cen 451 31-51 Podkladní a výplňové vrstvy z betonu prostého pod dlažbu,_x000d_
c) betonovou těsnící nebo opevňovací vrstvu; tato se oceňuje cenami souboru cen 457 31- Těsnicí vrstva z betonu odolného proti agresivnímu prostředí,_x000d_
d) betonové zálivky kotevních šroubů, ocelových konstrukcí, různých dutin apod.; tyto se oceňují cenami souboru cen 936 45-71 Zálivka kotevních šroubů, ocelových konstrukcí, různých dutin apod.._x000d_
3. V cenách jsou započteny i náklady na :_x000d_
a) úpravu, opracování a ošetření pracovních spár tlakovou vodou, vzduchem nebo odstraněním betonové vrstvy,_x000d_
b) spojovací vrstvu na pracovních spárách,_x000d_
c) ošetření a ochranu čerstvého betonu proti povětrnostním vlivům a proti vysýchání,_x000d_
d) odstranění drátů z líce konstrukce a na úpravu líce v místě po odstraněných drátech,_x000d_
e) osazení kotevních želez při betonování konstrukce,_x000d_
f) ztížení práce u drážek otvorů, kapes, injekčních trubek apod.._x000d_
4. V cenách z betonu pro konstrukce bílých van 321 32-12 nejsou započteny náklady na těsnění dilatačních a pracovních spar, tyto se oceňují cenami souborů cen 953 33 části A08 katalogu 801-1 Budovy a haly - zděné a monolitické._x000d_
5. Objem se stanoví v m3 betonové konstrukce; objem dutin jednotlivě do 0,20 m3 se od celkového objemu neodečítá._x000d_
</t>
  </si>
  <si>
    <t>Koryto náhonu v terénu</t>
  </si>
  <si>
    <t>27,05 "m2" *0,3 "dno"</t>
  </si>
  <si>
    <t>0,9*0,3*15 "stěny"</t>
  </si>
  <si>
    <t>Koryto náhonu pod mostem</t>
  </si>
  <si>
    <t>1,1*5,3</t>
  </si>
  <si>
    <t>ŽB propojovací křídlo</t>
  </si>
  <si>
    <t>1*0,76*0,3 "zídkla"</t>
  </si>
  <si>
    <t>1*0,5*0,6 "patka"</t>
  </si>
  <si>
    <t>34</t>
  </si>
  <si>
    <t>321351010</t>
  </si>
  <si>
    <t>Bednění konstrukcí vodních staveb rovinné - zřízení</t>
  </si>
  <si>
    <t>1824595421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</si>
  <si>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</si>
  <si>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cen:_x000d_
1. Ceny jsou určeny pro:_x000d_
a) bednění prováděné v prostorách zapažených nebo nezapažených,_x000d_
b) bednění ploch vodorovných, svislých nebo skloněných,_x000d_
c) bednění v prostoru bez výztuže nebo s výztuží jakékoliv hustoty,_x000d_
d) bednění prováděné taženou lištou, taženým bedněním, prefabrikovaným bedněním apod., kromě betonového prefabrikovaného bednění._x000d_
2. Ceny neplatí pro:_x000d_
a) bednění pohledových betonů. Tyto náklady se oceňují individuálně;_x000d_
b) bednění konstrukcí spirál a savek. Tyto náklady se oceňují cenami souboru cen 321 35-6111 až -6940 Obednění a odbednění spirál a savek._x000d_
c) bednění základových pasů, tyto práce lze ocenit cenami 27.35 katalogu 801-1._x000d_
3. V cenách jsou započteny i náklady na:_x000d_
a) podíl bednění otvorů, kapes, rýh, prostupů, výklenků apod. objemu jednotlivě do 1 m3,_x000d_
b) bednění v provedení, které nevyžaduje další úpravu betonových a železobetonových konstrukcí._x000d_
4. V cenách nejsou započteny náklady na podpěrné konstrukce; tyto se oceňují cenami katalogu 800-3 Lešení._x000d_
5. Plocha se stanoví v m2 rozvinuté plochy obedňované konstrukce._x000d_
6. Při výpočtu rozvinuté plochy obedňované konstrukce se neberou v úvahu otvory, kapsy, rýhy, prostupy, výklenky apod. objemu jednotlivě do 1 m3 ._x000d_
</t>
  </si>
  <si>
    <t>viz příloha C.9</t>
  </si>
  <si>
    <t>1,2*15+0,9*15+0,3*3,6+1,1+0,5*5,5*2</t>
  </si>
  <si>
    <t>0,76*0,3*2+0,5*0,6*2 + (1,05+0,9)*0,76 + (1,05+0,75)*0,5</t>
  </si>
  <si>
    <t>35</t>
  </si>
  <si>
    <t>321352010</t>
  </si>
  <si>
    <t>Bednění konstrukcí vodních staveb rovinné - odstranění</t>
  </si>
  <si>
    <t>234081421</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</si>
  <si>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</si>
  <si>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36</t>
  </si>
  <si>
    <t>321366111</t>
  </si>
  <si>
    <t>Výztuž železobetonových konstrukcí vodních staveb z oceli 10 505 D do 12 mm</t>
  </si>
  <si>
    <t>786548124</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</si>
  <si>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</si>
  <si>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cen:_x000d_
1. Ceny lze použít i pro:_x000d_
a) výztuž prováděnou v obedněných prostorách,_x000d_
b) výztuž koster obalených sítí; potažení kostry hustým pletivem se oceňuje individuálně,_x000d_
c) výztuž z armokošů._x000d_
2. V cenách jsou započteny i náklady na bodové svařování nahrazující vázaní drátem._x000d_
3. V cenách nejsou započteny náklady na provedení nosných svarů a na provedení svarů přenášejících tahová napětí při přepravě a montáži výztuže z vyztužených koster; tyto se oceňují cenami souboru cen 320 36-0 Svařované nosné spoje._x000d_
4. Množství jednotek se stanoví v t hmotnosti výztuže bez prostřihu._x000d_
</t>
  </si>
  <si>
    <t>Koryto náhonu</t>
  </si>
  <si>
    <t>2,3</t>
  </si>
  <si>
    <t>37</t>
  </si>
  <si>
    <t>321368211</t>
  </si>
  <si>
    <t>Výztuž železobetonových konstrukcí vodních staveb ze svařovaných sítí</t>
  </si>
  <si>
    <t>1746074963</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</si>
  <si>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</si>
  <si>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(3,5*1,0)*7,99*1,2/1000 "KY81 + 20% přesahy"</t>
  </si>
  <si>
    <t>38</t>
  </si>
  <si>
    <t>334323117r</t>
  </si>
  <si>
    <t>Mostní opěry a úložné prahy ze ŽB C 25/30</t>
  </si>
  <si>
    <t>-1103354961</t>
  </si>
  <si>
    <t>Mostní opěry a úložné prahy z betonu železového C 25/30</t>
  </si>
  <si>
    <t xml:space="preserve">Poznámka k souboru cen:_x000d_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betonu._x000d_
2. V cenách nejsou započteny náklady na:_x000d_
a) uložení plastového žlábku do úložného prahu opěry, tyto se oceňují souborem cen 212 79- . . Odvodnění z plastových trub u mostní opěry,_x000d_
b) navazující kamenný chrlič, tyto se oceňují souborem cen 936 91-11 Montáž chrliče Žlabového ze žulového kamene,_x000d_
c) výplň tmelem a ochranu pracovní nebo dilatační spáry rubové strany výplně za opěrou, tyto se oceňují souborem cen 931 99-41 Těsnění spáry betonové konstrukce pásy, profily, tmely._x000d_
d) výplň dilatační spáry extrudovaným polystyrenem, tyto se oceňují souborem cen 931 99-21 Výplň dilatačních spár z polystyrenu,_x000d_
e) izolaci proti zemní vlhkosti, tyto se oceňují cenami katalogu 800-711 Izolace proti vodě, vlhkosti a plynům._x000d_
</t>
  </si>
  <si>
    <t>5,3*1,56*0,58*2 "viz C.6 a C.3"</t>
  </si>
  <si>
    <t>39</t>
  </si>
  <si>
    <t>334351112</t>
  </si>
  <si>
    <t>Bednění systémové mostních opěr a úložných prahů z překližek pro ŽB - zřízení</t>
  </si>
  <si>
    <t>727335009</t>
  </si>
  <si>
    <t>Bednění mostních opěr a úložných prahů ze systémového bednění zřízení z překližek, pro železobeton</t>
  </si>
  <si>
    <t xml:space="preserve">Poznámka k souboru cen:_x000d_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opěrou._x000d_
2. V cenách zřízení je započteno sestavení a osazení inventárního bednění jeřábem, nástřik odformovacím prostředkem, nájemné rámů inventárního bednění a spínacích prvků vztažené k ploše bednění, spotřeba výplní opěry a distančních prvků._x000d_
3. V cenách odstranění je započteno odbednění dříku nebo úložného prahu, očištění bednění, vyplnění kuželových otvorů v betonu po spínacích tyčích bednění._x000d_
4. Drobný spotřební materiál (např. hřebíky, vruty, materiál pro vyplnění kuželových otvorů v základu po spínacích tyčích bednění) je započten v režijních nákladech._x000d_
5. Bednění pro železobetonovou konstrukci obsahuje materiál distančních tělísek krytí výztuže, ukládka tělísek je započtena v ukládce betonářské výztuže do bednění._x000d_
6. V cenách nejsou započteny náklady na:_x000d_
a) výklenky, drážky, kapsy přes 0,1 m3, zakřivení líce bednění nebo sklon, tyto práce se oceňují cenami příplatku k rovinnému bednění,_x000d_
b) vložení těsnících pásů do bednění pracovních čel nebo čel dilatačních spár, tyto se oceňují souborem cen 931 99-41 Těsnění spáry betonové konstrukce pásy, profily a tmely,_x000d_
c) bednění podpěrné těsnicích pásů, tyto se oceňují souborem cen 327 35-3 . Lištová vzpěra u bednění těsnicích pásů ve svislé spáře nebo souborem cen 411 35-3 . Lištová vzpěra u bednění těssnicích pásů ve vodorovné spáře,_x000d_
d) vložení extrudovaného polystyrenu do dilatačních spár, tyto se oceňují souborem cen 931 99-21 Výplň dilatačních spár z polystyrenu,_x000d_
e) očištění povrchu betonu po odbednění tlakovou vodou, tyto se oceňují cenou 938 53-3111 Očištění povrchu betonu tlakovou vodou části C01._x000d_
</t>
  </si>
  <si>
    <t>2*2*5,3*1,56 "viz C.6 a C.3"</t>
  </si>
  <si>
    <t>2*2*0,58*1,56 "viz C.6 a C.3"</t>
  </si>
  <si>
    <t>40</t>
  </si>
  <si>
    <t>334351211</t>
  </si>
  <si>
    <t>Bednění systémové mostních opěr a úložných prahů z překližek - odstranění</t>
  </si>
  <si>
    <t>1138996496</t>
  </si>
  <si>
    <t>Bednění mostních opěr a úložných prahů ze systémového bednění odstranění z překližek</t>
  </si>
  <si>
    <t xml:space="preserve">bedneniOPER </t>
  </si>
  <si>
    <t>41</t>
  </si>
  <si>
    <t>334361216</t>
  </si>
  <si>
    <t>Výztuž dříků opěr z betonářské oceli 10 505</t>
  </si>
  <si>
    <t>2120618605</t>
  </si>
  <si>
    <t>Výztuž betonářská mostních konstrukcí opěr, úložných prahů, křídel, závěrných zídek, bloků ložisek, pilířů a sloupů z oceli 10 505 (R) nebo BSt 500 dříků opěr</t>
  </si>
  <si>
    <t xml:space="preserve">Poznámka k souboru cen:_x000d_
1. V cenách jsou započteny náklady na sestavení armokošů a jejich uložení jeřábem do bednění se zajištěním polohy výztuže._x000d_
2. V cenách jsou započteny i náklady na osazení distančních tělísek pro předepsané krytí výztuže a případné úpravy pro osazení bednění. Materiál distančních tělísek je obsažen ve skladbě bednění konstrukce._x000d_
3. V cenách nejsou započteny náklady na:_x000d_
a) povrchový antikorozní nátěr výztuže v místech pracovní spáry, tyto se oceňují souborem cen 931 99-51 Nátěr betonářské výztuže,_x000d_
b) úpravu bednění ukládané výztuže ke zhotovení spoje, tyto se oceňují souborem cen 273 36-2 . Spoje nosné betonářské výztuže se zaručenou nebo dobrou svařitelností._x000d_
</t>
  </si>
  <si>
    <t>0,110*ZBoper "uvažováné 110 kg/m3"</t>
  </si>
  <si>
    <t>Vodorovné konstrukce</t>
  </si>
  <si>
    <t>42</t>
  </si>
  <si>
    <t>421321127R</t>
  </si>
  <si>
    <t>Mostní nosné konstrukce deskové ze ŽB C 25/30</t>
  </si>
  <si>
    <t>-216053655</t>
  </si>
  <si>
    <t>Mostní železobetonové nosné konstrukce deskové nebo klenbové, trámové, ostatní deskové, z betonu C 25/30</t>
  </si>
  <si>
    <t xml:space="preserve">Poznámka k souboru cen:_x000d_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betonu._x000d_
2. Deskové konstrukce lze použít jako spřahující desku mostních nosníků._x000d_
3. Betonáž dilatačního závěru je prováděna po osazení ocelového dilatačního závěru do konstrukce._x000d_
4. V cenách nejsou započteny náklady na:_x000d_
a) frekvenci nájezdů mezi jednotlivými ukládkami do betonážních lamel ani rezervu prostředků na ukládku betonu a dopravy betonu, pokud jedna betonážní lamela má větší objem než 100 m3 ukládaného betonu,_x000d_
b) podkladní vrstvu z betonu pod přechodovou desku, tyto se oceňují souborem cen 451 31-51 Podkladní a výplňové vrstvy z betonu prostého,_x000d_
c) vrubový kloub (trn) přechodové desky do závěrné zídky případně vrubový kloub desky rámové konstrukce do spodní stavby nebo kloub pérový mostní desky vícepolového mostu , tyto se oceňují souborem cen 428 38 Vrubový a pérový kloub železobetonový._x000d_
d) rovinnost povrchu mostní konstrukce, tyto se oceňují cenou 457 31-1191 Příplatek k ceně za rovinnost._x000d_
</t>
  </si>
  <si>
    <t>0,30*4,62*4,6 "viz C.6 a C.3"</t>
  </si>
  <si>
    <t>43</t>
  </si>
  <si>
    <t>421351131</t>
  </si>
  <si>
    <t>Bednění boční stěny konstrukcí mostů výšky do 350 mm - zřízení</t>
  </si>
  <si>
    <t>1586854278</t>
  </si>
  <si>
    <t>Bednění deskových konstrukcí mostů z betonu železového nebo předpjatého zřízení boční stěny výšky do 350 mm</t>
  </si>
  <si>
    <t xml:space="preserve">Poznámka k souboru cen:_x000d_
1. Jedná se bednění:_x000d_
a) z palubek u podhledu vyložení spřahující desky nosné konstrukce,_x000d_
b) z prken u boku přechodové desky,_x000d_
c) z prken jako nepohledové bednění překryté následně mostní římsou u boční stěny spřahující desky nebo u boční stěny plné deskové konstrukce obdélníkového příčného řezu,_x000d_
d) z prken s otvory pro průchod betonářské výztuže do další lamely betonážní etapy nosné konstrukce u bednění čel pracovních spár._x000d_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bednění._x000d_
3. U čel pracovní spáry železobetonové konstrukce je uvažováno pouze jedno užití._x000d_
4. V cenách jsou započteny náklady na distanční tělíska výztuže, ale vlastní ukládka tělísek je započtena v ceně výztuže deskové konstrukce._x000d_
5. Bednění vlastní deskové konstrukce se oceňuje cenami 421 95-5112 a -5113 Bednění na mostní skruži._x000d_
6. Ceny nelze použít pro bednění desky vylehčeného příčného řezu, které se oceňují souborem cen 423 35- . . Bednění trámové a komorové konstrukce._x000d_
7. V cenách nejsou započteny náklady na:_x000d_
a) ramenáty vyložení pro bednění podhledu nebo římsy,_x000d_
b) únosné pracovní podlahy a bednění spodního podhledu desky nosné konstrukce na skruži, tyto se oceňují souborem cen 421 95-3. Dřevěné podlahy mostní dočasné,_x000d_
c) podkladní vrstvu pod přechodovou deskou, tato vrstva se oceňuje souborem cen 451 31-51 Podkladní a výplňové vrstvy z betonu prostého._x000d_
</t>
  </si>
  <si>
    <t>0,3*5,3*2 "viz C.6 a C.3"</t>
  </si>
  <si>
    <t>0,3*4,62*2</t>
  </si>
  <si>
    <t>44</t>
  </si>
  <si>
    <t>421351231</t>
  </si>
  <si>
    <t>Bednění stěny boční konstrukcí mostů výšky do 350 mm - odstranění</t>
  </si>
  <si>
    <t>2114465527</t>
  </si>
  <si>
    <t>Bednění deskových konstrukcí mostů z betonu železového nebo předpjatého odstranění boční stěny výšky do 350 mm</t>
  </si>
  <si>
    <t>45</t>
  </si>
  <si>
    <t>421361226</t>
  </si>
  <si>
    <t>Výztuž ŽB deskového mostu z betonářské oceli 10 505</t>
  </si>
  <si>
    <t>-591373749</t>
  </si>
  <si>
    <t>Výztuž deskových konstrukcí z betonářské oceli 10 505 (R) nebo BSt 500 deskového mostu</t>
  </si>
  <si>
    <t xml:space="preserve">Poznámka k souboru cen:_x000d_
1. Jedná se o výztuž deskových konstrukcí přechodové desky, spřahující desky nebo desky nosné konstrukce a dále o doplňkovou výztuž uzavírací spáry u letmé montáže nebo doplňkovou výztuž po osazení dilatačního závěru._x000d_
2. V cenách jsou započteny náklady na:_x000d_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výztuže._x000d_
b) manipulaci s výztuží při ukládce jeřábem a ručně._x000d_
3. V cenách jsou započteny i náklady na osazení distančních tělísek. Náklady na tělíska jsou započteny ve skladbě bednění._x000d_
4. V cenách nejsou započteny náklady na uchycení tupých spojů závitové výztuže do bednění a jejich napojování, tyto se oceňují souborem cen 273 36-21 Svarové nosné spoje._x000d_
</t>
  </si>
  <si>
    <t>0,22*mostniDeska "uvažováné 220 kg/m3"</t>
  </si>
  <si>
    <t>46</t>
  </si>
  <si>
    <t>421955112</t>
  </si>
  <si>
    <t>Bednění z překližek na mostní skruži - zřízení</t>
  </si>
  <si>
    <t>-398218071</t>
  </si>
  <si>
    <t>Bednění na mostní skruži zřízení bednění z překližek</t>
  </si>
  <si>
    <t xml:space="preserve">Poznámka k souboru cen:_x000d_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zábradlím._x000d_
2. V cenách -5112 a -5113 jsou započteny i náklady na:_x000d_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okruhu._x000d_
b) dodání distančních podložek výztuže, vlastní ukládka podložek je započtena v ceně výztuže._x000d_
3. V ceně -5114 jsou započteny i náklady na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rozebrání._x000d_
4. V ceně -5114 jsou započteny i náklady na zřízení pracovní lávky z prken bez zábradlí na konzolových podpěrách horní desky mostovky podél říms, odstranění pracovní lávky probíhá společně s odstraněním konzolových podpěr._x000d_
</t>
  </si>
  <si>
    <t>5,3*4,617 "viz C.6 a C.3"</t>
  </si>
  <si>
    <t>47</t>
  </si>
  <si>
    <t>421955212</t>
  </si>
  <si>
    <t>Bednění z překližek na mostní skruži - odstranění</t>
  </si>
  <si>
    <t>599240208</t>
  </si>
  <si>
    <t>Bednění na mostní skruži odstranění bednění z překližek</t>
  </si>
  <si>
    <t>48</t>
  </si>
  <si>
    <t>428381314</t>
  </si>
  <si>
    <t>Zřízení vrubového kloubu/ložiska ze ŽB C 30/37</t>
  </si>
  <si>
    <t>-1227214899</t>
  </si>
  <si>
    <t>Vrubový a pérový kloub železobetonový zřízení vrubového kloubu/ložiska z betonu C30/37</t>
  </si>
  <si>
    <t xml:space="preserve">Poznámka k souboru cen:_x000d_
1. Klouby vrubové a kyvné trny zahrnují pouze zhotovení kloubu, nařezání a osazení desky z extrudovaného polystyrenu do bednění, tmelení spáry kloubu, antikorozní nátěr a uložení výztuže v místě vrubu nebo u kyvných trnů v rozteči po cca 0,5 m do přechodové desky (m závěrné zídky)._x000d_
2. Klouby pérové zahrnují pouze zhotovení kloubu spojujícího bezdilatačně dvě tuhé spřahující desky nosné konstrukce, antikorozní nátěr a uložení výztuže v místě zkřížení prutů (m běžné šířky mostu), uložení separační desky nad spárou v místě dobetonávky pružné desky, uložení polystyrenu do čel bez dilatačního spojení, tmelení spáry pružné desky._x000d_
3. Kloub ze železobetonu vrubový samostatný (jako ložisko 0,1 m3) zahrnuje betonáž jeřábem s bedněním, ukládku trubek z PE jako bednění trnů (cca 3 trny/1 kloub), osazení polystyrenu, nátěr a ukládku výztuže s antikorozním nátěrem, zálivku trnů plastbetonem, tmelení spáry vrubu._x000d_
4. Kloub ze železobetonového dílce zahrnuje osazení betonového dílce do konstrukce jeřábem, osazení trnů výztuže a jejich zalití, tmelení spáry. Rozprostření vrstvy plastmalty na dosedací ploše samostatného kloubu se oceňuje souborem cen 451 47- . 1 Podkladní vrstva plastbetonová. Prefabrikovaný dílec vrubového kloubu se oceňuje ve specifikaci._x000d_
5. Cena samostatné výztuže se uplatní v případě, pokud je uplatněna samostatně a není zahrnuta v příslušné části výztuže._x000d_
6. V cenách kloubů nejsou započteny náklady na beton a výztuž kloubů, tyto se zahrnují do příslušných částí konstrukce._x000d_
</t>
  </si>
  <si>
    <t>49</t>
  </si>
  <si>
    <t>451315114</t>
  </si>
  <si>
    <t>Podkladní nebo výplňová vrstva z betonu C 12/15 tl do 100 mm</t>
  </si>
  <si>
    <t>-759331731</t>
  </si>
  <si>
    <t>Podkladní a výplňové vrstvy z betonu prostého tloušťky do 100 mm, z betonu C 12/15</t>
  </si>
  <si>
    <t xml:space="preserve">Poznámka k souboru cen:_x000d_
1. Cenu lze použít pro podkladní vrstvu z prostého betonu pod základové konstrukce._x000d_
2. Příplatek řeší náklady na vícepráce při ruční ukládce pro sklon podkladní vrstvy ve svahu (skluzy u opěry)._x000d_
3. V cenách jsou započteny náklady na vlastní betonáž, rozhrnutí a případně hutnění betonu požadované konzistence, uhlazení horního povrchu podkladní vrstvy, ošetření a ochranu čerstvě uloženého betonu._x000d_
4. V cenách nejsou započteny náklady na:_x000d_
a) zhutnění podloží pod podkladní vrstvy a vyčištění základové spáry, tyto se oceňují cenami katalogu 800-2 Základy a zvláštní zakládání,_x000d_
b) podkladní vrstva ze štěrku hutněného u plošného založení, tyto se oceňují souborem cen 451 57-78 Podkladní a výplňová vrstva z kameniva,_x000d_
c) zhotovení bednění vrtací šablony pilot nebo odbourání hlav pilot ze železobetonu u základu založeného na pilotách._x000d_
</t>
  </si>
  <si>
    <t>koryto náhonu</t>
  </si>
  <si>
    <t>29,9</t>
  </si>
  <si>
    <t>Pod mostem</t>
  </si>
  <si>
    <t>4,9*5,5</t>
  </si>
  <si>
    <t>Propojovací křídlo</t>
  </si>
  <si>
    <t>1,0*0,6</t>
  </si>
  <si>
    <t>50</t>
  </si>
  <si>
    <t>451576121</t>
  </si>
  <si>
    <t>Podkladní a výplňová vrstva ze štěrkopísku tl do 200 mm</t>
  </si>
  <si>
    <t>1740026314</t>
  </si>
  <si>
    <t>Podkladní a výplňová vrstva z kameniva tloušťky do 200 mm ze štěrkopísku</t>
  </si>
  <si>
    <t xml:space="preserve">Poznámka k souboru cen:_x000d_
1. V cenách jsou započteny náklady na rozprostření podkladní nebo výplňové vrstvy na podloží, zhutnění podkladní vrstvy na požadovanou tloušťku s urovnáním povrchu vrstvy pod vrtací šablony nebo betonové základové konstrukce, případně dlažby z betonu ve svahu._x000d_
2. V cenách nejsou započteny náklady na zemní práce pro zřízení podkladní vrstvy, zhutnění podloží a odvodnění podkladní vrstvy nebo zřízení čerpací jímky základové konstrukce._x000d_
</t>
  </si>
  <si>
    <t>Koryto náhonu, viz příloha C.9</t>
  </si>
  <si>
    <t>4,71*7,5</t>
  </si>
  <si>
    <t>51</t>
  </si>
  <si>
    <t>458311131</t>
  </si>
  <si>
    <t>Filtrační vrstvy za opěrou z betonu drenážního hutněného po vrstvách</t>
  </si>
  <si>
    <t>-1214981006</t>
  </si>
  <si>
    <t>Výplňové klíny a filtrační vrstvy za opěrou z betonu hutněného po vrstvách filtračního drenážního</t>
  </si>
  <si>
    <t xml:space="preserve">Poznámka k souboru cen:_x000d_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opěrou._x000d_
</t>
  </si>
  <si>
    <t>5,8*0,808 "Přechodový klín LB viz příloha C.6 a C.3"</t>
  </si>
  <si>
    <t>5,8*0,823 "Přechodový klín PB viz příloha C.6 a C.3"</t>
  </si>
  <si>
    <t>52</t>
  </si>
  <si>
    <t>463212111</t>
  </si>
  <si>
    <t>Rovnanina z lomového kamene upraveného s vyklínováním spár úlomky kamene</t>
  </si>
  <si>
    <t>-590245319</t>
  </si>
  <si>
    <t>Rovnanina z lomového kamene upraveného, tříděného jakékoliv tloušťky rovnaniny s vyklínováním spár a dutin úlomky kamene</t>
  </si>
  <si>
    <t xml:space="preserve">Poznámka k souboru cen:_x000d_
1. Ceny lze použít i pro rovnaniny za opěrami a křídly pro jakýkoliv jejich sklon._x000d_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rovnaniny._x000d_
3. Množství měrných jednotek_x000d_
a) rovnaniny se stanoví v m3 konstrukce rovnaniny,_x000d_
b) příplatků se stanoví v m2 vypracovaných líců._x000d_
</t>
  </si>
  <si>
    <t>Kamenná rovnanina</t>
  </si>
  <si>
    <t>(1/3)*1,75"m2"*1,4</t>
  </si>
  <si>
    <t>53</t>
  </si>
  <si>
    <t>463212191</t>
  </si>
  <si>
    <t>Příplatek za vypracováni líce rovnaniny</t>
  </si>
  <si>
    <t>322441797</t>
  </si>
  <si>
    <t>Rovnanina z lomového kamene upraveného, tříděného Příplatek k cenám za vypracování líce</t>
  </si>
  <si>
    <t>1,75 "m2" *1,414 "koef sklonu"</t>
  </si>
  <si>
    <t>54</t>
  </si>
  <si>
    <t>463451114R</t>
  </si>
  <si>
    <t>Prolití kamenné rovnaniny betonovou směsí C20/25</t>
  </si>
  <si>
    <t>845015489</t>
  </si>
  <si>
    <t xml:space="preserve">Poznámka k souboru cen:_x000d_
1. Ceny lze použít i pro prolití pohozu případně jiné konstrukce z kameniva._x000d_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maltou._x000d_
3. Objem se stanoví v m3 cementové malty._x000d_
</t>
  </si>
  <si>
    <t>Komunikace pozemní</t>
  </si>
  <si>
    <t>55</t>
  </si>
  <si>
    <t>564281111</t>
  </si>
  <si>
    <t>Podklad nebo podsyp ze štěrkopísku ŠP tl 300 mm</t>
  </si>
  <si>
    <t>-856052030</t>
  </si>
  <si>
    <t>Podklad nebo podsyp ze štěrkopísku ŠP s rozprostřením, vlhčením a zhutněním, po zhutnění tl. 300 mm</t>
  </si>
  <si>
    <t>Poznámka k položce:_x000d_
Uvažováno jako výměna podloží.</t>
  </si>
  <si>
    <t>56</t>
  </si>
  <si>
    <t>564750011</t>
  </si>
  <si>
    <t>Podklad z kameniva hrubého drceného vel. 8-16 mm tl 150 mm</t>
  </si>
  <si>
    <t>-2083889793</t>
  </si>
  <si>
    <t>Podklad nebo kryt z kameniva hrubého drceného vel. 8-16 mm s rozprostřením a zhutněním, po zhutnění tl. 150 mm</t>
  </si>
  <si>
    <t xml:space="preserve">KOMC </t>
  </si>
  <si>
    <t>-18,7 "odpočet plochy mostu"</t>
  </si>
  <si>
    <t>57</t>
  </si>
  <si>
    <t>564750111</t>
  </si>
  <si>
    <t>Podklad z kameniva hrubého drceného vel. 16-32 mm tl 150 mm</t>
  </si>
  <si>
    <t>518956032</t>
  </si>
  <si>
    <t>Podklad nebo kryt z kameniva hrubého drceného vel. 16-32 mm s rozprostřením a zhutněním, po zhutnění tl. 150 mm</t>
  </si>
  <si>
    <t>MOSTP "odpočet plochy mostu"</t>
  </si>
  <si>
    <t>0,75*(13,5+9) "rozšížení pod obrubníkem"</t>
  </si>
  <si>
    <t>58</t>
  </si>
  <si>
    <t>565165121</t>
  </si>
  <si>
    <t>Asfaltový beton vrstva podkladní ACP 16 (obalované kamenivo OKS) tl 80 mm š přes 3 m</t>
  </si>
  <si>
    <t>1903227013</t>
  </si>
  <si>
    <t>Asfaltový beton vrstva podkladní ACP 16 (obalované kamenivo střednězrnné - OKS) s rozprostřením a zhutněním v pruhu šířky přes 3 m, po zhutnění tl. 80 mm</t>
  </si>
  <si>
    <t xml:space="preserve">Poznámka k souboru cen:_x000d_
1. ČSN EN 13108-1 připouští pro ACP 16 pouze tl. 50 až 80 mm._x000d_
</t>
  </si>
  <si>
    <t>59</t>
  </si>
  <si>
    <t>569831111</t>
  </si>
  <si>
    <t>Zpevnění krajnic štěrkodrtí tl 100 mm</t>
  </si>
  <si>
    <t>1382611299</t>
  </si>
  <si>
    <t>Zpevnění krajnic nebo komunikací pro pěší s rozprostřením a zhutněním, po zhutnění štěrkodrtí tl. 100 mm</t>
  </si>
  <si>
    <t xml:space="preserve">Poznámka k souboru cen:_x000d_
1. V cenách 51-11 až 55-11 jsou započteny i náklady na prohození zeminy._x000d_
2. V cenách 51-11 až 55-11 nejsou započteny náklady na:_x000d_
a) opatření zeminy a její přemístění k místu zabudování, které se oceňují podle čl. 3111 Všeobecných podmínek části A 01 tohoto katalogu,_x000d_
b) odklizení odpadu po prohození zeminy, které se oceňuje cenami části A 01 katalogu 800-1 Zemní práce._x000d_
</t>
  </si>
  <si>
    <t>3+4,5 "Viz příloha C.3 a C.5"</t>
  </si>
  <si>
    <t>60</t>
  </si>
  <si>
    <t>573111112</t>
  </si>
  <si>
    <t>Postřik živičný infiltrační s posypem z asfaltu množství 1 kg/m2</t>
  </si>
  <si>
    <t>1932640698</t>
  </si>
  <si>
    <t>Postřik infiltrační PI z asfaltu silničního s posypem kamenivem, v množství 1,00 kg/m2</t>
  </si>
  <si>
    <t>61</t>
  </si>
  <si>
    <t>573231106</t>
  </si>
  <si>
    <t>Postřik živičný spojovací ze silniční emulze v množství 0,30 kg/m2</t>
  </si>
  <si>
    <t>525961296</t>
  </si>
  <si>
    <t>Postřik spojovací PS bez posypu kamenivem ze silniční emulze, v množství 0,30 kg/m2</t>
  </si>
  <si>
    <t>62</t>
  </si>
  <si>
    <t>577144221</t>
  </si>
  <si>
    <t>Asfaltový beton vrstva obrusná ACO 11 (ABS) tř. II tl 50 mm š přes 3 m z nemodifikovaného asfaltu</t>
  </si>
  <si>
    <t>-566453224</t>
  </si>
  <si>
    <t>Asfaltový beton vrstva obrusná ACO 11 (ABS) s rozprostřením a se zhutněním z nemodifikovaného asfaltu v pruhu šířky přes 3 m tř. II, po zhutnění tl. 50 mm</t>
  </si>
  <si>
    <t xml:space="preserve">Poznámka k souboru cen:_x000d_
1. ČSN EN 13108-1 připouští pro ACO 11 pouze tl. 35 až 50 mm._x000d_
</t>
  </si>
  <si>
    <t>154,2 "Celá zpevněná plocha včetně mostu viz C.3"</t>
  </si>
  <si>
    <t>Trubní vedení</t>
  </si>
  <si>
    <t>63</t>
  </si>
  <si>
    <t>8713-R</t>
  </si>
  <si>
    <t>Osazení vztlakového drénu</t>
  </si>
  <si>
    <t>-1689049626</t>
  </si>
  <si>
    <t xml:space="preserve">Vztlakový drén tvořen potrubím PVC DN 200 délky 0,8 m s výplní hrubím drceným kamenivem frakce 32 až 63 mm. 
</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</si>
  <si>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-2111 jsou určeny i pro plošné kolektory primárních okruhů tepelných čerpadel._x000d_
</t>
  </si>
  <si>
    <t>Ostatní konstrukce a práce-bourání</t>
  </si>
  <si>
    <t>64</t>
  </si>
  <si>
    <t>911121111R</t>
  </si>
  <si>
    <t xml:space="preserve">Montáž zábradlí ocelového  do betonového podkladu na chemické kotvy</t>
  </si>
  <si>
    <t>-1776225851</t>
  </si>
  <si>
    <t>Montáž zábradlí ocelového do betonového podkladu na chemické kotvy</t>
  </si>
  <si>
    <t xml:space="preserve">Poznámka k souboru cen:_x000d_
1. Zábradlí je kotveno po 2 m._x000d_
2. V ceně jsou započteny i náklady na:_x000d_
a) vykopání jamek pro sloupky s odhozením výkopku na hromadu nebo naložením na dopravní prostředek i náklady na betonový základ;_x000d_
b) u ceny 911 11-1111 betonový základ;_x000d_
c) u ceny 911 12-1111 vruty._x000d_
3. V cenách nejsou započteny náklady na:_x000d_
a) dodání zábradlí (dílů zábradlí), tyto se oceňují ve specifikaci;_x000d_
b) nátěry zábradlí, tyto se oceňují jako práce PSV příslušnými cenami katalogu 800-783 Nátěry;_x000d_
c) zřízení betonového podkladu u položky 911 12-1111._x000d_
</t>
  </si>
  <si>
    <t>Poznámka k položce:_x000d_
Položka zahrnuje i vrty pro kotvy, dodávku chemických kotev a kotevních šroubů z nerez ocely.</t>
  </si>
  <si>
    <t>zabradli</t>
  </si>
  <si>
    <t>4,8*2 "délka zábradlí celkem"</t>
  </si>
  <si>
    <t>65</t>
  </si>
  <si>
    <t>R05</t>
  </si>
  <si>
    <t>dodávka ocelového mostního zábradlí se svislou výplní</t>
  </si>
  <si>
    <t>2096836846</t>
  </si>
  <si>
    <t xml:space="preserve">dodávka ocelového mostního zábradlí se svislou výplní  
Povrchová úprava:
 - otryskání na Sa 2,5
 - metalizace Zinakorem 850 tl. 80 µm
Nátěrový systém:
 - základní nátěr - CORROGUARD STAYER - červený tl. 80 µm
 - mezivrstva - Jotamastic 87 - šedý tl. 80 µm
 - uzavírací vrstva - Normadur 65 HS - RAL 7045 tl. 80 µm 
</t>
  </si>
  <si>
    <t>354,69 "viz příloha C.11"</t>
  </si>
  <si>
    <t>66</t>
  </si>
  <si>
    <t>916231213</t>
  </si>
  <si>
    <t>Osazení chodníkového obrubníku betonového stojatého s boční opěrou do lože z betonu prostého</t>
  </si>
  <si>
    <t>-256709529</t>
  </si>
  <si>
    <t>Osazení chodníkového obrubníku betonového se zřízením lože, s vyplněním a zatřením spár cementovou maltou stojatého s boční opěrou z betonu prostého, do lože z betonu prostého</t>
  </si>
  <si>
    <t xml:space="preserve">Poznámka k souboru cen:_x000d_
1.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</si>
  <si>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17,8+9+9,22 "viz příloha C.3 a C.5"</t>
  </si>
  <si>
    <t>67</t>
  </si>
  <si>
    <t>59217017</t>
  </si>
  <si>
    <t>obrubník betonový chodníkový 1000x100x250mm</t>
  </si>
  <si>
    <t>-1621595698</t>
  </si>
  <si>
    <t>68</t>
  </si>
  <si>
    <t>919721201</t>
  </si>
  <si>
    <t>Geomříž pro vyztužení asfaltového povrchu z PP</t>
  </si>
  <si>
    <t>669045779</t>
  </si>
  <si>
    <t>Geomříž pro vyztužení asfaltového povrchu z polypropylénu</t>
  </si>
  <si>
    <t xml:space="preserve">Poznámka k souboru cen:_x000d_
1. V cenách jsou započteny i náklady na položení a dodání geomříže včetně přesahů._x000d_
2. V cenách -1201 až -1223 jsou započteny i náklady na ošetření podkladu živičnou emulzí a spojení přesahů živičným postřikem._x000d_
3. V cenách -1201 a -1221 jsou započteny i náklady na ochrannou vrstvu z podrceného štěrku a uchycení geomříže k podkladu hřeby._x000d_
4. Ceny -1201 až -1223 jsou určeny pro vyztužení asfaltového povrchu na nově budovaných komunikacích. Vyztužení asfaltového povrchu stávajících komunikací se oceňuje cenami 919 72-1281 až -1293 části C01 tohoto katalogu._x000d_
</t>
  </si>
  <si>
    <t>4*1*2</t>
  </si>
  <si>
    <t>69</t>
  </si>
  <si>
    <t>931992121</t>
  </si>
  <si>
    <t>Výplň dilatačních spár z extrudovaného polystyrénu tl 20 mm</t>
  </si>
  <si>
    <t>-1275864909</t>
  </si>
  <si>
    <t>Výplň dilatačních spár z polystyrenu extrudovaného, tloušťky 20 mm</t>
  </si>
  <si>
    <t xml:space="preserve">Poznámka k souboru cen:_x000d_
1. V cenách jsou započteny náklady na řezání desek z polystyrenu na požadovaný rozměr a uložení do bednění dilatační spáry s nutným zajištěním před betonáží._x000d_
2. V cenách nejsou započteny náklady bednění čela dilatační spáry a vložení lišt zkosení dilatační spáry, tmelení dilatační spáry s předtěsněním, tyto se oceňují souborem cen 931 99-41 Těsnění spáry betonové konstrukce pásy, profily a tmely._x000d_
</t>
  </si>
  <si>
    <t>viz příloha C.9 - Koryto náhonu</t>
  </si>
  <si>
    <t>0,5*5,5*2 + 1,1 "pod mostem"</t>
  </si>
  <si>
    <t>3,6*0,3 + 0,9*0,3*2*2 "v terénu"</t>
  </si>
  <si>
    <t>70</t>
  </si>
  <si>
    <t>931994106</t>
  </si>
  <si>
    <t>Těsnění dilatační spáry betonové konstrukce vnitřním těsnicím pásem</t>
  </si>
  <si>
    <t>-183083123</t>
  </si>
  <si>
    <t>Těsnění spáry betonové konstrukce pásy, profily, tmely těsnicím pásem vnitřním, spáry dilatační</t>
  </si>
  <si>
    <t xml:space="preserve">Poznámka k souboru cen:_x000d_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spáry._x000d_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objektů._x000d_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tmelu._x000d_
4. Těsnění spárovým profilem ze silikonu nebo uretanu jako náhrada za pohledové výplně obsahuje nastříhaní a slepení pásů na potřebnou délku, vložení do spáry vytvořené lištami, zkosení čela spáry do 20/20 mm nebo do 40/40 mm._x000d_
5. Těsnění smrštitelné (pseudo) spáry obsahuje těsnění lícové tmelem a rubové povrchovým pásem dilatačním, vložení extrudovaného polystyrenu v 1/3 plochy tloušťky betonové stěny._x000d_
6. V cenách nejsou započteny náklady na:_x000d_
a) bednění pracovních a dilatačních čel, bednění podpěr těsnicího pásu svisle uložených, tyto se oceňují cenou 327 35-3112,_x000d_
b) bednění podpěr těsnicího pásu vodorovně uložených, tyto se oceňují cenou 421 35-3112,_x000d_
c) vložení polystyrenu do dilatačních spár, tyto se oceňují souborem cen 931 99-21 Výplň dilatačních spár z polystyrenu,_x000d_
d) u cen -4171 a -4172 na tmelení spáry pod izolačním pásem, tyto se oceňují cenami -4131 až -4142,_x000d_
e) u cen -4171 a -4172 na penetrační nátěr betonu, tyto se oceňují cenami katalogu 800-711 Izolace proti vodě, vlhkosti a plynům._x000d_
</t>
  </si>
  <si>
    <t>1,2*4</t>
  </si>
  <si>
    <t>71</t>
  </si>
  <si>
    <t>931994142</t>
  </si>
  <si>
    <t>Těsnění dilatační spáry betonové konstrukce polyuretanovým tmelem do pl 4,0 cm2</t>
  </si>
  <si>
    <t>-387956596</t>
  </si>
  <si>
    <t>Těsnění spáry betonové konstrukce pásy, profily, tmely tmelem polyuretanovým spáry dilatační do 4,0 cm2</t>
  </si>
  <si>
    <t>5,5*2 + 3*2"pod mostem"</t>
  </si>
  <si>
    <t>(0,3+0,9)*4 +3 "v terénu"</t>
  </si>
  <si>
    <t>72</t>
  </si>
  <si>
    <t>938901131R</t>
  </si>
  <si>
    <t>Vyklizení bahna z náhonu</t>
  </si>
  <si>
    <t>2103254002</t>
  </si>
  <si>
    <t>Čištění ploch betonových konstrukcí, vyklizení bahna.</t>
  </si>
  <si>
    <t>Viz příloha C.9</t>
  </si>
  <si>
    <t>Odstranění nánosů z náhonu</t>
  </si>
  <si>
    <t>14*3,3*0,6</t>
  </si>
  <si>
    <t>73</t>
  </si>
  <si>
    <t>948411111</t>
  </si>
  <si>
    <t>Zřízení podpěrné skruže dočasné kovové z věží výšky do 10 m</t>
  </si>
  <si>
    <t>-1838951451</t>
  </si>
  <si>
    <t>Podpěrné skruže a podpěry dočasné kovové zřízení skruží z věží výšky do 10 m</t>
  </si>
  <si>
    <t xml:space="preserve">Poznámka k souboru cen:_x000d_
1. V cenách podpěných skruží jsou započteny náklady na sestavení a zavětrování věží, osazení a vyrovnání stavěcích hlav a dolních základových rámů._x000d_
2. V cenách podpěr jsou započteny náklady na rozměření, sestavení modulů s uložením na základech, kontrolu stability, zavětrování konstrukce, osazení dočasných pomocných pracovních lávek a doprava podpěr do vzdálenosti 100 m v rámci staveniště._x000d_
3. Ceny nájemného skruží z věží a podpěr Pižmo jsou pouze informativní, je nutné je posoudit s ohledem na konkrétní podmínky stavby._x000d_
4. Měsíční nájemné podpěr ŽP 16 a P35, které je uvedené s nulovou hodnotou, se stanoví induviduálně podle konkrétních podmínek stavby, obvykle v hodnotě 6 % z ceny pořízení._x000d_
5. Drobný spotřební materiál (např. hřebíky, svorníky, matice) je započten v režijních nákladech._x000d_
6. V cenách nejsou započteny náklady na:_x000d_
a) odskružovací zařízení, tyto se oceňují souborem cen 429 94-1 . Odskružení bednění na podpěrné konstrukci,_x000d_
b) zřízení pracovních podlah a bednění spodní desky nebo trámu nosné konstrukce, tyto se oceňují souborem cen 421 95- . . Dřevěné deskové mostní nosné konstrukce,_x000d_
c) betonový základ nebo základ ze silničních panelů pod skruží nebo roznášecími nosníky dílců._x000d_
d) mimostaveništní dopravu skruží a podpěr a jejich nakládku a vykládku; tyto náklady se oceňují individuálně._x000d_
</t>
  </si>
  <si>
    <t>3,5*1,58*5,0 "viz C.6 a C.3"</t>
  </si>
  <si>
    <t>74</t>
  </si>
  <si>
    <t>948411211</t>
  </si>
  <si>
    <t>Odstranění podpěrné skruže dočasné kovové z věží výšky do 10 m</t>
  </si>
  <si>
    <t>-228099455</t>
  </si>
  <si>
    <t>Podpěrné skruže a podpěry dočasné kovové odstranění skruží z věží výšky do 10 m</t>
  </si>
  <si>
    <t>75</t>
  </si>
  <si>
    <t>948411911</t>
  </si>
  <si>
    <t>Měsíční nájemné podpěrné skruže dočasné kovové z věží výšky do 10 m</t>
  </si>
  <si>
    <t>1739015808</t>
  </si>
  <si>
    <t>Podpěrné skruže a podpěry dočasné kovové měsíční nájemné skruží z věží výšky do 10 m</t>
  </si>
  <si>
    <t>skruz*2 "2 mesice"</t>
  </si>
  <si>
    <t>76</t>
  </si>
  <si>
    <t>953961116R</t>
  </si>
  <si>
    <t>Kotvy chemickým tmelem M 24 hl 150 mm do betonu, ŽB nebo kamene s vyvrtáním otvoru</t>
  </si>
  <si>
    <t>-2009833753</t>
  </si>
  <si>
    <t>Kotvy chemické s vyvrtáním otvoru do betonu, železobetonu nebo tvrdého kamene tmel, velikost M 24, hloubka 150 mm</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</si>
  <si>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i náklady na dodání a zasunutí kotevního šroubu do otvoru vyplněného chemickým tmelem nebo patronou a dotažení matice._x000d_
</t>
  </si>
  <si>
    <t>ukotvení římsy k desce</t>
  </si>
  <si>
    <t>2*6</t>
  </si>
  <si>
    <t>77</t>
  </si>
  <si>
    <t>953965151R</t>
  </si>
  <si>
    <t>Kotevní šroub pro chemické kotvy M 24 dl 320 mm</t>
  </si>
  <si>
    <t>-898266317</t>
  </si>
  <si>
    <t>Kotvy chemické s vyvrtáním otvoru kotevní šrouby pro chemické kotvy, velikost M 24, délka 320 mm</t>
  </si>
  <si>
    <t>78</t>
  </si>
  <si>
    <t>960111221R</t>
  </si>
  <si>
    <t>Bourání vodních staveb z dílců prefabrikovaných betonových a železobetonových</t>
  </si>
  <si>
    <t>-1525104790</t>
  </si>
  <si>
    <t>Bourání konstrukcí vodních staveb, s naložením vybouraných hmot a suti na dopravní prostředek nebo s odklizením na hromady do vzdálenosti 20 m z dílců prefabrikovaných betonových a železobetonových</t>
  </si>
  <si>
    <t xml:space="preserve">Poznámka k souboru cen:_x000d_
1. Ceny jsou určeny:_x000d_
a) cena 960 11-1221 i pro bourání:_x000d_
- konstrukcí z prostého nebo prokládaného betonu a asfaltobetonu,_x000d_
- patky z prefabrikátů,_x000d_
- záhozu z betonových bloků,_x000d_
- dlažby z kamene,_x000d_
- dlažby z betonových desek a tvárnic,_x000d_
- skruží studní pro kontrolní měření, pozorování čerpání vody,_x000d_
- prefabrikovaných obezdívek krátkých ražených štol,_x000d_
- prefabrikovaných těles kabelových tratí._x000d_
b) cena 960 19-1241 i pro bourání:_x000d_
- kamenných krycích desek,_x000d_
- obkladního zdiva,_x000d_
- schodů z kopáků,_x000d_
- balvanitého skluzu._x000d_
c) cena 960 21-1251 i pro bourání:_x000d_
- kyklopského zdiva,_x000d_
- těsnícího jádra z asfaltové malty i asfaltové malty prokládané kamenem,_x000d_
- patky z lomového kamene,_x000d_
- záhozu a pohozu prolitého cementovou nebo asfaltovou maltou,_x000d_
- rovnaniny z lomového kamene,_x000d_
- schodů z lomového kamene,_x000d_
- zdiva cihelného, tvárnicového, příček, mazanin a potěrů,_x000d_
- monolitických obezdívek krátkých ražených štol,_x000d_
d) cena 960 32-1271 i pro bourání betonových konstrukcí s vloženými ocelovými trubkami (pro měření a pozorování)._x000d_
2. Ceny nelze použít pro:_x000d_
a) bourání ve výkopišti, kdy bourání je součástí zemních prací; tyto práce se oceňují cenami katalogu 800-1 Zemní práce,_x000d_
b) bourání konstrukcí lože z kameniva, filtračních vrstev záhozu z lomového kamene, pohozu z kamene a kameniva; toto se oceňuje cenami katalogu 800-1 Zemní práce,_x000d_
c) bourání opeření svodidel, drátokamenného opevnění, břehového opevnění perforovanou folií, obsluhovacích lávek a stavidlových tabulí, limnigrafických latí, geotextilií; tyto práce se oceňují individuálně._x000d_
3. V cenách jsou započteny i náklady na bourání geotextilií, výplně otvorů tvárnic, drenáží, trubek a dilatačních prvků apod., zabudovaných v bouraných konstrukcích._x000d_
4. V cenách nejsou započteny náklady na:_x000d_
a) roubení horniny za bouranými konstrukcemi. Tyto se oceňují cenami katalogu 800-1 Zemní práce,_x000d_
b) svislou dopravu suti; tyto práce se oceňují cenami souboru cen 997 32-12 Svislá doprava suti a vybouraných hmot,_x000d_
c) vodorovnou dopravu suti na vzdálenost přes 20 m; tyto práce se oceňují cenami souboru cen 997 32-1 . . Vodorovná doprava suti a vybouraných hmot s tím, že započtených 20 m se z celkové dopravní vzdálenosti neodečítá,_x000d_
d) uložení suti a vybouraných hmot do násypu nebo na skládku; tyto práce se oceňují cenami katalogu 800-1 Zemní práce._x000d_
5. Objem se stanoví v m3 bourané konstrukce._x000d_
</t>
  </si>
  <si>
    <t>14*1,5*0,3</t>
  </si>
  <si>
    <t>18*1,5*0,3</t>
  </si>
  <si>
    <t>0,4*13</t>
  </si>
  <si>
    <t>7*0,2*0,7 "beton lávky česlí"</t>
  </si>
  <si>
    <t>79</t>
  </si>
  <si>
    <t>977211112</t>
  </si>
  <si>
    <t>Řezání stěnovou pilou ŽB kcí s výztuží průměru do 16 mm hl do 350 mm</t>
  </si>
  <si>
    <t>1564681005</t>
  </si>
  <si>
    <t>Řezání konstrukcí stěnovou pilou železobetonových průměru řezané výztuže do 16 mm hloubka řezu přes 200 do 350 mm</t>
  </si>
  <si>
    <t xml:space="preserve">Poznámka k souboru cen:_x000d_
1. Množství měrných jednotek se určuje:_x000d_
a) u řezů v m délky řezu v závislosti na jeho hloubce,_x000d_
b) u příplatku za řezy do výztuže průměru přes 16 mm v cm2 plochy řezané výztuže._x000d_
2. V cenách jsou započteny i náklady na spotřebu vody._x000d_
3. V cenách nejsou započteny náklady na vybourání konstrukce; tyto náklady se oceňují cenami katalogu 801-3 Budovy a haly - bourání konstrukcí._x000d_
</t>
  </si>
  <si>
    <t>1,5*4</t>
  </si>
  <si>
    <t>80</t>
  </si>
  <si>
    <t>977211113</t>
  </si>
  <si>
    <t>Řezání stěnovou pilou ŽB kcí s výztuží průměru do 16 mm hl do 420 mm</t>
  </si>
  <si>
    <t>-2026196633</t>
  </si>
  <si>
    <t>Řezání konstrukcí stěnovou pilou železobetonových průměru řezané výztuže do 16 mm hloubka řezu přes 350 do 420 mm</t>
  </si>
  <si>
    <t>3*2</t>
  </si>
  <si>
    <t>81</t>
  </si>
  <si>
    <t>9-R07</t>
  </si>
  <si>
    <t>Demontáž ocelové konstrukce lávky vč. zábradlí a česlí a nosné konstrukce časlí</t>
  </si>
  <si>
    <t>-2131641376</t>
  </si>
  <si>
    <t>1080 "předpokládaná hmotnost ocelových prvků"</t>
  </si>
  <si>
    <t>82</t>
  </si>
  <si>
    <t>9-R08</t>
  </si>
  <si>
    <t>Demontáž stávajícího stavidla</t>
  </si>
  <si>
    <t>kpl.</t>
  </si>
  <si>
    <t>397666111</t>
  </si>
  <si>
    <t>Demontáž stávajícího stavidla včetně přemístění a uložení po dobu stavby.</t>
  </si>
  <si>
    <t>83</t>
  </si>
  <si>
    <t>9-R09</t>
  </si>
  <si>
    <t>Montáž stávajícího stavidla</t>
  </si>
  <si>
    <t>862492500</t>
  </si>
  <si>
    <t xml:space="preserve">Montáž stávajícího stavidla včetně přemístění po dokončení stavby. </t>
  </si>
  <si>
    <t>997</t>
  </si>
  <si>
    <t>Přesun sutě</t>
  </si>
  <si>
    <t>84</t>
  </si>
  <si>
    <t>103R</t>
  </si>
  <si>
    <t>Odklizení suti z vybouraných konstrukcí odpovídajícím zákonným způsobem</t>
  </si>
  <si>
    <t>1266436632</t>
  </si>
  <si>
    <t>Odklizení suti z vybouraných hmot odpovídajícím zákonným způsobem
Položka zahrnuje kompletní odvoz a uložení, zejména:
 - naložení na dopravní prostředek
 - přemístění po suchu
 - uložení na skládku / recyklaci vč. poplatků</t>
  </si>
  <si>
    <t>SutZidky*2,447</t>
  </si>
  <si>
    <t>demont_ocel/1000</t>
  </si>
  <si>
    <t>998</t>
  </si>
  <si>
    <t>Přesun hmot</t>
  </si>
  <si>
    <t>85</t>
  </si>
  <si>
    <t>998212111</t>
  </si>
  <si>
    <t>Přesun hmot pro mosty zděné, monolitické betonové nebo ocelové v do 20 m</t>
  </si>
  <si>
    <t>552612007</t>
  </si>
  <si>
    <t>Přesun hmot pro mosty zděné, betonové monolitické, spřažené ocelobetonové nebo kovové vodorovná dopravní vzdálenost do 100 m výška mostu do 20 m</t>
  </si>
  <si>
    <t xml:space="preserve">Poznámka k souboru cen:_x000d_
1. Ceny nelze použít pro oceňování přesunu hmot ocelových mostních konstrukcí oceňovaných cenami katalogů montážních prací; tento přesun se oceňuje individuálně._x000d_
2. Přesun betonu do mostní konstrukce je zahrnut v cenách betonáže, které obsahují i ukládku betonu do konstrukce (čerpadlem betonu nebo jeřábem s kontejnerem). U betonů je proto uvedena nulová hmotnost, tzn. že hmotnost betonů nevstupuje do výpočtu přesunu hmot._x000d_
</t>
  </si>
  <si>
    <t>PSV</t>
  </si>
  <si>
    <t>Práce a dodávky PSV</t>
  </si>
  <si>
    <t>711</t>
  </si>
  <si>
    <t>Izolace proti vodě, vlhkosti a plynům</t>
  </si>
  <si>
    <t>86</t>
  </si>
  <si>
    <t>711112001</t>
  </si>
  <si>
    <t>Provedení izolace proti zemní vlhkosti svislé za studena nátěrem penetračním</t>
  </si>
  <si>
    <t>1529795422</t>
  </si>
  <si>
    <t>Provedení izolace proti zemní vlhkosti natěradly a tmely za studena na ploše svislé S nátěrem penetračním</t>
  </si>
  <si>
    <t xml:space="preserve">Poznámka k souboru cen:_x000d_
1. Izolace plochy jednotlivě do 10 m2 se oceňují skladebně cenou příslušné izolace a cenou 711 19-9095 Příplatek za plochu do 10 m2._x000d_
</t>
  </si>
  <si>
    <t>5,3*1,88*2 "viz příloha C.6"</t>
  </si>
  <si>
    <t>5,3*0,5*2 "viz příloha C.6"</t>
  </si>
  <si>
    <t>1,58*0,577*4 "viz příloha C.6"</t>
  </si>
  <si>
    <t>87</t>
  </si>
  <si>
    <t>11163150</t>
  </si>
  <si>
    <t>lak penetrační asfaltový</t>
  </si>
  <si>
    <t>-1071726841</t>
  </si>
  <si>
    <t>28,875*0,00035 'Přepočtené koeficientem množství</t>
  </si>
  <si>
    <t>88</t>
  </si>
  <si>
    <t>711112002</t>
  </si>
  <si>
    <t>Provedení izolace proti zemní vlhkosti svislé za studena lakem asfaltovým</t>
  </si>
  <si>
    <t>559942494</t>
  </si>
  <si>
    <t>Provedení izolace proti zemní vlhkosti natěradly a tmely za studena na ploše svislé S nátěrem lakem asfaltovým</t>
  </si>
  <si>
    <t>izolaceLB*2</t>
  </si>
  <si>
    <t>izolacePB*2</t>
  </si>
  <si>
    <t>izolaceboky*2</t>
  </si>
  <si>
    <t>89</t>
  </si>
  <si>
    <t>11163152</t>
  </si>
  <si>
    <t>lak hydroizolační asfaltový</t>
  </si>
  <si>
    <t>-1867479976</t>
  </si>
  <si>
    <t>57,75*0,00045 'Přepočtené koeficientem množství</t>
  </si>
  <si>
    <t>90</t>
  </si>
  <si>
    <t>711311001</t>
  </si>
  <si>
    <t>Provedení hydroizolace mostovek za studena lakem asfaltovým penetračním</t>
  </si>
  <si>
    <t>287384404</t>
  </si>
  <si>
    <t>Provedení izolace mostovek natěradly a tmely za studena nátěrem lakem asfaltovým penetračním</t>
  </si>
  <si>
    <t>PeceticiV*2</t>
  </si>
  <si>
    <t>91</t>
  </si>
  <si>
    <t>-281833066</t>
  </si>
  <si>
    <t>36,96*0,0003 'Přepočtené koeficientem množství</t>
  </si>
  <si>
    <t>92</t>
  </si>
  <si>
    <t>711341564</t>
  </si>
  <si>
    <t>Provedení hydroizolace mostovek pásy přitavením NAIP</t>
  </si>
  <si>
    <t>331994876</t>
  </si>
  <si>
    <t>Provedení izolace mostovek pásy přitavením NAIP</t>
  </si>
  <si>
    <t>4,62*4 "viz příloha C.7"</t>
  </si>
  <si>
    <t>93</t>
  </si>
  <si>
    <t>62833158</t>
  </si>
  <si>
    <t>pás asfaltový natavitelný oxidovaný tl. 4mm typu G200 S40 s vložkou ze skleněné tkaniny, s jemnozrnným minerálním posypem</t>
  </si>
  <si>
    <t>1149155465</t>
  </si>
  <si>
    <t>PeceticiV*1,15 "15% na přesahy a ztratné"</t>
  </si>
  <si>
    <t>94</t>
  </si>
  <si>
    <t>711442559</t>
  </si>
  <si>
    <t>Provedení izolace proti tlakové vodě svislé přitavením pásu NAIP</t>
  </si>
  <si>
    <t>-110092104</t>
  </si>
  <si>
    <t>Provedení izolace proti povrchové a podpovrchové tlakové vodě pásy přitavením NAIP na ploše svislé S</t>
  </si>
  <si>
    <t xml:space="preserve">Poznámka k souboru cen:_x000d_
1. Izolace plochy jednotlivě do 10 m2 se oceňují skladebně cenou příslušné izolace a cenou 711 49-9097 Příplatek za plochu do 10 m2._x000d_
</t>
  </si>
  <si>
    <t>Poznámka k položce:_x000d_
Izolace proti stékající vodě.</t>
  </si>
  <si>
    <t>0,5*5,3*2 "viz příloha C.6"</t>
  </si>
  <si>
    <t>95</t>
  </si>
  <si>
    <t>-2034376440</t>
  </si>
  <si>
    <t>ASFpas*1,2 "20% na přesahy a ztratné"</t>
  </si>
  <si>
    <t>96</t>
  </si>
  <si>
    <t>711491172</t>
  </si>
  <si>
    <t>Provedení izolace proti tlakové vodě vodorovné z textilií vrstva ochranná</t>
  </si>
  <si>
    <t>1532853648</t>
  </si>
  <si>
    <t>Provedení izolace proti povrchové a podpovrchové tlakové vodě ostatní na ploše vodorovné V z textilií, vrstva ochranná</t>
  </si>
  <si>
    <t xml:space="preserve">Poznámka k souboru cen:_x000d_
1. Cenami -9095 až -9097 lze oceňovat jen tehdy, nepřesáhne-li součet souvislé plochy vodorovné a svislé izolační vrstvy 10 m2._x000d_
2. Cenou -1175 lze oceňovat i připevnění izolace na ploše svislé._x000d_
3. Cenami -1171 až -1273 lze oceňovat i izolace proti zemní vlhkosti._x000d_
4. V ceně -1177 jsou započteny i náklady na navrtání, osazení hmoždinek a zatmelení._x000d_
</t>
  </si>
  <si>
    <t>97</t>
  </si>
  <si>
    <t>69311083</t>
  </si>
  <si>
    <t>geotextilie netkaná separační, ochranná, filtrační, drenážní PP 600g/m2</t>
  </si>
  <si>
    <t>-1947363270</t>
  </si>
  <si>
    <t>98</t>
  </si>
  <si>
    <t>711-R06</t>
  </si>
  <si>
    <t>Minerální posyp hydroizolace mostovky</t>
  </si>
  <si>
    <t>-513904326</t>
  </si>
  <si>
    <t>99</t>
  </si>
  <si>
    <t>998711101</t>
  </si>
  <si>
    <t>Přesun hmot tonážní pro izolace proti vodě, vlhkosti a plynům v objektech výšky do 6 m</t>
  </si>
  <si>
    <t>674942768</t>
  </si>
  <si>
    <t>Přesun hmot pro izolace proti vodě, vlhkosti a plynům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</si>
  <si>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</si>
  <si>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VON - Vedlejší a ostatní náklady</t>
  </si>
  <si>
    <t>Zařízení staveniště</t>
  </si>
  <si>
    <t>1024</t>
  </si>
  <si>
    <t>1509410927</t>
  </si>
  <si>
    <t xml:space="preserve">Kompletní zařízení staveniště
</t>
  </si>
  <si>
    <t>Zpracování realizační dokumentace zhotovitele, dílenských výkresů, technologických předpisů</t>
  </si>
  <si>
    <t>1686829210</t>
  </si>
  <si>
    <t>Vypracování plánu kontrolní činnosti a řízení jakosti</t>
  </si>
  <si>
    <t>158276930</t>
  </si>
  <si>
    <t>Zajištění veškerých geodetických prací souvisejících s realizací díla</t>
  </si>
  <si>
    <t>-1509603679</t>
  </si>
  <si>
    <t>Geodetické zaměření skutečného provedení</t>
  </si>
  <si>
    <t>-1100406304</t>
  </si>
  <si>
    <t>R06</t>
  </si>
  <si>
    <t>Dokumentace skutečného provedení</t>
  </si>
  <si>
    <t>1671638809</t>
  </si>
  <si>
    <t>R07</t>
  </si>
  <si>
    <t>Jímkování a převod vody po dobu stavby</t>
  </si>
  <si>
    <t>-1837638081</t>
  </si>
  <si>
    <t>- pytlování (uvažováno 70 ks pytlů na 1 m3, včetně dovozu písku)
- Zřízení a odstranění jímky z pytlů
- dovoz a odvoz vhodné zeminy pro zemní hráz
- zřízení a odstranění hrázky 
- dočasné ocelové potrubí DN 600 pro převádění vody</t>
  </si>
  <si>
    <t>R08</t>
  </si>
  <si>
    <t>Zajištění mostního listu</t>
  </si>
  <si>
    <t>-1780185885</t>
  </si>
  <si>
    <t>R09</t>
  </si>
  <si>
    <t>Zajištění obnovy asfaltové komunikace</t>
  </si>
  <si>
    <t>-182382288</t>
  </si>
  <si>
    <t>R10</t>
  </si>
  <si>
    <t>Zajištění zřízení a odstranění provizorní lávky přes náhon</t>
  </si>
  <si>
    <t>-981023867</t>
  </si>
  <si>
    <t>R11</t>
  </si>
  <si>
    <t>Vypracování plánu opatření pro případ havárie</t>
  </si>
  <si>
    <t>607389481</t>
  </si>
  <si>
    <t>R12</t>
  </si>
  <si>
    <t xml:space="preserve">Zpracování povodňového plánu stavby </t>
  </si>
  <si>
    <t>-1000582003</t>
  </si>
  <si>
    <t>Zpracování povodňového plánu stavby dle §71 zákona č. 254/2001 Sb. včetně zajištění schválení příslušnými orgány správy a Povodím Labe, státní podnik</t>
  </si>
  <si>
    <t>R13</t>
  </si>
  <si>
    <t>Zpracování geometrických plánů</t>
  </si>
  <si>
    <t>-107823540</t>
  </si>
  <si>
    <t>R14</t>
  </si>
  <si>
    <t>Zajištění písemných souhlasných vyjádření všech dotčených vlastníků a případných uživatelů všech pozemků dotčených stavbou s jejich konečnou úpravou po dokončení prací</t>
  </si>
  <si>
    <t>1900404544</t>
  </si>
  <si>
    <t>R15</t>
  </si>
  <si>
    <t>Provedení pasportizace stávajících nemovitostí (vč. pozemků) a jejich příslušenství, zajištění fotodokumentace stávajícího stavu přístupových komunikací</t>
  </si>
  <si>
    <t>-1130117543</t>
  </si>
  <si>
    <t>R16</t>
  </si>
  <si>
    <t>Zajištění vytyčení veškerých podzemních zařízení</t>
  </si>
  <si>
    <t>1615585268</t>
  </si>
  <si>
    <t>R17</t>
  </si>
  <si>
    <t>Zajištění průzkumu staveniště zaměřeného na výskyt zvláště chráněných živočichů a rostlin a jejich odborného transferu</t>
  </si>
  <si>
    <t>-1189270948</t>
  </si>
  <si>
    <t>R18</t>
  </si>
  <si>
    <t>Zajištění veškerých předepsaných rozborů, atestů, zkoušek a revizí dle příslušných norem a dalších předpisů a nařízení platných v ČR, kterými bude prokázáno dosažení předepsané kvality a parametrů dokončeného díla</t>
  </si>
  <si>
    <t>-143854532</t>
  </si>
  <si>
    <t>R19</t>
  </si>
  <si>
    <t>Zajištění fotodokumentace veškerých konstrukcí, které budou v průběhu výstavby skryty nebo zakryty</t>
  </si>
  <si>
    <t>1122001477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</si>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</sst>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7"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30" fillId="0" borderId="0" xfId="0" applyFont="1" applyAlignment="1">
      <alignment horizontal="left" vertical="center"/>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30" fillId="0" borderId="0" xfId="0" applyFont="1" applyAlignment="1">
      <alignment horizontal="left" vertical="center" wrapText="1"/>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4" fillId="0" borderId="0" xfId="0" applyNumberFormat="1" applyFont="1" applyAlignment="1" applyProtection="1"/>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horizontal="left" vertical="center" wrapText="1"/>
    </xf>
    <xf numFmtId="0" fontId="0" fillId="0" borderId="15" xfId="0" applyFont="1" applyBorder="1" applyAlignment="1" applyProtection="1">
      <alignment vertical="center"/>
    </xf>
    <xf numFmtId="0" fontId="37"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8" fillId="0" borderId="23" xfId="0" applyFont="1" applyBorder="1" applyAlignment="1" applyProtection="1">
      <alignment horizontal="center" vertical="center"/>
    </xf>
    <xf numFmtId="49" fontId="38" fillId="0" borderId="23" xfId="0" applyNumberFormat="1" applyFont="1" applyBorder="1" applyAlignment="1" applyProtection="1">
      <alignment horizontal="left" vertical="center" wrapText="1"/>
    </xf>
    <xf numFmtId="0" fontId="38" fillId="0" borderId="23"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167" fontId="38" fillId="0" borderId="23" xfId="0" applyNumberFormat="1" applyFont="1" applyBorder="1" applyAlignment="1" applyProtection="1">
      <alignment vertical="center"/>
    </xf>
    <xf numFmtId="4" fontId="38" fillId="2" borderId="23" xfId="0" applyNumberFormat="1" applyFont="1" applyFill="1" applyBorder="1" applyAlignment="1" applyProtection="1">
      <alignment vertical="center"/>
      <protection locked="0"/>
    </xf>
    <xf numFmtId="4" fontId="38" fillId="0" borderId="23" xfId="0" applyNumberFormat="1" applyFont="1" applyBorder="1" applyAlignment="1" applyProtection="1">
      <alignment vertical="center"/>
    </xf>
    <xf numFmtId="0" fontId="39" fillId="0" borderId="4" xfId="0" applyFont="1" applyBorder="1" applyAlignment="1">
      <alignment vertical="center"/>
    </xf>
    <xf numFmtId="0" fontId="38" fillId="2" borderId="15"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37" fillId="0" borderId="0" xfId="0" applyFont="1" applyAlignment="1" applyProtection="1">
      <alignment vertical="top" wrapText="1"/>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0" fillId="0" borderId="0" xfId="0" applyAlignment="1">
      <alignment vertical="top"/>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40" fillId="0" borderId="27" xfId="0" applyFont="1" applyBorder="1" applyAlignment="1">
      <alignment horizontal="center" vertical="center" wrapText="1"/>
    </xf>
    <xf numFmtId="0" fontId="41" fillId="0" borderId="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7" xfId="0" applyFont="1" applyBorder="1" applyAlignment="1">
      <alignment vertical="center" wrapText="1"/>
    </xf>
    <xf numFmtId="0" fontId="42" fillId="0" borderId="29" xfId="0" applyFont="1" applyBorder="1" applyAlignment="1">
      <alignment horizontal="left" wrapText="1"/>
    </xf>
    <xf numFmtId="0" fontId="40" fillId="0" borderId="28" xfId="0" applyFont="1" applyBorder="1" applyAlignment="1">
      <alignment vertical="center" wrapText="1"/>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xf numFmtId="0" fontId="43" fillId="0" borderId="27" xfId="0" applyFont="1" applyBorder="1" applyAlignment="1">
      <alignment vertical="center" wrapText="1"/>
    </xf>
    <xf numFmtId="0" fontId="43" fillId="0" borderId="1" xfId="0" applyFont="1" applyBorder="1" applyAlignment="1">
      <alignment vertical="center" wrapText="1"/>
    </xf>
    <xf numFmtId="0" fontId="43" fillId="0" borderId="1" xfId="0" applyFont="1" applyBorder="1" applyAlignment="1">
      <alignment horizontal="left" vertical="center"/>
    </xf>
    <xf numFmtId="0" fontId="43" fillId="0" borderId="1" xfId="0" applyFont="1" applyBorder="1" applyAlignment="1">
      <alignment vertical="center"/>
    </xf>
    <xf numFmtId="49" fontId="43" fillId="0" borderId="1" xfId="0" applyNumberFormat="1" applyFont="1" applyBorder="1" applyAlignment="1">
      <alignment horizontal="left" vertical="center" wrapText="1"/>
    </xf>
    <xf numFmtId="49" fontId="43" fillId="0" borderId="1" xfId="0" applyNumberFormat="1" applyFont="1" applyBorder="1" applyAlignment="1">
      <alignment vertical="center" wrapText="1"/>
    </xf>
    <xf numFmtId="0" fontId="40" fillId="0" borderId="30" xfId="0" applyFont="1" applyBorder="1" applyAlignment="1">
      <alignment vertical="center" wrapText="1"/>
    </xf>
    <xf numFmtId="0" fontId="44" fillId="0" borderId="29" xfId="0" applyFont="1" applyBorder="1" applyAlignment="1">
      <alignment vertical="center" wrapText="1"/>
    </xf>
    <xf numFmtId="0" fontId="40" fillId="0" borderId="31" xfId="0" applyFont="1" applyBorder="1" applyAlignment="1">
      <alignment vertical="center" wrapText="1"/>
    </xf>
    <xf numFmtId="0" fontId="40" fillId="0" borderId="1" xfId="0" applyFont="1" applyBorder="1" applyAlignment="1">
      <alignment vertical="top"/>
    </xf>
    <xf numFmtId="0" fontId="40" fillId="0" borderId="0" xfId="0" applyFont="1" applyAlignment="1">
      <alignment vertical="top"/>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1" fillId="0" borderId="1" xfId="0" applyFont="1" applyBorder="1" applyAlignment="1">
      <alignment horizontal="center" vertical="center"/>
    </xf>
    <xf numFmtId="0" fontId="40" fillId="0" borderId="28" xfId="0" applyFont="1" applyBorder="1" applyAlignment="1">
      <alignment horizontal="left" vertical="center"/>
    </xf>
    <xf numFmtId="0" fontId="42" fillId="0" borderId="1"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1" xfId="0" applyFont="1" applyBorder="1" applyAlignment="1">
      <alignment horizontal="left" vertical="center"/>
    </xf>
    <xf numFmtId="0" fontId="43" fillId="0" borderId="0" xfId="0" applyFont="1" applyAlignment="1">
      <alignment horizontal="left" vertical="center"/>
    </xf>
    <xf numFmtId="0" fontId="43" fillId="0" borderId="1" xfId="0" applyFont="1" applyBorder="1" applyAlignment="1">
      <alignment horizontal="center" vertical="center"/>
    </xf>
    <xf numFmtId="0" fontId="43" fillId="0" borderId="27" xfId="0" applyFont="1" applyBorder="1" applyAlignment="1">
      <alignment horizontal="left" vertical="center"/>
    </xf>
    <xf numFmtId="0" fontId="43" fillId="0" borderId="1" xfId="0" applyFont="1" applyFill="1" applyBorder="1" applyAlignment="1">
      <alignment horizontal="left" vertical="center"/>
    </xf>
    <xf numFmtId="0" fontId="43" fillId="0" borderId="1" xfId="0" applyFont="1" applyFill="1" applyBorder="1" applyAlignment="1">
      <alignment horizontal="center" vertical="center"/>
    </xf>
    <xf numFmtId="0" fontId="40" fillId="0" borderId="30" xfId="0" applyFont="1" applyBorder="1" applyAlignment="1">
      <alignment horizontal="left" vertical="center"/>
    </xf>
    <xf numFmtId="0" fontId="44" fillId="0" borderId="29" xfId="0" applyFont="1" applyBorder="1" applyAlignment="1">
      <alignment horizontal="left" vertical="center"/>
    </xf>
    <xf numFmtId="0" fontId="40" fillId="0" borderId="31" xfId="0" applyFont="1" applyBorder="1" applyAlignment="1">
      <alignment horizontal="left" vertical="center"/>
    </xf>
    <xf numFmtId="0" fontId="40" fillId="0" borderId="1" xfId="0" applyFont="1" applyBorder="1" applyAlignment="1">
      <alignment horizontal="left" vertical="center"/>
    </xf>
    <xf numFmtId="0" fontId="44" fillId="0" borderId="1" xfId="0" applyFont="1" applyBorder="1" applyAlignment="1">
      <alignment horizontal="left" vertical="center"/>
    </xf>
    <xf numFmtId="0" fontId="45" fillId="0" borderId="1" xfId="0" applyFont="1" applyBorder="1" applyAlignment="1">
      <alignment horizontal="left" vertical="center"/>
    </xf>
    <xf numFmtId="0" fontId="43" fillId="0" borderId="29" xfId="0" applyFont="1" applyBorder="1" applyAlignment="1">
      <alignment horizontal="left" vertical="center"/>
    </xf>
    <xf numFmtId="0" fontId="40" fillId="0" borderId="1" xfId="0" applyFont="1" applyBorder="1" applyAlignment="1">
      <alignment horizontal="left" vertical="center" wrapText="1"/>
    </xf>
    <xf numFmtId="0" fontId="43" fillId="0" borderId="1"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3" fillId="0" borderId="28" xfId="0" applyFont="1" applyBorder="1" applyAlignment="1">
      <alignment horizontal="left" vertical="center"/>
    </xf>
    <xf numFmtId="0" fontId="43" fillId="0" borderId="30" xfId="0" applyFont="1" applyBorder="1" applyAlignment="1">
      <alignment horizontal="left" vertical="center" wrapText="1"/>
    </xf>
    <xf numFmtId="0" fontId="43" fillId="0" borderId="29" xfId="0" applyFont="1" applyBorder="1" applyAlignment="1">
      <alignment horizontal="left" vertical="center" wrapText="1"/>
    </xf>
    <xf numFmtId="0" fontId="43" fillId="0" borderId="31" xfId="0" applyFont="1" applyBorder="1" applyAlignment="1">
      <alignment horizontal="left" vertical="center" wrapText="1"/>
    </xf>
    <xf numFmtId="0" fontId="43" fillId="0" borderId="1" xfId="0" applyFont="1" applyBorder="1" applyAlignment="1">
      <alignment horizontal="left" vertical="top"/>
    </xf>
    <xf numFmtId="0" fontId="43" fillId="0" borderId="1" xfId="0" applyFont="1" applyBorder="1" applyAlignment="1">
      <alignment horizontal="center" vertical="top"/>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5" fillId="0" borderId="0" xfId="0" applyFont="1" applyAlignment="1">
      <alignment vertical="center"/>
    </xf>
    <xf numFmtId="0" fontId="42" fillId="0" borderId="1"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1" xfId="0" applyBorder="1" applyAlignment="1">
      <alignment vertical="top"/>
    </xf>
    <xf numFmtId="49" fontId="43" fillId="0" borderId="1"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xf numFmtId="0" fontId="40" fillId="0" borderId="27" xfId="0" applyFont="1" applyBorder="1" applyAlignment="1">
      <alignment vertical="top"/>
    </xf>
    <xf numFmtId="0" fontId="40" fillId="0" borderId="28" xfId="0" applyFont="1" applyBorder="1" applyAlignment="1">
      <alignment vertical="top"/>
    </xf>
    <xf numFmtId="0" fontId="40" fillId="0" borderId="1" xfId="0" applyFont="1" applyBorder="1" applyAlignment="1">
      <alignment horizontal="center" vertical="center"/>
    </xf>
    <xf numFmtId="0" fontId="40" fillId="0" borderId="1" xfId="0" applyFont="1" applyBorder="1" applyAlignment="1">
      <alignment horizontal="left" vertical="top"/>
    </xf>
    <xf numFmtId="0" fontId="40" fillId="0" borderId="30" xfId="0" applyFont="1" applyBorder="1" applyAlignment="1">
      <alignment vertical="top"/>
    </xf>
    <xf numFmtId="0" fontId="40" fillId="0" borderId="29" xfId="0" applyFont="1" applyBorder="1" applyAlignment="1">
      <alignment vertical="top"/>
    </xf>
    <xf numFmtId="0" fontId="40"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theme" Target="theme/theme1.xml" /><Relationship Id="rId7" Type="http://schemas.openxmlformats.org/officeDocument/2006/relationships/calcChain" Target="calcChain.xml" /><Relationship Id="rId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6" t="s">
        <v>0</v>
      </c>
      <c r="AZ1" s="16" t="s">
        <v>1</v>
      </c>
      <c r="BA1" s="16" t="s">
        <v>2</v>
      </c>
      <c r="BB1" s="16" t="s">
        <v>3</v>
      </c>
      <c r="BT1" s="16" t="s">
        <v>4</v>
      </c>
      <c r="BU1" s="16" t="s">
        <v>4</v>
      </c>
      <c r="BV1" s="16" t="s">
        <v>5</v>
      </c>
    </row>
    <row r="2" ht="36.96" customHeight="1">
      <c r="AR2"/>
      <c r="BS2" s="17" t="s">
        <v>6</v>
      </c>
      <c r="BT2" s="17" t="s">
        <v>7</v>
      </c>
    </row>
    <row r="3"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ht="12" customHeight="1">
      <c r="B10" s="21"/>
      <c r="C10" s="22"/>
      <c r="D10" s="32"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27</v>
      </c>
      <c r="AL10" s="22"/>
      <c r="AM10" s="22"/>
      <c r="AN10" s="27" t="s">
        <v>28</v>
      </c>
      <c r="AO10" s="22"/>
      <c r="AP10" s="22"/>
      <c r="AQ10" s="22"/>
      <c r="AR10" s="20"/>
      <c r="BE10" s="31"/>
      <c r="BS10" s="17" t="s">
        <v>6</v>
      </c>
    </row>
    <row r="11" ht="18.48" customHeight="1">
      <c r="B11" s="21"/>
      <c r="C11" s="22"/>
      <c r="D11" s="22"/>
      <c r="E11" s="27"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30</v>
      </c>
      <c r="AL11" s="22"/>
      <c r="AM11" s="22"/>
      <c r="AN11" s="27" t="s">
        <v>31</v>
      </c>
      <c r="AO11" s="22"/>
      <c r="AP11" s="22"/>
      <c r="AQ11" s="22"/>
      <c r="AR11" s="20"/>
      <c r="BE11" s="31"/>
      <c r="BS11" s="17" t="s">
        <v>6</v>
      </c>
    </row>
    <row r="12"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ht="12" customHeight="1">
      <c r="B13" s="21"/>
      <c r="C13" s="22"/>
      <c r="D13" s="32" t="s">
        <v>32</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27</v>
      </c>
      <c r="AL13" s="22"/>
      <c r="AM13" s="22"/>
      <c r="AN13" s="34" t="s">
        <v>33</v>
      </c>
      <c r="AO13" s="22"/>
      <c r="AP13" s="22"/>
      <c r="AQ13" s="22"/>
      <c r="AR13" s="20"/>
      <c r="BE13" s="31"/>
      <c r="BS13" s="17" t="s">
        <v>6</v>
      </c>
    </row>
    <row r="14">
      <c r="B14" s="21"/>
      <c r="C14" s="22"/>
      <c r="D14" s="22"/>
      <c r="E14" s="34" t="s">
        <v>33</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30</v>
      </c>
      <c r="AL14" s="22"/>
      <c r="AM14" s="22"/>
      <c r="AN14" s="34" t="s">
        <v>33</v>
      </c>
      <c r="AO14" s="22"/>
      <c r="AP14" s="22"/>
      <c r="AQ14" s="22"/>
      <c r="AR14" s="20"/>
      <c r="BE14" s="31"/>
      <c r="BS14" s="17" t="s">
        <v>6</v>
      </c>
    </row>
    <row r="15"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ht="12" customHeight="1">
      <c r="B16" s="21"/>
      <c r="C16" s="22"/>
      <c r="D16" s="32" t="s">
        <v>34</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27</v>
      </c>
      <c r="AL16" s="22"/>
      <c r="AM16" s="22"/>
      <c r="AN16" s="27" t="s">
        <v>35</v>
      </c>
      <c r="AO16" s="22"/>
      <c r="AP16" s="22"/>
      <c r="AQ16" s="22"/>
      <c r="AR16" s="20"/>
      <c r="BE16" s="31"/>
      <c r="BS16" s="17" t="s">
        <v>4</v>
      </c>
    </row>
    <row r="17" ht="18.48" customHeight="1">
      <c r="B17" s="21"/>
      <c r="C17" s="22"/>
      <c r="D17" s="22"/>
      <c r="E17" s="27"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30</v>
      </c>
      <c r="AL17" s="22"/>
      <c r="AM17" s="22"/>
      <c r="AN17" s="27" t="s">
        <v>37</v>
      </c>
      <c r="AO17" s="22"/>
      <c r="AP17" s="22"/>
      <c r="AQ17" s="22"/>
      <c r="AR17" s="20"/>
      <c r="BE17" s="31"/>
      <c r="BS17" s="17" t="s">
        <v>38</v>
      </c>
    </row>
    <row r="18"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27</v>
      </c>
      <c r="AL19" s="22"/>
      <c r="AM19" s="22"/>
      <c r="AN19" s="27" t="s">
        <v>21</v>
      </c>
      <c r="AO19" s="22"/>
      <c r="AP19" s="22"/>
      <c r="AQ19" s="22"/>
      <c r="AR19" s="20"/>
      <c r="BE19" s="31"/>
      <c r="BS19" s="17" t="s">
        <v>6</v>
      </c>
    </row>
    <row r="20" ht="18.48"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30</v>
      </c>
      <c r="AL20" s="22"/>
      <c r="AM20" s="22"/>
      <c r="AN20" s="27" t="s">
        <v>21</v>
      </c>
      <c r="AO20" s="22"/>
      <c r="AP20" s="22"/>
      <c r="AQ20" s="22"/>
      <c r="AR20" s="20"/>
      <c r="BE20" s="31"/>
      <c r="BS20" s="17" t="s">
        <v>38</v>
      </c>
    </row>
    <row r="2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ht="51" customHeight="1">
      <c r="B23" s="21"/>
      <c r="C23" s="22"/>
      <c r="D23" s="22"/>
      <c r="E23" s="36" t="s">
        <v>42</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ht="6.96"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1" customFormat="1" ht="25.92" customHeight="1">
      <c r="B26" s="38"/>
      <c r="C26" s="39"/>
      <c r="D26" s="40" t="s">
        <v>43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1" customFormat="1" ht="6.96"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1" customFormat="1">
      <c r="B28" s="38"/>
      <c r="C28" s="39"/>
      <c r="D28" s="39"/>
      <c r="E28" s="39"/>
      <c r="F28" s="39"/>
      <c r="G28" s="39"/>
      <c r="H28" s="39"/>
      <c r="I28" s="39"/>
      <c r="J28" s="39"/>
      <c r="K28" s="39"/>
      <c r="L28" s="44" t="s">
        <v>44</v>
      </c>
      <c r="M28" s="44"/>
      <c r="N28" s="44"/>
      <c r="O28" s="44"/>
      <c r="P28" s="44"/>
      <c r="Q28" s="39"/>
      <c r="R28" s="39"/>
      <c r="S28" s="39"/>
      <c r="T28" s="39"/>
      <c r="U28" s="39"/>
      <c r="V28" s="39"/>
      <c r="W28" s="44" t="s">
        <v>45</v>
      </c>
      <c r="X28" s="44"/>
      <c r="Y28" s="44"/>
      <c r="Z28" s="44"/>
      <c r="AA28" s="44"/>
      <c r="AB28" s="44"/>
      <c r="AC28" s="44"/>
      <c r="AD28" s="44"/>
      <c r="AE28" s="44"/>
      <c r="AF28" s="39"/>
      <c r="AG28" s="39"/>
      <c r="AH28" s="39"/>
      <c r="AI28" s="39"/>
      <c r="AJ28" s="39"/>
      <c r="AK28" s="44" t="s">
        <v>46</v>
      </c>
      <c r="AL28" s="44"/>
      <c r="AM28" s="44"/>
      <c r="AN28" s="44"/>
      <c r="AO28" s="44"/>
      <c r="AP28" s="39"/>
      <c r="AQ28" s="39"/>
      <c r="AR28" s="43"/>
      <c r="BE28" s="31"/>
    </row>
    <row r="29" s="2" customFormat="1" ht="14.4" customHeight="1">
      <c r="B29" s="45"/>
      <c r="C29" s="46"/>
      <c r="D29" s="32" t="s">
        <v>47</v>
      </c>
      <c r="E29" s="46"/>
      <c r="F29" s="32" t="s">
        <v>48</v>
      </c>
      <c r="G29" s="46"/>
      <c r="H29" s="46"/>
      <c r="I29" s="46"/>
      <c r="J29" s="46"/>
      <c r="K29" s="46"/>
      <c r="L29" s="47">
        <v>0.20999999999999999</v>
      </c>
      <c r="M29" s="46"/>
      <c r="N29" s="46"/>
      <c r="O29" s="46"/>
      <c r="P29" s="46"/>
      <c r="Q29" s="46"/>
      <c r="R29" s="46"/>
      <c r="S29" s="46"/>
      <c r="T29" s="46"/>
      <c r="U29" s="46"/>
      <c r="V29" s="46"/>
      <c r="W29" s="48">
        <f>ROUND(AZ54, 2)</f>
        <v>0</v>
      </c>
      <c r="X29" s="46"/>
      <c r="Y29" s="46"/>
      <c r="Z29" s="46"/>
      <c r="AA29" s="46"/>
      <c r="AB29" s="46"/>
      <c r="AC29" s="46"/>
      <c r="AD29" s="46"/>
      <c r="AE29" s="46"/>
      <c r="AF29" s="46"/>
      <c r="AG29" s="46"/>
      <c r="AH29" s="46"/>
      <c r="AI29" s="46"/>
      <c r="AJ29" s="46"/>
      <c r="AK29" s="48">
        <f>ROUND(AV54, 2)</f>
        <v>0</v>
      </c>
      <c r="AL29" s="46"/>
      <c r="AM29" s="46"/>
      <c r="AN29" s="46"/>
      <c r="AO29" s="46"/>
      <c r="AP29" s="46"/>
      <c r="AQ29" s="46"/>
      <c r="AR29" s="49"/>
      <c r="BE29" s="50"/>
    </row>
    <row r="30" s="2" customFormat="1" ht="14.4" customHeight="1">
      <c r="B30" s="45"/>
      <c r="C30" s="46"/>
      <c r="D30" s="46"/>
      <c r="E30" s="46"/>
      <c r="F30" s="32" t="s">
        <v>49</v>
      </c>
      <c r="G30" s="46"/>
      <c r="H30" s="46"/>
      <c r="I30" s="46"/>
      <c r="J30" s="46"/>
      <c r="K30" s="46"/>
      <c r="L30" s="47">
        <v>0.14999999999999999</v>
      </c>
      <c r="M30" s="46"/>
      <c r="N30" s="46"/>
      <c r="O30" s="46"/>
      <c r="P30" s="46"/>
      <c r="Q30" s="46"/>
      <c r="R30" s="46"/>
      <c r="S30" s="46"/>
      <c r="T30" s="46"/>
      <c r="U30" s="46"/>
      <c r="V30" s="46"/>
      <c r="W30" s="48">
        <f>ROUND(BA54, 2)</f>
        <v>0</v>
      </c>
      <c r="X30" s="46"/>
      <c r="Y30" s="46"/>
      <c r="Z30" s="46"/>
      <c r="AA30" s="46"/>
      <c r="AB30" s="46"/>
      <c r="AC30" s="46"/>
      <c r="AD30" s="46"/>
      <c r="AE30" s="46"/>
      <c r="AF30" s="46"/>
      <c r="AG30" s="46"/>
      <c r="AH30" s="46"/>
      <c r="AI30" s="46"/>
      <c r="AJ30" s="46"/>
      <c r="AK30" s="48">
        <f>ROUND(AW54, 2)</f>
        <v>0</v>
      </c>
      <c r="AL30" s="46"/>
      <c r="AM30" s="46"/>
      <c r="AN30" s="46"/>
      <c r="AO30" s="46"/>
      <c r="AP30" s="46"/>
      <c r="AQ30" s="46"/>
      <c r="AR30" s="49"/>
      <c r="BE30" s="50"/>
    </row>
    <row r="31" hidden="1" s="2" customFormat="1" ht="14.4" customHeight="1">
      <c r="B31" s="45"/>
      <c r="C31" s="46"/>
      <c r="D31" s="46"/>
      <c r="E31" s="46"/>
      <c r="F31" s="32" t="s">
        <v>50</v>
      </c>
      <c r="G31" s="46"/>
      <c r="H31" s="46"/>
      <c r="I31" s="46"/>
      <c r="J31" s="46"/>
      <c r="K31" s="46"/>
      <c r="L31" s="47">
        <v>0.20999999999999999</v>
      </c>
      <c r="M31" s="46"/>
      <c r="N31" s="46"/>
      <c r="O31" s="46"/>
      <c r="P31" s="46"/>
      <c r="Q31" s="46"/>
      <c r="R31" s="46"/>
      <c r="S31" s="46"/>
      <c r="T31" s="46"/>
      <c r="U31" s="46"/>
      <c r="V31" s="46"/>
      <c r="W31" s="48">
        <f>ROUND(BB54, 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hidden="1" s="2" customFormat="1" ht="14.4" customHeight="1">
      <c r="B32" s="45"/>
      <c r="C32" s="46"/>
      <c r="D32" s="46"/>
      <c r="E32" s="46"/>
      <c r="F32" s="32" t="s">
        <v>51</v>
      </c>
      <c r="G32" s="46"/>
      <c r="H32" s="46"/>
      <c r="I32" s="46"/>
      <c r="J32" s="46"/>
      <c r="K32" s="46"/>
      <c r="L32" s="47">
        <v>0.14999999999999999</v>
      </c>
      <c r="M32" s="46"/>
      <c r="N32" s="46"/>
      <c r="O32" s="46"/>
      <c r="P32" s="46"/>
      <c r="Q32" s="46"/>
      <c r="R32" s="46"/>
      <c r="S32" s="46"/>
      <c r="T32" s="46"/>
      <c r="U32" s="46"/>
      <c r="V32" s="46"/>
      <c r="W32" s="48">
        <f>ROUND(BC54, 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hidden="1" s="2" customFormat="1" ht="14.4" customHeight="1">
      <c r="B33" s="45"/>
      <c r="C33" s="46"/>
      <c r="D33" s="46"/>
      <c r="E33" s="46"/>
      <c r="F33" s="32" t="s">
        <v>52</v>
      </c>
      <c r="G33" s="46"/>
      <c r="H33" s="46"/>
      <c r="I33" s="46"/>
      <c r="J33" s="46"/>
      <c r="K33" s="46"/>
      <c r="L33" s="47">
        <v>0</v>
      </c>
      <c r="M33" s="46"/>
      <c r="N33" s="46"/>
      <c r="O33" s="46"/>
      <c r="P33" s="46"/>
      <c r="Q33" s="46"/>
      <c r="R33" s="46"/>
      <c r="S33" s="46"/>
      <c r="T33" s="46"/>
      <c r="U33" s="46"/>
      <c r="V33" s="46"/>
      <c r="W33" s="48">
        <f>ROUND(BD54, 2)</f>
        <v>0</v>
      </c>
      <c r="X33" s="46"/>
      <c r="Y33" s="46"/>
      <c r="Z33" s="46"/>
      <c r="AA33" s="46"/>
      <c r="AB33" s="46"/>
      <c r="AC33" s="46"/>
      <c r="AD33" s="46"/>
      <c r="AE33" s="46"/>
      <c r="AF33" s="46"/>
      <c r="AG33" s="46"/>
      <c r="AH33" s="46"/>
      <c r="AI33" s="46"/>
      <c r="AJ33" s="46"/>
      <c r="AK33" s="48">
        <v>0</v>
      </c>
      <c r="AL33" s="46"/>
      <c r="AM33" s="46"/>
      <c r="AN33" s="46"/>
      <c r="AO33" s="46"/>
      <c r="AP33" s="46"/>
      <c r="AQ33" s="46"/>
      <c r="AR33" s="49"/>
    </row>
    <row r="34" s="1" customFormat="1" ht="6.96"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1" customFormat="1" ht="25.92" customHeight="1">
      <c r="B35" s="38"/>
      <c r="C35" s="51"/>
      <c r="D35" s="52" t="s">
        <v>53</v>
      </c>
      <c r="E35" s="53"/>
      <c r="F35" s="53"/>
      <c r="G35" s="53"/>
      <c r="H35" s="53"/>
      <c r="I35" s="53"/>
      <c r="J35" s="53"/>
      <c r="K35" s="53"/>
      <c r="L35" s="53"/>
      <c r="M35" s="53"/>
      <c r="N35" s="53"/>
      <c r="O35" s="53"/>
      <c r="P35" s="53"/>
      <c r="Q35" s="53"/>
      <c r="R35" s="53"/>
      <c r="S35" s="53"/>
      <c r="T35" s="54" t="s">
        <v>54</v>
      </c>
      <c r="U35" s="53"/>
      <c r="V35" s="53"/>
      <c r="W35" s="53"/>
      <c r="X35" s="55" t="s">
        <v>55</v>
      </c>
      <c r="Y35" s="53"/>
      <c r="Z35" s="53"/>
      <c r="AA35" s="53"/>
      <c r="AB35" s="53"/>
      <c r="AC35" s="53"/>
      <c r="AD35" s="53"/>
      <c r="AE35" s="53"/>
      <c r="AF35" s="53"/>
      <c r="AG35" s="53"/>
      <c r="AH35" s="53"/>
      <c r="AI35" s="53"/>
      <c r="AJ35" s="53"/>
      <c r="AK35" s="56">
        <f>SUM(AK26:AK33)</f>
        <v>0</v>
      </c>
      <c r="AL35" s="53"/>
      <c r="AM35" s="53"/>
      <c r="AN35" s="53"/>
      <c r="AO35" s="57"/>
      <c r="AP35" s="51"/>
      <c r="AQ35" s="51"/>
      <c r="AR35" s="43"/>
    </row>
    <row r="36" s="1" customFormat="1" ht="6.96"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1" customFormat="1" ht="6.96"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row>
    <row r="41" s="1" customFormat="1" ht="6.96"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row>
    <row r="42" s="1" customFormat="1" ht="24.96" customHeight="1">
      <c r="B42" s="38"/>
      <c r="C42" s="23" t="s">
        <v>56</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1" customFormat="1" ht="6.96"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3" customFormat="1" ht="12" customHeight="1">
      <c r="B44" s="62"/>
      <c r="C44" s="32" t="s">
        <v>13</v>
      </c>
      <c r="D44" s="63"/>
      <c r="E44" s="63"/>
      <c r="F44" s="63"/>
      <c r="G44" s="63"/>
      <c r="H44" s="63"/>
      <c r="I44" s="63"/>
      <c r="J44" s="63"/>
      <c r="K44" s="63"/>
      <c r="L44" s="63" t="str">
        <f>K5</f>
        <v>171102</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row>
    <row r="45" s="4" customFormat="1" ht="36.96" customHeight="1">
      <c r="B45" s="65"/>
      <c r="C45" s="66" t="s">
        <v>16</v>
      </c>
      <c r="D45" s="67"/>
      <c r="E45" s="67"/>
      <c r="F45" s="67"/>
      <c r="G45" s="67"/>
      <c r="H45" s="67"/>
      <c r="I45" s="67"/>
      <c r="J45" s="67"/>
      <c r="K45" s="67"/>
      <c r="L45" s="68" t="str">
        <f>K6</f>
        <v>Vodní dílo Chroustovice - rekonstrukce hradící konstrukce</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row>
    <row r="46" s="1" customFormat="1" ht="6.96"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1" customFormat="1" ht="12" customHeight="1">
      <c r="B47" s="38"/>
      <c r="C47" s="32" t="s">
        <v>22</v>
      </c>
      <c r="D47" s="39"/>
      <c r="E47" s="39"/>
      <c r="F47" s="39"/>
      <c r="G47" s="39"/>
      <c r="H47" s="39"/>
      <c r="I47" s="39"/>
      <c r="J47" s="39"/>
      <c r="K47" s="39"/>
      <c r="L47" s="70" t="str">
        <f>IF(K8="","",K8)</f>
        <v>Obec Croustovice</v>
      </c>
      <c r="M47" s="39"/>
      <c r="N47" s="39"/>
      <c r="O47" s="39"/>
      <c r="P47" s="39"/>
      <c r="Q47" s="39"/>
      <c r="R47" s="39"/>
      <c r="S47" s="39"/>
      <c r="T47" s="39"/>
      <c r="U47" s="39"/>
      <c r="V47" s="39"/>
      <c r="W47" s="39"/>
      <c r="X47" s="39"/>
      <c r="Y47" s="39"/>
      <c r="Z47" s="39"/>
      <c r="AA47" s="39"/>
      <c r="AB47" s="39"/>
      <c r="AC47" s="39"/>
      <c r="AD47" s="39"/>
      <c r="AE47" s="39"/>
      <c r="AF47" s="39"/>
      <c r="AG47" s="39"/>
      <c r="AH47" s="39"/>
      <c r="AI47" s="32" t="s">
        <v>24</v>
      </c>
      <c r="AJ47" s="39"/>
      <c r="AK47" s="39"/>
      <c r="AL47" s="39"/>
      <c r="AM47" s="71" t="str">
        <f>IF(AN8= "","",AN8)</f>
        <v>11. 7. 2018</v>
      </c>
      <c r="AN47" s="71"/>
      <c r="AO47" s="39"/>
      <c r="AP47" s="39"/>
      <c r="AQ47" s="39"/>
      <c r="AR47" s="43"/>
    </row>
    <row r="48" s="1" customFormat="1" ht="6.96"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1" customFormat="1" ht="15.15" customHeight="1">
      <c r="B49" s="38"/>
      <c r="C49" s="32" t="s">
        <v>26</v>
      </c>
      <c r="D49" s="39"/>
      <c r="E49" s="39"/>
      <c r="F49" s="39"/>
      <c r="G49" s="39"/>
      <c r="H49" s="39"/>
      <c r="I49" s="39"/>
      <c r="J49" s="39"/>
      <c r="K49" s="39"/>
      <c r="L49" s="63" t="str">
        <f>IF(E11= "","",E11)</f>
        <v>Povodí Labe, státní podnik</v>
      </c>
      <c r="M49" s="39"/>
      <c r="N49" s="39"/>
      <c r="O49" s="39"/>
      <c r="P49" s="39"/>
      <c r="Q49" s="39"/>
      <c r="R49" s="39"/>
      <c r="S49" s="39"/>
      <c r="T49" s="39"/>
      <c r="U49" s="39"/>
      <c r="V49" s="39"/>
      <c r="W49" s="39"/>
      <c r="X49" s="39"/>
      <c r="Y49" s="39"/>
      <c r="Z49" s="39"/>
      <c r="AA49" s="39"/>
      <c r="AB49" s="39"/>
      <c r="AC49" s="39"/>
      <c r="AD49" s="39"/>
      <c r="AE49" s="39"/>
      <c r="AF49" s="39"/>
      <c r="AG49" s="39"/>
      <c r="AH49" s="39"/>
      <c r="AI49" s="32" t="s">
        <v>34</v>
      </c>
      <c r="AJ49" s="39"/>
      <c r="AK49" s="39"/>
      <c r="AL49" s="39"/>
      <c r="AM49" s="72" t="str">
        <f>IF(E17="","",E17)</f>
        <v>AQUATIS a. s.</v>
      </c>
      <c r="AN49" s="63"/>
      <c r="AO49" s="63"/>
      <c r="AP49" s="63"/>
      <c r="AQ49" s="39"/>
      <c r="AR49" s="43"/>
      <c r="AS49" s="73" t="s">
        <v>57</v>
      </c>
      <c r="AT49" s="74"/>
      <c r="AU49" s="75"/>
      <c r="AV49" s="75"/>
      <c r="AW49" s="75"/>
      <c r="AX49" s="75"/>
      <c r="AY49" s="75"/>
      <c r="AZ49" s="75"/>
      <c r="BA49" s="75"/>
      <c r="BB49" s="75"/>
      <c r="BC49" s="75"/>
      <c r="BD49" s="76"/>
    </row>
    <row r="50" s="1" customFormat="1" ht="15.15" customHeight="1">
      <c r="B50" s="38"/>
      <c r="C50" s="32" t="s">
        <v>32</v>
      </c>
      <c r="D50" s="39"/>
      <c r="E50" s="39"/>
      <c r="F50" s="39"/>
      <c r="G50" s="39"/>
      <c r="H50" s="39"/>
      <c r="I50" s="39"/>
      <c r="J50" s="39"/>
      <c r="K50" s="39"/>
      <c r="L50" s="63" t="str">
        <f>IF(E14= "Vyplň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39</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row>
    <row r="51"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row>
    <row r="52" s="1" customFormat="1" ht="29.28" customHeight="1">
      <c r="B52" s="38"/>
      <c r="C52" s="85" t="s">
        <v>58</v>
      </c>
      <c r="D52" s="86"/>
      <c r="E52" s="86"/>
      <c r="F52" s="86"/>
      <c r="G52" s="86"/>
      <c r="H52" s="87"/>
      <c r="I52" s="88" t="s">
        <v>59</v>
      </c>
      <c r="J52" s="86"/>
      <c r="K52" s="86"/>
      <c r="L52" s="86"/>
      <c r="M52" s="86"/>
      <c r="N52" s="86"/>
      <c r="O52" s="86"/>
      <c r="P52" s="86"/>
      <c r="Q52" s="86"/>
      <c r="R52" s="86"/>
      <c r="S52" s="86"/>
      <c r="T52" s="86"/>
      <c r="U52" s="86"/>
      <c r="V52" s="86"/>
      <c r="W52" s="86"/>
      <c r="X52" s="86"/>
      <c r="Y52" s="86"/>
      <c r="Z52" s="86"/>
      <c r="AA52" s="86"/>
      <c r="AB52" s="86"/>
      <c r="AC52" s="86"/>
      <c r="AD52" s="86"/>
      <c r="AE52" s="86"/>
      <c r="AF52" s="86"/>
      <c r="AG52" s="89" t="s">
        <v>60</v>
      </c>
      <c r="AH52" s="86"/>
      <c r="AI52" s="86"/>
      <c r="AJ52" s="86"/>
      <c r="AK52" s="86"/>
      <c r="AL52" s="86"/>
      <c r="AM52" s="86"/>
      <c r="AN52" s="88" t="s">
        <v>61</v>
      </c>
      <c r="AO52" s="86"/>
      <c r="AP52" s="86"/>
      <c r="AQ52" s="90" t="s">
        <v>62</v>
      </c>
      <c r="AR52" s="43"/>
      <c r="AS52" s="91" t="s">
        <v>63</v>
      </c>
      <c r="AT52" s="92" t="s">
        <v>64</v>
      </c>
      <c r="AU52" s="92" t="s">
        <v>65</v>
      </c>
      <c r="AV52" s="92" t="s">
        <v>66</v>
      </c>
      <c r="AW52" s="92" t="s">
        <v>67</v>
      </c>
      <c r="AX52" s="92" t="s">
        <v>68</v>
      </c>
      <c r="AY52" s="92" t="s">
        <v>69</v>
      </c>
      <c r="AZ52" s="92" t="s">
        <v>70</v>
      </c>
      <c r="BA52" s="92" t="s">
        <v>71</v>
      </c>
      <c r="BB52" s="92" t="s">
        <v>72</v>
      </c>
      <c r="BC52" s="92" t="s">
        <v>73</v>
      </c>
      <c r="BD52" s="93" t="s">
        <v>74</v>
      </c>
    </row>
    <row r="53"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row>
    <row r="54" s="5" customFormat="1" ht="32.4" customHeight="1">
      <c r="B54" s="97"/>
      <c r="C54" s="98" t="s">
        <v>75</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ROUND(SUM(AG55:AG56),2)</f>
        <v>0</v>
      </c>
      <c r="AH54" s="100"/>
      <c r="AI54" s="100"/>
      <c r="AJ54" s="100"/>
      <c r="AK54" s="100"/>
      <c r="AL54" s="100"/>
      <c r="AM54" s="100"/>
      <c r="AN54" s="101">
        <f>SUM(AG54,AT54)</f>
        <v>0</v>
      </c>
      <c r="AO54" s="101"/>
      <c r="AP54" s="101"/>
      <c r="AQ54" s="102" t="s">
        <v>21</v>
      </c>
      <c r="AR54" s="103"/>
      <c r="AS54" s="104">
        <f>ROUND(SUM(AS55:AS56),2)</f>
        <v>0</v>
      </c>
      <c r="AT54" s="105">
        <f>ROUND(SUM(AV54:AW54),2)</f>
        <v>0</v>
      </c>
      <c r="AU54" s="106">
        <f>ROUND(SUM(AU55:AU56),5)</f>
        <v>0</v>
      </c>
      <c r="AV54" s="105">
        <f>ROUND(AZ54*L29,2)</f>
        <v>0</v>
      </c>
      <c r="AW54" s="105">
        <f>ROUND(BA54*L30,2)</f>
        <v>0</v>
      </c>
      <c r="AX54" s="105">
        <f>ROUND(BB54*L29,2)</f>
        <v>0</v>
      </c>
      <c r="AY54" s="105">
        <f>ROUND(BC54*L30,2)</f>
        <v>0</v>
      </c>
      <c r="AZ54" s="105">
        <f>ROUND(SUM(AZ55:AZ56),2)</f>
        <v>0</v>
      </c>
      <c r="BA54" s="105">
        <f>ROUND(SUM(BA55:BA56),2)</f>
        <v>0</v>
      </c>
      <c r="BB54" s="105">
        <f>ROUND(SUM(BB55:BB56),2)</f>
        <v>0</v>
      </c>
      <c r="BC54" s="105">
        <f>ROUND(SUM(BC55:BC56),2)</f>
        <v>0</v>
      </c>
      <c r="BD54" s="107">
        <f>ROUND(SUM(BD55:BD56),2)</f>
        <v>0</v>
      </c>
      <c r="BS54" s="108" t="s">
        <v>76</v>
      </c>
      <c r="BT54" s="108" t="s">
        <v>77</v>
      </c>
      <c r="BU54" s="109" t="s">
        <v>78</v>
      </c>
      <c r="BV54" s="108" t="s">
        <v>79</v>
      </c>
      <c r="BW54" s="108" t="s">
        <v>5</v>
      </c>
      <c r="BX54" s="108" t="s">
        <v>80</v>
      </c>
      <c r="CL54" s="108" t="s">
        <v>19</v>
      </c>
    </row>
    <row r="55" s="6" customFormat="1" ht="16.5" customHeight="1">
      <c r="A55" s="110" t="s">
        <v>81</v>
      </c>
      <c r="B55" s="111"/>
      <c r="C55" s="112"/>
      <c r="D55" s="113" t="s">
        <v>82</v>
      </c>
      <c r="E55" s="113"/>
      <c r="F55" s="113"/>
      <c r="G55" s="113"/>
      <c r="H55" s="113"/>
      <c r="I55" s="114"/>
      <c r="J55" s="113" t="s">
        <v>83</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'SO 04 - Zpevněné plochy'!J30</f>
        <v>0</v>
      </c>
      <c r="AH55" s="114"/>
      <c r="AI55" s="114"/>
      <c r="AJ55" s="114"/>
      <c r="AK55" s="114"/>
      <c r="AL55" s="114"/>
      <c r="AM55" s="114"/>
      <c r="AN55" s="115">
        <f>SUM(AG55,AT55)</f>
        <v>0</v>
      </c>
      <c r="AO55" s="114"/>
      <c r="AP55" s="114"/>
      <c r="AQ55" s="116" t="s">
        <v>84</v>
      </c>
      <c r="AR55" s="117"/>
      <c r="AS55" s="118">
        <v>0</v>
      </c>
      <c r="AT55" s="119">
        <f>ROUND(SUM(AV55:AW55),2)</f>
        <v>0</v>
      </c>
      <c r="AU55" s="120">
        <f>'SO 04 - Zpevněné plochy'!P91</f>
        <v>0</v>
      </c>
      <c r="AV55" s="119">
        <f>'SO 04 - Zpevněné plochy'!J33</f>
        <v>0</v>
      </c>
      <c r="AW55" s="119">
        <f>'SO 04 - Zpevněné plochy'!J34</f>
        <v>0</v>
      </c>
      <c r="AX55" s="119">
        <f>'SO 04 - Zpevněné plochy'!J35</f>
        <v>0</v>
      </c>
      <c r="AY55" s="119">
        <f>'SO 04 - Zpevněné plochy'!J36</f>
        <v>0</v>
      </c>
      <c r="AZ55" s="119">
        <f>'SO 04 - Zpevněné plochy'!F33</f>
        <v>0</v>
      </c>
      <c r="BA55" s="119">
        <f>'SO 04 - Zpevněné plochy'!F34</f>
        <v>0</v>
      </c>
      <c r="BB55" s="119">
        <f>'SO 04 - Zpevněné plochy'!F35</f>
        <v>0</v>
      </c>
      <c r="BC55" s="119">
        <f>'SO 04 - Zpevněné plochy'!F36</f>
        <v>0</v>
      </c>
      <c r="BD55" s="121">
        <f>'SO 04 - Zpevněné plochy'!F37</f>
        <v>0</v>
      </c>
      <c r="BT55" s="122" t="s">
        <v>85</v>
      </c>
      <c r="BV55" s="122" t="s">
        <v>79</v>
      </c>
      <c r="BW55" s="122" t="s">
        <v>86</v>
      </c>
      <c r="BX55" s="122" t="s">
        <v>5</v>
      </c>
      <c r="CL55" s="122" t="s">
        <v>19</v>
      </c>
      <c r="CM55" s="122" t="s">
        <v>87</v>
      </c>
    </row>
    <row r="56" s="6" customFormat="1" ht="16.5" customHeight="1">
      <c r="A56" s="110" t="s">
        <v>81</v>
      </c>
      <c r="B56" s="111"/>
      <c r="C56" s="112"/>
      <c r="D56" s="113" t="s">
        <v>88</v>
      </c>
      <c r="E56" s="113"/>
      <c r="F56" s="113"/>
      <c r="G56" s="113"/>
      <c r="H56" s="113"/>
      <c r="I56" s="114"/>
      <c r="J56" s="113" t="s">
        <v>89</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'VON - Vedlejší a ostatní ...'!J30</f>
        <v>0</v>
      </c>
      <c r="AH56" s="114"/>
      <c r="AI56" s="114"/>
      <c r="AJ56" s="114"/>
      <c r="AK56" s="114"/>
      <c r="AL56" s="114"/>
      <c r="AM56" s="114"/>
      <c r="AN56" s="115">
        <f>SUM(AG56,AT56)</f>
        <v>0</v>
      </c>
      <c r="AO56" s="114"/>
      <c r="AP56" s="114"/>
      <c r="AQ56" s="116" t="s">
        <v>88</v>
      </c>
      <c r="AR56" s="117"/>
      <c r="AS56" s="123">
        <v>0</v>
      </c>
      <c r="AT56" s="124">
        <f>ROUND(SUM(AV56:AW56),2)</f>
        <v>0</v>
      </c>
      <c r="AU56" s="125">
        <f>'VON - Vedlejší a ostatní ...'!P80</f>
        <v>0</v>
      </c>
      <c r="AV56" s="124">
        <f>'VON - Vedlejší a ostatní ...'!J33</f>
        <v>0</v>
      </c>
      <c r="AW56" s="124">
        <f>'VON - Vedlejší a ostatní ...'!J34</f>
        <v>0</v>
      </c>
      <c r="AX56" s="124">
        <f>'VON - Vedlejší a ostatní ...'!J35</f>
        <v>0</v>
      </c>
      <c r="AY56" s="124">
        <f>'VON - Vedlejší a ostatní ...'!J36</f>
        <v>0</v>
      </c>
      <c r="AZ56" s="124">
        <f>'VON - Vedlejší a ostatní ...'!F33</f>
        <v>0</v>
      </c>
      <c r="BA56" s="124">
        <f>'VON - Vedlejší a ostatní ...'!F34</f>
        <v>0</v>
      </c>
      <c r="BB56" s="124">
        <f>'VON - Vedlejší a ostatní ...'!F35</f>
        <v>0</v>
      </c>
      <c r="BC56" s="124">
        <f>'VON - Vedlejší a ostatní ...'!F36</f>
        <v>0</v>
      </c>
      <c r="BD56" s="126">
        <f>'VON - Vedlejší a ostatní ...'!F37</f>
        <v>0</v>
      </c>
      <c r="BT56" s="122" t="s">
        <v>85</v>
      </c>
      <c r="BV56" s="122" t="s">
        <v>79</v>
      </c>
      <c r="BW56" s="122" t="s">
        <v>90</v>
      </c>
      <c r="BX56" s="122" t="s">
        <v>5</v>
      </c>
      <c r="CL56" s="122" t="s">
        <v>19</v>
      </c>
      <c r="CM56" s="122" t="s">
        <v>87</v>
      </c>
    </row>
    <row r="57" s="1" customFormat="1" ht="30"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row>
    <row r="58" s="1" customFormat="1" ht="6.96" customHeight="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43"/>
    </row>
  </sheetData>
  <sheetProtection sheet="1" formatColumns="0" formatRows="0" objects="1" scenarios="1" spinCount="100000" saltValue="hmd9p2g7n1J9rvzxotMXDbG+6NTl7XoUkke69ZygdKTxthToQ70zeJDKi+mh3g2e1jYgGObtNI/kaC3pTti7Vg==" hashValue="8LlySNk1eNQS78kRU42tOnFtz8GCXj6qoWS6e0vZLfQUnCN+AdvHFICxhDjE+kFLKY3WebZwCMYEgS3HygdUrw==" algorithmName="SHA-512" password="CC35"/>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SO 04 - Zpevněné plochy'!C2" display="/"/>
    <hyperlink ref="A56" location="'VON - Vedlejší a ostatní ...'!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7"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86</v>
      </c>
      <c r="AZ2" s="128" t="s">
        <v>91</v>
      </c>
      <c r="BA2" s="128" t="s">
        <v>21</v>
      </c>
      <c r="BB2" s="128" t="s">
        <v>92</v>
      </c>
      <c r="BC2" s="128" t="s">
        <v>93</v>
      </c>
      <c r="BD2" s="128" t="s">
        <v>87</v>
      </c>
    </row>
    <row r="3" ht="6.96" customHeight="1">
      <c r="B3" s="129"/>
      <c r="C3" s="130"/>
      <c r="D3" s="130"/>
      <c r="E3" s="130"/>
      <c r="F3" s="130"/>
      <c r="G3" s="130"/>
      <c r="H3" s="130"/>
      <c r="I3" s="131"/>
      <c r="J3" s="130"/>
      <c r="K3" s="130"/>
      <c r="L3" s="20"/>
      <c r="AT3" s="17" t="s">
        <v>87</v>
      </c>
      <c r="AZ3" s="128" t="s">
        <v>94</v>
      </c>
      <c r="BA3" s="128" t="s">
        <v>21</v>
      </c>
      <c r="BB3" s="128" t="s">
        <v>92</v>
      </c>
      <c r="BC3" s="128" t="s">
        <v>95</v>
      </c>
      <c r="BD3" s="128" t="s">
        <v>87</v>
      </c>
    </row>
    <row r="4" ht="24.96" customHeight="1">
      <c r="B4" s="20"/>
      <c r="D4" s="132" t="s">
        <v>96</v>
      </c>
      <c r="L4" s="20"/>
      <c r="M4" s="133" t="s">
        <v>10</v>
      </c>
      <c r="AT4" s="17" t="s">
        <v>4</v>
      </c>
      <c r="AZ4" s="128" t="s">
        <v>97</v>
      </c>
      <c r="BA4" s="128" t="s">
        <v>21</v>
      </c>
      <c r="BB4" s="128" t="s">
        <v>92</v>
      </c>
      <c r="BC4" s="128" t="s">
        <v>98</v>
      </c>
      <c r="BD4" s="128" t="s">
        <v>87</v>
      </c>
    </row>
    <row r="5" ht="6.96" customHeight="1">
      <c r="B5" s="20"/>
      <c r="L5" s="20"/>
      <c r="AZ5" s="128" t="s">
        <v>99</v>
      </c>
      <c r="BA5" s="128" t="s">
        <v>21</v>
      </c>
      <c r="BB5" s="128" t="s">
        <v>92</v>
      </c>
      <c r="BC5" s="128" t="s">
        <v>100</v>
      </c>
      <c r="BD5" s="128" t="s">
        <v>87</v>
      </c>
    </row>
    <row r="6" ht="12" customHeight="1">
      <c r="B6" s="20"/>
      <c r="D6" s="134" t="s">
        <v>16</v>
      </c>
      <c r="L6" s="20"/>
      <c r="AZ6" s="128" t="s">
        <v>101</v>
      </c>
      <c r="BA6" s="128" t="s">
        <v>21</v>
      </c>
      <c r="BB6" s="128" t="s">
        <v>102</v>
      </c>
      <c r="BC6" s="128" t="s">
        <v>103</v>
      </c>
      <c r="BD6" s="128" t="s">
        <v>87</v>
      </c>
    </row>
    <row r="7" ht="16.5" customHeight="1">
      <c r="B7" s="20"/>
      <c r="E7" s="135" t="str">
        <f>'Rekapitulace stavby'!K6</f>
        <v>Vodní dílo Chroustovice - rekonstrukce hradící konstrukce</v>
      </c>
      <c r="F7" s="134"/>
      <c r="G7" s="134"/>
      <c r="H7" s="134"/>
      <c r="L7" s="20"/>
      <c r="AZ7" s="128" t="s">
        <v>104</v>
      </c>
      <c r="BA7" s="128" t="s">
        <v>21</v>
      </c>
      <c r="BB7" s="128" t="s">
        <v>92</v>
      </c>
      <c r="BC7" s="128" t="s">
        <v>105</v>
      </c>
      <c r="BD7" s="128" t="s">
        <v>87</v>
      </c>
    </row>
    <row r="8" s="1" customFormat="1" ht="12" customHeight="1">
      <c r="B8" s="43"/>
      <c r="D8" s="134" t="s">
        <v>106</v>
      </c>
      <c r="I8" s="136"/>
      <c r="L8" s="43"/>
      <c r="AZ8" s="128" t="s">
        <v>107</v>
      </c>
      <c r="BA8" s="128" t="s">
        <v>21</v>
      </c>
      <c r="BB8" s="128" t="s">
        <v>92</v>
      </c>
      <c r="BC8" s="128" t="s">
        <v>108</v>
      </c>
      <c r="BD8" s="128" t="s">
        <v>87</v>
      </c>
    </row>
    <row r="9" s="1" customFormat="1" ht="36.96" customHeight="1">
      <c r="B9" s="43"/>
      <c r="E9" s="137" t="s">
        <v>109</v>
      </c>
      <c r="F9" s="1"/>
      <c r="G9" s="1"/>
      <c r="H9" s="1"/>
      <c r="I9" s="136"/>
      <c r="L9" s="43"/>
      <c r="AZ9" s="128" t="s">
        <v>110</v>
      </c>
      <c r="BA9" s="128" t="s">
        <v>21</v>
      </c>
      <c r="BB9" s="128" t="s">
        <v>92</v>
      </c>
      <c r="BC9" s="128" t="s">
        <v>93</v>
      </c>
      <c r="BD9" s="128" t="s">
        <v>87</v>
      </c>
    </row>
    <row r="10" s="1" customFormat="1">
      <c r="B10" s="43"/>
      <c r="I10" s="136"/>
      <c r="L10" s="43"/>
      <c r="AZ10" s="128" t="s">
        <v>111</v>
      </c>
      <c r="BA10" s="128" t="s">
        <v>112</v>
      </c>
      <c r="BB10" s="128" t="s">
        <v>21</v>
      </c>
      <c r="BC10" s="128" t="s">
        <v>113</v>
      </c>
      <c r="BD10" s="128" t="s">
        <v>87</v>
      </c>
    </row>
    <row r="11" s="1" customFormat="1" ht="12" customHeight="1">
      <c r="B11" s="43"/>
      <c r="D11" s="134" t="s">
        <v>18</v>
      </c>
      <c r="F11" s="138" t="s">
        <v>19</v>
      </c>
      <c r="I11" s="139" t="s">
        <v>20</v>
      </c>
      <c r="J11" s="138" t="s">
        <v>21</v>
      </c>
      <c r="L11" s="43"/>
      <c r="AZ11" s="128" t="s">
        <v>114</v>
      </c>
      <c r="BA11" s="128" t="s">
        <v>21</v>
      </c>
      <c r="BB11" s="128" t="s">
        <v>21</v>
      </c>
      <c r="BC11" s="128" t="s">
        <v>115</v>
      </c>
      <c r="BD11" s="128" t="s">
        <v>87</v>
      </c>
    </row>
    <row r="12" s="1" customFormat="1" ht="12" customHeight="1">
      <c r="B12" s="43"/>
      <c r="D12" s="134" t="s">
        <v>22</v>
      </c>
      <c r="F12" s="138" t="s">
        <v>23</v>
      </c>
      <c r="I12" s="139" t="s">
        <v>24</v>
      </c>
      <c r="J12" s="140" t="str">
        <f>'Rekapitulace stavby'!AN8</f>
        <v>11. 7. 2018</v>
      </c>
      <c r="L12" s="43"/>
      <c r="AZ12" s="128" t="s">
        <v>116</v>
      </c>
      <c r="BA12" s="128" t="s">
        <v>21</v>
      </c>
      <c r="BB12" s="128" t="s">
        <v>117</v>
      </c>
      <c r="BC12" s="128" t="s">
        <v>118</v>
      </c>
      <c r="BD12" s="128" t="s">
        <v>87</v>
      </c>
    </row>
    <row r="13" s="1" customFormat="1" ht="10.8" customHeight="1">
      <c r="B13" s="43"/>
      <c r="I13" s="136"/>
      <c r="L13" s="43"/>
      <c r="AZ13" s="128" t="s">
        <v>119</v>
      </c>
      <c r="BA13" s="128" t="s">
        <v>120</v>
      </c>
      <c r="BB13" s="128" t="s">
        <v>21</v>
      </c>
      <c r="BC13" s="128" t="s">
        <v>121</v>
      </c>
      <c r="BD13" s="128" t="s">
        <v>87</v>
      </c>
    </row>
    <row r="14" s="1" customFormat="1" ht="12" customHeight="1">
      <c r="B14" s="43"/>
      <c r="D14" s="134" t="s">
        <v>26</v>
      </c>
      <c r="I14" s="139" t="s">
        <v>27</v>
      </c>
      <c r="J14" s="138" t="s">
        <v>28</v>
      </c>
      <c r="L14" s="43"/>
      <c r="AZ14" s="128" t="s">
        <v>122</v>
      </c>
      <c r="BA14" s="128" t="s">
        <v>123</v>
      </c>
      <c r="BB14" s="128" t="s">
        <v>124</v>
      </c>
      <c r="BC14" s="128" t="s">
        <v>125</v>
      </c>
      <c r="BD14" s="128" t="s">
        <v>87</v>
      </c>
    </row>
    <row r="15" s="1" customFormat="1" ht="18" customHeight="1">
      <c r="B15" s="43"/>
      <c r="E15" s="138" t="s">
        <v>29</v>
      </c>
      <c r="I15" s="139" t="s">
        <v>30</v>
      </c>
      <c r="J15" s="138" t="s">
        <v>31</v>
      </c>
      <c r="L15" s="43"/>
      <c r="AZ15" s="128" t="s">
        <v>126</v>
      </c>
      <c r="BA15" s="128" t="s">
        <v>127</v>
      </c>
      <c r="BB15" s="128" t="s">
        <v>21</v>
      </c>
      <c r="BC15" s="128" t="s">
        <v>128</v>
      </c>
      <c r="BD15" s="128" t="s">
        <v>87</v>
      </c>
    </row>
    <row r="16" s="1" customFormat="1" ht="6.96" customHeight="1">
      <c r="B16" s="43"/>
      <c r="I16" s="136"/>
      <c r="L16" s="43"/>
      <c r="AZ16" s="128" t="s">
        <v>129</v>
      </c>
      <c r="BA16" s="128" t="s">
        <v>130</v>
      </c>
      <c r="BB16" s="128" t="s">
        <v>117</v>
      </c>
      <c r="BC16" s="128" t="s">
        <v>131</v>
      </c>
      <c r="BD16" s="128" t="s">
        <v>87</v>
      </c>
    </row>
    <row r="17" s="1" customFormat="1" ht="12" customHeight="1">
      <c r="B17" s="43"/>
      <c r="D17" s="134" t="s">
        <v>32</v>
      </c>
      <c r="I17" s="139" t="s">
        <v>27</v>
      </c>
      <c r="J17" s="33" t="str">
        <f>'Rekapitulace stavby'!AN13</f>
        <v>Vyplň údaj</v>
      </c>
      <c r="L17" s="43"/>
      <c r="AZ17" s="128" t="s">
        <v>132</v>
      </c>
      <c r="BA17" s="128" t="s">
        <v>133</v>
      </c>
      <c r="BB17" s="128" t="s">
        <v>92</v>
      </c>
      <c r="BC17" s="128" t="s">
        <v>134</v>
      </c>
      <c r="BD17" s="128" t="s">
        <v>87</v>
      </c>
    </row>
    <row r="18" s="1" customFormat="1" ht="18" customHeight="1">
      <c r="B18" s="43"/>
      <c r="E18" s="33" t="str">
        <f>'Rekapitulace stavby'!E14</f>
        <v>Vyplň údaj</v>
      </c>
      <c r="F18" s="138"/>
      <c r="G18" s="138"/>
      <c r="H18" s="138"/>
      <c r="I18" s="139" t="s">
        <v>30</v>
      </c>
      <c r="J18" s="33" t="str">
        <f>'Rekapitulace stavby'!AN14</f>
        <v>Vyplň údaj</v>
      </c>
      <c r="L18" s="43"/>
      <c r="AZ18" s="128" t="s">
        <v>135</v>
      </c>
      <c r="BA18" s="128" t="s">
        <v>136</v>
      </c>
      <c r="BB18" s="128" t="s">
        <v>92</v>
      </c>
      <c r="BC18" s="128" t="s">
        <v>137</v>
      </c>
      <c r="BD18" s="128" t="s">
        <v>87</v>
      </c>
    </row>
    <row r="19" s="1" customFormat="1" ht="6.96" customHeight="1">
      <c r="B19" s="43"/>
      <c r="I19" s="136"/>
      <c r="L19" s="43"/>
      <c r="AZ19" s="128" t="s">
        <v>138</v>
      </c>
      <c r="BA19" s="128" t="s">
        <v>139</v>
      </c>
      <c r="BB19" s="128" t="s">
        <v>117</v>
      </c>
      <c r="BC19" s="128" t="s">
        <v>140</v>
      </c>
      <c r="BD19" s="128" t="s">
        <v>87</v>
      </c>
    </row>
    <row r="20" s="1" customFormat="1" ht="12" customHeight="1">
      <c r="B20" s="43"/>
      <c r="D20" s="134" t="s">
        <v>34</v>
      </c>
      <c r="I20" s="139" t="s">
        <v>27</v>
      </c>
      <c r="J20" s="138" t="s">
        <v>35</v>
      </c>
      <c r="L20" s="43"/>
      <c r="AZ20" s="128" t="s">
        <v>141</v>
      </c>
      <c r="BA20" s="128" t="s">
        <v>21</v>
      </c>
      <c r="BB20" s="128" t="s">
        <v>117</v>
      </c>
      <c r="BC20" s="128" t="s">
        <v>142</v>
      </c>
      <c r="BD20" s="128" t="s">
        <v>87</v>
      </c>
    </row>
    <row r="21" s="1" customFormat="1" ht="18" customHeight="1">
      <c r="B21" s="43"/>
      <c r="E21" s="138" t="s">
        <v>36</v>
      </c>
      <c r="I21" s="139" t="s">
        <v>30</v>
      </c>
      <c r="J21" s="138" t="s">
        <v>37</v>
      </c>
      <c r="L21" s="43"/>
      <c r="AZ21" s="128" t="s">
        <v>143</v>
      </c>
      <c r="BA21" s="128" t="s">
        <v>21</v>
      </c>
      <c r="BB21" s="128" t="s">
        <v>117</v>
      </c>
      <c r="BC21" s="128" t="s">
        <v>144</v>
      </c>
      <c r="BD21" s="128" t="s">
        <v>87</v>
      </c>
    </row>
    <row r="22" s="1" customFormat="1" ht="6.96" customHeight="1">
      <c r="B22" s="43"/>
      <c r="I22" s="136"/>
      <c r="L22" s="43"/>
      <c r="AZ22" s="128" t="s">
        <v>145</v>
      </c>
      <c r="BA22" s="128" t="s">
        <v>21</v>
      </c>
      <c r="BB22" s="128" t="s">
        <v>117</v>
      </c>
      <c r="BC22" s="128" t="s">
        <v>146</v>
      </c>
      <c r="BD22" s="128" t="s">
        <v>87</v>
      </c>
    </row>
    <row r="23" s="1" customFormat="1" ht="12" customHeight="1">
      <c r="B23" s="43"/>
      <c r="D23" s="134" t="s">
        <v>39</v>
      </c>
      <c r="I23" s="139" t="s">
        <v>27</v>
      </c>
      <c r="J23" s="138" t="str">
        <f>IF('Rekapitulace stavby'!AN19="","",'Rekapitulace stavby'!AN19)</f>
        <v/>
      </c>
      <c r="L23" s="43"/>
      <c r="AZ23" s="128" t="s">
        <v>147</v>
      </c>
      <c r="BA23" s="128" t="s">
        <v>21</v>
      </c>
      <c r="BB23" s="128" t="s">
        <v>92</v>
      </c>
      <c r="BC23" s="128" t="s">
        <v>148</v>
      </c>
      <c r="BD23" s="128" t="s">
        <v>87</v>
      </c>
    </row>
    <row r="24" s="1" customFormat="1" ht="18" customHeight="1">
      <c r="B24" s="43"/>
      <c r="E24" s="138" t="str">
        <f>IF('Rekapitulace stavby'!E20="","",'Rekapitulace stavby'!E20)</f>
        <v xml:space="preserve"> </v>
      </c>
      <c r="I24" s="139" t="s">
        <v>30</v>
      </c>
      <c r="J24" s="138" t="str">
        <f>IF('Rekapitulace stavby'!AN20="","",'Rekapitulace stavby'!AN20)</f>
        <v/>
      </c>
      <c r="L24" s="43"/>
      <c r="AZ24" s="128" t="s">
        <v>149</v>
      </c>
      <c r="BA24" s="128" t="s">
        <v>150</v>
      </c>
      <c r="BB24" s="128" t="s">
        <v>117</v>
      </c>
      <c r="BC24" s="128" t="s">
        <v>151</v>
      </c>
      <c r="BD24" s="128" t="s">
        <v>87</v>
      </c>
    </row>
    <row r="25" s="1" customFormat="1" ht="6.96" customHeight="1">
      <c r="B25" s="43"/>
      <c r="I25" s="136"/>
      <c r="L25" s="43"/>
      <c r="AZ25" s="128" t="s">
        <v>152</v>
      </c>
      <c r="BA25" s="128" t="s">
        <v>152</v>
      </c>
      <c r="BB25" s="128" t="s">
        <v>117</v>
      </c>
      <c r="BC25" s="128" t="s">
        <v>153</v>
      </c>
      <c r="BD25" s="128" t="s">
        <v>87</v>
      </c>
    </row>
    <row r="26" s="1" customFormat="1" ht="12" customHeight="1">
      <c r="B26" s="43"/>
      <c r="D26" s="134" t="s">
        <v>41</v>
      </c>
      <c r="I26" s="136"/>
      <c r="L26" s="43"/>
      <c r="AZ26" s="128" t="s">
        <v>154</v>
      </c>
      <c r="BA26" s="128" t="s">
        <v>155</v>
      </c>
      <c r="BB26" s="128" t="s">
        <v>92</v>
      </c>
      <c r="BC26" s="128" t="s">
        <v>156</v>
      </c>
      <c r="BD26" s="128" t="s">
        <v>87</v>
      </c>
    </row>
    <row r="27" s="7" customFormat="1" ht="16.5" customHeight="1">
      <c r="B27" s="141"/>
      <c r="E27" s="142" t="s">
        <v>21</v>
      </c>
      <c r="F27" s="142"/>
      <c r="G27" s="142"/>
      <c r="H27" s="142"/>
      <c r="I27" s="143"/>
      <c r="L27" s="141"/>
      <c r="AZ27" s="144" t="s">
        <v>157</v>
      </c>
      <c r="BA27" s="144" t="s">
        <v>158</v>
      </c>
      <c r="BB27" s="144" t="s">
        <v>117</v>
      </c>
      <c r="BC27" s="144" t="s">
        <v>159</v>
      </c>
      <c r="BD27" s="144" t="s">
        <v>87</v>
      </c>
    </row>
    <row r="28" s="1" customFormat="1" ht="6.96" customHeight="1">
      <c r="B28" s="43"/>
      <c r="I28" s="136"/>
      <c r="L28" s="43"/>
      <c r="AZ28" s="128" t="s">
        <v>160</v>
      </c>
      <c r="BA28" s="128" t="s">
        <v>161</v>
      </c>
      <c r="BB28" s="128" t="s">
        <v>92</v>
      </c>
      <c r="BC28" s="128" t="s">
        <v>162</v>
      </c>
      <c r="BD28" s="128" t="s">
        <v>87</v>
      </c>
    </row>
    <row r="29" s="1" customFormat="1" ht="6.96" customHeight="1">
      <c r="B29" s="43"/>
      <c r="D29" s="75"/>
      <c r="E29" s="75"/>
      <c r="F29" s="75"/>
      <c r="G29" s="75"/>
      <c r="H29" s="75"/>
      <c r="I29" s="145"/>
      <c r="J29" s="75"/>
      <c r="K29" s="75"/>
      <c r="L29" s="43"/>
      <c r="AZ29" s="128" t="s">
        <v>163</v>
      </c>
      <c r="BA29" s="128" t="s">
        <v>164</v>
      </c>
      <c r="BB29" s="128" t="s">
        <v>117</v>
      </c>
      <c r="BC29" s="128" t="s">
        <v>165</v>
      </c>
      <c r="BD29" s="128" t="s">
        <v>87</v>
      </c>
    </row>
    <row r="30" s="1" customFormat="1" ht="25.44" customHeight="1">
      <c r="B30" s="43"/>
      <c r="D30" s="146" t="s">
        <v>43</v>
      </c>
      <c r="I30" s="136"/>
      <c r="J30" s="147">
        <f>ROUND(J91, 2)</f>
        <v>0</v>
      </c>
      <c r="L30" s="43"/>
    </row>
    <row r="31" s="1" customFormat="1" ht="6.96" customHeight="1">
      <c r="B31" s="43"/>
      <c r="D31" s="75"/>
      <c r="E31" s="75"/>
      <c r="F31" s="75"/>
      <c r="G31" s="75"/>
      <c r="H31" s="75"/>
      <c r="I31" s="145"/>
      <c r="J31" s="75"/>
      <c r="K31" s="75"/>
      <c r="L31" s="43"/>
    </row>
    <row r="32" s="1" customFormat="1" ht="14.4" customHeight="1">
      <c r="B32" s="43"/>
      <c r="F32" s="148" t="s">
        <v>45</v>
      </c>
      <c r="I32" s="149" t="s">
        <v>44</v>
      </c>
      <c r="J32" s="148" t="s">
        <v>46</v>
      </c>
      <c r="L32" s="43"/>
    </row>
    <row r="33" s="1" customFormat="1" ht="14.4" customHeight="1">
      <c r="B33" s="43"/>
      <c r="D33" s="150" t="s">
        <v>47</v>
      </c>
      <c r="E33" s="134" t="s">
        <v>48</v>
      </c>
      <c r="F33" s="151">
        <f>ROUND((SUM(BE91:BE560)),  2)</f>
        <v>0</v>
      </c>
      <c r="I33" s="152">
        <v>0.20999999999999999</v>
      </c>
      <c r="J33" s="151">
        <f>ROUND(((SUM(BE91:BE560))*I33),  2)</f>
        <v>0</v>
      </c>
      <c r="L33" s="43"/>
    </row>
    <row r="34" s="1" customFormat="1" ht="14.4" customHeight="1">
      <c r="B34" s="43"/>
      <c r="E34" s="134" t="s">
        <v>49</v>
      </c>
      <c r="F34" s="151">
        <f>ROUND((SUM(BF91:BF560)),  2)</f>
        <v>0</v>
      </c>
      <c r="I34" s="152">
        <v>0.14999999999999999</v>
      </c>
      <c r="J34" s="151">
        <f>ROUND(((SUM(BF91:BF560))*I34),  2)</f>
        <v>0</v>
      </c>
      <c r="L34" s="43"/>
    </row>
    <row r="35" hidden="1" s="1" customFormat="1" ht="14.4" customHeight="1">
      <c r="B35" s="43"/>
      <c r="E35" s="134" t="s">
        <v>50</v>
      </c>
      <c r="F35" s="151">
        <f>ROUND((SUM(BG91:BG560)),  2)</f>
        <v>0</v>
      </c>
      <c r="I35" s="152">
        <v>0.20999999999999999</v>
      </c>
      <c r="J35" s="151">
        <f>0</f>
        <v>0</v>
      </c>
      <c r="L35" s="43"/>
    </row>
    <row r="36" hidden="1" s="1" customFormat="1" ht="14.4" customHeight="1">
      <c r="B36" s="43"/>
      <c r="E36" s="134" t="s">
        <v>51</v>
      </c>
      <c r="F36" s="151">
        <f>ROUND((SUM(BH91:BH560)),  2)</f>
        <v>0</v>
      </c>
      <c r="I36" s="152">
        <v>0.14999999999999999</v>
      </c>
      <c r="J36" s="151">
        <f>0</f>
        <v>0</v>
      </c>
      <c r="L36" s="43"/>
    </row>
    <row r="37" hidden="1" s="1" customFormat="1" ht="14.4" customHeight="1">
      <c r="B37" s="43"/>
      <c r="E37" s="134" t="s">
        <v>52</v>
      </c>
      <c r="F37" s="151">
        <f>ROUND((SUM(BI91:BI560)),  2)</f>
        <v>0</v>
      </c>
      <c r="I37" s="152">
        <v>0</v>
      </c>
      <c r="J37" s="151">
        <f>0</f>
        <v>0</v>
      </c>
      <c r="L37" s="43"/>
    </row>
    <row r="38" s="1" customFormat="1" ht="6.96" customHeight="1">
      <c r="B38" s="43"/>
      <c r="I38" s="136"/>
      <c r="L38" s="43"/>
    </row>
    <row r="39" s="1" customFormat="1" ht="25.44" customHeight="1">
      <c r="B39" s="43"/>
      <c r="C39" s="153"/>
      <c r="D39" s="154" t="s">
        <v>53</v>
      </c>
      <c r="E39" s="155"/>
      <c r="F39" s="155"/>
      <c r="G39" s="156" t="s">
        <v>54</v>
      </c>
      <c r="H39" s="157" t="s">
        <v>55</v>
      </c>
      <c r="I39" s="158"/>
      <c r="J39" s="159">
        <f>SUM(J30:J37)</f>
        <v>0</v>
      </c>
      <c r="K39" s="160"/>
      <c r="L39" s="43"/>
    </row>
    <row r="40" s="1" customFormat="1" ht="14.4" customHeight="1">
      <c r="B40" s="161"/>
      <c r="C40" s="162"/>
      <c r="D40" s="162"/>
      <c r="E40" s="162"/>
      <c r="F40" s="162"/>
      <c r="G40" s="162"/>
      <c r="H40" s="162"/>
      <c r="I40" s="163"/>
      <c r="J40" s="162"/>
      <c r="K40" s="162"/>
      <c r="L40" s="43"/>
    </row>
    <row r="44" s="1" customFormat="1" ht="6.96" customHeight="1">
      <c r="B44" s="164"/>
      <c r="C44" s="165"/>
      <c r="D44" s="165"/>
      <c r="E44" s="165"/>
      <c r="F44" s="165"/>
      <c r="G44" s="165"/>
      <c r="H44" s="165"/>
      <c r="I44" s="166"/>
      <c r="J44" s="165"/>
      <c r="K44" s="165"/>
      <c r="L44" s="43"/>
    </row>
    <row r="45" s="1" customFormat="1" ht="24.96" customHeight="1">
      <c r="B45" s="38"/>
      <c r="C45" s="23" t="s">
        <v>166</v>
      </c>
      <c r="D45" s="39"/>
      <c r="E45" s="39"/>
      <c r="F45" s="39"/>
      <c r="G45" s="39"/>
      <c r="H45" s="39"/>
      <c r="I45" s="136"/>
      <c r="J45" s="39"/>
      <c r="K45" s="39"/>
      <c r="L45" s="43"/>
    </row>
    <row r="46" s="1" customFormat="1" ht="6.96" customHeight="1">
      <c r="B46" s="38"/>
      <c r="C46" s="39"/>
      <c r="D46" s="39"/>
      <c r="E46" s="39"/>
      <c r="F46" s="39"/>
      <c r="G46" s="39"/>
      <c r="H46" s="39"/>
      <c r="I46" s="136"/>
      <c r="J46" s="39"/>
      <c r="K46" s="39"/>
      <c r="L46" s="43"/>
    </row>
    <row r="47" s="1" customFormat="1" ht="12" customHeight="1">
      <c r="B47" s="38"/>
      <c r="C47" s="32" t="s">
        <v>16</v>
      </c>
      <c r="D47" s="39"/>
      <c r="E47" s="39"/>
      <c r="F47" s="39"/>
      <c r="G47" s="39"/>
      <c r="H47" s="39"/>
      <c r="I47" s="136"/>
      <c r="J47" s="39"/>
      <c r="K47" s="39"/>
      <c r="L47" s="43"/>
    </row>
    <row r="48" s="1" customFormat="1" ht="16.5" customHeight="1">
      <c r="B48" s="38"/>
      <c r="C48" s="39"/>
      <c r="D48" s="39"/>
      <c r="E48" s="167" t="str">
        <f>E7</f>
        <v>Vodní dílo Chroustovice - rekonstrukce hradící konstrukce</v>
      </c>
      <c r="F48" s="32"/>
      <c r="G48" s="32"/>
      <c r="H48" s="32"/>
      <c r="I48" s="136"/>
      <c r="J48" s="39"/>
      <c r="K48" s="39"/>
      <c r="L48" s="43"/>
    </row>
    <row r="49" s="1" customFormat="1" ht="12" customHeight="1">
      <c r="B49" s="38"/>
      <c r="C49" s="32" t="s">
        <v>106</v>
      </c>
      <c r="D49" s="39"/>
      <c r="E49" s="39"/>
      <c r="F49" s="39"/>
      <c r="G49" s="39"/>
      <c r="H49" s="39"/>
      <c r="I49" s="136"/>
      <c r="J49" s="39"/>
      <c r="K49" s="39"/>
      <c r="L49" s="43"/>
    </row>
    <row r="50" s="1" customFormat="1" ht="16.5" customHeight="1">
      <c r="B50" s="38"/>
      <c r="C50" s="39"/>
      <c r="D50" s="39"/>
      <c r="E50" s="68" t="str">
        <f>E9</f>
        <v>SO 04 - Zpevněné plochy</v>
      </c>
      <c r="F50" s="39"/>
      <c r="G50" s="39"/>
      <c r="H50" s="39"/>
      <c r="I50" s="136"/>
      <c r="J50" s="39"/>
      <c r="K50" s="39"/>
      <c r="L50" s="43"/>
    </row>
    <row r="51" s="1" customFormat="1" ht="6.96" customHeight="1">
      <c r="B51" s="38"/>
      <c r="C51" s="39"/>
      <c r="D51" s="39"/>
      <c r="E51" s="39"/>
      <c r="F51" s="39"/>
      <c r="G51" s="39"/>
      <c r="H51" s="39"/>
      <c r="I51" s="136"/>
      <c r="J51" s="39"/>
      <c r="K51" s="39"/>
      <c r="L51" s="43"/>
    </row>
    <row r="52" s="1" customFormat="1" ht="12" customHeight="1">
      <c r="B52" s="38"/>
      <c r="C52" s="32" t="s">
        <v>22</v>
      </c>
      <c r="D52" s="39"/>
      <c r="E52" s="39"/>
      <c r="F52" s="27" t="str">
        <f>F12</f>
        <v>Obec Croustovice</v>
      </c>
      <c r="G52" s="39"/>
      <c r="H52" s="39"/>
      <c r="I52" s="139" t="s">
        <v>24</v>
      </c>
      <c r="J52" s="71" t="str">
        <f>IF(J12="","",J12)</f>
        <v>11. 7. 2018</v>
      </c>
      <c r="K52" s="39"/>
      <c r="L52" s="43"/>
    </row>
    <row r="53" s="1" customFormat="1" ht="6.96" customHeight="1">
      <c r="B53" s="38"/>
      <c r="C53" s="39"/>
      <c r="D53" s="39"/>
      <c r="E53" s="39"/>
      <c r="F53" s="39"/>
      <c r="G53" s="39"/>
      <c r="H53" s="39"/>
      <c r="I53" s="136"/>
      <c r="J53" s="39"/>
      <c r="K53" s="39"/>
      <c r="L53" s="43"/>
    </row>
    <row r="54" s="1" customFormat="1" ht="15.15" customHeight="1">
      <c r="B54" s="38"/>
      <c r="C54" s="32" t="s">
        <v>26</v>
      </c>
      <c r="D54" s="39"/>
      <c r="E54" s="39"/>
      <c r="F54" s="27" t="str">
        <f>E15</f>
        <v>Povodí Labe, státní podnik</v>
      </c>
      <c r="G54" s="39"/>
      <c r="H54" s="39"/>
      <c r="I54" s="139" t="s">
        <v>34</v>
      </c>
      <c r="J54" s="36" t="str">
        <f>E21</f>
        <v>AQUATIS a. s.</v>
      </c>
      <c r="K54" s="39"/>
      <c r="L54" s="43"/>
    </row>
    <row r="55" s="1" customFormat="1" ht="15.15" customHeight="1">
      <c r="B55" s="38"/>
      <c r="C55" s="32" t="s">
        <v>32</v>
      </c>
      <c r="D55" s="39"/>
      <c r="E55" s="39"/>
      <c r="F55" s="27" t="str">
        <f>IF(E18="","",E18)</f>
        <v>Vyplň údaj</v>
      </c>
      <c r="G55" s="39"/>
      <c r="H55" s="39"/>
      <c r="I55" s="139" t="s">
        <v>39</v>
      </c>
      <c r="J55" s="36" t="str">
        <f>E24</f>
        <v xml:space="preserve"> </v>
      </c>
      <c r="K55" s="39"/>
      <c r="L55" s="43"/>
    </row>
    <row r="56" s="1" customFormat="1" ht="10.32" customHeight="1">
      <c r="B56" s="38"/>
      <c r="C56" s="39"/>
      <c r="D56" s="39"/>
      <c r="E56" s="39"/>
      <c r="F56" s="39"/>
      <c r="G56" s="39"/>
      <c r="H56" s="39"/>
      <c r="I56" s="136"/>
      <c r="J56" s="39"/>
      <c r="K56" s="39"/>
      <c r="L56" s="43"/>
    </row>
    <row r="57" s="1" customFormat="1" ht="29.28" customHeight="1">
      <c r="B57" s="38"/>
      <c r="C57" s="168" t="s">
        <v>167</v>
      </c>
      <c r="D57" s="169"/>
      <c r="E57" s="169"/>
      <c r="F57" s="169"/>
      <c r="G57" s="169"/>
      <c r="H57" s="169"/>
      <c r="I57" s="170"/>
      <c r="J57" s="171" t="s">
        <v>168</v>
      </c>
      <c r="K57" s="169"/>
      <c r="L57" s="43"/>
    </row>
    <row r="58" s="1" customFormat="1" ht="10.32" customHeight="1">
      <c r="B58" s="38"/>
      <c r="C58" s="39"/>
      <c r="D58" s="39"/>
      <c r="E58" s="39"/>
      <c r="F58" s="39"/>
      <c r="G58" s="39"/>
      <c r="H58" s="39"/>
      <c r="I58" s="136"/>
      <c r="J58" s="39"/>
      <c r="K58" s="39"/>
      <c r="L58" s="43"/>
    </row>
    <row r="59" s="1" customFormat="1" ht="22.8" customHeight="1">
      <c r="B59" s="38"/>
      <c r="C59" s="172" t="s">
        <v>75</v>
      </c>
      <c r="D59" s="39"/>
      <c r="E59" s="39"/>
      <c r="F59" s="39"/>
      <c r="G59" s="39"/>
      <c r="H59" s="39"/>
      <c r="I59" s="136"/>
      <c r="J59" s="101">
        <f>J91</f>
        <v>0</v>
      </c>
      <c r="K59" s="39"/>
      <c r="L59" s="43"/>
      <c r="AU59" s="17" t="s">
        <v>169</v>
      </c>
    </row>
    <row r="60" s="8" customFormat="1" ht="24.96" customHeight="1">
      <c r="B60" s="173"/>
      <c r="C60" s="174"/>
      <c r="D60" s="175" t="s">
        <v>170</v>
      </c>
      <c r="E60" s="176"/>
      <c r="F60" s="176"/>
      <c r="G60" s="176"/>
      <c r="H60" s="176"/>
      <c r="I60" s="177"/>
      <c r="J60" s="178">
        <f>J92</f>
        <v>0</v>
      </c>
      <c r="K60" s="174"/>
      <c r="L60" s="179"/>
    </row>
    <row r="61" s="9" customFormat="1" ht="19.92" customHeight="1">
      <c r="B61" s="180"/>
      <c r="C61" s="181"/>
      <c r="D61" s="182" t="s">
        <v>171</v>
      </c>
      <c r="E61" s="183"/>
      <c r="F61" s="183"/>
      <c r="G61" s="183"/>
      <c r="H61" s="183"/>
      <c r="I61" s="184"/>
      <c r="J61" s="185">
        <f>J93</f>
        <v>0</v>
      </c>
      <c r="K61" s="181"/>
      <c r="L61" s="186"/>
    </row>
    <row r="62" s="9" customFormat="1" ht="19.92" customHeight="1">
      <c r="B62" s="180"/>
      <c r="C62" s="181"/>
      <c r="D62" s="182" t="s">
        <v>172</v>
      </c>
      <c r="E62" s="183"/>
      <c r="F62" s="183"/>
      <c r="G62" s="183"/>
      <c r="H62" s="183"/>
      <c r="I62" s="184"/>
      <c r="J62" s="185">
        <f>J192</f>
        <v>0</v>
      </c>
      <c r="K62" s="181"/>
      <c r="L62" s="186"/>
    </row>
    <row r="63" s="9" customFormat="1" ht="19.92" customHeight="1">
      <c r="B63" s="180"/>
      <c r="C63" s="181"/>
      <c r="D63" s="182" t="s">
        <v>173</v>
      </c>
      <c r="E63" s="183"/>
      <c r="F63" s="183"/>
      <c r="G63" s="183"/>
      <c r="H63" s="183"/>
      <c r="I63" s="184"/>
      <c r="J63" s="185">
        <f>J225</f>
        <v>0</v>
      </c>
      <c r="K63" s="181"/>
      <c r="L63" s="186"/>
    </row>
    <row r="64" s="9" customFormat="1" ht="19.92" customHeight="1">
      <c r="B64" s="180"/>
      <c r="C64" s="181"/>
      <c r="D64" s="182" t="s">
        <v>174</v>
      </c>
      <c r="E64" s="183"/>
      <c r="F64" s="183"/>
      <c r="G64" s="183"/>
      <c r="H64" s="183"/>
      <c r="I64" s="184"/>
      <c r="J64" s="185">
        <f>J300</f>
        <v>0</v>
      </c>
      <c r="K64" s="181"/>
      <c r="L64" s="186"/>
    </row>
    <row r="65" s="9" customFormat="1" ht="19.92" customHeight="1">
      <c r="B65" s="180"/>
      <c r="C65" s="181"/>
      <c r="D65" s="182" t="s">
        <v>175</v>
      </c>
      <c r="E65" s="183"/>
      <c r="F65" s="183"/>
      <c r="G65" s="183"/>
      <c r="H65" s="183"/>
      <c r="I65" s="184"/>
      <c r="J65" s="185">
        <f>J367</f>
        <v>0</v>
      </c>
      <c r="K65" s="181"/>
      <c r="L65" s="186"/>
    </row>
    <row r="66" s="9" customFormat="1" ht="19.92" customHeight="1">
      <c r="B66" s="180"/>
      <c r="C66" s="181"/>
      <c r="D66" s="182" t="s">
        <v>176</v>
      </c>
      <c r="E66" s="183"/>
      <c r="F66" s="183"/>
      <c r="G66" s="183"/>
      <c r="H66" s="183"/>
      <c r="I66" s="184"/>
      <c r="J66" s="185">
        <f>J401</f>
        <v>0</v>
      </c>
      <c r="K66" s="181"/>
      <c r="L66" s="186"/>
    </row>
    <row r="67" s="9" customFormat="1" ht="19.92" customHeight="1">
      <c r="B67" s="180"/>
      <c r="C67" s="181"/>
      <c r="D67" s="182" t="s">
        <v>177</v>
      </c>
      <c r="E67" s="183"/>
      <c r="F67" s="183"/>
      <c r="G67" s="183"/>
      <c r="H67" s="183"/>
      <c r="I67" s="184"/>
      <c r="J67" s="185">
        <f>J405</f>
        <v>0</v>
      </c>
      <c r="K67" s="181"/>
      <c r="L67" s="186"/>
    </row>
    <row r="68" s="9" customFormat="1" ht="19.92" customHeight="1">
      <c r="B68" s="180"/>
      <c r="C68" s="181"/>
      <c r="D68" s="182" t="s">
        <v>178</v>
      </c>
      <c r="E68" s="183"/>
      <c r="F68" s="183"/>
      <c r="G68" s="183"/>
      <c r="H68" s="183"/>
      <c r="I68" s="184"/>
      <c r="J68" s="185">
        <f>J496</f>
        <v>0</v>
      </c>
      <c r="K68" s="181"/>
      <c r="L68" s="186"/>
    </row>
    <row r="69" s="9" customFormat="1" ht="19.92" customHeight="1">
      <c r="B69" s="180"/>
      <c r="C69" s="181"/>
      <c r="D69" s="182" t="s">
        <v>179</v>
      </c>
      <c r="E69" s="183"/>
      <c r="F69" s="183"/>
      <c r="G69" s="183"/>
      <c r="H69" s="183"/>
      <c r="I69" s="184"/>
      <c r="J69" s="185">
        <f>J502</f>
        <v>0</v>
      </c>
      <c r="K69" s="181"/>
      <c r="L69" s="186"/>
    </row>
    <row r="70" s="8" customFormat="1" ht="24.96" customHeight="1">
      <c r="B70" s="173"/>
      <c r="C70" s="174"/>
      <c r="D70" s="175" t="s">
        <v>180</v>
      </c>
      <c r="E70" s="176"/>
      <c r="F70" s="176"/>
      <c r="G70" s="176"/>
      <c r="H70" s="176"/>
      <c r="I70" s="177"/>
      <c r="J70" s="178">
        <f>J506</f>
        <v>0</v>
      </c>
      <c r="K70" s="174"/>
      <c r="L70" s="179"/>
    </row>
    <row r="71" s="9" customFormat="1" ht="19.92" customHeight="1">
      <c r="B71" s="180"/>
      <c r="C71" s="181"/>
      <c r="D71" s="182" t="s">
        <v>181</v>
      </c>
      <c r="E71" s="183"/>
      <c r="F71" s="183"/>
      <c r="G71" s="183"/>
      <c r="H71" s="183"/>
      <c r="I71" s="184"/>
      <c r="J71" s="185">
        <f>J507</f>
        <v>0</v>
      </c>
      <c r="K71" s="181"/>
      <c r="L71" s="186"/>
    </row>
    <row r="72" s="1" customFormat="1" ht="21.84" customHeight="1">
      <c r="B72" s="38"/>
      <c r="C72" s="39"/>
      <c r="D72" s="39"/>
      <c r="E72" s="39"/>
      <c r="F72" s="39"/>
      <c r="G72" s="39"/>
      <c r="H72" s="39"/>
      <c r="I72" s="136"/>
      <c r="J72" s="39"/>
      <c r="K72" s="39"/>
      <c r="L72" s="43"/>
    </row>
    <row r="73" s="1" customFormat="1" ht="6.96" customHeight="1">
      <c r="B73" s="58"/>
      <c r="C73" s="59"/>
      <c r="D73" s="59"/>
      <c r="E73" s="59"/>
      <c r="F73" s="59"/>
      <c r="G73" s="59"/>
      <c r="H73" s="59"/>
      <c r="I73" s="163"/>
      <c r="J73" s="59"/>
      <c r="K73" s="59"/>
      <c r="L73" s="43"/>
    </row>
    <row r="77" s="1" customFormat="1" ht="6.96" customHeight="1">
      <c r="B77" s="60"/>
      <c r="C77" s="61"/>
      <c r="D77" s="61"/>
      <c r="E77" s="61"/>
      <c r="F77" s="61"/>
      <c r="G77" s="61"/>
      <c r="H77" s="61"/>
      <c r="I77" s="166"/>
      <c r="J77" s="61"/>
      <c r="K77" s="61"/>
      <c r="L77" s="43"/>
    </row>
    <row r="78" s="1" customFormat="1" ht="24.96" customHeight="1">
      <c r="B78" s="38"/>
      <c r="C78" s="23" t="s">
        <v>182</v>
      </c>
      <c r="D78" s="39"/>
      <c r="E78" s="39"/>
      <c r="F78" s="39"/>
      <c r="G78" s="39"/>
      <c r="H78" s="39"/>
      <c r="I78" s="136"/>
      <c r="J78" s="39"/>
      <c r="K78" s="39"/>
      <c r="L78" s="43"/>
    </row>
    <row r="79" s="1" customFormat="1" ht="6.96" customHeight="1">
      <c r="B79" s="38"/>
      <c r="C79" s="39"/>
      <c r="D79" s="39"/>
      <c r="E79" s="39"/>
      <c r="F79" s="39"/>
      <c r="G79" s="39"/>
      <c r="H79" s="39"/>
      <c r="I79" s="136"/>
      <c r="J79" s="39"/>
      <c r="K79" s="39"/>
      <c r="L79" s="43"/>
    </row>
    <row r="80" s="1" customFormat="1" ht="12" customHeight="1">
      <c r="B80" s="38"/>
      <c r="C80" s="32" t="s">
        <v>16</v>
      </c>
      <c r="D80" s="39"/>
      <c r="E80" s="39"/>
      <c r="F80" s="39"/>
      <c r="G80" s="39"/>
      <c r="H80" s="39"/>
      <c r="I80" s="136"/>
      <c r="J80" s="39"/>
      <c r="K80" s="39"/>
      <c r="L80" s="43"/>
    </row>
    <row r="81" s="1" customFormat="1" ht="16.5" customHeight="1">
      <c r="B81" s="38"/>
      <c r="C81" s="39"/>
      <c r="D81" s="39"/>
      <c r="E81" s="167" t="str">
        <f>E7</f>
        <v>Vodní dílo Chroustovice - rekonstrukce hradící konstrukce</v>
      </c>
      <c r="F81" s="32"/>
      <c r="G81" s="32"/>
      <c r="H81" s="32"/>
      <c r="I81" s="136"/>
      <c r="J81" s="39"/>
      <c r="K81" s="39"/>
      <c r="L81" s="43"/>
    </row>
    <row r="82" s="1" customFormat="1" ht="12" customHeight="1">
      <c r="B82" s="38"/>
      <c r="C82" s="32" t="s">
        <v>106</v>
      </c>
      <c r="D82" s="39"/>
      <c r="E82" s="39"/>
      <c r="F82" s="39"/>
      <c r="G82" s="39"/>
      <c r="H82" s="39"/>
      <c r="I82" s="136"/>
      <c r="J82" s="39"/>
      <c r="K82" s="39"/>
      <c r="L82" s="43"/>
    </row>
    <row r="83" s="1" customFormat="1" ht="16.5" customHeight="1">
      <c r="B83" s="38"/>
      <c r="C83" s="39"/>
      <c r="D83" s="39"/>
      <c r="E83" s="68" t="str">
        <f>E9</f>
        <v>SO 04 - Zpevněné plochy</v>
      </c>
      <c r="F83" s="39"/>
      <c r="G83" s="39"/>
      <c r="H83" s="39"/>
      <c r="I83" s="136"/>
      <c r="J83" s="39"/>
      <c r="K83" s="39"/>
      <c r="L83" s="43"/>
    </row>
    <row r="84" s="1" customFormat="1" ht="6.96" customHeight="1">
      <c r="B84" s="38"/>
      <c r="C84" s="39"/>
      <c r="D84" s="39"/>
      <c r="E84" s="39"/>
      <c r="F84" s="39"/>
      <c r="G84" s="39"/>
      <c r="H84" s="39"/>
      <c r="I84" s="136"/>
      <c r="J84" s="39"/>
      <c r="K84" s="39"/>
      <c r="L84" s="43"/>
    </row>
    <row r="85" s="1" customFormat="1" ht="12" customHeight="1">
      <c r="B85" s="38"/>
      <c r="C85" s="32" t="s">
        <v>22</v>
      </c>
      <c r="D85" s="39"/>
      <c r="E85" s="39"/>
      <c r="F85" s="27" t="str">
        <f>F12</f>
        <v>Obec Croustovice</v>
      </c>
      <c r="G85" s="39"/>
      <c r="H85" s="39"/>
      <c r="I85" s="139" t="s">
        <v>24</v>
      </c>
      <c r="J85" s="71" t="str">
        <f>IF(J12="","",J12)</f>
        <v>11. 7. 2018</v>
      </c>
      <c r="K85" s="39"/>
      <c r="L85" s="43"/>
    </row>
    <row r="86" s="1" customFormat="1" ht="6.96" customHeight="1">
      <c r="B86" s="38"/>
      <c r="C86" s="39"/>
      <c r="D86" s="39"/>
      <c r="E86" s="39"/>
      <c r="F86" s="39"/>
      <c r="G86" s="39"/>
      <c r="H86" s="39"/>
      <c r="I86" s="136"/>
      <c r="J86" s="39"/>
      <c r="K86" s="39"/>
      <c r="L86" s="43"/>
    </row>
    <row r="87" s="1" customFormat="1" ht="15.15" customHeight="1">
      <c r="B87" s="38"/>
      <c r="C87" s="32" t="s">
        <v>26</v>
      </c>
      <c r="D87" s="39"/>
      <c r="E87" s="39"/>
      <c r="F87" s="27" t="str">
        <f>E15</f>
        <v>Povodí Labe, státní podnik</v>
      </c>
      <c r="G87" s="39"/>
      <c r="H87" s="39"/>
      <c r="I87" s="139" t="s">
        <v>34</v>
      </c>
      <c r="J87" s="36" t="str">
        <f>E21</f>
        <v>AQUATIS a. s.</v>
      </c>
      <c r="K87" s="39"/>
      <c r="L87" s="43"/>
    </row>
    <row r="88" s="1" customFormat="1" ht="15.15" customHeight="1">
      <c r="B88" s="38"/>
      <c r="C88" s="32" t="s">
        <v>32</v>
      </c>
      <c r="D88" s="39"/>
      <c r="E88" s="39"/>
      <c r="F88" s="27" t="str">
        <f>IF(E18="","",E18)</f>
        <v>Vyplň údaj</v>
      </c>
      <c r="G88" s="39"/>
      <c r="H88" s="39"/>
      <c r="I88" s="139" t="s">
        <v>39</v>
      </c>
      <c r="J88" s="36" t="str">
        <f>E24</f>
        <v xml:space="preserve"> </v>
      </c>
      <c r="K88" s="39"/>
      <c r="L88" s="43"/>
    </row>
    <row r="89" s="1" customFormat="1" ht="10.32" customHeight="1">
      <c r="B89" s="38"/>
      <c r="C89" s="39"/>
      <c r="D89" s="39"/>
      <c r="E89" s="39"/>
      <c r="F89" s="39"/>
      <c r="G89" s="39"/>
      <c r="H89" s="39"/>
      <c r="I89" s="136"/>
      <c r="J89" s="39"/>
      <c r="K89" s="39"/>
      <c r="L89" s="43"/>
    </row>
    <row r="90" s="10" customFormat="1" ht="29.28" customHeight="1">
      <c r="B90" s="187"/>
      <c r="C90" s="188" t="s">
        <v>183</v>
      </c>
      <c r="D90" s="189" t="s">
        <v>62</v>
      </c>
      <c r="E90" s="189" t="s">
        <v>58</v>
      </c>
      <c r="F90" s="189" t="s">
        <v>59</v>
      </c>
      <c r="G90" s="189" t="s">
        <v>184</v>
      </c>
      <c r="H90" s="189" t="s">
        <v>185</v>
      </c>
      <c r="I90" s="190" t="s">
        <v>186</v>
      </c>
      <c r="J90" s="189" t="s">
        <v>168</v>
      </c>
      <c r="K90" s="191" t="s">
        <v>187</v>
      </c>
      <c r="L90" s="192"/>
      <c r="M90" s="91" t="s">
        <v>21</v>
      </c>
      <c r="N90" s="92" t="s">
        <v>47</v>
      </c>
      <c r="O90" s="92" t="s">
        <v>188</v>
      </c>
      <c r="P90" s="92" t="s">
        <v>189</v>
      </c>
      <c r="Q90" s="92" t="s">
        <v>190</v>
      </c>
      <c r="R90" s="92" t="s">
        <v>191</v>
      </c>
      <c r="S90" s="92" t="s">
        <v>192</v>
      </c>
      <c r="T90" s="93" t="s">
        <v>193</v>
      </c>
    </row>
    <row r="91" s="1" customFormat="1" ht="22.8" customHeight="1">
      <c r="B91" s="38"/>
      <c r="C91" s="98" t="s">
        <v>194</v>
      </c>
      <c r="D91" s="39"/>
      <c r="E91" s="39"/>
      <c r="F91" s="39"/>
      <c r="G91" s="39"/>
      <c r="H91" s="39"/>
      <c r="I91" s="136"/>
      <c r="J91" s="193">
        <f>BK91</f>
        <v>0</v>
      </c>
      <c r="K91" s="39"/>
      <c r="L91" s="43"/>
      <c r="M91" s="94"/>
      <c r="N91" s="95"/>
      <c r="O91" s="95"/>
      <c r="P91" s="194">
        <f>P92+P506</f>
        <v>0</v>
      </c>
      <c r="Q91" s="95"/>
      <c r="R91" s="194">
        <f>R92+R506</f>
        <v>53.126163929999997</v>
      </c>
      <c r="S91" s="95"/>
      <c r="T91" s="195">
        <f>T92+T506</f>
        <v>50.359259999999999</v>
      </c>
      <c r="AT91" s="17" t="s">
        <v>76</v>
      </c>
      <c r="AU91" s="17" t="s">
        <v>169</v>
      </c>
      <c r="BK91" s="196">
        <f>BK92+BK506</f>
        <v>0</v>
      </c>
    </row>
    <row r="92" s="11" customFormat="1" ht="25.92" customHeight="1">
      <c r="B92" s="197"/>
      <c r="C92" s="198"/>
      <c r="D92" s="199" t="s">
        <v>76</v>
      </c>
      <c r="E92" s="200" t="s">
        <v>195</v>
      </c>
      <c r="F92" s="200" t="s">
        <v>196</v>
      </c>
      <c r="G92" s="198"/>
      <c r="H92" s="198"/>
      <c r="I92" s="201"/>
      <c r="J92" s="202">
        <f>BK92</f>
        <v>0</v>
      </c>
      <c r="K92" s="198"/>
      <c r="L92" s="203"/>
      <c r="M92" s="204"/>
      <c r="N92" s="205"/>
      <c r="O92" s="205"/>
      <c r="P92" s="206">
        <f>P93+P192+P225+P300+P367+P401+P405+P496+P502</f>
        <v>0</v>
      </c>
      <c r="Q92" s="205"/>
      <c r="R92" s="206">
        <f>R93+R192+R225+R300+R367+R401+R405+R496+R502</f>
        <v>52.812591529999999</v>
      </c>
      <c r="S92" s="205"/>
      <c r="T92" s="207">
        <f>T93+T192+T225+T300+T367+T401+T405+T496+T502</f>
        <v>50.359259999999999</v>
      </c>
      <c r="AR92" s="208" t="s">
        <v>85</v>
      </c>
      <c r="AT92" s="209" t="s">
        <v>76</v>
      </c>
      <c r="AU92" s="209" t="s">
        <v>77</v>
      </c>
      <c r="AY92" s="208" t="s">
        <v>197</v>
      </c>
      <c r="BK92" s="210">
        <f>BK93+BK192+BK225+BK300+BK367+BK401+BK405+BK496+BK502</f>
        <v>0</v>
      </c>
    </row>
    <row r="93" s="11" customFormat="1" ht="22.8" customHeight="1">
      <c r="B93" s="197"/>
      <c r="C93" s="198"/>
      <c r="D93" s="199" t="s">
        <v>76</v>
      </c>
      <c r="E93" s="211" t="s">
        <v>85</v>
      </c>
      <c r="F93" s="211" t="s">
        <v>198</v>
      </c>
      <c r="G93" s="198"/>
      <c r="H93" s="198"/>
      <c r="I93" s="201"/>
      <c r="J93" s="212">
        <f>BK93</f>
        <v>0</v>
      </c>
      <c r="K93" s="198"/>
      <c r="L93" s="203"/>
      <c r="M93" s="204"/>
      <c r="N93" s="205"/>
      <c r="O93" s="205"/>
      <c r="P93" s="206">
        <f>SUM(P94:P191)</f>
        <v>0</v>
      </c>
      <c r="Q93" s="205"/>
      <c r="R93" s="206">
        <f>SUM(R94:R191)</f>
        <v>0.00040000000000000002</v>
      </c>
      <c r="S93" s="205"/>
      <c r="T93" s="207">
        <f>SUM(T94:T191)</f>
        <v>0</v>
      </c>
      <c r="AR93" s="208" t="s">
        <v>85</v>
      </c>
      <c r="AT93" s="209" t="s">
        <v>76</v>
      </c>
      <c r="AU93" s="209" t="s">
        <v>85</v>
      </c>
      <c r="AY93" s="208" t="s">
        <v>197</v>
      </c>
      <c r="BK93" s="210">
        <f>SUM(BK94:BK191)</f>
        <v>0</v>
      </c>
    </row>
    <row r="94" s="1" customFormat="1" ht="16.5" customHeight="1">
      <c r="B94" s="38"/>
      <c r="C94" s="213" t="s">
        <v>85</v>
      </c>
      <c r="D94" s="213" t="s">
        <v>199</v>
      </c>
      <c r="E94" s="214" t="s">
        <v>200</v>
      </c>
      <c r="F94" s="215" t="s">
        <v>201</v>
      </c>
      <c r="G94" s="216" t="s">
        <v>202</v>
      </c>
      <c r="H94" s="217">
        <v>1440</v>
      </c>
      <c r="I94" s="218"/>
      <c r="J94" s="219">
        <f>ROUND(I94*H94,2)</f>
        <v>0</v>
      </c>
      <c r="K94" s="215" t="s">
        <v>203</v>
      </c>
      <c r="L94" s="43"/>
      <c r="M94" s="220" t="s">
        <v>21</v>
      </c>
      <c r="N94" s="221" t="s">
        <v>48</v>
      </c>
      <c r="O94" s="83"/>
      <c r="P94" s="222">
        <f>O94*H94</f>
        <v>0</v>
      </c>
      <c r="Q94" s="222">
        <v>0</v>
      </c>
      <c r="R94" s="222">
        <f>Q94*H94</f>
        <v>0</v>
      </c>
      <c r="S94" s="222">
        <v>0</v>
      </c>
      <c r="T94" s="223">
        <f>S94*H94</f>
        <v>0</v>
      </c>
      <c r="AR94" s="224" t="s">
        <v>204</v>
      </c>
      <c r="AT94" s="224" t="s">
        <v>199</v>
      </c>
      <c r="AU94" s="224" t="s">
        <v>87</v>
      </c>
      <c r="AY94" s="17" t="s">
        <v>197</v>
      </c>
      <c r="BE94" s="225">
        <f>IF(N94="základní",J94,0)</f>
        <v>0</v>
      </c>
      <c r="BF94" s="225">
        <f>IF(N94="snížená",J94,0)</f>
        <v>0</v>
      </c>
      <c r="BG94" s="225">
        <f>IF(N94="zákl. přenesená",J94,0)</f>
        <v>0</v>
      </c>
      <c r="BH94" s="225">
        <f>IF(N94="sníž. přenesená",J94,0)</f>
        <v>0</v>
      </c>
      <c r="BI94" s="225">
        <f>IF(N94="nulová",J94,0)</f>
        <v>0</v>
      </c>
      <c r="BJ94" s="17" t="s">
        <v>85</v>
      </c>
      <c r="BK94" s="225">
        <f>ROUND(I94*H94,2)</f>
        <v>0</v>
      </c>
      <c r="BL94" s="17" t="s">
        <v>204</v>
      </c>
      <c r="BM94" s="224" t="s">
        <v>205</v>
      </c>
    </row>
    <row r="95" s="1" customFormat="1">
      <c r="B95" s="38"/>
      <c r="C95" s="39"/>
      <c r="D95" s="226" t="s">
        <v>206</v>
      </c>
      <c r="E95" s="39"/>
      <c r="F95" s="227" t="s">
        <v>207</v>
      </c>
      <c r="G95" s="39"/>
      <c r="H95" s="39"/>
      <c r="I95" s="136"/>
      <c r="J95" s="39"/>
      <c r="K95" s="39"/>
      <c r="L95" s="43"/>
      <c r="M95" s="228"/>
      <c r="N95" s="83"/>
      <c r="O95" s="83"/>
      <c r="P95" s="83"/>
      <c r="Q95" s="83"/>
      <c r="R95" s="83"/>
      <c r="S95" s="83"/>
      <c r="T95" s="84"/>
      <c r="AT95" s="17" t="s">
        <v>206</v>
      </c>
      <c r="AU95" s="17" t="s">
        <v>87</v>
      </c>
    </row>
    <row r="96" s="1" customFormat="1">
      <c r="B96" s="38"/>
      <c r="C96" s="39"/>
      <c r="D96" s="226" t="s">
        <v>208</v>
      </c>
      <c r="E96" s="39"/>
      <c r="F96" s="229" t="s">
        <v>209</v>
      </c>
      <c r="G96" s="39"/>
      <c r="H96" s="39"/>
      <c r="I96" s="136"/>
      <c r="J96" s="39"/>
      <c r="K96" s="39"/>
      <c r="L96" s="43"/>
      <c r="M96" s="228"/>
      <c r="N96" s="83"/>
      <c r="O96" s="83"/>
      <c r="P96" s="83"/>
      <c r="Q96" s="83"/>
      <c r="R96" s="83"/>
      <c r="S96" s="83"/>
      <c r="T96" s="84"/>
      <c r="AT96" s="17" t="s">
        <v>208</v>
      </c>
      <c r="AU96" s="17" t="s">
        <v>87</v>
      </c>
    </row>
    <row r="97" s="12" customFormat="1">
      <c r="B97" s="230"/>
      <c r="C97" s="231"/>
      <c r="D97" s="226" t="s">
        <v>210</v>
      </c>
      <c r="E97" s="232" t="s">
        <v>21</v>
      </c>
      <c r="F97" s="233" t="s">
        <v>211</v>
      </c>
      <c r="G97" s="231"/>
      <c r="H97" s="234">
        <v>1440</v>
      </c>
      <c r="I97" s="235"/>
      <c r="J97" s="231"/>
      <c r="K97" s="231"/>
      <c r="L97" s="236"/>
      <c r="M97" s="237"/>
      <c r="N97" s="238"/>
      <c r="O97" s="238"/>
      <c r="P97" s="238"/>
      <c r="Q97" s="238"/>
      <c r="R97" s="238"/>
      <c r="S97" s="238"/>
      <c r="T97" s="239"/>
      <c r="AT97" s="240" t="s">
        <v>210</v>
      </c>
      <c r="AU97" s="240" t="s">
        <v>87</v>
      </c>
      <c r="AV97" s="12" t="s">
        <v>87</v>
      </c>
      <c r="AW97" s="12" t="s">
        <v>38</v>
      </c>
      <c r="AX97" s="12" t="s">
        <v>85</v>
      </c>
      <c r="AY97" s="240" t="s">
        <v>197</v>
      </c>
    </row>
    <row r="98" s="1" customFormat="1" ht="16.5" customHeight="1">
      <c r="B98" s="38"/>
      <c r="C98" s="213" t="s">
        <v>87</v>
      </c>
      <c r="D98" s="213" t="s">
        <v>199</v>
      </c>
      <c r="E98" s="214" t="s">
        <v>212</v>
      </c>
      <c r="F98" s="215" t="s">
        <v>213</v>
      </c>
      <c r="G98" s="216" t="s">
        <v>214</v>
      </c>
      <c r="H98" s="217">
        <v>60</v>
      </c>
      <c r="I98" s="218"/>
      <c r="J98" s="219">
        <f>ROUND(I98*H98,2)</f>
        <v>0</v>
      </c>
      <c r="K98" s="215" t="s">
        <v>203</v>
      </c>
      <c r="L98" s="43"/>
      <c r="M98" s="220" t="s">
        <v>21</v>
      </c>
      <c r="N98" s="221" t="s">
        <v>48</v>
      </c>
      <c r="O98" s="83"/>
      <c r="P98" s="222">
        <f>O98*H98</f>
        <v>0</v>
      </c>
      <c r="Q98" s="222">
        <v>0</v>
      </c>
      <c r="R98" s="222">
        <f>Q98*H98</f>
        <v>0</v>
      </c>
      <c r="S98" s="222">
        <v>0</v>
      </c>
      <c r="T98" s="223">
        <f>S98*H98</f>
        <v>0</v>
      </c>
      <c r="AR98" s="224" t="s">
        <v>204</v>
      </c>
      <c r="AT98" s="224" t="s">
        <v>199</v>
      </c>
      <c r="AU98" s="224" t="s">
        <v>87</v>
      </c>
      <c r="AY98" s="17" t="s">
        <v>197</v>
      </c>
      <c r="BE98" s="225">
        <f>IF(N98="základní",J98,0)</f>
        <v>0</v>
      </c>
      <c r="BF98" s="225">
        <f>IF(N98="snížená",J98,0)</f>
        <v>0</v>
      </c>
      <c r="BG98" s="225">
        <f>IF(N98="zákl. přenesená",J98,0)</f>
        <v>0</v>
      </c>
      <c r="BH98" s="225">
        <f>IF(N98="sníž. přenesená",J98,0)</f>
        <v>0</v>
      </c>
      <c r="BI98" s="225">
        <f>IF(N98="nulová",J98,0)</f>
        <v>0</v>
      </c>
      <c r="BJ98" s="17" t="s">
        <v>85</v>
      </c>
      <c r="BK98" s="225">
        <f>ROUND(I98*H98,2)</f>
        <v>0</v>
      </c>
      <c r="BL98" s="17" t="s">
        <v>204</v>
      </c>
      <c r="BM98" s="224" t="s">
        <v>215</v>
      </c>
    </row>
    <row r="99" s="1" customFormat="1">
      <c r="B99" s="38"/>
      <c r="C99" s="39"/>
      <c r="D99" s="226" t="s">
        <v>206</v>
      </c>
      <c r="E99" s="39"/>
      <c r="F99" s="227" t="s">
        <v>216</v>
      </c>
      <c r="G99" s="39"/>
      <c r="H99" s="39"/>
      <c r="I99" s="136"/>
      <c r="J99" s="39"/>
      <c r="K99" s="39"/>
      <c r="L99" s="43"/>
      <c r="M99" s="228"/>
      <c r="N99" s="83"/>
      <c r="O99" s="83"/>
      <c r="P99" s="83"/>
      <c r="Q99" s="83"/>
      <c r="R99" s="83"/>
      <c r="S99" s="83"/>
      <c r="T99" s="84"/>
      <c r="AT99" s="17" t="s">
        <v>206</v>
      </c>
      <c r="AU99" s="17" t="s">
        <v>87</v>
      </c>
    </row>
    <row r="100" s="1" customFormat="1">
      <c r="B100" s="38"/>
      <c r="C100" s="39"/>
      <c r="D100" s="226" t="s">
        <v>208</v>
      </c>
      <c r="E100" s="39"/>
      <c r="F100" s="229" t="s">
        <v>217</v>
      </c>
      <c r="G100" s="39"/>
      <c r="H100" s="39"/>
      <c r="I100" s="136"/>
      <c r="J100" s="39"/>
      <c r="K100" s="39"/>
      <c r="L100" s="43"/>
      <c r="M100" s="228"/>
      <c r="N100" s="83"/>
      <c r="O100" s="83"/>
      <c r="P100" s="83"/>
      <c r="Q100" s="83"/>
      <c r="R100" s="83"/>
      <c r="S100" s="83"/>
      <c r="T100" s="84"/>
      <c r="AT100" s="17" t="s">
        <v>208</v>
      </c>
      <c r="AU100" s="17" t="s">
        <v>87</v>
      </c>
    </row>
    <row r="101" s="12" customFormat="1">
      <c r="B101" s="230"/>
      <c r="C101" s="231"/>
      <c r="D101" s="226" t="s">
        <v>210</v>
      </c>
      <c r="E101" s="232" t="s">
        <v>21</v>
      </c>
      <c r="F101" s="233" t="s">
        <v>218</v>
      </c>
      <c r="G101" s="231"/>
      <c r="H101" s="234">
        <v>60</v>
      </c>
      <c r="I101" s="235"/>
      <c r="J101" s="231"/>
      <c r="K101" s="231"/>
      <c r="L101" s="236"/>
      <c r="M101" s="237"/>
      <c r="N101" s="238"/>
      <c r="O101" s="238"/>
      <c r="P101" s="238"/>
      <c r="Q101" s="238"/>
      <c r="R101" s="238"/>
      <c r="S101" s="238"/>
      <c r="T101" s="239"/>
      <c r="AT101" s="240" t="s">
        <v>210</v>
      </c>
      <c r="AU101" s="240" t="s">
        <v>87</v>
      </c>
      <c r="AV101" s="12" t="s">
        <v>87</v>
      </c>
      <c r="AW101" s="12" t="s">
        <v>38</v>
      </c>
      <c r="AX101" s="12" t="s">
        <v>85</v>
      </c>
      <c r="AY101" s="240" t="s">
        <v>197</v>
      </c>
    </row>
    <row r="102" s="1" customFormat="1" ht="16.5" customHeight="1">
      <c r="B102" s="38"/>
      <c r="C102" s="213" t="s">
        <v>219</v>
      </c>
      <c r="D102" s="213" t="s">
        <v>199</v>
      </c>
      <c r="E102" s="214" t="s">
        <v>220</v>
      </c>
      <c r="F102" s="215" t="s">
        <v>221</v>
      </c>
      <c r="G102" s="216" t="s">
        <v>117</v>
      </c>
      <c r="H102" s="217">
        <v>20.460000000000001</v>
      </c>
      <c r="I102" s="218"/>
      <c r="J102" s="219">
        <f>ROUND(I102*H102,2)</f>
        <v>0</v>
      </c>
      <c r="K102" s="215" t="s">
        <v>203</v>
      </c>
      <c r="L102" s="43"/>
      <c r="M102" s="220" t="s">
        <v>21</v>
      </c>
      <c r="N102" s="221" t="s">
        <v>48</v>
      </c>
      <c r="O102" s="83"/>
      <c r="P102" s="222">
        <f>O102*H102</f>
        <v>0</v>
      </c>
      <c r="Q102" s="222">
        <v>0</v>
      </c>
      <c r="R102" s="222">
        <f>Q102*H102</f>
        <v>0</v>
      </c>
      <c r="S102" s="222">
        <v>0</v>
      </c>
      <c r="T102" s="223">
        <f>S102*H102</f>
        <v>0</v>
      </c>
      <c r="AR102" s="224" t="s">
        <v>204</v>
      </c>
      <c r="AT102" s="224" t="s">
        <v>199</v>
      </c>
      <c r="AU102" s="224" t="s">
        <v>87</v>
      </c>
      <c r="AY102" s="17" t="s">
        <v>197</v>
      </c>
      <c r="BE102" s="225">
        <f>IF(N102="základní",J102,0)</f>
        <v>0</v>
      </c>
      <c r="BF102" s="225">
        <f>IF(N102="snížená",J102,0)</f>
        <v>0</v>
      </c>
      <c r="BG102" s="225">
        <f>IF(N102="zákl. přenesená",J102,0)</f>
        <v>0</v>
      </c>
      <c r="BH102" s="225">
        <f>IF(N102="sníž. přenesená",J102,0)</f>
        <v>0</v>
      </c>
      <c r="BI102" s="225">
        <f>IF(N102="nulová",J102,0)</f>
        <v>0</v>
      </c>
      <c r="BJ102" s="17" t="s">
        <v>85</v>
      </c>
      <c r="BK102" s="225">
        <f>ROUND(I102*H102,2)</f>
        <v>0</v>
      </c>
      <c r="BL102" s="17" t="s">
        <v>204</v>
      </c>
      <c r="BM102" s="224" t="s">
        <v>222</v>
      </c>
    </row>
    <row r="103" s="1" customFormat="1">
      <c r="B103" s="38"/>
      <c r="C103" s="39"/>
      <c r="D103" s="226" t="s">
        <v>206</v>
      </c>
      <c r="E103" s="39"/>
      <c r="F103" s="227" t="s">
        <v>223</v>
      </c>
      <c r="G103" s="39"/>
      <c r="H103" s="39"/>
      <c r="I103" s="136"/>
      <c r="J103" s="39"/>
      <c r="K103" s="39"/>
      <c r="L103" s="43"/>
      <c r="M103" s="228"/>
      <c r="N103" s="83"/>
      <c r="O103" s="83"/>
      <c r="P103" s="83"/>
      <c r="Q103" s="83"/>
      <c r="R103" s="83"/>
      <c r="S103" s="83"/>
      <c r="T103" s="84"/>
      <c r="AT103" s="17" t="s">
        <v>206</v>
      </c>
      <c r="AU103" s="17" t="s">
        <v>87</v>
      </c>
    </row>
    <row r="104" s="1" customFormat="1">
      <c r="B104" s="38"/>
      <c r="C104" s="39"/>
      <c r="D104" s="226" t="s">
        <v>208</v>
      </c>
      <c r="E104" s="39"/>
      <c r="F104" s="229" t="s">
        <v>224</v>
      </c>
      <c r="G104" s="39"/>
      <c r="H104" s="39"/>
      <c r="I104" s="136"/>
      <c r="J104" s="39"/>
      <c r="K104" s="39"/>
      <c r="L104" s="43"/>
      <c r="M104" s="228"/>
      <c r="N104" s="83"/>
      <c r="O104" s="83"/>
      <c r="P104" s="83"/>
      <c r="Q104" s="83"/>
      <c r="R104" s="83"/>
      <c r="S104" s="83"/>
      <c r="T104" s="84"/>
      <c r="AT104" s="17" t="s">
        <v>208</v>
      </c>
      <c r="AU104" s="17" t="s">
        <v>87</v>
      </c>
    </row>
    <row r="105" s="12" customFormat="1">
      <c r="B105" s="230"/>
      <c r="C105" s="231"/>
      <c r="D105" s="226" t="s">
        <v>210</v>
      </c>
      <c r="E105" s="232" t="s">
        <v>21</v>
      </c>
      <c r="F105" s="233" t="s">
        <v>225</v>
      </c>
      <c r="G105" s="231"/>
      <c r="H105" s="234">
        <v>16.184999999999999</v>
      </c>
      <c r="I105" s="235"/>
      <c r="J105" s="231"/>
      <c r="K105" s="231"/>
      <c r="L105" s="236"/>
      <c r="M105" s="237"/>
      <c r="N105" s="238"/>
      <c r="O105" s="238"/>
      <c r="P105" s="238"/>
      <c r="Q105" s="238"/>
      <c r="R105" s="238"/>
      <c r="S105" s="238"/>
      <c r="T105" s="239"/>
      <c r="AT105" s="240" t="s">
        <v>210</v>
      </c>
      <c r="AU105" s="240" t="s">
        <v>87</v>
      </c>
      <c r="AV105" s="12" t="s">
        <v>87</v>
      </c>
      <c r="AW105" s="12" t="s">
        <v>38</v>
      </c>
      <c r="AX105" s="12" t="s">
        <v>77</v>
      </c>
      <c r="AY105" s="240" t="s">
        <v>197</v>
      </c>
    </row>
    <row r="106" s="12" customFormat="1">
      <c r="B106" s="230"/>
      <c r="C106" s="231"/>
      <c r="D106" s="226" t="s">
        <v>210</v>
      </c>
      <c r="E106" s="232" t="s">
        <v>21</v>
      </c>
      <c r="F106" s="233" t="s">
        <v>226</v>
      </c>
      <c r="G106" s="231"/>
      <c r="H106" s="234">
        <v>4.2750000000000004</v>
      </c>
      <c r="I106" s="235"/>
      <c r="J106" s="231"/>
      <c r="K106" s="231"/>
      <c r="L106" s="236"/>
      <c r="M106" s="237"/>
      <c r="N106" s="238"/>
      <c r="O106" s="238"/>
      <c r="P106" s="238"/>
      <c r="Q106" s="238"/>
      <c r="R106" s="238"/>
      <c r="S106" s="238"/>
      <c r="T106" s="239"/>
      <c r="AT106" s="240" t="s">
        <v>210</v>
      </c>
      <c r="AU106" s="240" t="s">
        <v>87</v>
      </c>
      <c r="AV106" s="12" t="s">
        <v>87</v>
      </c>
      <c r="AW106" s="12" t="s">
        <v>38</v>
      </c>
      <c r="AX106" s="12" t="s">
        <v>77</v>
      </c>
      <c r="AY106" s="240" t="s">
        <v>197</v>
      </c>
    </row>
    <row r="107" s="13" customFormat="1">
      <c r="B107" s="241"/>
      <c r="C107" s="242"/>
      <c r="D107" s="226" t="s">
        <v>210</v>
      </c>
      <c r="E107" s="243" t="s">
        <v>141</v>
      </c>
      <c r="F107" s="244" t="s">
        <v>227</v>
      </c>
      <c r="G107" s="242"/>
      <c r="H107" s="245">
        <v>20.460000000000001</v>
      </c>
      <c r="I107" s="246"/>
      <c r="J107" s="242"/>
      <c r="K107" s="242"/>
      <c r="L107" s="247"/>
      <c r="M107" s="248"/>
      <c r="N107" s="249"/>
      <c r="O107" s="249"/>
      <c r="P107" s="249"/>
      <c r="Q107" s="249"/>
      <c r="R107" s="249"/>
      <c r="S107" s="249"/>
      <c r="T107" s="250"/>
      <c r="AT107" s="251" t="s">
        <v>210</v>
      </c>
      <c r="AU107" s="251" t="s">
        <v>87</v>
      </c>
      <c r="AV107" s="13" t="s">
        <v>204</v>
      </c>
      <c r="AW107" s="13" t="s">
        <v>38</v>
      </c>
      <c r="AX107" s="13" t="s">
        <v>85</v>
      </c>
      <c r="AY107" s="251" t="s">
        <v>197</v>
      </c>
    </row>
    <row r="108" s="1" customFormat="1" ht="16.5" customHeight="1">
      <c r="B108" s="38"/>
      <c r="C108" s="213" t="s">
        <v>204</v>
      </c>
      <c r="D108" s="213" t="s">
        <v>199</v>
      </c>
      <c r="E108" s="214" t="s">
        <v>228</v>
      </c>
      <c r="F108" s="215" t="s">
        <v>229</v>
      </c>
      <c r="G108" s="216" t="s">
        <v>117</v>
      </c>
      <c r="H108" s="217">
        <v>42.299999999999997</v>
      </c>
      <c r="I108" s="218"/>
      <c r="J108" s="219">
        <f>ROUND(I108*H108,2)</f>
        <v>0</v>
      </c>
      <c r="K108" s="215" t="s">
        <v>203</v>
      </c>
      <c r="L108" s="43"/>
      <c r="M108" s="220" t="s">
        <v>21</v>
      </c>
      <c r="N108" s="221" t="s">
        <v>48</v>
      </c>
      <c r="O108" s="83"/>
      <c r="P108" s="222">
        <f>O108*H108</f>
        <v>0</v>
      </c>
      <c r="Q108" s="222">
        <v>0</v>
      </c>
      <c r="R108" s="222">
        <f>Q108*H108</f>
        <v>0</v>
      </c>
      <c r="S108" s="222">
        <v>0</v>
      </c>
      <c r="T108" s="223">
        <f>S108*H108</f>
        <v>0</v>
      </c>
      <c r="AR108" s="224" t="s">
        <v>204</v>
      </c>
      <c r="AT108" s="224" t="s">
        <v>199</v>
      </c>
      <c r="AU108" s="224" t="s">
        <v>87</v>
      </c>
      <c r="AY108" s="17" t="s">
        <v>197</v>
      </c>
      <c r="BE108" s="225">
        <f>IF(N108="základní",J108,0)</f>
        <v>0</v>
      </c>
      <c r="BF108" s="225">
        <f>IF(N108="snížená",J108,0)</f>
        <v>0</v>
      </c>
      <c r="BG108" s="225">
        <f>IF(N108="zákl. přenesená",J108,0)</f>
        <v>0</v>
      </c>
      <c r="BH108" s="225">
        <f>IF(N108="sníž. přenesená",J108,0)</f>
        <v>0</v>
      </c>
      <c r="BI108" s="225">
        <f>IF(N108="nulová",J108,0)</f>
        <v>0</v>
      </c>
      <c r="BJ108" s="17" t="s">
        <v>85</v>
      </c>
      <c r="BK108" s="225">
        <f>ROUND(I108*H108,2)</f>
        <v>0</v>
      </c>
      <c r="BL108" s="17" t="s">
        <v>204</v>
      </c>
      <c r="BM108" s="224" t="s">
        <v>230</v>
      </c>
    </row>
    <row r="109" s="1" customFormat="1">
      <c r="B109" s="38"/>
      <c r="C109" s="39"/>
      <c r="D109" s="226" t="s">
        <v>206</v>
      </c>
      <c r="E109" s="39"/>
      <c r="F109" s="227" t="s">
        <v>231</v>
      </c>
      <c r="G109" s="39"/>
      <c r="H109" s="39"/>
      <c r="I109" s="136"/>
      <c r="J109" s="39"/>
      <c r="K109" s="39"/>
      <c r="L109" s="43"/>
      <c r="M109" s="228"/>
      <c r="N109" s="83"/>
      <c r="O109" s="83"/>
      <c r="P109" s="83"/>
      <c r="Q109" s="83"/>
      <c r="R109" s="83"/>
      <c r="S109" s="83"/>
      <c r="T109" s="84"/>
      <c r="AT109" s="17" t="s">
        <v>206</v>
      </c>
      <c r="AU109" s="17" t="s">
        <v>87</v>
      </c>
    </row>
    <row r="110" s="1" customFormat="1">
      <c r="B110" s="38"/>
      <c r="C110" s="39"/>
      <c r="D110" s="226" t="s">
        <v>208</v>
      </c>
      <c r="E110" s="39"/>
      <c r="F110" s="229" t="s">
        <v>232</v>
      </c>
      <c r="G110" s="39"/>
      <c r="H110" s="39"/>
      <c r="I110" s="136"/>
      <c r="J110" s="39"/>
      <c r="K110" s="39"/>
      <c r="L110" s="43"/>
      <c r="M110" s="228"/>
      <c r="N110" s="83"/>
      <c r="O110" s="83"/>
      <c r="P110" s="83"/>
      <c r="Q110" s="83"/>
      <c r="R110" s="83"/>
      <c r="S110" s="83"/>
      <c r="T110" s="84"/>
      <c r="AT110" s="17" t="s">
        <v>208</v>
      </c>
      <c r="AU110" s="17" t="s">
        <v>87</v>
      </c>
    </row>
    <row r="111" s="12" customFormat="1">
      <c r="B111" s="230"/>
      <c r="C111" s="231"/>
      <c r="D111" s="226" t="s">
        <v>210</v>
      </c>
      <c r="E111" s="232" t="s">
        <v>21</v>
      </c>
      <c r="F111" s="233" t="s">
        <v>233</v>
      </c>
      <c r="G111" s="231"/>
      <c r="H111" s="234">
        <v>26.975000000000001</v>
      </c>
      <c r="I111" s="235"/>
      <c r="J111" s="231"/>
      <c r="K111" s="231"/>
      <c r="L111" s="236"/>
      <c r="M111" s="237"/>
      <c r="N111" s="238"/>
      <c r="O111" s="238"/>
      <c r="P111" s="238"/>
      <c r="Q111" s="238"/>
      <c r="R111" s="238"/>
      <c r="S111" s="238"/>
      <c r="T111" s="239"/>
      <c r="AT111" s="240" t="s">
        <v>210</v>
      </c>
      <c r="AU111" s="240" t="s">
        <v>87</v>
      </c>
      <c r="AV111" s="12" t="s">
        <v>87</v>
      </c>
      <c r="AW111" s="12" t="s">
        <v>38</v>
      </c>
      <c r="AX111" s="12" t="s">
        <v>77</v>
      </c>
      <c r="AY111" s="240" t="s">
        <v>197</v>
      </c>
    </row>
    <row r="112" s="12" customFormat="1">
      <c r="B112" s="230"/>
      <c r="C112" s="231"/>
      <c r="D112" s="226" t="s">
        <v>210</v>
      </c>
      <c r="E112" s="232" t="s">
        <v>21</v>
      </c>
      <c r="F112" s="233" t="s">
        <v>234</v>
      </c>
      <c r="G112" s="231"/>
      <c r="H112" s="234">
        <v>15.324999999999999</v>
      </c>
      <c r="I112" s="235"/>
      <c r="J112" s="231"/>
      <c r="K112" s="231"/>
      <c r="L112" s="236"/>
      <c r="M112" s="237"/>
      <c r="N112" s="238"/>
      <c r="O112" s="238"/>
      <c r="P112" s="238"/>
      <c r="Q112" s="238"/>
      <c r="R112" s="238"/>
      <c r="S112" s="238"/>
      <c r="T112" s="239"/>
      <c r="AT112" s="240" t="s">
        <v>210</v>
      </c>
      <c r="AU112" s="240" t="s">
        <v>87</v>
      </c>
      <c r="AV112" s="12" t="s">
        <v>87</v>
      </c>
      <c r="AW112" s="12" t="s">
        <v>38</v>
      </c>
      <c r="AX112" s="12" t="s">
        <v>77</v>
      </c>
      <c r="AY112" s="240" t="s">
        <v>197</v>
      </c>
    </row>
    <row r="113" s="13" customFormat="1">
      <c r="B113" s="241"/>
      <c r="C113" s="242"/>
      <c r="D113" s="226" t="s">
        <v>210</v>
      </c>
      <c r="E113" s="243" t="s">
        <v>129</v>
      </c>
      <c r="F113" s="244" t="s">
        <v>227</v>
      </c>
      <c r="G113" s="242"/>
      <c r="H113" s="245">
        <v>42.299999999999997</v>
      </c>
      <c r="I113" s="246"/>
      <c r="J113" s="242"/>
      <c r="K113" s="242"/>
      <c r="L113" s="247"/>
      <c r="M113" s="248"/>
      <c r="N113" s="249"/>
      <c r="O113" s="249"/>
      <c r="P113" s="249"/>
      <c r="Q113" s="249"/>
      <c r="R113" s="249"/>
      <c r="S113" s="249"/>
      <c r="T113" s="250"/>
      <c r="AT113" s="251" t="s">
        <v>210</v>
      </c>
      <c r="AU113" s="251" t="s">
        <v>87</v>
      </c>
      <c r="AV113" s="13" t="s">
        <v>204</v>
      </c>
      <c r="AW113" s="13" t="s">
        <v>38</v>
      </c>
      <c r="AX113" s="13" t="s">
        <v>85</v>
      </c>
      <c r="AY113" s="251" t="s">
        <v>197</v>
      </c>
    </row>
    <row r="114" s="1" customFormat="1" ht="16.5" customHeight="1">
      <c r="B114" s="38"/>
      <c r="C114" s="213" t="s">
        <v>235</v>
      </c>
      <c r="D114" s="213" t="s">
        <v>199</v>
      </c>
      <c r="E114" s="214" t="s">
        <v>236</v>
      </c>
      <c r="F114" s="215" t="s">
        <v>237</v>
      </c>
      <c r="G114" s="216" t="s">
        <v>117</v>
      </c>
      <c r="H114" s="217">
        <v>6.3449999999999998</v>
      </c>
      <c r="I114" s="218"/>
      <c r="J114" s="219">
        <f>ROUND(I114*H114,2)</f>
        <v>0</v>
      </c>
      <c r="K114" s="215" t="s">
        <v>203</v>
      </c>
      <c r="L114" s="43"/>
      <c r="M114" s="220" t="s">
        <v>21</v>
      </c>
      <c r="N114" s="221" t="s">
        <v>48</v>
      </c>
      <c r="O114" s="83"/>
      <c r="P114" s="222">
        <f>O114*H114</f>
        <v>0</v>
      </c>
      <c r="Q114" s="222">
        <v>0</v>
      </c>
      <c r="R114" s="222">
        <f>Q114*H114</f>
        <v>0</v>
      </c>
      <c r="S114" s="222">
        <v>0</v>
      </c>
      <c r="T114" s="223">
        <f>S114*H114</f>
        <v>0</v>
      </c>
      <c r="AR114" s="224" t="s">
        <v>204</v>
      </c>
      <c r="AT114" s="224" t="s">
        <v>199</v>
      </c>
      <c r="AU114" s="224" t="s">
        <v>87</v>
      </c>
      <c r="AY114" s="17" t="s">
        <v>197</v>
      </c>
      <c r="BE114" s="225">
        <f>IF(N114="základní",J114,0)</f>
        <v>0</v>
      </c>
      <c r="BF114" s="225">
        <f>IF(N114="snížená",J114,0)</f>
        <v>0</v>
      </c>
      <c r="BG114" s="225">
        <f>IF(N114="zákl. přenesená",J114,0)</f>
        <v>0</v>
      </c>
      <c r="BH114" s="225">
        <f>IF(N114="sníž. přenesená",J114,0)</f>
        <v>0</v>
      </c>
      <c r="BI114" s="225">
        <f>IF(N114="nulová",J114,0)</f>
        <v>0</v>
      </c>
      <c r="BJ114" s="17" t="s">
        <v>85</v>
      </c>
      <c r="BK114" s="225">
        <f>ROUND(I114*H114,2)</f>
        <v>0</v>
      </c>
      <c r="BL114" s="17" t="s">
        <v>204</v>
      </c>
      <c r="BM114" s="224" t="s">
        <v>238</v>
      </c>
    </row>
    <row r="115" s="1" customFormat="1">
      <c r="B115" s="38"/>
      <c r="C115" s="39"/>
      <c r="D115" s="226" t="s">
        <v>206</v>
      </c>
      <c r="E115" s="39"/>
      <c r="F115" s="227" t="s">
        <v>239</v>
      </c>
      <c r="G115" s="39"/>
      <c r="H115" s="39"/>
      <c r="I115" s="136"/>
      <c r="J115" s="39"/>
      <c r="K115" s="39"/>
      <c r="L115" s="43"/>
      <c r="M115" s="228"/>
      <c r="N115" s="83"/>
      <c r="O115" s="83"/>
      <c r="P115" s="83"/>
      <c r="Q115" s="83"/>
      <c r="R115" s="83"/>
      <c r="S115" s="83"/>
      <c r="T115" s="84"/>
      <c r="AT115" s="17" t="s">
        <v>206</v>
      </c>
      <c r="AU115" s="17" t="s">
        <v>87</v>
      </c>
    </row>
    <row r="116" s="1" customFormat="1">
      <c r="B116" s="38"/>
      <c r="C116" s="39"/>
      <c r="D116" s="226" t="s">
        <v>208</v>
      </c>
      <c r="E116" s="39"/>
      <c r="F116" s="229" t="s">
        <v>232</v>
      </c>
      <c r="G116" s="39"/>
      <c r="H116" s="39"/>
      <c r="I116" s="136"/>
      <c r="J116" s="39"/>
      <c r="K116" s="39"/>
      <c r="L116" s="43"/>
      <c r="M116" s="228"/>
      <c r="N116" s="83"/>
      <c r="O116" s="83"/>
      <c r="P116" s="83"/>
      <c r="Q116" s="83"/>
      <c r="R116" s="83"/>
      <c r="S116" s="83"/>
      <c r="T116" s="84"/>
      <c r="AT116" s="17" t="s">
        <v>208</v>
      </c>
      <c r="AU116" s="17" t="s">
        <v>87</v>
      </c>
    </row>
    <row r="117" s="12" customFormat="1">
      <c r="B117" s="230"/>
      <c r="C117" s="231"/>
      <c r="D117" s="226" t="s">
        <v>210</v>
      </c>
      <c r="E117" s="232" t="s">
        <v>21</v>
      </c>
      <c r="F117" s="233" t="s">
        <v>240</v>
      </c>
      <c r="G117" s="231"/>
      <c r="H117" s="234">
        <v>6.3449999999999998</v>
      </c>
      <c r="I117" s="235"/>
      <c r="J117" s="231"/>
      <c r="K117" s="231"/>
      <c r="L117" s="236"/>
      <c r="M117" s="237"/>
      <c r="N117" s="238"/>
      <c r="O117" s="238"/>
      <c r="P117" s="238"/>
      <c r="Q117" s="238"/>
      <c r="R117" s="238"/>
      <c r="S117" s="238"/>
      <c r="T117" s="239"/>
      <c r="AT117" s="240" t="s">
        <v>210</v>
      </c>
      <c r="AU117" s="240" t="s">
        <v>87</v>
      </c>
      <c r="AV117" s="12" t="s">
        <v>87</v>
      </c>
      <c r="AW117" s="12" t="s">
        <v>38</v>
      </c>
      <c r="AX117" s="12" t="s">
        <v>77</v>
      </c>
      <c r="AY117" s="240" t="s">
        <v>197</v>
      </c>
    </row>
    <row r="118" s="1" customFormat="1" ht="16.5" customHeight="1">
      <c r="B118" s="38"/>
      <c r="C118" s="213" t="s">
        <v>241</v>
      </c>
      <c r="D118" s="213" t="s">
        <v>199</v>
      </c>
      <c r="E118" s="214" t="s">
        <v>242</v>
      </c>
      <c r="F118" s="215" t="s">
        <v>243</v>
      </c>
      <c r="G118" s="216" t="s">
        <v>117</v>
      </c>
      <c r="H118" s="217">
        <v>44.188000000000002</v>
      </c>
      <c r="I118" s="218"/>
      <c r="J118" s="219">
        <f>ROUND(I118*H118,2)</f>
        <v>0</v>
      </c>
      <c r="K118" s="215" t="s">
        <v>203</v>
      </c>
      <c r="L118" s="43"/>
      <c r="M118" s="220" t="s">
        <v>21</v>
      </c>
      <c r="N118" s="221" t="s">
        <v>48</v>
      </c>
      <c r="O118" s="83"/>
      <c r="P118" s="222">
        <f>O118*H118</f>
        <v>0</v>
      </c>
      <c r="Q118" s="222">
        <v>0</v>
      </c>
      <c r="R118" s="222">
        <f>Q118*H118</f>
        <v>0</v>
      </c>
      <c r="S118" s="222">
        <v>0</v>
      </c>
      <c r="T118" s="223">
        <f>S118*H118</f>
        <v>0</v>
      </c>
      <c r="AR118" s="224" t="s">
        <v>204</v>
      </c>
      <c r="AT118" s="224" t="s">
        <v>199</v>
      </c>
      <c r="AU118" s="224" t="s">
        <v>87</v>
      </c>
      <c r="AY118" s="17" t="s">
        <v>197</v>
      </c>
      <c r="BE118" s="225">
        <f>IF(N118="základní",J118,0)</f>
        <v>0</v>
      </c>
      <c r="BF118" s="225">
        <f>IF(N118="snížená",J118,0)</f>
        <v>0</v>
      </c>
      <c r="BG118" s="225">
        <f>IF(N118="zákl. přenesená",J118,0)</f>
        <v>0</v>
      </c>
      <c r="BH118" s="225">
        <f>IF(N118="sníž. přenesená",J118,0)</f>
        <v>0</v>
      </c>
      <c r="BI118" s="225">
        <f>IF(N118="nulová",J118,0)</f>
        <v>0</v>
      </c>
      <c r="BJ118" s="17" t="s">
        <v>85</v>
      </c>
      <c r="BK118" s="225">
        <f>ROUND(I118*H118,2)</f>
        <v>0</v>
      </c>
      <c r="BL118" s="17" t="s">
        <v>204</v>
      </c>
      <c r="BM118" s="224" t="s">
        <v>244</v>
      </c>
    </row>
    <row r="119" s="1" customFormat="1">
      <c r="B119" s="38"/>
      <c r="C119" s="39"/>
      <c r="D119" s="226" t="s">
        <v>206</v>
      </c>
      <c r="E119" s="39"/>
      <c r="F119" s="227" t="s">
        <v>245</v>
      </c>
      <c r="G119" s="39"/>
      <c r="H119" s="39"/>
      <c r="I119" s="136"/>
      <c r="J119" s="39"/>
      <c r="K119" s="39"/>
      <c r="L119" s="43"/>
      <c r="M119" s="228"/>
      <c r="N119" s="83"/>
      <c r="O119" s="83"/>
      <c r="P119" s="83"/>
      <c r="Q119" s="83"/>
      <c r="R119" s="83"/>
      <c r="S119" s="83"/>
      <c r="T119" s="84"/>
      <c r="AT119" s="17" t="s">
        <v>206</v>
      </c>
      <c r="AU119" s="17" t="s">
        <v>87</v>
      </c>
    </row>
    <row r="120" s="1" customFormat="1">
      <c r="B120" s="38"/>
      <c r="C120" s="39"/>
      <c r="D120" s="226" t="s">
        <v>208</v>
      </c>
      <c r="E120" s="39"/>
      <c r="F120" s="229" t="s">
        <v>246</v>
      </c>
      <c r="G120" s="39"/>
      <c r="H120" s="39"/>
      <c r="I120" s="136"/>
      <c r="J120" s="39"/>
      <c r="K120" s="39"/>
      <c r="L120" s="43"/>
      <c r="M120" s="228"/>
      <c r="N120" s="83"/>
      <c r="O120" s="83"/>
      <c r="P120" s="83"/>
      <c r="Q120" s="83"/>
      <c r="R120" s="83"/>
      <c r="S120" s="83"/>
      <c r="T120" s="84"/>
      <c r="AT120" s="17" t="s">
        <v>208</v>
      </c>
      <c r="AU120" s="17" t="s">
        <v>87</v>
      </c>
    </row>
    <row r="121" s="12" customFormat="1">
      <c r="B121" s="230"/>
      <c r="C121" s="231"/>
      <c r="D121" s="226" t="s">
        <v>210</v>
      </c>
      <c r="E121" s="232" t="s">
        <v>21</v>
      </c>
      <c r="F121" s="233" t="s">
        <v>247</v>
      </c>
      <c r="G121" s="231"/>
      <c r="H121" s="234">
        <v>5.3129999999999997</v>
      </c>
      <c r="I121" s="235"/>
      <c r="J121" s="231"/>
      <c r="K121" s="231"/>
      <c r="L121" s="236"/>
      <c r="M121" s="237"/>
      <c r="N121" s="238"/>
      <c r="O121" s="238"/>
      <c r="P121" s="238"/>
      <c r="Q121" s="238"/>
      <c r="R121" s="238"/>
      <c r="S121" s="238"/>
      <c r="T121" s="239"/>
      <c r="AT121" s="240" t="s">
        <v>210</v>
      </c>
      <c r="AU121" s="240" t="s">
        <v>87</v>
      </c>
      <c r="AV121" s="12" t="s">
        <v>87</v>
      </c>
      <c r="AW121" s="12" t="s">
        <v>38</v>
      </c>
      <c r="AX121" s="12" t="s">
        <v>77</v>
      </c>
      <c r="AY121" s="240" t="s">
        <v>197</v>
      </c>
    </row>
    <row r="122" s="12" customFormat="1">
      <c r="B122" s="230"/>
      <c r="C122" s="231"/>
      <c r="D122" s="226" t="s">
        <v>210</v>
      </c>
      <c r="E122" s="232" t="s">
        <v>21</v>
      </c>
      <c r="F122" s="233" t="s">
        <v>248</v>
      </c>
      <c r="G122" s="231"/>
      <c r="H122" s="234">
        <v>5.4749999999999996</v>
      </c>
      <c r="I122" s="235"/>
      <c r="J122" s="231"/>
      <c r="K122" s="231"/>
      <c r="L122" s="236"/>
      <c r="M122" s="237"/>
      <c r="N122" s="238"/>
      <c r="O122" s="238"/>
      <c r="P122" s="238"/>
      <c r="Q122" s="238"/>
      <c r="R122" s="238"/>
      <c r="S122" s="238"/>
      <c r="T122" s="239"/>
      <c r="AT122" s="240" t="s">
        <v>210</v>
      </c>
      <c r="AU122" s="240" t="s">
        <v>87</v>
      </c>
      <c r="AV122" s="12" t="s">
        <v>87</v>
      </c>
      <c r="AW122" s="12" t="s">
        <v>38</v>
      </c>
      <c r="AX122" s="12" t="s">
        <v>77</v>
      </c>
      <c r="AY122" s="240" t="s">
        <v>197</v>
      </c>
    </row>
    <row r="123" s="12" customFormat="1">
      <c r="B123" s="230"/>
      <c r="C123" s="231"/>
      <c r="D123" s="226" t="s">
        <v>210</v>
      </c>
      <c r="E123" s="232" t="s">
        <v>21</v>
      </c>
      <c r="F123" s="233" t="s">
        <v>249</v>
      </c>
      <c r="G123" s="231"/>
      <c r="H123" s="234">
        <v>9.0999999999999996</v>
      </c>
      <c r="I123" s="235"/>
      <c r="J123" s="231"/>
      <c r="K123" s="231"/>
      <c r="L123" s="236"/>
      <c r="M123" s="237"/>
      <c r="N123" s="238"/>
      <c r="O123" s="238"/>
      <c r="P123" s="238"/>
      <c r="Q123" s="238"/>
      <c r="R123" s="238"/>
      <c r="S123" s="238"/>
      <c r="T123" s="239"/>
      <c r="AT123" s="240" t="s">
        <v>210</v>
      </c>
      <c r="AU123" s="240" t="s">
        <v>87</v>
      </c>
      <c r="AV123" s="12" t="s">
        <v>87</v>
      </c>
      <c r="AW123" s="12" t="s">
        <v>38</v>
      </c>
      <c r="AX123" s="12" t="s">
        <v>77</v>
      </c>
      <c r="AY123" s="240" t="s">
        <v>197</v>
      </c>
    </row>
    <row r="124" s="12" customFormat="1">
      <c r="B124" s="230"/>
      <c r="C124" s="231"/>
      <c r="D124" s="226" t="s">
        <v>210</v>
      </c>
      <c r="E124" s="232" t="s">
        <v>21</v>
      </c>
      <c r="F124" s="233" t="s">
        <v>250</v>
      </c>
      <c r="G124" s="231"/>
      <c r="H124" s="234">
        <v>12.75</v>
      </c>
      <c r="I124" s="235"/>
      <c r="J124" s="231"/>
      <c r="K124" s="231"/>
      <c r="L124" s="236"/>
      <c r="M124" s="237"/>
      <c r="N124" s="238"/>
      <c r="O124" s="238"/>
      <c r="P124" s="238"/>
      <c r="Q124" s="238"/>
      <c r="R124" s="238"/>
      <c r="S124" s="238"/>
      <c r="T124" s="239"/>
      <c r="AT124" s="240" t="s">
        <v>210</v>
      </c>
      <c r="AU124" s="240" t="s">
        <v>87</v>
      </c>
      <c r="AV124" s="12" t="s">
        <v>87</v>
      </c>
      <c r="AW124" s="12" t="s">
        <v>38</v>
      </c>
      <c r="AX124" s="12" t="s">
        <v>77</v>
      </c>
      <c r="AY124" s="240" t="s">
        <v>197</v>
      </c>
    </row>
    <row r="125" s="12" customFormat="1">
      <c r="B125" s="230"/>
      <c r="C125" s="231"/>
      <c r="D125" s="226" t="s">
        <v>210</v>
      </c>
      <c r="E125" s="232" t="s">
        <v>21</v>
      </c>
      <c r="F125" s="233" t="s">
        <v>251</v>
      </c>
      <c r="G125" s="231"/>
      <c r="H125" s="234">
        <v>11.550000000000001</v>
      </c>
      <c r="I125" s="235"/>
      <c r="J125" s="231"/>
      <c r="K125" s="231"/>
      <c r="L125" s="236"/>
      <c r="M125" s="237"/>
      <c r="N125" s="238"/>
      <c r="O125" s="238"/>
      <c r="P125" s="238"/>
      <c r="Q125" s="238"/>
      <c r="R125" s="238"/>
      <c r="S125" s="238"/>
      <c r="T125" s="239"/>
      <c r="AT125" s="240" t="s">
        <v>210</v>
      </c>
      <c r="AU125" s="240" t="s">
        <v>87</v>
      </c>
      <c r="AV125" s="12" t="s">
        <v>87</v>
      </c>
      <c r="AW125" s="12" t="s">
        <v>38</v>
      </c>
      <c r="AX125" s="12" t="s">
        <v>77</v>
      </c>
      <c r="AY125" s="240" t="s">
        <v>197</v>
      </c>
    </row>
    <row r="126" s="13" customFormat="1">
      <c r="B126" s="241"/>
      <c r="C126" s="242"/>
      <c r="D126" s="226" t="s">
        <v>210</v>
      </c>
      <c r="E126" s="243" t="s">
        <v>111</v>
      </c>
      <c r="F126" s="244" t="s">
        <v>227</v>
      </c>
      <c r="G126" s="242"/>
      <c r="H126" s="245">
        <v>44.188000000000002</v>
      </c>
      <c r="I126" s="246"/>
      <c r="J126" s="242"/>
      <c r="K126" s="242"/>
      <c r="L126" s="247"/>
      <c r="M126" s="248"/>
      <c r="N126" s="249"/>
      <c r="O126" s="249"/>
      <c r="P126" s="249"/>
      <c r="Q126" s="249"/>
      <c r="R126" s="249"/>
      <c r="S126" s="249"/>
      <c r="T126" s="250"/>
      <c r="AT126" s="251" t="s">
        <v>210</v>
      </c>
      <c r="AU126" s="251" t="s">
        <v>87</v>
      </c>
      <c r="AV126" s="13" t="s">
        <v>204</v>
      </c>
      <c r="AW126" s="13" t="s">
        <v>38</v>
      </c>
      <c r="AX126" s="13" t="s">
        <v>85</v>
      </c>
      <c r="AY126" s="251" t="s">
        <v>197</v>
      </c>
    </row>
    <row r="127" s="1" customFormat="1" ht="16.5" customHeight="1">
      <c r="B127" s="38"/>
      <c r="C127" s="213" t="s">
        <v>252</v>
      </c>
      <c r="D127" s="213" t="s">
        <v>199</v>
      </c>
      <c r="E127" s="214" t="s">
        <v>253</v>
      </c>
      <c r="F127" s="215" t="s">
        <v>254</v>
      </c>
      <c r="G127" s="216" t="s">
        <v>117</v>
      </c>
      <c r="H127" s="217">
        <v>6.6280000000000001</v>
      </c>
      <c r="I127" s="218"/>
      <c r="J127" s="219">
        <f>ROUND(I127*H127,2)</f>
        <v>0</v>
      </c>
      <c r="K127" s="215" t="s">
        <v>203</v>
      </c>
      <c r="L127" s="43"/>
      <c r="M127" s="220" t="s">
        <v>21</v>
      </c>
      <c r="N127" s="221" t="s">
        <v>48</v>
      </c>
      <c r="O127" s="83"/>
      <c r="P127" s="222">
        <f>O127*H127</f>
        <v>0</v>
      </c>
      <c r="Q127" s="222">
        <v>0</v>
      </c>
      <c r="R127" s="222">
        <f>Q127*H127</f>
        <v>0</v>
      </c>
      <c r="S127" s="222">
        <v>0</v>
      </c>
      <c r="T127" s="223">
        <f>S127*H127</f>
        <v>0</v>
      </c>
      <c r="AR127" s="224" t="s">
        <v>204</v>
      </c>
      <c r="AT127" s="224" t="s">
        <v>199</v>
      </c>
      <c r="AU127" s="224" t="s">
        <v>87</v>
      </c>
      <c r="AY127" s="17" t="s">
        <v>197</v>
      </c>
      <c r="BE127" s="225">
        <f>IF(N127="základní",J127,0)</f>
        <v>0</v>
      </c>
      <c r="BF127" s="225">
        <f>IF(N127="snížená",J127,0)</f>
        <v>0</v>
      </c>
      <c r="BG127" s="225">
        <f>IF(N127="zákl. přenesená",J127,0)</f>
        <v>0</v>
      </c>
      <c r="BH127" s="225">
        <f>IF(N127="sníž. přenesená",J127,0)</f>
        <v>0</v>
      </c>
      <c r="BI127" s="225">
        <f>IF(N127="nulová",J127,0)</f>
        <v>0</v>
      </c>
      <c r="BJ127" s="17" t="s">
        <v>85</v>
      </c>
      <c r="BK127" s="225">
        <f>ROUND(I127*H127,2)</f>
        <v>0</v>
      </c>
      <c r="BL127" s="17" t="s">
        <v>204</v>
      </c>
      <c r="BM127" s="224" t="s">
        <v>255</v>
      </c>
    </row>
    <row r="128" s="1" customFormat="1">
      <c r="B128" s="38"/>
      <c r="C128" s="39"/>
      <c r="D128" s="226" t="s">
        <v>206</v>
      </c>
      <c r="E128" s="39"/>
      <c r="F128" s="227" t="s">
        <v>256</v>
      </c>
      <c r="G128" s="39"/>
      <c r="H128" s="39"/>
      <c r="I128" s="136"/>
      <c r="J128" s="39"/>
      <c r="K128" s="39"/>
      <c r="L128" s="43"/>
      <c r="M128" s="228"/>
      <c r="N128" s="83"/>
      <c r="O128" s="83"/>
      <c r="P128" s="83"/>
      <c r="Q128" s="83"/>
      <c r="R128" s="83"/>
      <c r="S128" s="83"/>
      <c r="T128" s="84"/>
      <c r="AT128" s="17" t="s">
        <v>206</v>
      </c>
      <c r="AU128" s="17" t="s">
        <v>87</v>
      </c>
    </row>
    <row r="129" s="1" customFormat="1">
      <c r="B129" s="38"/>
      <c r="C129" s="39"/>
      <c r="D129" s="226" t="s">
        <v>208</v>
      </c>
      <c r="E129" s="39"/>
      <c r="F129" s="229" t="s">
        <v>246</v>
      </c>
      <c r="G129" s="39"/>
      <c r="H129" s="39"/>
      <c r="I129" s="136"/>
      <c r="J129" s="39"/>
      <c r="K129" s="39"/>
      <c r="L129" s="43"/>
      <c r="M129" s="228"/>
      <c r="N129" s="83"/>
      <c r="O129" s="83"/>
      <c r="P129" s="83"/>
      <c r="Q129" s="83"/>
      <c r="R129" s="83"/>
      <c r="S129" s="83"/>
      <c r="T129" s="84"/>
      <c r="AT129" s="17" t="s">
        <v>208</v>
      </c>
      <c r="AU129" s="17" t="s">
        <v>87</v>
      </c>
    </row>
    <row r="130" s="12" customFormat="1">
      <c r="B130" s="230"/>
      <c r="C130" s="231"/>
      <c r="D130" s="226" t="s">
        <v>210</v>
      </c>
      <c r="E130" s="232" t="s">
        <v>21</v>
      </c>
      <c r="F130" s="233" t="s">
        <v>257</v>
      </c>
      <c r="G130" s="231"/>
      <c r="H130" s="234">
        <v>6.6280000000000001</v>
      </c>
      <c r="I130" s="235"/>
      <c r="J130" s="231"/>
      <c r="K130" s="231"/>
      <c r="L130" s="236"/>
      <c r="M130" s="237"/>
      <c r="N130" s="238"/>
      <c r="O130" s="238"/>
      <c r="P130" s="238"/>
      <c r="Q130" s="238"/>
      <c r="R130" s="238"/>
      <c r="S130" s="238"/>
      <c r="T130" s="239"/>
      <c r="AT130" s="240" t="s">
        <v>210</v>
      </c>
      <c r="AU130" s="240" t="s">
        <v>87</v>
      </c>
      <c r="AV130" s="12" t="s">
        <v>87</v>
      </c>
      <c r="AW130" s="12" t="s">
        <v>38</v>
      </c>
      <c r="AX130" s="12" t="s">
        <v>85</v>
      </c>
      <c r="AY130" s="240" t="s">
        <v>197</v>
      </c>
    </row>
    <row r="131" s="1" customFormat="1" ht="16.5" customHeight="1">
      <c r="B131" s="38"/>
      <c r="C131" s="213" t="s">
        <v>258</v>
      </c>
      <c r="D131" s="213" t="s">
        <v>199</v>
      </c>
      <c r="E131" s="214" t="s">
        <v>259</v>
      </c>
      <c r="F131" s="215" t="s">
        <v>260</v>
      </c>
      <c r="G131" s="216" t="s">
        <v>117</v>
      </c>
      <c r="H131" s="217">
        <v>67.650000000000006</v>
      </c>
      <c r="I131" s="218"/>
      <c r="J131" s="219">
        <f>ROUND(I131*H131,2)</f>
        <v>0</v>
      </c>
      <c r="K131" s="215" t="s">
        <v>203</v>
      </c>
      <c r="L131" s="43"/>
      <c r="M131" s="220" t="s">
        <v>21</v>
      </c>
      <c r="N131" s="221" t="s">
        <v>48</v>
      </c>
      <c r="O131" s="83"/>
      <c r="P131" s="222">
        <f>O131*H131</f>
        <v>0</v>
      </c>
      <c r="Q131" s="222">
        <v>0</v>
      </c>
      <c r="R131" s="222">
        <f>Q131*H131</f>
        <v>0</v>
      </c>
      <c r="S131" s="222">
        <v>0</v>
      </c>
      <c r="T131" s="223">
        <f>S131*H131</f>
        <v>0</v>
      </c>
      <c r="AR131" s="224" t="s">
        <v>204</v>
      </c>
      <c r="AT131" s="224" t="s">
        <v>199</v>
      </c>
      <c r="AU131" s="224" t="s">
        <v>87</v>
      </c>
      <c r="AY131" s="17" t="s">
        <v>197</v>
      </c>
      <c r="BE131" s="225">
        <f>IF(N131="základní",J131,0)</f>
        <v>0</v>
      </c>
      <c r="BF131" s="225">
        <f>IF(N131="snížená",J131,0)</f>
        <v>0</v>
      </c>
      <c r="BG131" s="225">
        <f>IF(N131="zákl. přenesená",J131,0)</f>
        <v>0</v>
      </c>
      <c r="BH131" s="225">
        <f>IF(N131="sníž. přenesená",J131,0)</f>
        <v>0</v>
      </c>
      <c r="BI131" s="225">
        <f>IF(N131="nulová",J131,0)</f>
        <v>0</v>
      </c>
      <c r="BJ131" s="17" t="s">
        <v>85</v>
      </c>
      <c r="BK131" s="225">
        <f>ROUND(I131*H131,2)</f>
        <v>0</v>
      </c>
      <c r="BL131" s="17" t="s">
        <v>204</v>
      </c>
      <c r="BM131" s="224" t="s">
        <v>261</v>
      </c>
    </row>
    <row r="132" s="1" customFormat="1">
      <c r="B132" s="38"/>
      <c r="C132" s="39"/>
      <c r="D132" s="226" t="s">
        <v>206</v>
      </c>
      <c r="E132" s="39"/>
      <c r="F132" s="227" t="s">
        <v>262</v>
      </c>
      <c r="G132" s="39"/>
      <c r="H132" s="39"/>
      <c r="I132" s="136"/>
      <c r="J132" s="39"/>
      <c r="K132" s="39"/>
      <c r="L132" s="43"/>
      <c r="M132" s="228"/>
      <c r="N132" s="83"/>
      <c r="O132" s="83"/>
      <c r="P132" s="83"/>
      <c r="Q132" s="83"/>
      <c r="R132" s="83"/>
      <c r="S132" s="83"/>
      <c r="T132" s="84"/>
      <c r="AT132" s="17" t="s">
        <v>206</v>
      </c>
      <c r="AU132" s="17" t="s">
        <v>87</v>
      </c>
    </row>
    <row r="133" s="1" customFormat="1">
      <c r="B133" s="38"/>
      <c r="C133" s="39"/>
      <c r="D133" s="226" t="s">
        <v>208</v>
      </c>
      <c r="E133" s="39"/>
      <c r="F133" s="229" t="s">
        <v>263</v>
      </c>
      <c r="G133" s="39"/>
      <c r="H133" s="39"/>
      <c r="I133" s="136"/>
      <c r="J133" s="39"/>
      <c r="K133" s="39"/>
      <c r="L133" s="43"/>
      <c r="M133" s="228"/>
      <c r="N133" s="83"/>
      <c r="O133" s="83"/>
      <c r="P133" s="83"/>
      <c r="Q133" s="83"/>
      <c r="R133" s="83"/>
      <c r="S133" s="83"/>
      <c r="T133" s="84"/>
      <c r="AT133" s="17" t="s">
        <v>208</v>
      </c>
      <c r="AU133" s="17" t="s">
        <v>87</v>
      </c>
    </row>
    <row r="134" s="14" customFormat="1">
      <c r="B134" s="252"/>
      <c r="C134" s="253"/>
      <c r="D134" s="226" t="s">
        <v>210</v>
      </c>
      <c r="E134" s="254" t="s">
        <v>21</v>
      </c>
      <c r="F134" s="255" t="s">
        <v>264</v>
      </c>
      <c r="G134" s="253"/>
      <c r="H134" s="254" t="s">
        <v>21</v>
      </c>
      <c r="I134" s="256"/>
      <c r="J134" s="253"/>
      <c r="K134" s="253"/>
      <c r="L134" s="257"/>
      <c r="M134" s="258"/>
      <c r="N134" s="259"/>
      <c r="O134" s="259"/>
      <c r="P134" s="259"/>
      <c r="Q134" s="259"/>
      <c r="R134" s="259"/>
      <c r="S134" s="259"/>
      <c r="T134" s="260"/>
      <c r="AT134" s="261" t="s">
        <v>210</v>
      </c>
      <c r="AU134" s="261" t="s">
        <v>87</v>
      </c>
      <c r="AV134" s="14" t="s">
        <v>85</v>
      </c>
      <c r="AW134" s="14" t="s">
        <v>38</v>
      </c>
      <c r="AX134" s="14" t="s">
        <v>77</v>
      </c>
      <c r="AY134" s="261" t="s">
        <v>197</v>
      </c>
    </row>
    <row r="135" s="12" customFormat="1">
      <c r="B135" s="230"/>
      <c r="C135" s="231"/>
      <c r="D135" s="226" t="s">
        <v>210</v>
      </c>
      <c r="E135" s="232" t="s">
        <v>21</v>
      </c>
      <c r="F135" s="233" t="s">
        <v>152</v>
      </c>
      <c r="G135" s="231"/>
      <c r="H135" s="234">
        <v>33.825000000000003</v>
      </c>
      <c r="I135" s="235"/>
      <c r="J135" s="231"/>
      <c r="K135" s="231"/>
      <c r="L135" s="236"/>
      <c r="M135" s="237"/>
      <c r="N135" s="238"/>
      <c r="O135" s="238"/>
      <c r="P135" s="238"/>
      <c r="Q135" s="238"/>
      <c r="R135" s="238"/>
      <c r="S135" s="238"/>
      <c r="T135" s="239"/>
      <c r="AT135" s="240" t="s">
        <v>210</v>
      </c>
      <c r="AU135" s="240" t="s">
        <v>87</v>
      </c>
      <c r="AV135" s="12" t="s">
        <v>87</v>
      </c>
      <c r="AW135" s="12" t="s">
        <v>38</v>
      </c>
      <c r="AX135" s="12" t="s">
        <v>77</v>
      </c>
      <c r="AY135" s="240" t="s">
        <v>197</v>
      </c>
    </row>
    <row r="136" s="14" customFormat="1">
      <c r="B136" s="252"/>
      <c r="C136" s="253"/>
      <c r="D136" s="226" t="s">
        <v>210</v>
      </c>
      <c r="E136" s="254" t="s">
        <v>21</v>
      </c>
      <c r="F136" s="255" t="s">
        <v>265</v>
      </c>
      <c r="G136" s="253"/>
      <c r="H136" s="254" t="s">
        <v>21</v>
      </c>
      <c r="I136" s="256"/>
      <c r="J136" s="253"/>
      <c r="K136" s="253"/>
      <c r="L136" s="257"/>
      <c r="M136" s="258"/>
      <c r="N136" s="259"/>
      <c r="O136" s="259"/>
      <c r="P136" s="259"/>
      <c r="Q136" s="259"/>
      <c r="R136" s="259"/>
      <c r="S136" s="259"/>
      <c r="T136" s="260"/>
      <c r="AT136" s="261" t="s">
        <v>210</v>
      </c>
      <c r="AU136" s="261" t="s">
        <v>87</v>
      </c>
      <c r="AV136" s="14" t="s">
        <v>85</v>
      </c>
      <c r="AW136" s="14" t="s">
        <v>38</v>
      </c>
      <c r="AX136" s="14" t="s">
        <v>77</v>
      </c>
      <c r="AY136" s="261" t="s">
        <v>197</v>
      </c>
    </row>
    <row r="137" s="12" customFormat="1">
      <c r="B137" s="230"/>
      <c r="C137" s="231"/>
      <c r="D137" s="226" t="s">
        <v>210</v>
      </c>
      <c r="E137" s="232" t="s">
        <v>21</v>
      </c>
      <c r="F137" s="233" t="s">
        <v>152</v>
      </c>
      <c r="G137" s="231"/>
      <c r="H137" s="234">
        <v>33.825000000000003</v>
      </c>
      <c r="I137" s="235"/>
      <c r="J137" s="231"/>
      <c r="K137" s="231"/>
      <c r="L137" s="236"/>
      <c r="M137" s="237"/>
      <c r="N137" s="238"/>
      <c r="O137" s="238"/>
      <c r="P137" s="238"/>
      <c r="Q137" s="238"/>
      <c r="R137" s="238"/>
      <c r="S137" s="238"/>
      <c r="T137" s="239"/>
      <c r="AT137" s="240" t="s">
        <v>210</v>
      </c>
      <c r="AU137" s="240" t="s">
        <v>87</v>
      </c>
      <c r="AV137" s="12" t="s">
        <v>87</v>
      </c>
      <c r="AW137" s="12" t="s">
        <v>38</v>
      </c>
      <c r="AX137" s="12" t="s">
        <v>77</v>
      </c>
      <c r="AY137" s="240" t="s">
        <v>197</v>
      </c>
    </row>
    <row r="138" s="13" customFormat="1">
      <c r="B138" s="241"/>
      <c r="C138" s="242"/>
      <c r="D138" s="226" t="s">
        <v>210</v>
      </c>
      <c r="E138" s="243" t="s">
        <v>21</v>
      </c>
      <c r="F138" s="244" t="s">
        <v>227</v>
      </c>
      <c r="G138" s="242"/>
      <c r="H138" s="245">
        <v>67.650000000000006</v>
      </c>
      <c r="I138" s="246"/>
      <c r="J138" s="242"/>
      <c r="K138" s="242"/>
      <c r="L138" s="247"/>
      <c r="M138" s="248"/>
      <c r="N138" s="249"/>
      <c r="O138" s="249"/>
      <c r="P138" s="249"/>
      <c r="Q138" s="249"/>
      <c r="R138" s="249"/>
      <c r="S138" s="249"/>
      <c r="T138" s="250"/>
      <c r="AT138" s="251" t="s">
        <v>210</v>
      </c>
      <c r="AU138" s="251" t="s">
        <v>87</v>
      </c>
      <c r="AV138" s="13" t="s">
        <v>204</v>
      </c>
      <c r="AW138" s="13" t="s">
        <v>38</v>
      </c>
      <c r="AX138" s="13" t="s">
        <v>85</v>
      </c>
      <c r="AY138" s="251" t="s">
        <v>197</v>
      </c>
    </row>
    <row r="139" s="1" customFormat="1" ht="16.5" customHeight="1">
      <c r="B139" s="38"/>
      <c r="C139" s="213" t="s">
        <v>266</v>
      </c>
      <c r="D139" s="213" t="s">
        <v>199</v>
      </c>
      <c r="E139" s="214" t="s">
        <v>267</v>
      </c>
      <c r="F139" s="215" t="s">
        <v>268</v>
      </c>
      <c r="G139" s="216" t="s">
        <v>117</v>
      </c>
      <c r="H139" s="217">
        <v>99.509</v>
      </c>
      <c r="I139" s="218"/>
      <c r="J139" s="219">
        <f>ROUND(I139*H139,2)</f>
        <v>0</v>
      </c>
      <c r="K139" s="215" t="s">
        <v>21</v>
      </c>
      <c r="L139" s="43"/>
      <c r="M139" s="220" t="s">
        <v>21</v>
      </c>
      <c r="N139" s="221" t="s">
        <v>48</v>
      </c>
      <c r="O139" s="83"/>
      <c r="P139" s="222">
        <f>O139*H139</f>
        <v>0</v>
      </c>
      <c r="Q139" s="222">
        <v>0</v>
      </c>
      <c r="R139" s="222">
        <f>Q139*H139</f>
        <v>0</v>
      </c>
      <c r="S139" s="222">
        <v>0</v>
      </c>
      <c r="T139" s="223">
        <f>S139*H139</f>
        <v>0</v>
      </c>
      <c r="AR139" s="224" t="s">
        <v>204</v>
      </c>
      <c r="AT139" s="224" t="s">
        <v>199</v>
      </c>
      <c r="AU139" s="224" t="s">
        <v>87</v>
      </c>
      <c r="AY139" s="17" t="s">
        <v>197</v>
      </c>
      <c r="BE139" s="225">
        <f>IF(N139="základní",J139,0)</f>
        <v>0</v>
      </c>
      <c r="BF139" s="225">
        <f>IF(N139="snížená",J139,0)</f>
        <v>0</v>
      </c>
      <c r="BG139" s="225">
        <f>IF(N139="zákl. přenesená",J139,0)</f>
        <v>0</v>
      </c>
      <c r="BH139" s="225">
        <f>IF(N139="sníž. přenesená",J139,0)</f>
        <v>0</v>
      </c>
      <c r="BI139" s="225">
        <f>IF(N139="nulová",J139,0)</f>
        <v>0</v>
      </c>
      <c r="BJ139" s="17" t="s">
        <v>85</v>
      </c>
      <c r="BK139" s="225">
        <f>ROUND(I139*H139,2)</f>
        <v>0</v>
      </c>
      <c r="BL139" s="17" t="s">
        <v>204</v>
      </c>
      <c r="BM139" s="224" t="s">
        <v>269</v>
      </c>
    </row>
    <row r="140" s="1" customFormat="1">
      <c r="B140" s="38"/>
      <c r="C140" s="39"/>
      <c r="D140" s="226" t="s">
        <v>206</v>
      </c>
      <c r="E140" s="39"/>
      <c r="F140" s="227" t="s">
        <v>270</v>
      </c>
      <c r="G140" s="39"/>
      <c r="H140" s="39"/>
      <c r="I140" s="136"/>
      <c r="J140" s="39"/>
      <c r="K140" s="39"/>
      <c r="L140" s="43"/>
      <c r="M140" s="228"/>
      <c r="N140" s="83"/>
      <c r="O140" s="83"/>
      <c r="P140" s="83"/>
      <c r="Q140" s="83"/>
      <c r="R140" s="83"/>
      <c r="S140" s="83"/>
      <c r="T140" s="84"/>
      <c r="AT140" s="17" t="s">
        <v>206</v>
      </c>
      <c r="AU140" s="17" t="s">
        <v>87</v>
      </c>
    </row>
    <row r="141" s="12" customFormat="1">
      <c r="B141" s="230"/>
      <c r="C141" s="231"/>
      <c r="D141" s="226" t="s">
        <v>210</v>
      </c>
      <c r="E141" s="232" t="s">
        <v>21</v>
      </c>
      <c r="F141" s="233" t="s">
        <v>271</v>
      </c>
      <c r="G141" s="231"/>
      <c r="H141" s="234">
        <v>44.188000000000002</v>
      </c>
      <c r="I141" s="235"/>
      <c r="J141" s="231"/>
      <c r="K141" s="231"/>
      <c r="L141" s="236"/>
      <c r="M141" s="237"/>
      <c r="N141" s="238"/>
      <c r="O141" s="238"/>
      <c r="P141" s="238"/>
      <c r="Q141" s="238"/>
      <c r="R141" s="238"/>
      <c r="S141" s="238"/>
      <c r="T141" s="239"/>
      <c r="AT141" s="240" t="s">
        <v>210</v>
      </c>
      <c r="AU141" s="240" t="s">
        <v>87</v>
      </c>
      <c r="AV141" s="12" t="s">
        <v>87</v>
      </c>
      <c r="AW141" s="12" t="s">
        <v>38</v>
      </c>
      <c r="AX141" s="12" t="s">
        <v>77</v>
      </c>
      <c r="AY141" s="240" t="s">
        <v>197</v>
      </c>
    </row>
    <row r="142" s="12" customFormat="1">
      <c r="B142" s="230"/>
      <c r="C142" s="231"/>
      <c r="D142" s="226" t="s">
        <v>210</v>
      </c>
      <c r="E142" s="232" t="s">
        <v>21</v>
      </c>
      <c r="F142" s="233" t="s">
        <v>272</v>
      </c>
      <c r="G142" s="231"/>
      <c r="H142" s="234">
        <v>19.126000000000001</v>
      </c>
      <c r="I142" s="235"/>
      <c r="J142" s="231"/>
      <c r="K142" s="231"/>
      <c r="L142" s="236"/>
      <c r="M142" s="237"/>
      <c r="N142" s="238"/>
      <c r="O142" s="238"/>
      <c r="P142" s="238"/>
      <c r="Q142" s="238"/>
      <c r="R142" s="238"/>
      <c r="S142" s="238"/>
      <c r="T142" s="239"/>
      <c r="AT142" s="240" t="s">
        <v>210</v>
      </c>
      <c r="AU142" s="240" t="s">
        <v>87</v>
      </c>
      <c r="AV142" s="12" t="s">
        <v>87</v>
      </c>
      <c r="AW142" s="12" t="s">
        <v>38</v>
      </c>
      <c r="AX142" s="12" t="s">
        <v>77</v>
      </c>
      <c r="AY142" s="240" t="s">
        <v>197</v>
      </c>
    </row>
    <row r="143" s="12" customFormat="1">
      <c r="B143" s="230"/>
      <c r="C143" s="231"/>
      <c r="D143" s="226" t="s">
        <v>210</v>
      </c>
      <c r="E143" s="232" t="s">
        <v>21</v>
      </c>
      <c r="F143" s="233" t="s">
        <v>129</v>
      </c>
      <c r="G143" s="231"/>
      <c r="H143" s="234">
        <v>42.299999999999997</v>
      </c>
      <c r="I143" s="235"/>
      <c r="J143" s="231"/>
      <c r="K143" s="231"/>
      <c r="L143" s="236"/>
      <c r="M143" s="237"/>
      <c r="N143" s="238"/>
      <c r="O143" s="238"/>
      <c r="P143" s="238"/>
      <c r="Q143" s="238"/>
      <c r="R143" s="238"/>
      <c r="S143" s="238"/>
      <c r="T143" s="239"/>
      <c r="AT143" s="240" t="s">
        <v>210</v>
      </c>
      <c r="AU143" s="240" t="s">
        <v>87</v>
      </c>
      <c r="AV143" s="12" t="s">
        <v>87</v>
      </c>
      <c r="AW143" s="12" t="s">
        <v>38</v>
      </c>
      <c r="AX143" s="12" t="s">
        <v>77</v>
      </c>
      <c r="AY143" s="240" t="s">
        <v>197</v>
      </c>
    </row>
    <row r="144" s="12" customFormat="1">
      <c r="B144" s="230"/>
      <c r="C144" s="231"/>
      <c r="D144" s="226" t="s">
        <v>210</v>
      </c>
      <c r="E144" s="232" t="s">
        <v>21</v>
      </c>
      <c r="F144" s="233" t="s">
        <v>273</v>
      </c>
      <c r="G144" s="231"/>
      <c r="H144" s="234">
        <v>-33.825000000000003</v>
      </c>
      <c r="I144" s="235"/>
      <c r="J144" s="231"/>
      <c r="K144" s="231"/>
      <c r="L144" s="236"/>
      <c r="M144" s="237"/>
      <c r="N144" s="238"/>
      <c r="O144" s="238"/>
      <c r="P144" s="238"/>
      <c r="Q144" s="238"/>
      <c r="R144" s="238"/>
      <c r="S144" s="238"/>
      <c r="T144" s="239"/>
      <c r="AT144" s="240" t="s">
        <v>210</v>
      </c>
      <c r="AU144" s="240" t="s">
        <v>87</v>
      </c>
      <c r="AV144" s="12" t="s">
        <v>87</v>
      </c>
      <c r="AW144" s="12" t="s">
        <v>38</v>
      </c>
      <c r="AX144" s="12" t="s">
        <v>77</v>
      </c>
      <c r="AY144" s="240" t="s">
        <v>197</v>
      </c>
    </row>
    <row r="145" s="12" customFormat="1">
      <c r="B145" s="230"/>
      <c r="C145" s="231"/>
      <c r="D145" s="226" t="s">
        <v>210</v>
      </c>
      <c r="E145" s="232" t="s">
        <v>21</v>
      </c>
      <c r="F145" s="233" t="s">
        <v>157</v>
      </c>
      <c r="G145" s="231"/>
      <c r="H145" s="234">
        <v>27.719999999999999</v>
      </c>
      <c r="I145" s="235"/>
      <c r="J145" s="231"/>
      <c r="K145" s="231"/>
      <c r="L145" s="236"/>
      <c r="M145" s="237"/>
      <c r="N145" s="238"/>
      <c r="O145" s="238"/>
      <c r="P145" s="238"/>
      <c r="Q145" s="238"/>
      <c r="R145" s="238"/>
      <c r="S145" s="238"/>
      <c r="T145" s="239"/>
      <c r="AT145" s="240" t="s">
        <v>210</v>
      </c>
      <c r="AU145" s="240" t="s">
        <v>87</v>
      </c>
      <c r="AV145" s="12" t="s">
        <v>87</v>
      </c>
      <c r="AW145" s="12" t="s">
        <v>38</v>
      </c>
      <c r="AX145" s="12" t="s">
        <v>77</v>
      </c>
      <c r="AY145" s="240" t="s">
        <v>197</v>
      </c>
    </row>
    <row r="146" s="13" customFormat="1">
      <c r="B146" s="241"/>
      <c r="C146" s="242"/>
      <c r="D146" s="226" t="s">
        <v>210</v>
      </c>
      <c r="E146" s="243" t="s">
        <v>21</v>
      </c>
      <c r="F146" s="244" t="s">
        <v>227</v>
      </c>
      <c r="G146" s="242"/>
      <c r="H146" s="245">
        <v>99.509</v>
      </c>
      <c r="I146" s="246"/>
      <c r="J146" s="242"/>
      <c r="K146" s="242"/>
      <c r="L146" s="247"/>
      <c r="M146" s="248"/>
      <c r="N146" s="249"/>
      <c r="O146" s="249"/>
      <c r="P146" s="249"/>
      <c r="Q146" s="249"/>
      <c r="R146" s="249"/>
      <c r="S146" s="249"/>
      <c r="T146" s="250"/>
      <c r="AT146" s="251" t="s">
        <v>210</v>
      </c>
      <c r="AU146" s="251" t="s">
        <v>87</v>
      </c>
      <c r="AV146" s="13" t="s">
        <v>204</v>
      </c>
      <c r="AW146" s="13" t="s">
        <v>38</v>
      </c>
      <c r="AX146" s="13" t="s">
        <v>85</v>
      </c>
      <c r="AY146" s="251" t="s">
        <v>197</v>
      </c>
    </row>
    <row r="147" s="1" customFormat="1" ht="16.5" customHeight="1">
      <c r="B147" s="38"/>
      <c r="C147" s="213" t="s">
        <v>274</v>
      </c>
      <c r="D147" s="213" t="s">
        <v>199</v>
      </c>
      <c r="E147" s="214" t="s">
        <v>275</v>
      </c>
      <c r="F147" s="215" t="s">
        <v>276</v>
      </c>
      <c r="G147" s="216" t="s">
        <v>117</v>
      </c>
      <c r="H147" s="217">
        <v>54.284999999999997</v>
      </c>
      <c r="I147" s="218"/>
      <c r="J147" s="219">
        <f>ROUND(I147*H147,2)</f>
        <v>0</v>
      </c>
      <c r="K147" s="215" t="s">
        <v>203</v>
      </c>
      <c r="L147" s="43"/>
      <c r="M147" s="220" t="s">
        <v>21</v>
      </c>
      <c r="N147" s="221" t="s">
        <v>48</v>
      </c>
      <c r="O147" s="83"/>
      <c r="P147" s="222">
        <f>O147*H147</f>
        <v>0</v>
      </c>
      <c r="Q147" s="222">
        <v>0</v>
      </c>
      <c r="R147" s="222">
        <f>Q147*H147</f>
        <v>0</v>
      </c>
      <c r="S147" s="222">
        <v>0</v>
      </c>
      <c r="T147" s="223">
        <f>S147*H147</f>
        <v>0</v>
      </c>
      <c r="AR147" s="224" t="s">
        <v>204</v>
      </c>
      <c r="AT147" s="224" t="s">
        <v>199</v>
      </c>
      <c r="AU147" s="224" t="s">
        <v>87</v>
      </c>
      <c r="AY147" s="17" t="s">
        <v>197</v>
      </c>
      <c r="BE147" s="225">
        <f>IF(N147="základní",J147,0)</f>
        <v>0</v>
      </c>
      <c r="BF147" s="225">
        <f>IF(N147="snížená",J147,0)</f>
        <v>0</v>
      </c>
      <c r="BG147" s="225">
        <f>IF(N147="zákl. přenesená",J147,0)</f>
        <v>0</v>
      </c>
      <c r="BH147" s="225">
        <f>IF(N147="sníž. přenesená",J147,0)</f>
        <v>0</v>
      </c>
      <c r="BI147" s="225">
        <f>IF(N147="nulová",J147,0)</f>
        <v>0</v>
      </c>
      <c r="BJ147" s="17" t="s">
        <v>85</v>
      </c>
      <c r="BK147" s="225">
        <f>ROUND(I147*H147,2)</f>
        <v>0</v>
      </c>
      <c r="BL147" s="17" t="s">
        <v>204</v>
      </c>
      <c r="BM147" s="224" t="s">
        <v>277</v>
      </c>
    </row>
    <row r="148" s="1" customFormat="1">
      <c r="B148" s="38"/>
      <c r="C148" s="39"/>
      <c r="D148" s="226" t="s">
        <v>206</v>
      </c>
      <c r="E148" s="39"/>
      <c r="F148" s="227" t="s">
        <v>278</v>
      </c>
      <c r="G148" s="39"/>
      <c r="H148" s="39"/>
      <c r="I148" s="136"/>
      <c r="J148" s="39"/>
      <c r="K148" s="39"/>
      <c r="L148" s="43"/>
      <c r="M148" s="228"/>
      <c r="N148" s="83"/>
      <c r="O148" s="83"/>
      <c r="P148" s="83"/>
      <c r="Q148" s="83"/>
      <c r="R148" s="83"/>
      <c r="S148" s="83"/>
      <c r="T148" s="84"/>
      <c r="AT148" s="17" t="s">
        <v>206</v>
      </c>
      <c r="AU148" s="17" t="s">
        <v>87</v>
      </c>
    </row>
    <row r="149" s="1" customFormat="1">
      <c r="B149" s="38"/>
      <c r="C149" s="39"/>
      <c r="D149" s="226" t="s">
        <v>208</v>
      </c>
      <c r="E149" s="39"/>
      <c r="F149" s="229" t="s">
        <v>279</v>
      </c>
      <c r="G149" s="39"/>
      <c r="H149" s="39"/>
      <c r="I149" s="136"/>
      <c r="J149" s="39"/>
      <c r="K149" s="39"/>
      <c r="L149" s="43"/>
      <c r="M149" s="228"/>
      <c r="N149" s="83"/>
      <c r="O149" s="83"/>
      <c r="P149" s="83"/>
      <c r="Q149" s="83"/>
      <c r="R149" s="83"/>
      <c r="S149" s="83"/>
      <c r="T149" s="84"/>
      <c r="AT149" s="17" t="s">
        <v>208</v>
      </c>
      <c r="AU149" s="17" t="s">
        <v>87</v>
      </c>
    </row>
    <row r="150" s="12" customFormat="1">
      <c r="B150" s="230"/>
      <c r="C150" s="231"/>
      <c r="D150" s="226" t="s">
        <v>210</v>
      </c>
      <c r="E150" s="232" t="s">
        <v>21</v>
      </c>
      <c r="F150" s="233" t="s">
        <v>280</v>
      </c>
      <c r="G150" s="231"/>
      <c r="H150" s="234">
        <v>20.460000000000001</v>
      </c>
      <c r="I150" s="235"/>
      <c r="J150" s="231"/>
      <c r="K150" s="231"/>
      <c r="L150" s="236"/>
      <c r="M150" s="237"/>
      <c r="N150" s="238"/>
      <c r="O150" s="238"/>
      <c r="P150" s="238"/>
      <c r="Q150" s="238"/>
      <c r="R150" s="238"/>
      <c r="S150" s="238"/>
      <c r="T150" s="239"/>
      <c r="AT150" s="240" t="s">
        <v>210</v>
      </c>
      <c r="AU150" s="240" t="s">
        <v>87</v>
      </c>
      <c r="AV150" s="12" t="s">
        <v>87</v>
      </c>
      <c r="AW150" s="12" t="s">
        <v>38</v>
      </c>
      <c r="AX150" s="12" t="s">
        <v>77</v>
      </c>
      <c r="AY150" s="240" t="s">
        <v>197</v>
      </c>
    </row>
    <row r="151" s="12" customFormat="1">
      <c r="B151" s="230"/>
      <c r="C151" s="231"/>
      <c r="D151" s="226" t="s">
        <v>210</v>
      </c>
      <c r="E151" s="232" t="s">
        <v>21</v>
      </c>
      <c r="F151" s="233" t="s">
        <v>281</v>
      </c>
      <c r="G151" s="231"/>
      <c r="H151" s="234">
        <v>33.825000000000003</v>
      </c>
      <c r="I151" s="235"/>
      <c r="J151" s="231"/>
      <c r="K151" s="231"/>
      <c r="L151" s="236"/>
      <c r="M151" s="237"/>
      <c r="N151" s="238"/>
      <c r="O151" s="238"/>
      <c r="P151" s="238"/>
      <c r="Q151" s="238"/>
      <c r="R151" s="238"/>
      <c r="S151" s="238"/>
      <c r="T151" s="239"/>
      <c r="AT151" s="240" t="s">
        <v>210</v>
      </c>
      <c r="AU151" s="240" t="s">
        <v>87</v>
      </c>
      <c r="AV151" s="12" t="s">
        <v>87</v>
      </c>
      <c r="AW151" s="12" t="s">
        <v>38</v>
      </c>
      <c r="AX151" s="12" t="s">
        <v>77</v>
      </c>
      <c r="AY151" s="240" t="s">
        <v>197</v>
      </c>
    </row>
    <row r="152" s="13" customFormat="1">
      <c r="B152" s="241"/>
      <c r="C152" s="242"/>
      <c r="D152" s="226" t="s">
        <v>210</v>
      </c>
      <c r="E152" s="243" t="s">
        <v>21</v>
      </c>
      <c r="F152" s="244" t="s">
        <v>227</v>
      </c>
      <c r="G152" s="242"/>
      <c r="H152" s="245">
        <v>54.284999999999997</v>
      </c>
      <c r="I152" s="246"/>
      <c r="J152" s="242"/>
      <c r="K152" s="242"/>
      <c r="L152" s="247"/>
      <c r="M152" s="248"/>
      <c r="N152" s="249"/>
      <c r="O152" s="249"/>
      <c r="P152" s="249"/>
      <c r="Q152" s="249"/>
      <c r="R152" s="249"/>
      <c r="S152" s="249"/>
      <c r="T152" s="250"/>
      <c r="AT152" s="251" t="s">
        <v>210</v>
      </c>
      <c r="AU152" s="251" t="s">
        <v>87</v>
      </c>
      <c r="AV152" s="13" t="s">
        <v>204</v>
      </c>
      <c r="AW152" s="13" t="s">
        <v>38</v>
      </c>
      <c r="AX152" s="13" t="s">
        <v>85</v>
      </c>
      <c r="AY152" s="251" t="s">
        <v>197</v>
      </c>
    </row>
    <row r="153" s="1" customFormat="1" ht="16.5" customHeight="1">
      <c r="B153" s="38"/>
      <c r="C153" s="213" t="s">
        <v>282</v>
      </c>
      <c r="D153" s="213" t="s">
        <v>199</v>
      </c>
      <c r="E153" s="214" t="s">
        <v>283</v>
      </c>
      <c r="F153" s="215" t="s">
        <v>284</v>
      </c>
      <c r="G153" s="216" t="s">
        <v>117</v>
      </c>
      <c r="H153" s="217">
        <v>33.825000000000003</v>
      </c>
      <c r="I153" s="218"/>
      <c r="J153" s="219">
        <f>ROUND(I153*H153,2)</f>
        <v>0</v>
      </c>
      <c r="K153" s="215" t="s">
        <v>203</v>
      </c>
      <c r="L153" s="43"/>
      <c r="M153" s="220" t="s">
        <v>21</v>
      </c>
      <c r="N153" s="221" t="s">
        <v>48</v>
      </c>
      <c r="O153" s="83"/>
      <c r="P153" s="222">
        <f>O153*H153</f>
        <v>0</v>
      </c>
      <c r="Q153" s="222">
        <v>0</v>
      </c>
      <c r="R153" s="222">
        <f>Q153*H153</f>
        <v>0</v>
      </c>
      <c r="S153" s="222">
        <v>0</v>
      </c>
      <c r="T153" s="223">
        <f>S153*H153</f>
        <v>0</v>
      </c>
      <c r="AR153" s="224" t="s">
        <v>204</v>
      </c>
      <c r="AT153" s="224" t="s">
        <v>199</v>
      </c>
      <c r="AU153" s="224" t="s">
        <v>87</v>
      </c>
      <c r="AY153" s="17" t="s">
        <v>197</v>
      </c>
      <c r="BE153" s="225">
        <f>IF(N153="základní",J153,0)</f>
        <v>0</v>
      </c>
      <c r="BF153" s="225">
        <f>IF(N153="snížená",J153,0)</f>
        <v>0</v>
      </c>
      <c r="BG153" s="225">
        <f>IF(N153="zákl. přenesená",J153,0)</f>
        <v>0</v>
      </c>
      <c r="BH153" s="225">
        <f>IF(N153="sníž. přenesená",J153,0)</f>
        <v>0</v>
      </c>
      <c r="BI153" s="225">
        <f>IF(N153="nulová",J153,0)</f>
        <v>0</v>
      </c>
      <c r="BJ153" s="17" t="s">
        <v>85</v>
      </c>
      <c r="BK153" s="225">
        <f>ROUND(I153*H153,2)</f>
        <v>0</v>
      </c>
      <c r="BL153" s="17" t="s">
        <v>204</v>
      </c>
      <c r="BM153" s="224" t="s">
        <v>285</v>
      </c>
    </row>
    <row r="154" s="1" customFormat="1">
      <c r="B154" s="38"/>
      <c r="C154" s="39"/>
      <c r="D154" s="226" t="s">
        <v>206</v>
      </c>
      <c r="E154" s="39"/>
      <c r="F154" s="227" t="s">
        <v>286</v>
      </c>
      <c r="G154" s="39"/>
      <c r="H154" s="39"/>
      <c r="I154" s="136"/>
      <c r="J154" s="39"/>
      <c r="K154" s="39"/>
      <c r="L154" s="43"/>
      <c r="M154" s="228"/>
      <c r="N154" s="83"/>
      <c r="O154" s="83"/>
      <c r="P154" s="83"/>
      <c r="Q154" s="83"/>
      <c r="R154" s="83"/>
      <c r="S154" s="83"/>
      <c r="T154" s="84"/>
      <c r="AT154" s="17" t="s">
        <v>206</v>
      </c>
      <c r="AU154" s="17" t="s">
        <v>87</v>
      </c>
    </row>
    <row r="155" s="1" customFormat="1">
      <c r="B155" s="38"/>
      <c r="C155" s="39"/>
      <c r="D155" s="226" t="s">
        <v>208</v>
      </c>
      <c r="E155" s="39"/>
      <c r="F155" s="229" t="s">
        <v>287</v>
      </c>
      <c r="G155" s="39"/>
      <c r="H155" s="39"/>
      <c r="I155" s="136"/>
      <c r="J155" s="39"/>
      <c r="K155" s="39"/>
      <c r="L155" s="43"/>
      <c r="M155" s="228"/>
      <c r="N155" s="83"/>
      <c r="O155" s="83"/>
      <c r="P155" s="83"/>
      <c r="Q155" s="83"/>
      <c r="R155" s="83"/>
      <c r="S155" s="83"/>
      <c r="T155" s="84"/>
      <c r="AT155" s="17" t="s">
        <v>208</v>
      </c>
      <c r="AU155" s="17" t="s">
        <v>87</v>
      </c>
    </row>
    <row r="156" s="14" customFormat="1">
      <c r="B156" s="252"/>
      <c r="C156" s="253"/>
      <c r="D156" s="226" t="s">
        <v>210</v>
      </c>
      <c r="E156" s="254" t="s">
        <v>21</v>
      </c>
      <c r="F156" s="255" t="s">
        <v>288</v>
      </c>
      <c r="G156" s="253"/>
      <c r="H156" s="254" t="s">
        <v>21</v>
      </c>
      <c r="I156" s="256"/>
      <c r="J156" s="253"/>
      <c r="K156" s="253"/>
      <c r="L156" s="257"/>
      <c r="M156" s="258"/>
      <c r="N156" s="259"/>
      <c r="O156" s="259"/>
      <c r="P156" s="259"/>
      <c r="Q156" s="259"/>
      <c r="R156" s="259"/>
      <c r="S156" s="259"/>
      <c r="T156" s="260"/>
      <c r="AT156" s="261" t="s">
        <v>210</v>
      </c>
      <c r="AU156" s="261" t="s">
        <v>87</v>
      </c>
      <c r="AV156" s="14" t="s">
        <v>85</v>
      </c>
      <c r="AW156" s="14" t="s">
        <v>38</v>
      </c>
      <c r="AX156" s="14" t="s">
        <v>77</v>
      </c>
      <c r="AY156" s="261" t="s">
        <v>197</v>
      </c>
    </row>
    <row r="157" s="14" customFormat="1">
      <c r="B157" s="252"/>
      <c r="C157" s="253"/>
      <c r="D157" s="226" t="s">
        <v>210</v>
      </c>
      <c r="E157" s="254" t="s">
        <v>21</v>
      </c>
      <c r="F157" s="255" t="s">
        <v>289</v>
      </c>
      <c r="G157" s="253"/>
      <c r="H157" s="254" t="s">
        <v>21</v>
      </c>
      <c r="I157" s="256"/>
      <c r="J157" s="253"/>
      <c r="K157" s="253"/>
      <c r="L157" s="257"/>
      <c r="M157" s="258"/>
      <c r="N157" s="259"/>
      <c r="O157" s="259"/>
      <c r="P157" s="259"/>
      <c r="Q157" s="259"/>
      <c r="R157" s="259"/>
      <c r="S157" s="259"/>
      <c r="T157" s="260"/>
      <c r="AT157" s="261" t="s">
        <v>210</v>
      </c>
      <c r="AU157" s="261" t="s">
        <v>87</v>
      </c>
      <c r="AV157" s="14" t="s">
        <v>85</v>
      </c>
      <c r="AW157" s="14" t="s">
        <v>38</v>
      </c>
      <c r="AX157" s="14" t="s">
        <v>77</v>
      </c>
      <c r="AY157" s="261" t="s">
        <v>197</v>
      </c>
    </row>
    <row r="158" s="12" customFormat="1">
      <c r="B158" s="230"/>
      <c r="C158" s="231"/>
      <c r="D158" s="226" t="s">
        <v>210</v>
      </c>
      <c r="E158" s="232" t="s">
        <v>21</v>
      </c>
      <c r="F158" s="233" t="s">
        <v>290</v>
      </c>
      <c r="G158" s="231"/>
      <c r="H158" s="234">
        <v>4.9500000000000002</v>
      </c>
      <c r="I158" s="235"/>
      <c r="J158" s="231"/>
      <c r="K158" s="231"/>
      <c r="L158" s="236"/>
      <c r="M158" s="237"/>
      <c r="N158" s="238"/>
      <c r="O158" s="238"/>
      <c r="P158" s="238"/>
      <c r="Q158" s="238"/>
      <c r="R158" s="238"/>
      <c r="S158" s="238"/>
      <c r="T158" s="239"/>
      <c r="AT158" s="240" t="s">
        <v>210</v>
      </c>
      <c r="AU158" s="240" t="s">
        <v>87</v>
      </c>
      <c r="AV158" s="12" t="s">
        <v>87</v>
      </c>
      <c r="AW158" s="12" t="s">
        <v>38</v>
      </c>
      <c r="AX158" s="12" t="s">
        <v>77</v>
      </c>
      <c r="AY158" s="240" t="s">
        <v>197</v>
      </c>
    </row>
    <row r="159" s="14" customFormat="1">
      <c r="B159" s="252"/>
      <c r="C159" s="253"/>
      <c r="D159" s="226" t="s">
        <v>210</v>
      </c>
      <c r="E159" s="254" t="s">
        <v>21</v>
      </c>
      <c r="F159" s="255" t="s">
        <v>291</v>
      </c>
      <c r="G159" s="253"/>
      <c r="H159" s="254" t="s">
        <v>21</v>
      </c>
      <c r="I159" s="256"/>
      <c r="J159" s="253"/>
      <c r="K159" s="253"/>
      <c r="L159" s="257"/>
      <c r="M159" s="258"/>
      <c r="N159" s="259"/>
      <c r="O159" s="259"/>
      <c r="P159" s="259"/>
      <c r="Q159" s="259"/>
      <c r="R159" s="259"/>
      <c r="S159" s="259"/>
      <c r="T159" s="260"/>
      <c r="AT159" s="261" t="s">
        <v>210</v>
      </c>
      <c r="AU159" s="261" t="s">
        <v>87</v>
      </c>
      <c r="AV159" s="14" t="s">
        <v>85</v>
      </c>
      <c r="AW159" s="14" t="s">
        <v>38</v>
      </c>
      <c r="AX159" s="14" t="s">
        <v>77</v>
      </c>
      <c r="AY159" s="261" t="s">
        <v>197</v>
      </c>
    </row>
    <row r="160" s="12" customFormat="1">
      <c r="B160" s="230"/>
      <c r="C160" s="231"/>
      <c r="D160" s="226" t="s">
        <v>210</v>
      </c>
      <c r="E160" s="232" t="s">
        <v>21</v>
      </c>
      <c r="F160" s="233" t="s">
        <v>292</v>
      </c>
      <c r="G160" s="231"/>
      <c r="H160" s="234">
        <v>28.875</v>
      </c>
      <c r="I160" s="235"/>
      <c r="J160" s="231"/>
      <c r="K160" s="231"/>
      <c r="L160" s="236"/>
      <c r="M160" s="237"/>
      <c r="N160" s="238"/>
      <c r="O160" s="238"/>
      <c r="P160" s="238"/>
      <c r="Q160" s="238"/>
      <c r="R160" s="238"/>
      <c r="S160" s="238"/>
      <c r="T160" s="239"/>
      <c r="AT160" s="240" t="s">
        <v>210</v>
      </c>
      <c r="AU160" s="240" t="s">
        <v>87</v>
      </c>
      <c r="AV160" s="12" t="s">
        <v>87</v>
      </c>
      <c r="AW160" s="12" t="s">
        <v>38</v>
      </c>
      <c r="AX160" s="12" t="s">
        <v>77</v>
      </c>
      <c r="AY160" s="240" t="s">
        <v>197</v>
      </c>
    </row>
    <row r="161" s="13" customFormat="1">
      <c r="B161" s="241"/>
      <c r="C161" s="242"/>
      <c r="D161" s="226" t="s">
        <v>210</v>
      </c>
      <c r="E161" s="243" t="s">
        <v>152</v>
      </c>
      <c r="F161" s="244" t="s">
        <v>227</v>
      </c>
      <c r="G161" s="242"/>
      <c r="H161" s="245">
        <v>33.825000000000003</v>
      </c>
      <c r="I161" s="246"/>
      <c r="J161" s="242"/>
      <c r="K161" s="242"/>
      <c r="L161" s="247"/>
      <c r="M161" s="248"/>
      <c r="N161" s="249"/>
      <c r="O161" s="249"/>
      <c r="P161" s="249"/>
      <c r="Q161" s="249"/>
      <c r="R161" s="249"/>
      <c r="S161" s="249"/>
      <c r="T161" s="250"/>
      <c r="AT161" s="251" t="s">
        <v>210</v>
      </c>
      <c r="AU161" s="251" t="s">
        <v>87</v>
      </c>
      <c r="AV161" s="13" t="s">
        <v>204</v>
      </c>
      <c r="AW161" s="13" t="s">
        <v>38</v>
      </c>
      <c r="AX161" s="13" t="s">
        <v>85</v>
      </c>
      <c r="AY161" s="251" t="s">
        <v>197</v>
      </c>
    </row>
    <row r="162" s="1" customFormat="1" ht="16.5" customHeight="1">
      <c r="B162" s="38"/>
      <c r="C162" s="213" t="s">
        <v>293</v>
      </c>
      <c r="D162" s="213" t="s">
        <v>199</v>
      </c>
      <c r="E162" s="214" t="s">
        <v>294</v>
      </c>
      <c r="F162" s="215" t="s">
        <v>295</v>
      </c>
      <c r="G162" s="216" t="s">
        <v>92</v>
      </c>
      <c r="H162" s="217">
        <v>13.343999999999999</v>
      </c>
      <c r="I162" s="218"/>
      <c r="J162" s="219">
        <f>ROUND(I162*H162,2)</f>
        <v>0</v>
      </c>
      <c r="K162" s="215" t="s">
        <v>203</v>
      </c>
      <c r="L162" s="43"/>
      <c r="M162" s="220" t="s">
        <v>21</v>
      </c>
      <c r="N162" s="221" t="s">
        <v>48</v>
      </c>
      <c r="O162" s="83"/>
      <c r="P162" s="222">
        <f>O162*H162</f>
        <v>0</v>
      </c>
      <c r="Q162" s="222">
        <v>0</v>
      </c>
      <c r="R162" s="222">
        <f>Q162*H162</f>
        <v>0</v>
      </c>
      <c r="S162" s="222">
        <v>0</v>
      </c>
      <c r="T162" s="223">
        <f>S162*H162</f>
        <v>0</v>
      </c>
      <c r="AR162" s="224" t="s">
        <v>204</v>
      </c>
      <c r="AT162" s="224" t="s">
        <v>199</v>
      </c>
      <c r="AU162" s="224" t="s">
        <v>87</v>
      </c>
      <c r="AY162" s="17" t="s">
        <v>197</v>
      </c>
      <c r="BE162" s="225">
        <f>IF(N162="základní",J162,0)</f>
        <v>0</v>
      </c>
      <c r="BF162" s="225">
        <f>IF(N162="snížená",J162,0)</f>
        <v>0</v>
      </c>
      <c r="BG162" s="225">
        <f>IF(N162="zákl. přenesená",J162,0)</f>
        <v>0</v>
      </c>
      <c r="BH162" s="225">
        <f>IF(N162="sníž. přenesená",J162,0)</f>
        <v>0</v>
      </c>
      <c r="BI162" s="225">
        <f>IF(N162="nulová",J162,0)</f>
        <v>0</v>
      </c>
      <c r="BJ162" s="17" t="s">
        <v>85</v>
      </c>
      <c r="BK162" s="225">
        <f>ROUND(I162*H162,2)</f>
        <v>0</v>
      </c>
      <c r="BL162" s="17" t="s">
        <v>204</v>
      </c>
      <c r="BM162" s="224" t="s">
        <v>296</v>
      </c>
    </row>
    <row r="163" s="1" customFormat="1">
      <c r="B163" s="38"/>
      <c r="C163" s="39"/>
      <c r="D163" s="226" t="s">
        <v>206</v>
      </c>
      <c r="E163" s="39"/>
      <c r="F163" s="227" t="s">
        <v>297</v>
      </c>
      <c r="G163" s="39"/>
      <c r="H163" s="39"/>
      <c r="I163" s="136"/>
      <c r="J163" s="39"/>
      <c r="K163" s="39"/>
      <c r="L163" s="43"/>
      <c r="M163" s="228"/>
      <c r="N163" s="83"/>
      <c r="O163" s="83"/>
      <c r="P163" s="83"/>
      <c r="Q163" s="83"/>
      <c r="R163" s="83"/>
      <c r="S163" s="83"/>
      <c r="T163" s="84"/>
      <c r="AT163" s="17" t="s">
        <v>206</v>
      </c>
      <c r="AU163" s="17" t="s">
        <v>87</v>
      </c>
    </row>
    <row r="164" s="1" customFormat="1">
      <c r="B164" s="38"/>
      <c r="C164" s="39"/>
      <c r="D164" s="226" t="s">
        <v>208</v>
      </c>
      <c r="E164" s="39"/>
      <c r="F164" s="229" t="s">
        <v>298</v>
      </c>
      <c r="G164" s="39"/>
      <c r="H164" s="39"/>
      <c r="I164" s="136"/>
      <c r="J164" s="39"/>
      <c r="K164" s="39"/>
      <c r="L164" s="43"/>
      <c r="M164" s="228"/>
      <c r="N164" s="83"/>
      <c r="O164" s="83"/>
      <c r="P164" s="83"/>
      <c r="Q164" s="83"/>
      <c r="R164" s="83"/>
      <c r="S164" s="83"/>
      <c r="T164" s="84"/>
      <c r="AT164" s="17" t="s">
        <v>208</v>
      </c>
      <c r="AU164" s="17" t="s">
        <v>87</v>
      </c>
    </row>
    <row r="165" s="12" customFormat="1">
      <c r="B165" s="230"/>
      <c r="C165" s="231"/>
      <c r="D165" s="226" t="s">
        <v>210</v>
      </c>
      <c r="E165" s="232" t="s">
        <v>21</v>
      </c>
      <c r="F165" s="233" t="s">
        <v>132</v>
      </c>
      <c r="G165" s="231"/>
      <c r="H165" s="234">
        <v>13.343999999999999</v>
      </c>
      <c r="I165" s="235"/>
      <c r="J165" s="231"/>
      <c r="K165" s="231"/>
      <c r="L165" s="236"/>
      <c r="M165" s="237"/>
      <c r="N165" s="238"/>
      <c r="O165" s="238"/>
      <c r="P165" s="238"/>
      <c r="Q165" s="238"/>
      <c r="R165" s="238"/>
      <c r="S165" s="238"/>
      <c r="T165" s="239"/>
      <c r="AT165" s="240" t="s">
        <v>210</v>
      </c>
      <c r="AU165" s="240" t="s">
        <v>87</v>
      </c>
      <c r="AV165" s="12" t="s">
        <v>87</v>
      </c>
      <c r="AW165" s="12" t="s">
        <v>38</v>
      </c>
      <c r="AX165" s="12" t="s">
        <v>85</v>
      </c>
      <c r="AY165" s="240" t="s">
        <v>197</v>
      </c>
    </row>
    <row r="166" s="1" customFormat="1" ht="16.5" customHeight="1">
      <c r="B166" s="38"/>
      <c r="C166" s="262" t="s">
        <v>299</v>
      </c>
      <c r="D166" s="262" t="s">
        <v>300</v>
      </c>
      <c r="E166" s="263" t="s">
        <v>301</v>
      </c>
      <c r="F166" s="264" t="s">
        <v>302</v>
      </c>
      <c r="G166" s="265" t="s">
        <v>102</v>
      </c>
      <c r="H166" s="266">
        <v>0.40000000000000002</v>
      </c>
      <c r="I166" s="267"/>
      <c r="J166" s="268">
        <f>ROUND(I166*H166,2)</f>
        <v>0</v>
      </c>
      <c r="K166" s="264" t="s">
        <v>203</v>
      </c>
      <c r="L166" s="269"/>
      <c r="M166" s="270" t="s">
        <v>21</v>
      </c>
      <c r="N166" s="271" t="s">
        <v>48</v>
      </c>
      <c r="O166" s="83"/>
      <c r="P166" s="222">
        <f>O166*H166</f>
        <v>0</v>
      </c>
      <c r="Q166" s="222">
        <v>0.001</v>
      </c>
      <c r="R166" s="222">
        <f>Q166*H166</f>
        <v>0.00040000000000000002</v>
      </c>
      <c r="S166" s="222">
        <v>0</v>
      </c>
      <c r="T166" s="223">
        <f>S166*H166</f>
        <v>0</v>
      </c>
      <c r="AR166" s="224" t="s">
        <v>258</v>
      </c>
      <c r="AT166" s="224" t="s">
        <v>300</v>
      </c>
      <c r="AU166" s="224" t="s">
        <v>87</v>
      </c>
      <c r="AY166" s="17" t="s">
        <v>197</v>
      </c>
      <c r="BE166" s="225">
        <f>IF(N166="základní",J166,0)</f>
        <v>0</v>
      </c>
      <c r="BF166" s="225">
        <f>IF(N166="snížená",J166,0)</f>
        <v>0</v>
      </c>
      <c r="BG166" s="225">
        <f>IF(N166="zákl. přenesená",J166,0)</f>
        <v>0</v>
      </c>
      <c r="BH166" s="225">
        <f>IF(N166="sníž. přenesená",J166,0)</f>
        <v>0</v>
      </c>
      <c r="BI166" s="225">
        <f>IF(N166="nulová",J166,0)</f>
        <v>0</v>
      </c>
      <c r="BJ166" s="17" t="s">
        <v>85</v>
      </c>
      <c r="BK166" s="225">
        <f>ROUND(I166*H166,2)</f>
        <v>0</v>
      </c>
      <c r="BL166" s="17" t="s">
        <v>204</v>
      </c>
      <c r="BM166" s="224" t="s">
        <v>303</v>
      </c>
    </row>
    <row r="167" s="1" customFormat="1">
      <c r="B167" s="38"/>
      <c r="C167" s="39"/>
      <c r="D167" s="226" t="s">
        <v>206</v>
      </c>
      <c r="E167" s="39"/>
      <c r="F167" s="227" t="s">
        <v>302</v>
      </c>
      <c r="G167" s="39"/>
      <c r="H167" s="39"/>
      <c r="I167" s="136"/>
      <c r="J167" s="39"/>
      <c r="K167" s="39"/>
      <c r="L167" s="43"/>
      <c r="M167" s="228"/>
      <c r="N167" s="83"/>
      <c r="O167" s="83"/>
      <c r="P167" s="83"/>
      <c r="Q167" s="83"/>
      <c r="R167" s="83"/>
      <c r="S167" s="83"/>
      <c r="T167" s="84"/>
      <c r="AT167" s="17" t="s">
        <v>206</v>
      </c>
      <c r="AU167" s="17" t="s">
        <v>87</v>
      </c>
    </row>
    <row r="168" s="12" customFormat="1">
      <c r="B168" s="230"/>
      <c r="C168" s="231"/>
      <c r="D168" s="226" t="s">
        <v>210</v>
      </c>
      <c r="E168" s="232" t="s">
        <v>21</v>
      </c>
      <c r="F168" s="233" t="s">
        <v>304</v>
      </c>
      <c r="G168" s="231"/>
      <c r="H168" s="234">
        <v>0.40000000000000002</v>
      </c>
      <c r="I168" s="235"/>
      <c r="J168" s="231"/>
      <c r="K168" s="231"/>
      <c r="L168" s="236"/>
      <c r="M168" s="237"/>
      <c r="N168" s="238"/>
      <c r="O168" s="238"/>
      <c r="P168" s="238"/>
      <c r="Q168" s="238"/>
      <c r="R168" s="238"/>
      <c r="S168" s="238"/>
      <c r="T168" s="239"/>
      <c r="AT168" s="240" t="s">
        <v>210</v>
      </c>
      <c r="AU168" s="240" t="s">
        <v>87</v>
      </c>
      <c r="AV168" s="12" t="s">
        <v>87</v>
      </c>
      <c r="AW168" s="12" t="s">
        <v>38</v>
      </c>
      <c r="AX168" s="12" t="s">
        <v>85</v>
      </c>
      <c r="AY168" s="240" t="s">
        <v>197</v>
      </c>
    </row>
    <row r="169" s="1" customFormat="1" ht="16.5" customHeight="1">
      <c r="B169" s="38"/>
      <c r="C169" s="213" t="s">
        <v>305</v>
      </c>
      <c r="D169" s="213" t="s">
        <v>199</v>
      </c>
      <c r="E169" s="214" t="s">
        <v>306</v>
      </c>
      <c r="F169" s="215" t="s">
        <v>307</v>
      </c>
      <c r="G169" s="216" t="s">
        <v>92</v>
      </c>
      <c r="H169" s="217">
        <v>159.30000000000001</v>
      </c>
      <c r="I169" s="218"/>
      <c r="J169" s="219">
        <f>ROUND(I169*H169,2)</f>
        <v>0</v>
      </c>
      <c r="K169" s="215" t="s">
        <v>203</v>
      </c>
      <c r="L169" s="43"/>
      <c r="M169" s="220" t="s">
        <v>21</v>
      </c>
      <c r="N169" s="221" t="s">
        <v>48</v>
      </c>
      <c r="O169" s="83"/>
      <c r="P169" s="222">
        <f>O169*H169</f>
        <v>0</v>
      </c>
      <c r="Q169" s="222">
        <v>0</v>
      </c>
      <c r="R169" s="222">
        <f>Q169*H169</f>
        <v>0</v>
      </c>
      <c r="S169" s="222">
        <v>0</v>
      </c>
      <c r="T169" s="223">
        <f>S169*H169</f>
        <v>0</v>
      </c>
      <c r="AR169" s="224" t="s">
        <v>204</v>
      </c>
      <c r="AT169" s="224" t="s">
        <v>199</v>
      </c>
      <c r="AU169" s="224" t="s">
        <v>87</v>
      </c>
      <c r="AY169" s="17" t="s">
        <v>197</v>
      </c>
      <c r="BE169" s="225">
        <f>IF(N169="základní",J169,0)</f>
        <v>0</v>
      </c>
      <c r="BF169" s="225">
        <f>IF(N169="snížená",J169,0)</f>
        <v>0</v>
      </c>
      <c r="BG169" s="225">
        <f>IF(N169="zákl. přenesená",J169,0)</f>
        <v>0</v>
      </c>
      <c r="BH169" s="225">
        <f>IF(N169="sníž. přenesená",J169,0)</f>
        <v>0</v>
      </c>
      <c r="BI169" s="225">
        <f>IF(N169="nulová",J169,0)</f>
        <v>0</v>
      </c>
      <c r="BJ169" s="17" t="s">
        <v>85</v>
      </c>
      <c r="BK169" s="225">
        <f>ROUND(I169*H169,2)</f>
        <v>0</v>
      </c>
      <c r="BL169" s="17" t="s">
        <v>204</v>
      </c>
      <c r="BM169" s="224" t="s">
        <v>308</v>
      </c>
    </row>
    <row r="170" s="1" customFormat="1">
      <c r="B170" s="38"/>
      <c r="C170" s="39"/>
      <c r="D170" s="226" t="s">
        <v>206</v>
      </c>
      <c r="E170" s="39"/>
      <c r="F170" s="227" t="s">
        <v>309</v>
      </c>
      <c r="G170" s="39"/>
      <c r="H170" s="39"/>
      <c r="I170" s="136"/>
      <c r="J170" s="39"/>
      <c r="K170" s="39"/>
      <c r="L170" s="43"/>
      <c r="M170" s="228"/>
      <c r="N170" s="83"/>
      <c r="O170" s="83"/>
      <c r="P170" s="83"/>
      <c r="Q170" s="83"/>
      <c r="R170" s="83"/>
      <c r="S170" s="83"/>
      <c r="T170" s="84"/>
      <c r="AT170" s="17" t="s">
        <v>206</v>
      </c>
      <c r="AU170" s="17" t="s">
        <v>87</v>
      </c>
    </row>
    <row r="171" s="1" customFormat="1">
      <c r="B171" s="38"/>
      <c r="C171" s="39"/>
      <c r="D171" s="226" t="s">
        <v>208</v>
      </c>
      <c r="E171" s="39"/>
      <c r="F171" s="229" t="s">
        <v>310</v>
      </c>
      <c r="G171" s="39"/>
      <c r="H171" s="39"/>
      <c r="I171" s="136"/>
      <c r="J171" s="39"/>
      <c r="K171" s="39"/>
      <c r="L171" s="43"/>
      <c r="M171" s="228"/>
      <c r="N171" s="83"/>
      <c r="O171" s="83"/>
      <c r="P171" s="83"/>
      <c r="Q171" s="83"/>
      <c r="R171" s="83"/>
      <c r="S171" s="83"/>
      <c r="T171" s="84"/>
      <c r="AT171" s="17" t="s">
        <v>208</v>
      </c>
      <c r="AU171" s="17" t="s">
        <v>87</v>
      </c>
    </row>
    <row r="172" s="12" customFormat="1">
      <c r="B172" s="230"/>
      <c r="C172" s="231"/>
      <c r="D172" s="226" t="s">
        <v>210</v>
      </c>
      <c r="E172" s="232" t="s">
        <v>21</v>
      </c>
      <c r="F172" s="233" t="s">
        <v>311</v>
      </c>
      <c r="G172" s="231"/>
      <c r="H172" s="234">
        <v>159.30000000000001</v>
      </c>
      <c r="I172" s="235"/>
      <c r="J172" s="231"/>
      <c r="K172" s="231"/>
      <c r="L172" s="236"/>
      <c r="M172" s="237"/>
      <c r="N172" s="238"/>
      <c r="O172" s="238"/>
      <c r="P172" s="238"/>
      <c r="Q172" s="238"/>
      <c r="R172" s="238"/>
      <c r="S172" s="238"/>
      <c r="T172" s="239"/>
      <c r="AT172" s="240" t="s">
        <v>210</v>
      </c>
      <c r="AU172" s="240" t="s">
        <v>87</v>
      </c>
      <c r="AV172" s="12" t="s">
        <v>87</v>
      </c>
      <c r="AW172" s="12" t="s">
        <v>38</v>
      </c>
      <c r="AX172" s="12" t="s">
        <v>85</v>
      </c>
      <c r="AY172" s="240" t="s">
        <v>197</v>
      </c>
    </row>
    <row r="173" s="1" customFormat="1" ht="16.5" customHeight="1">
      <c r="B173" s="38"/>
      <c r="C173" s="213" t="s">
        <v>8</v>
      </c>
      <c r="D173" s="213" t="s">
        <v>199</v>
      </c>
      <c r="E173" s="214" t="s">
        <v>312</v>
      </c>
      <c r="F173" s="215" t="s">
        <v>313</v>
      </c>
      <c r="G173" s="216" t="s">
        <v>92</v>
      </c>
      <c r="H173" s="217">
        <v>13.343999999999999</v>
      </c>
      <c r="I173" s="218"/>
      <c r="J173" s="219">
        <f>ROUND(I173*H173,2)</f>
        <v>0</v>
      </c>
      <c r="K173" s="215" t="s">
        <v>203</v>
      </c>
      <c r="L173" s="43"/>
      <c r="M173" s="220" t="s">
        <v>21</v>
      </c>
      <c r="N173" s="221" t="s">
        <v>48</v>
      </c>
      <c r="O173" s="83"/>
      <c r="P173" s="222">
        <f>O173*H173</f>
        <v>0</v>
      </c>
      <c r="Q173" s="222">
        <v>0</v>
      </c>
      <c r="R173" s="222">
        <f>Q173*H173</f>
        <v>0</v>
      </c>
      <c r="S173" s="222">
        <v>0</v>
      </c>
      <c r="T173" s="223">
        <f>S173*H173</f>
        <v>0</v>
      </c>
      <c r="AR173" s="224" t="s">
        <v>204</v>
      </c>
      <c r="AT173" s="224" t="s">
        <v>199</v>
      </c>
      <c r="AU173" s="224" t="s">
        <v>87</v>
      </c>
      <c r="AY173" s="17" t="s">
        <v>197</v>
      </c>
      <c r="BE173" s="225">
        <f>IF(N173="základní",J173,0)</f>
        <v>0</v>
      </c>
      <c r="BF173" s="225">
        <f>IF(N173="snížená",J173,0)</f>
        <v>0</v>
      </c>
      <c r="BG173" s="225">
        <f>IF(N173="zákl. přenesená",J173,0)</f>
        <v>0</v>
      </c>
      <c r="BH173" s="225">
        <f>IF(N173="sníž. přenesená",J173,0)</f>
        <v>0</v>
      </c>
      <c r="BI173" s="225">
        <f>IF(N173="nulová",J173,0)</f>
        <v>0</v>
      </c>
      <c r="BJ173" s="17" t="s">
        <v>85</v>
      </c>
      <c r="BK173" s="225">
        <f>ROUND(I173*H173,2)</f>
        <v>0</v>
      </c>
      <c r="BL173" s="17" t="s">
        <v>204</v>
      </c>
      <c r="BM173" s="224" t="s">
        <v>314</v>
      </c>
    </row>
    <row r="174" s="1" customFormat="1">
      <c r="B174" s="38"/>
      <c r="C174" s="39"/>
      <c r="D174" s="226" t="s">
        <v>206</v>
      </c>
      <c r="E174" s="39"/>
      <c r="F174" s="227" t="s">
        <v>315</v>
      </c>
      <c r="G174" s="39"/>
      <c r="H174" s="39"/>
      <c r="I174" s="136"/>
      <c r="J174" s="39"/>
      <c r="K174" s="39"/>
      <c r="L174" s="43"/>
      <c r="M174" s="228"/>
      <c r="N174" s="83"/>
      <c r="O174" s="83"/>
      <c r="P174" s="83"/>
      <c r="Q174" s="83"/>
      <c r="R174" s="83"/>
      <c r="S174" s="83"/>
      <c r="T174" s="84"/>
      <c r="AT174" s="17" t="s">
        <v>206</v>
      </c>
      <c r="AU174" s="17" t="s">
        <v>87</v>
      </c>
    </row>
    <row r="175" s="1" customFormat="1">
      <c r="B175" s="38"/>
      <c r="C175" s="39"/>
      <c r="D175" s="226" t="s">
        <v>208</v>
      </c>
      <c r="E175" s="39"/>
      <c r="F175" s="229" t="s">
        <v>316</v>
      </c>
      <c r="G175" s="39"/>
      <c r="H175" s="39"/>
      <c r="I175" s="136"/>
      <c r="J175" s="39"/>
      <c r="K175" s="39"/>
      <c r="L175" s="43"/>
      <c r="M175" s="228"/>
      <c r="N175" s="83"/>
      <c r="O175" s="83"/>
      <c r="P175" s="83"/>
      <c r="Q175" s="83"/>
      <c r="R175" s="83"/>
      <c r="S175" s="83"/>
      <c r="T175" s="84"/>
      <c r="AT175" s="17" t="s">
        <v>208</v>
      </c>
      <c r="AU175" s="17" t="s">
        <v>87</v>
      </c>
    </row>
    <row r="176" s="12" customFormat="1">
      <c r="B176" s="230"/>
      <c r="C176" s="231"/>
      <c r="D176" s="226" t="s">
        <v>210</v>
      </c>
      <c r="E176" s="232" t="s">
        <v>21</v>
      </c>
      <c r="F176" s="233" t="s">
        <v>132</v>
      </c>
      <c r="G176" s="231"/>
      <c r="H176" s="234">
        <v>13.343999999999999</v>
      </c>
      <c r="I176" s="235"/>
      <c r="J176" s="231"/>
      <c r="K176" s="231"/>
      <c r="L176" s="236"/>
      <c r="M176" s="237"/>
      <c r="N176" s="238"/>
      <c r="O176" s="238"/>
      <c r="P176" s="238"/>
      <c r="Q176" s="238"/>
      <c r="R176" s="238"/>
      <c r="S176" s="238"/>
      <c r="T176" s="239"/>
      <c r="AT176" s="240" t="s">
        <v>210</v>
      </c>
      <c r="AU176" s="240" t="s">
        <v>87</v>
      </c>
      <c r="AV176" s="12" t="s">
        <v>87</v>
      </c>
      <c r="AW176" s="12" t="s">
        <v>38</v>
      </c>
      <c r="AX176" s="12" t="s">
        <v>85</v>
      </c>
      <c r="AY176" s="240" t="s">
        <v>197</v>
      </c>
    </row>
    <row r="177" s="1" customFormat="1" ht="16.5" customHeight="1">
      <c r="B177" s="38"/>
      <c r="C177" s="213" t="s">
        <v>317</v>
      </c>
      <c r="D177" s="213" t="s">
        <v>199</v>
      </c>
      <c r="E177" s="214" t="s">
        <v>318</v>
      </c>
      <c r="F177" s="215" t="s">
        <v>319</v>
      </c>
      <c r="G177" s="216" t="s">
        <v>92</v>
      </c>
      <c r="H177" s="217">
        <v>13.343999999999999</v>
      </c>
      <c r="I177" s="218"/>
      <c r="J177" s="219">
        <f>ROUND(I177*H177,2)</f>
        <v>0</v>
      </c>
      <c r="K177" s="215" t="s">
        <v>203</v>
      </c>
      <c r="L177" s="43"/>
      <c r="M177" s="220" t="s">
        <v>21</v>
      </c>
      <c r="N177" s="221" t="s">
        <v>48</v>
      </c>
      <c r="O177" s="83"/>
      <c r="P177" s="222">
        <f>O177*H177</f>
        <v>0</v>
      </c>
      <c r="Q177" s="222">
        <v>0</v>
      </c>
      <c r="R177" s="222">
        <f>Q177*H177</f>
        <v>0</v>
      </c>
      <c r="S177" s="222">
        <v>0</v>
      </c>
      <c r="T177" s="223">
        <f>S177*H177</f>
        <v>0</v>
      </c>
      <c r="AR177" s="224" t="s">
        <v>204</v>
      </c>
      <c r="AT177" s="224" t="s">
        <v>199</v>
      </c>
      <c r="AU177" s="224" t="s">
        <v>87</v>
      </c>
      <c r="AY177" s="17" t="s">
        <v>197</v>
      </c>
      <c r="BE177" s="225">
        <f>IF(N177="základní",J177,0)</f>
        <v>0</v>
      </c>
      <c r="BF177" s="225">
        <f>IF(N177="snížená",J177,0)</f>
        <v>0</v>
      </c>
      <c r="BG177" s="225">
        <f>IF(N177="zákl. přenesená",J177,0)</f>
        <v>0</v>
      </c>
      <c r="BH177" s="225">
        <f>IF(N177="sníž. přenesená",J177,0)</f>
        <v>0</v>
      </c>
      <c r="BI177" s="225">
        <f>IF(N177="nulová",J177,0)</f>
        <v>0</v>
      </c>
      <c r="BJ177" s="17" t="s">
        <v>85</v>
      </c>
      <c r="BK177" s="225">
        <f>ROUND(I177*H177,2)</f>
        <v>0</v>
      </c>
      <c r="BL177" s="17" t="s">
        <v>204</v>
      </c>
      <c r="BM177" s="224" t="s">
        <v>320</v>
      </c>
    </row>
    <row r="178" s="1" customFormat="1">
      <c r="B178" s="38"/>
      <c r="C178" s="39"/>
      <c r="D178" s="226" t="s">
        <v>206</v>
      </c>
      <c r="E178" s="39"/>
      <c r="F178" s="227" t="s">
        <v>321</v>
      </c>
      <c r="G178" s="39"/>
      <c r="H178" s="39"/>
      <c r="I178" s="136"/>
      <c r="J178" s="39"/>
      <c r="K178" s="39"/>
      <c r="L178" s="43"/>
      <c r="M178" s="228"/>
      <c r="N178" s="83"/>
      <c r="O178" s="83"/>
      <c r="P178" s="83"/>
      <c r="Q178" s="83"/>
      <c r="R178" s="83"/>
      <c r="S178" s="83"/>
      <c r="T178" s="84"/>
      <c r="AT178" s="17" t="s">
        <v>206</v>
      </c>
      <c r="AU178" s="17" t="s">
        <v>87</v>
      </c>
    </row>
    <row r="179" s="1" customFormat="1">
      <c r="B179" s="38"/>
      <c r="C179" s="39"/>
      <c r="D179" s="226" t="s">
        <v>208</v>
      </c>
      <c r="E179" s="39"/>
      <c r="F179" s="229" t="s">
        <v>322</v>
      </c>
      <c r="G179" s="39"/>
      <c r="H179" s="39"/>
      <c r="I179" s="136"/>
      <c r="J179" s="39"/>
      <c r="K179" s="39"/>
      <c r="L179" s="43"/>
      <c r="M179" s="228"/>
      <c r="N179" s="83"/>
      <c r="O179" s="83"/>
      <c r="P179" s="83"/>
      <c r="Q179" s="83"/>
      <c r="R179" s="83"/>
      <c r="S179" s="83"/>
      <c r="T179" s="84"/>
      <c r="AT179" s="17" t="s">
        <v>208</v>
      </c>
      <c r="AU179" s="17" t="s">
        <v>87</v>
      </c>
    </row>
    <row r="180" s="12" customFormat="1">
      <c r="B180" s="230"/>
      <c r="C180" s="231"/>
      <c r="D180" s="226" t="s">
        <v>210</v>
      </c>
      <c r="E180" s="232" t="s">
        <v>132</v>
      </c>
      <c r="F180" s="233" t="s">
        <v>323</v>
      </c>
      <c r="G180" s="231"/>
      <c r="H180" s="234">
        <v>13.343999999999999</v>
      </c>
      <c r="I180" s="235"/>
      <c r="J180" s="231"/>
      <c r="K180" s="231"/>
      <c r="L180" s="236"/>
      <c r="M180" s="237"/>
      <c r="N180" s="238"/>
      <c r="O180" s="238"/>
      <c r="P180" s="238"/>
      <c r="Q180" s="238"/>
      <c r="R180" s="238"/>
      <c r="S180" s="238"/>
      <c r="T180" s="239"/>
      <c r="AT180" s="240" t="s">
        <v>210</v>
      </c>
      <c r="AU180" s="240" t="s">
        <v>87</v>
      </c>
      <c r="AV180" s="12" t="s">
        <v>87</v>
      </c>
      <c r="AW180" s="12" t="s">
        <v>38</v>
      </c>
      <c r="AX180" s="12" t="s">
        <v>85</v>
      </c>
      <c r="AY180" s="240" t="s">
        <v>197</v>
      </c>
    </row>
    <row r="181" s="1" customFormat="1" ht="16.5" customHeight="1">
      <c r="B181" s="38"/>
      <c r="C181" s="213" t="s">
        <v>324</v>
      </c>
      <c r="D181" s="213" t="s">
        <v>199</v>
      </c>
      <c r="E181" s="214" t="s">
        <v>325</v>
      </c>
      <c r="F181" s="215" t="s">
        <v>326</v>
      </c>
      <c r="G181" s="216" t="s">
        <v>92</v>
      </c>
      <c r="H181" s="217">
        <v>13.343999999999999</v>
      </c>
      <c r="I181" s="218"/>
      <c r="J181" s="219">
        <f>ROUND(I181*H181,2)</f>
        <v>0</v>
      </c>
      <c r="K181" s="215" t="s">
        <v>203</v>
      </c>
      <c r="L181" s="43"/>
      <c r="M181" s="220" t="s">
        <v>21</v>
      </c>
      <c r="N181" s="221" t="s">
        <v>48</v>
      </c>
      <c r="O181" s="83"/>
      <c r="P181" s="222">
        <f>O181*H181</f>
        <v>0</v>
      </c>
      <c r="Q181" s="222">
        <v>0</v>
      </c>
      <c r="R181" s="222">
        <f>Q181*H181</f>
        <v>0</v>
      </c>
      <c r="S181" s="222">
        <v>0</v>
      </c>
      <c r="T181" s="223">
        <f>S181*H181</f>
        <v>0</v>
      </c>
      <c r="AR181" s="224" t="s">
        <v>204</v>
      </c>
      <c r="AT181" s="224" t="s">
        <v>199</v>
      </c>
      <c r="AU181" s="224" t="s">
        <v>87</v>
      </c>
      <c r="AY181" s="17" t="s">
        <v>197</v>
      </c>
      <c r="BE181" s="225">
        <f>IF(N181="základní",J181,0)</f>
        <v>0</v>
      </c>
      <c r="BF181" s="225">
        <f>IF(N181="snížená",J181,0)</f>
        <v>0</v>
      </c>
      <c r="BG181" s="225">
        <f>IF(N181="zákl. přenesená",J181,0)</f>
        <v>0</v>
      </c>
      <c r="BH181" s="225">
        <f>IF(N181="sníž. přenesená",J181,0)</f>
        <v>0</v>
      </c>
      <c r="BI181" s="225">
        <f>IF(N181="nulová",J181,0)</f>
        <v>0</v>
      </c>
      <c r="BJ181" s="17" t="s">
        <v>85</v>
      </c>
      <c r="BK181" s="225">
        <f>ROUND(I181*H181,2)</f>
        <v>0</v>
      </c>
      <c r="BL181" s="17" t="s">
        <v>204</v>
      </c>
      <c r="BM181" s="224" t="s">
        <v>327</v>
      </c>
    </row>
    <row r="182" s="1" customFormat="1">
      <c r="B182" s="38"/>
      <c r="C182" s="39"/>
      <c r="D182" s="226" t="s">
        <v>206</v>
      </c>
      <c r="E182" s="39"/>
      <c r="F182" s="227" t="s">
        <v>328</v>
      </c>
      <c r="G182" s="39"/>
      <c r="H182" s="39"/>
      <c r="I182" s="136"/>
      <c r="J182" s="39"/>
      <c r="K182" s="39"/>
      <c r="L182" s="43"/>
      <c r="M182" s="228"/>
      <c r="N182" s="83"/>
      <c r="O182" s="83"/>
      <c r="P182" s="83"/>
      <c r="Q182" s="83"/>
      <c r="R182" s="83"/>
      <c r="S182" s="83"/>
      <c r="T182" s="84"/>
      <c r="AT182" s="17" t="s">
        <v>206</v>
      </c>
      <c r="AU182" s="17" t="s">
        <v>87</v>
      </c>
    </row>
    <row r="183" s="1" customFormat="1">
      <c r="B183" s="38"/>
      <c r="C183" s="39"/>
      <c r="D183" s="226" t="s">
        <v>208</v>
      </c>
      <c r="E183" s="39"/>
      <c r="F183" s="229" t="s">
        <v>329</v>
      </c>
      <c r="G183" s="39"/>
      <c r="H183" s="39"/>
      <c r="I183" s="136"/>
      <c r="J183" s="39"/>
      <c r="K183" s="39"/>
      <c r="L183" s="43"/>
      <c r="M183" s="228"/>
      <c r="N183" s="83"/>
      <c r="O183" s="83"/>
      <c r="P183" s="83"/>
      <c r="Q183" s="83"/>
      <c r="R183" s="83"/>
      <c r="S183" s="83"/>
      <c r="T183" s="84"/>
      <c r="AT183" s="17" t="s">
        <v>208</v>
      </c>
      <c r="AU183" s="17" t="s">
        <v>87</v>
      </c>
    </row>
    <row r="184" s="12" customFormat="1">
      <c r="B184" s="230"/>
      <c r="C184" s="231"/>
      <c r="D184" s="226" t="s">
        <v>210</v>
      </c>
      <c r="E184" s="232" t="s">
        <v>21</v>
      </c>
      <c r="F184" s="233" t="s">
        <v>132</v>
      </c>
      <c r="G184" s="231"/>
      <c r="H184" s="234">
        <v>13.343999999999999</v>
      </c>
      <c r="I184" s="235"/>
      <c r="J184" s="231"/>
      <c r="K184" s="231"/>
      <c r="L184" s="236"/>
      <c r="M184" s="237"/>
      <c r="N184" s="238"/>
      <c r="O184" s="238"/>
      <c r="P184" s="238"/>
      <c r="Q184" s="238"/>
      <c r="R184" s="238"/>
      <c r="S184" s="238"/>
      <c r="T184" s="239"/>
      <c r="AT184" s="240" t="s">
        <v>210</v>
      </c>
      <c r="AU184" s="240" t="s">
        <v>87</v>
      </c>
      <c r="AV184" s="12" t="s">
        <v>87</v>
      </c>
      <c r="AW184" s="12" t="s">
        <v>38</v>
      </c>
      <c r="AX184" s="12" t="s">
        <v>85</v>
      </c>
      <c r="AY184" s="240" t="s">
        <v>197</v>
      </c>
    </row>
    <row r="185" s="1" customFormat="1" ht="16.5" customHeight="1">
      <c r="B185" s="38"/>
      <c r="C185" s="213" t="s">
        <v>330</v>
      </c>
      <c r="D185" s="213" t="s">
        <v>199</v>
      </c>
      <c r="E185" s="214" t="s">
        <v>331</v>
      </c>
      <c r="F185" s="215" t="s">
        <v>332</v>
      </c>
      <c r="G185" s="216" t="s">
        <v>117</v>
      </c>
      <c r="H185" s="217">
        <v>0.40000000000000002</v>
      </c>
      <c r="I185" s="218"/>
      <c r="J185" s="219">
        <f>ROUND(I185*H185,2)</f>
        <v>0</v>
      </c>
      <c r="K185" s="215" t="s">
        <v>203</v>
      </c>
      <c r="L185" s="43"/>
      <c r="M185" s="220" t="s">
        <v>21</v>
      </c>
      <c r="N185" s="221" t="s">
        <v>48</v>
      </c>
      <c r="O185" s="83"/>
      <c r="P185" s="222">
        <f>O185*H185</f>
        <v>0</v>
      </c>
      <c r="Q185" s="222">
        <v>0</v>
      </c>
      <c r="R185" s="222">
        <f>Q185*H185</f>
        <v>0</v>
      </c>
      <c r="S185" s="222">
        <v>0</v>
      </c>
      <c r="T185" s="223">
        <f>S185*H185</f>
        <v>0</v>
      </c>
      <c r="AR185" s="224" t="s">
        <v>204</v>
      </c>
      <c r="AT185" s="224" t="s">
        <v>199</v>
      </c>
      <c r="AU185" s="224" t="s">
        <v>87</v>
      </c>
      <c r="AY185" s="17" t="s">
        <v>197</v>
      </c>
      <c r="BE185" s="225">
        <f>IF(N185="základní",J185,0)</f>
        <v>0</v>
      </c>
      <c r="BF185" s="225">
        <f>IF(N185="snížená",J185,0)</f>
        <v>0</v>
      </c>
      <c r="BG185" s="225">
        <f>IF(N185="zákl. přenesená",J185,0)</f>
        <v>0</v>
      </c>
      <c r="BH185" s="225">
        <f>IF(N185="sníž. přenesená",J185,0)</f>
        <v>0</v>
      </c>
      <c r="BI185" s="225">
        <f>IF(N185="nulová",J185,0)</f>
        <v>0</v>
      </c>
      <c r="BJ185" s="17" t="s">
        <v>85</v>
      </c>
      <c r="BK185" s="225">
        <f>ROUND(I185*H185,2)</f>
        <v>0</v>
      </c>
      <c r="BL185" s="17" t="s">
        <v>204</v>
      </c>
      <c r="BM185" s="224" t="s">
        <v>333</v>
      </c>
    </row>
    <row r="186" s="1" customFormat="1">
      <c r="B186" s="38"/>
      <c r="C186" s="39"/>
      <c r="D186" s="226" t="s">
        <v>206</v>
      </c>
      <c r="E186" s="39"/>
      <c r="F186" s="227" t="s">
        <v>334</v>
      </c>
      <c r="G186" s="39"/>
      <c r="H186" s="39"/>
      <c r="I186" s="136"/>
      <c r="J186" s="39"/>
      <c r="K186" s="39"/>
      <c r="L186" s="43"/>
      <c r="M186" s="228"/>
      <c r="N186" s="83"/>
      <c r="O186" s="83"/>
      <c r="P186" s="83"/>
      <c r="Q186" s="83"/>
      <c r="R186" s="83"/>
      <c r="S186" s="83"/>
      <c r="T186" s="84"/>
      <c r="AT186" s="17" t="s">
        <v>206</v>
      </c>
      <c r="AU186" s="17" t="s">
        <v>87</v>
      </c>
    </row>
    <row r="187" s="12" customFormat="1">
      <c r="B187" s="230"/>
      <c r="C187" s="231"/>
      <c r="D187" s="226" t="s">
        <v>210</v>
      </c>
      <c r="E187" s="232" t="s">
        <v>21</v>
      </c>
      <c r="F187" s="233" t="s">
        <v>335</v>
      </c>
      <c r="G187" s="231"/>
      <c r="H187" s="234">
        <v>0.40000000000000002</v>
      </c>
      <c r="I187" s="235"/>
      <c r="J187" s="231"/>
      <c r="K187" s="231"/>
      <c r="L187" s="236"/>
      <c r="M187" s="237"/>
      <c r="N187" s="238"/>
      <c r="O187" s="238"/>
      <c r="P187" s="238"/>
      <c r="Q187" s="238"/>
      <c r="R187" s="238"/>
      <c r="S187" s="238"/>
      <c r="T187" s="239"/>
      <c r="AT187" s="240" t="s">
        <v>210</v>
      </c>
      <c r="AU187" s="240" t="s">
        <v>87</v>
      </c>
      <c r="AV187" s="12" t="s">
        <v>87</v>
      </c>
      <c r="AW187" s="12" t="s">
        <v>38</v>
      </c>
      <c r="AX187" s="12" t="s">
        <v>85</v>
      </c>
      <c r="AY187" s="240" t="s">
        <v>197</v>
      </c>
    </row>
    <row r="188" s="1" customFormat="1" ht="16.5" customHeight="1">
      <c r="B188" s="38"/>
      <c r="C188" s="213" t="s">
        <v>336</v>
      </c>
      <c r="D188" s="213" t="s">
        <v>199</v>
      </c>
      <c r="E188" s="214" t="s">
        <v>337</v>
      </c>
      <c r="F188" s="215" t="s">
        <v>338</v>
      </c>
      <c r="G188" s="216" t="s">
        <v>117</v>
      </c>
      <c r="H188" s="217">
        <v>0.40000000000000002</v>
      </c>
      <c r="I188" s="218"/>
      <c r="J188" s="219">
        <f>ROUND(I188*H188,2)</f>
        <v>0</v>
      </c>
      <c r="K188" s="215" t="s">
        <v>203</v>
      </c>
      <c r="L188" s="43"/>
      <c r="M188" s="220" t="s">
        <v>21</v>
      </c>
      <c r="N188" s="221" t="s">
        <v>48</v>
      </c>
      <c r="O188" s="83"/>
      <c r="P188" s="222">
        <f>O188*H188</f>
        <v>0</v>
      </c>
      <c r="Q188" s="222">
        <v>0</v>
      </c>
      <c r="R188" s="222">
        <f>Q188*H188</f>
        <v>0</v>
      </c>
      <c r="S188" s="222">
        <v>0</v>
      </c>
      <c r="T188" s="223">
        <f>S188*H188</f>
        <v>0</v>
      </c>
      <c r="AR188" s="224" t="s">
        <v>204</v>
      </c>
      <c r="AT188" s="224" t="s">
        <v>199</v>
      </c>
      <c r="AU188" s="224" t="s">
        <v>87</v>
      </c>
      <c r="AY188" s="17" t="s">
        <v>197</v>
      </c>
      <c r="BE188" s="225">
        <f>IF(N188="základní",J188,0)</f>
        <v>0</v>
      </c>
      <c r="BF188" s="225">
        <f>IF(N188="snížená",J188,0)</f>
        <v>0</v>
      </c>
      <c r="BG188" s="225">
        <f>IF(N188="zákl. přenesená",J188,0)</f>
        <v>0</v>
      </c>
      <c r="BH188" s="225">
        <f>IF(N188="sníž. přenesená",J188,0)</f>
        <v>0</v>
      </c>
      <c r="BI188" s="225">
        <f>IF(N188="nulová",J188,0)</f>
        <v>0</v>
      </c>
      <c r="BJ188" s="17" t="s">
        <v>85</v>
      </c>
      <c r="BK188" s="225">
        <f>ROUND(I188*H188,2)</f>
        <v>0</v>
      </c>
      <c r="BL188" s="17" t="s">
        <v>204</v>
      </c>
      <c r="BM188" s="224" t="s">
        <v>339</v>
      </c>
    </row>
    <row r="189" s="1" customFormat="1">
      <c r="B189" s="38"/>
      <c r="C189" s="39"/>
      <c r="D189" s="226" t="s">
        <v>206</v>
      </c>
      <c r="E189" s="39"/>
      <c r="F189" s="227" t="s">
        <v>340</v>
      </c>
      <c r="G189" s="39"/>
      <c r="H189" s="39"/>
      <c r="I189" s="136"/>
      <c r="J189" s="39"/>
      <c r="K189" s="39"/>
      <c r="L189" s="43"/>
      <c r="M189" s="228"/>
      <c r="N189" s="83"/>
      <c r="O189" s="83"/>
      <c r="P189" s="83"/>
      <c r="Q189" s="83"/>
      <c r="R189" s="83"/>
      <c r="S189" s="83"/>
      <c r="T189" s="84"/>
      <c r="AT189" s="17" t="s">
        <v>206</v>
      </c>
      <c r="AU189" s="17" t="s">
        <v>87</v>
      </c>
    </row>
    <row r="190" s="1" customFormat="1">
      <c r="B190" s="38"/>
      <c r="C190" s="39"/>
      <c r="D190" s="226" t="s">
        <v>208</v>
      </c>
      <c r="E190" s="39"/>
      <c r="F190" s="229" t="s">
        <v>341</v>
      </c>
      <c r="G190" s="39"/>
      <c r="H190" s="39"/>
      <c r="I190" s="136"/>
      <c r="J190" s="39"/>
      <c r="K190" s="39"/>
      <c r="L190" s="43"/>
      <c r="M190" s="228"/>
      <c r="N190" s="83"/>
      <c r="O190" s="83"/>
      <c r="P190" s="83"/>
      <c r="Q190" s="83"/>
      <c r="R190" s="83"/>
      <c r="S190" s="83"/>
      <c r="T190" s="84"/>
      <c r="AT190" s="17" t="s">
        <v>208</v>
      </c>
      <c r="AU190" s="17" t="s">
        <v>87</v>
      </c>
    </row>
    <row r="191" s="12" customFormat="1">
      <c r="B191" s="230"/>
      <c r="C191" s="231"/>
      <c r="D191" s="226" t="s">
        <v>210</v>
      </c>
      <c r="E191" s="232" t="s">
        <v>21</v>
      </c>
      <c r="F191" s="233" t="s">
        <v>335</v>
      </c>
      <c r="G191" s="231"/>
      <c r="H191" s="234">
        <v>0.40000000000000002</v>
      </c>
      <c r="I191" s="235"/>
      <c r="J191" s="231"/>
      <c r="K191" s="231"/>
      <c r="L191" s="236"/>
      <c r="M191" s="237"/>
      <c r="N191" s="238"/>
      <c r="O191" s="238"/>
      <c r="P191" s="238"/>
      <c r="Q191" s="238"/>
      <c r="R191" s="238"/>
      <c r="S191" s="238"/>
      <c r="T191" s="239"/>
      <c r="AT191" s="240" t="s">
        <v>210</v>
      </c>
      <c r="AU191" s="240" t="s">
        <v>87</v>
      </c>
      <c r="AV191" s="12" t="s">
        <v>87</v>
      </c>
      <c r="AW191" s="12" t="s">
        <v>38</v>
      </c>
      <c r="AX191" s="12" t="s">
        <v>85</v>
      </c>
      <c r="AY191" s="240" t="s">
        <v>197</v>
      </c>
    </row>
    <row r="192" s="11" customFormat="1" ht="22.8" customHeight="1">
      <c r="B192" s="197"/>
      <c r="C192" s="198"/>
      <c r="D192" s="199" t="s">
        <v>76</v>
      </c>
      <c r="E192" s="211" t="s">
        <v>87</v>
      </c>
      <c r="F192" s="211" t="s">
        <v>342</v>
      </c>
      <c r="G192" s="198"/>
      <c r="H192" s="198"/>
      <c r="I192" s="201"/>
      <c r="J192" s="212">
        <f>BK192</f>
        <v>0</v>
      </c>
      <c r="K192" s="198"/>
      <c r="L192" s="203"/>
      <c r="M192" s="204"/>
      <c r="N192" s="205"/>
      <c r="O192" s="205"/>
      <c r="P192" s="206">
        <f>SUM(P193:P224)</f>
        <v>0</v>
      </c>
      <c r="Q192" s="205"/>
      <c r="R192" s="206">
        <f>SUM(R193:R224)</f>
        <v>7.6009500000000001</v>
      </c>
      <c r="S192" s="205"/>
      <c r="T192" s="207">
        <f>SUM(T193:T224)</f>
        <v>0</v>
      </c>
      <c r="AR192" s="208" t="s">
        <v>85</v>
      </c>
      <c r="AT192" s="209" t="s">
        <v>76</v>
      </c>
      <c r="AU192" s="209" t="s">
        <v>85</v>
      </c>
      <c r="AY192" s="208" t="s">
        <v>197</v>
      </c>
      <c r="BK192" s="210">
        <f>SUM(BK193:BK224)</f>
        <v>0</v>
      </c>
    </row>
    <row r="193" s="1" customFormat="1" ht="16.5" customHeight="1">
      <c r="B193" s="38"/>
      <c r="C193" s="213" t="s">
        <v>343</v>
      </c>
      <c r="D193" s="213" t="s">
        <v>199</v>
      </c>
      <c r="E193" s="214" t="s">
        <v>344</v>
      </c>
      <c r="F193" s="215" t="s">
        <v>345</v>
      </c>
      <c r="G193" s="216" t="s">
        <v>346</v>
      </c>
      <c r="H193" s="217">
        <v>71.5</v>
      </c>
      <c r="I193" s="218"/>
      <c r="J193" s="219">
        <f>ROUND(I193*H193,2)</f>
        <v>0</v>
      </c>
      <c r="K193" s="215" t="s">
        <v>203</v>
      </c>
      <c r="L193" s="43"/>
      <c r="M193" s="220" t="s">
        <v>21</v>
      </c>
      <c r="N193" s="221" t="s">
        <v>48</v>
      </c>
      <c r="O193" s="83"/>
      <c r="P193" s="222">
        <f>O193*H193</f>
        <v>0</v>
      </c>
      <c r="Q193" s="222">
        <v>0.00025999999999999998</v>
      </c>
      <c r="R193" s="222">
        <f>Q193*H193</f>
        <v>0.018589999999999999</v>
      </c>
      <c r="S193" s="222">
        <v>0</v>
      </c>
      <c r="T193" s="223">
        <f>S193*H193</f>
        <v>0</v>
      </c>
      <c r="AR193" s="224" t="s">
        <v>204</v>
      </c>
      <c r="AT193" s="224" t="s">
        <v>199</v>
      </c>
      <c r="AU193" s="224" t="s">
        <v>87</v>
      </c>
      <c r="AY193" s="17" t="s">
        <v>197</v>
      </c>
      <c r="BE193" s="225">
        <f>IF(N193="základní",J193,0)</f>
        <v>0</v>
      </c>
      <c r="BF193" s="225">
        <f>IF(N193="snížená",J193,0)</f>
        <v>0</v>
      </c>
      <c r="BG193" s="225">
        <f>IF(N193="zákl. přenesená",J193,0)</f>
        <v>0</v>
      </c>
      <c r="BH193" s="225">
        <f>IF(N193="sníž. přenesená",J193,0)</f>
        <v>0</v>
      </c>
      <c r="BI193" s="225">
        <f>IF(N193="nulová",J193,0)</f>
        <v>0</v>
      </c>
      <c r="BJ193" s="17" t="s">
        <v>85</v>
      </c>
      <c r="BK193" s="225">
        <f>ROUND(I193*H193,2)</f>
        <v>0</v>
      </c>
      <c r="BL193" s="17" t="s">
        <v>204</v>
      </c>
      <c r="BM193" s="224" t="s">
        <v>347</v>
      </c>
    </row>
    <row r="194" s="1" customFormat="1">
      <c r="B194" s="38"/>
      <c r="C194" s="39"/>
      <c r="D194" s="226" t="s">
        <v>206</v>
      </c>
      <c r="E194" s="39"/>
      <c r="F194" s="227" t="s">
        <v>348</v>
      </c>
      <c r="G194" s="39"/>
      <c r="H194" s="39"/>
      <c r="I194" s="136"/>
      <c r="J194" s="39"/>
      <c r="K194" s="39"/>
      <c r="L194" s="43"/>
      <c r="M194" s="228"/>
      <c r="N194" s="83"/>
      <c r="O194" s="83"/>
      <c r="P194" s="83"/>
      <c r="Q194" s="83"/>
      <c r="R194" s="83"/>
      <c r="S194" s="83"/>
      <c r="T194" s="84"/>
      <c r="AT194" s="17" t="s">
        <v>206</v>
      </c>
      <c r="AU194" s="17" t="s">
        <v>87</v>
      </c>
    </row>
    <row r="195" s="12" customFormat="1">
      <c r="B195" s="230"/>
      <c r="C195" s="231"/>
      <c r="D195" s="226" t="s">
        <v>210</v>
      </c>
      <c r="E195" s="232" t="s">
        <v>21</v>
      </c>
      <c r="F195" s="233" t="s">
        <v>349</v>
      </c>
      <c r="G195" s="231"/>
      <c r="H195" s="234">
        <v>71.5</v>
      </c>
      <c r="I195" s="235"/>
      <c r="J195" s="231"/>
      <c r="K195" s="231"/>
      <c r="L195" s="236"/>
      <c r="M195" s="237"/>
      <c r="N195" s="238"/>
      <c r="O195" s="238"/>
      <c r="P195" s="238"/>
      <c r="Q195" s="238"/>
      <c r="R195" s="238"/>
      <c r="S195" s="238"/>
      <c r="T195" s="239"/>
      <c r="AT195" s="240" t="s">
        <v>210</v>
      </c>
      <c r="AU195" s="240" t="s">
        <v>87</v>
      </c>
      <c r="AV195" s="12" t="s">
        <v>87</v>
      </c>
      <c r="AW195" s="12" t="s">
        <v>38</v>
      </c>
      <c r="AX195" s="12" t="s">
        <v>85</v>
      </c>
      <c r="AY195" s="240" t="s">
        <v>197</v>
      </c>
    </row>
    <row r="196" s="1" customFormat="1" ht="16.5" customHeight="1">
      <c r="B196" s="38"/>
      <c r="C196" s="213" t="s">
        <v>7</v>
      </c>
      <c r="D196" s="213" t="s">
        <v>199</v>
      </c>
      <c r="E196" s="214" t="s">
        <v>350</v>
      </c>
      <c r="F196" s="215" t="s">
        <v>351</v>
      </c>
      <c r="G196" s="216" t="s">
        <v>202</v>
      </c>
      <c r="H196" s="217">
        <v>71.5</v>
      </c>
      <c r="I196" s="218"/>
      <c r="J196" s="219">
        <f>ROUND(I196*H196,2)</f>
        <v>0</v>
      </c>
      <c r="K196" s="215" t="s">
        <v>203</v>
      </c>
      <c r="L196" s="43"/>
      <c r="M196" s="220" t="s">
        <v>21</v>
      </c>
      <c r="N196" s="221" t="s">
        <v>48</v>
      </c>
      <c r="O196" s="83"/>
      <c r="P196" s="222">
        <f>O196*H196</f>
        <v>0</v>
      </c>
      <c r="Q196" s="222">
        <v>0.00014999999999999999</v>
      </c>
      <c r="R196" s="222">
        <f>Q196*H196</f>
        <v>0.010724999999999998</v>
      </c>
      <c r="S196" s="222">
        <v>0</v>
      </c>
      <c r="T196" s="223">
        <f>S196*H196</f>
        <v>0</v>
      </c>
      <c r="AR196" s="224" t="s">
        <v>204</v>
      </c>
      <c r="AT196" s="224" t="s">
        <v>199</v>
      </c>
      <c r="AU196" s="224" t="s">
        <v>87</v>
      </c>
      <c r="AY196" s="17" t="s">
        <v>197</v>
      </c>
      <c r="BE196" s="225">
        <f>IF(N196="základní",J196,0)</f>
        <v>0</v>
      </c>
      <c r="BF196" s="225">
        <f>IF(N196="snížená",J196,0)</f>
        <v>0</v>
      </c>
      <c r="BG196" s="225">
        <f>IF(N196="zákl. přenesená",J196,0)</f>
        <v>0</v>
      </c>
      <c r="BH196" s="225">
        <f>IF(N196="sníž. přenesená",J196,0)</f>
        <v>0</v>
      </c>
      <c r="BI196" s="225">
        <f>IF(N196="nulová",J196,0)</f>
        <v>0</v>
      </c>
      <c r="BJ196" s="17" t="s">
        <v>85</v>
      </c>
      <c r="BK196" s="225">
        <f>ROUND(I196*H196,2)</f>
        <v>0</v>
      </c>
      <c r="BL196" s="17" t="s">
        <v>204</v>
      </c>
      <c r="BM196" s="224" t="s">
        <v>352</v>
      </c>
    </row>
    <row r="197" s="1" customFormat="1">
      <c r="B197" s="38"/>
      <c r="C197" s="39"/>
      <c r="D197" s="226" t="s">
        <v>206</v>
      </c>
      <c r="E197" s="39"/>
      <c r="F197" s="227" t="s">
        <v>353</v>
      </c>
      <c r="G197" s="39"/>
      <c r="H197" s="39"/>
      <c r="I197" s="136"/>
      <c r="J197" s="39"/>
      <c r="K197" s="39"/>
      <c r="L197" s="43"/>
      <c r="M197" s="228"/>
      <c r="N197" s="83"/>
      <c r="O197" s="83"/>
      <c r="P197" s="83"/>
      <c r="Q197" s="83"/>
      <c r="R197" s="83"/>
      <c r="S197" s="83"/>
      <c r="T197" s="84"/>
      <c r="AT197" s="17" t="s">
        <v>206</v>
      </c>
      <c r="AU197" s="17" t="s">
        <v>87</v>
      </c>
    </row>
    <row r="198" s="1" customFormat="1">
      <c r="B198" s="38"/>
      <c r="C198" s="39"/>
      <c r="D198" s="226" t="s">
        <v>208</v>
      </c>
      <c r="E198" s="39"/>
      <c r="F198" s="229" t="s">
        <v>354</v>
      </c>
      <c r="G198" s="39"/>
      <c r="H198" s="39"/>
      <c r="I198" s="136"/>
      <c r="J198" s="39"/>
      <c r="K198" s="39"/>
      <c r="L198" s="43"/>
      <c r="M198" s="228"/>
      <c r="N198" s="83"/>
      <c r="O198" s="83"/>
      <c r="P198" s="83"/>
      <c r="Q198" s="83"/>
      <c r="R198" s="83"/>
      <c r="S198" s="83"/>
      <c r="T198" s="84"/>
      <c r="AT198" s="17" t="s">
        <v>208</v>
      </c>
      <c r="AU198" s="17" t="s">
        <v>87</v>
      </c>
    </row>
    <row r="199" s="12" customFormat="1">
      <c r="B199" s="230"/>
      <c r="C199" s="231"/>
      <c r="D199" s="226" t="s">
        <v>210</v>
      </c>
      <c r="E199" s="232" t="s">
        <v>21</v>
      </c>
      <c r="F199" s="233" t="s">
        <v>355</v>
      </c>
      <c r="G199" s="231"/>
      <c r="H199" s="234">
        <v>71.5</v>
      </c>
      <c r="I199" s="235"/>
      <c r="J199" s="231"/>
      <c r="K199" s="231"/>
      <c r="L199" s="236"/>
      <c r="M199" s="237"/>
      <c r="N199" s="238"/>
      <c r="O199" s="238"/>
      <c r="P199" s="238"/>
      <c r="Q199" s="238"/>
      <c r="R199" s="238"/>
      <c r="S199" s="238"/>
      <c r="T199" s="239"/>
      <c r="AT199" s="240" t="s">
        <v>210</v>
      </c>
      <c r="AU199" s="240" t="s">
        <v>87</v>
      </c>
      <c r="AV199" s="12" t="s">
        <v>87</v>
      </c>
      <c r="AW199" s="12" t="s">
        <v>38</v>
      </c>
      <c r="AX199" s="12" t="s">
        <v>85</v>
      </c>
      <c r="AY199" s="240" t="s">
        <v>197</v>
      </c>
    </row>
    <row r="200" s="1" customFormat="1" ht="16.5" customHeight="1">
      <c r="B200" s="38"/>
      <c r="C200" s="262" t="s">
        <v>125</v>
      </c>
      <c r="D200" s="262" t="s">
        <v>300</v>
      </c>
      <c r="E200" s="263" t="s">
        <v>356</v>
      </c>
      <c r="F200" s="264" t="s">
        <v>357</v>
      </c>
      <c r="G200" s="265" t="s">
        <v>117</v>
      </c>
      <c r="H200" s="266">
        <v>3.3690000000000002</v>
      </c>
      <c r="I200" s="267"/>
      <c r="J200" s="268">
        <f>ROUND(I200*H200,2)</f>
        <v>0</v>
      </c>
      <c r="K200" s="264" t="s">
        <v>21</v>
      </c>
      <c r="L200" s="269"/>
      <c r="M200" s="270" t="s">
        <v>21</v>
      </c>
      <c r="N200" s="271" t="s">
        <v>48</v>
      </c>
      <c r="O200" s="83"/>
      <c r="P200" s="222">
        <f>O200*H200</f>
        <v>0</v>
      </c>
      <c r="Q200" s="222">
        <v>0</v>
      </c>
      <c r="R200" s="222">
        <f>Q200*H200</f>
        <v>0</v>
      </c>
      <c r="S200" s="222">
        <v>0</v>
      </c>
      <c r="T200" s="223">
        <f>S200*H200</f>
        <v>0</v>
      </c>
      <c r="AR200" s="224" t="s">
        <v>258</v>
      </c>
      <c r="AT200" s="224" t="s">
        <v>300</v>
      </c>
      <c r="AU200" s="224" t="s">
        <v>87</v>
      </c>
      <c r="AY200" s="17" t="s">
        <v>197</v>
      </c>
      <c r="BE200" s="225">
        <f>IF(N200="základní",J200,0)</f>
        <v>0</v>
      </c>
      <c r="BF200" s="225">
        <f>IF(N200="snížená",J200,0)</f>
        <v>0</v>
      </c>
      <c r="BG200" s="225">
        <f>IF(N200="zákl. přenesená",J200,0)</f>
        <v>0</v>
      </c>
      <c r="BH200" s="225">
        <f>IF(N200="sníž. přenesená",J200,0)</f>
        <v>0</v>
      </c>
      <c r="BI200" s="225">
        <f>IF(N200="nulová",J200,0)</f>
        <v>0</v>
      </c>
      <c r="BJ200" s="17" t="s">
        <v>85</v>
      </c>
      <c r="BK200" s="225">
        <f>ROUND(I200*H200,2)</f>
        <v>0</v>
      </c>
      <c r="BL200" s="17" t="s">
        <v>204</v>
      </c>
      <c r="BM200" s="224" t="s">
        <v>358</v>
      </c>
    </row>
    <row r="201" s="1" customFormat="1">
      <c r="B201" s="38"/>
      <c r="C201" s="39"/>
      <c r="D201" s="226" t="s">
        <v>206</v>
      </c>
      <c r="E201" s="39"/>
      <c r="F201" s="227" t="s">
        <v>357</v>
      </c>
      <c r="G201" s="39"/>
      <c r="H201" s="39"/>
      <c r="I201" s="136"/>
      <c r="J201" s="39"/>
      <c r="K201" s="39"/>
      <c r="L201" s="43"/>
      <c r="M201" s="228"/>
      <c r="N201" s="83"/>
      <c r="O201" s="83"/>
      <c r="P201" s="83"/>
      <c r="Q201" s="83"/>
      <c r="R201" s="83"/>
      <c r="S201" s="83"/>
      <c r="T201" s="84"/>
      <c r="AT201" s="17" t="s">
        <v>206</v>
      </c>
      <c r="AU201" s="17" t="s">
        <v>87</v>
      </c>
    </row>
    <row r="202" s="12" customFormat="1">
      <c r="B202" s="230"/>
      <c r="C202" s="231"/>
      <c r="D202" s="226" t="s">
        <v>210</v>
      </c>
      <c r="E202" s="232" t="s">
        <v>21</v>
      </c>
      <c r="F202" s="233" t="s">
        <v>359</v>
      </c>
      <c r="G202" s="231"/>
      <c r="H202" s="234">
        <v>3.3690000000000002</v>
      </c>
      <c r="I202" s="235"/>
      <c r="J202" s="231"/>
      <c r="K202" s="231"/>
      <c r="L202" s="236"/>
      <c r="M202" s="237"/>
      <c r="N202" s="238"/>
      <c r="O202" s="238"/>
      <c r="P202" s="238"/>
      <c r="Q202" s="238"/>
      <c r="R202" s="238"/>
      <c r="S202" s="238"/>
      <c r="T202" s="239"/>
      <c r="AT202" s="240" t="s">
        <v>210</v>
      </c>
      <c r="AU202" s="240" t="s">
        <v>87</v>
      </c>
      <c r="AV202" s="12" t="s">
        <v>87</v>
      </c>
      <c r="AW202" s="12" t="s">
        <v>38</v>
      </c>
      <c r="AX202" s="12" t="s">
        <v>85</v>
      </c>
      <c r="AY202" s="240" t="s">
        <v>197</v>
      </c>
    </row>
    <row r="203" s="1" customFormat="1" ht="16.5" customHeight="1">
      <c r="B203" s="38"/>
      <c r="C203" s="213" t="s">
        <v>360</v>
      </c>
      <c r="D203" s="213" t="s">
        <v>199</v>
      </c>
      <c r="E203" s="214" t="s">
        <v>361</v>
      </c>
      <c r="F203" s="215" t="s">
        <v>362</v>
      </c>
      <c r="G203" s="216" t="s">
        <v>346</v>
      </c>
      <c r="H203" s="217">
        <v>57</v>
      </c>
      <c r="I203" s="218"/>
      <c r="J203" s="219">
        <f>ROUND(I203*H203,2)</f>
        <v>0</v>
      </c>
      <c r="K203" s="215" t="s">
        <v>203</v>
      </c>
      <c r="L203" s="43"/>
      <c r="M203" s="220" t="s">
        <v>21</v>
      </c>
      <c r="N203" s="221" t="s">
        <v>48</v>
      </c>
      <c r="O203" s="83"/>
      <c r="P203" s="222">
        <f>O203*H203</f>
        <v>0</v>
      </c>
      <c r="Q203" s="222">
        <v>0.037010000000000001</v>
      </c>
      <c r="R203" s="222">
        <f>Q203*H203</f>
        <v>2.1095700000000002</v>
      </c>
      <c r="S203" s="222">
        <v>0</v>
      </c>
      <c r="T203" s="223">
        <f>S203*H203</f>
        <v>0</v>
      </c>
      <c r="AR203" s="224" t="s">
        <v>204</v>
      </c>
      <c r="AT203" s="224" t="s">
        <v>199</v>
      </c>
      <c r="AU203" s="224" t="s">
        <v>87</v>
      </c>
      <c r="AY203" s="17" t="s">
        <v>197</v>
      </c>
      <c r="BE203" s="225">
        <f>IF(N203="základní",J203,0)</f>
        <v>0</v>
      </c>
      <c r="BF203" s="225">
        <f>IF(N203="snížená",J203,0)</f>
        <v>0</v>
      </c>
      <c r="BG203" s="225">
        <f>IF(N203="zákl. přenesená",J203,0)</f>
        <v>0</v>
      </c>
      <c r="BH203" s="225">
        <f>IF(N203="sníž. přenesená",J203,0)</f>
        <v>0</v>
      </c>
      <c r="BI203" s="225">
        <f>IF(N203="nulová",J203,0)</f>
        <v>0</v>
      </c>
      <c r="BJ203" s="17" t="s">
        <v>85</v>
      </c>
      <c r="BK203" s="225">
        <f>ROUND(I203*H203,2)</f>
        <v>0</v>
      </c>
      <c r="BL203" s="17" t="s">
        <v>204</v>
      </c>
      <c r="BM203" s="224" t="s">
        <v>363</v>
      </c>
    </row>
    <row r="204" s="1" customFormat="1">
      <c r="B204" s="38"/>
      <c r="C204" s="39"/>
      <c r="D204" s="226" t="s">
        <v>206</v>
      </c>
      <c r="E204" s="39"/>
      <c r="F204" s="227" t="s">
        <v>364</v>
      </c>
      <c r="G204" s="39"/>
      <c r="H204" s="39"/>
      <c r="I204" s="136"/>
      <c r="J204" s="39"/>
      <c r="K204" s="39"/>
      <c r="L204" s="43"/>
      <c r="M204" s="228"/>
      <c r="N204" s="83"/>
      <c r="O204" s="83"/>
      <c r="P204" s="83"/>
      <c r="Q204" s="83"/>
      <c r="R204" s="83"/>
      <c r="S204" s="83"/>
      <c r="T204" s="84"/>
      <c r="AT204" s="17" t="s">
        <v>206</v>
      </c>
      <c r="AU204" s="17" t="s">
        <v>87</v>
      </c>
    </row>
    <row r="205" s="1" customFormat="1">
      <c r="B205" s="38"/>
      <c r="C205" s="39"/>
      <c r="D205" s="226" t="s">
        <v>208</v>
      </c>
      <c r="E205" s="39"/>
      <c r="F205" s="229" t="s">
        <v>365</v>
      </c>
      <c r="G205" s="39"/>
      <c r="H205" s="39"/>
      <c r="I205" s="136"/>
      <c r="J205" s="39"/>
      <c r="K205" s="39"/>
      <c r="L205" s="43"/>
      <c r="M205" s="228"/>
      <c r="N205" s="83"/>
      <c r="O205" s="83"/>
      <c r="P205" s="83"/>
      <c r="Q205" s="83"/>
      <c r="R205" s="83"/>
      <c r="S205" s="83"/>
      <c r="T205" s="84"/>
      <c r="AT205" s="17" t="s">
        <v>208</v>
      </c>
      <c r="AU205" s="17" t="s">
        <v>87</v>
      </c>
    </row>
    <row r="206" s="12" customFormat="1">
      <c r="B206" s="230"/>
      <c r="C206" s="231"/>
      <c r="D206" s="226" t="s">
        <v>210</v>
      </c>
      <c r="E206" s="232" t="s">
        <v>21</v>
      </c>
      <c r="F206" s="233" t="s">
        <v>366</v>
      </c>
      <c r="G206" s="231"/>
      <c r="H206" s="234">
        <v>16.5</v>
      </c>
      <c r="I206" s="235"/>
      <c r="J206" s="231"/>
      <c r="K206" s="231"/>
      <c r="L206" s="236"/>
      <c r="M206" s="237"/>
      <c r="N206" s="238"/>
      <c r="O206" s="238"/>
      <c r="P206" s="238"/>
      <c r="Q206" s="238"/>
      <c r="R206" s="238"/>
      <c r="S206" s="238"/>
      <c r="T206" s="239"/>
      <c r="AT206" s="240" t="s">
        <v>210</v>
      </c>
      <c r="AU206" s="240" t="s">
        <v>87</v>
      </c>
      <c r="AV206" s="12" t="s">
        <v>87</v>
      </c>
      <c r="AW206" s="12" t="s">
        <v>38</v>
      </c>
      <c r="AX206" s="12" t="s">
        <v>77</v>
      </c>
      <c r="AY206" s="240" t="s">
        <v>197</v>
      </c>
    </row>
    <row r="207" s="1" customFormat="1" ht="16.5" customHeight="1">
      <c r="B207" s="38"/>
      <c r="C207" s="262" t="s">
        <v>367</v>
      </c>
      <c r="D207" s="262" t="s">
        <v>300</v>
      </c>
      <c r="E207" s="263" t="s">
        <v>368</v>
      </c>
      <c r="F207" s="264" t="s">
        <v>369</v>
      </c>
      <c r="G207" s="265" t="s">
        <v>346</v>
      </c>
      <c r="H207" s="266">
        <v>57</v>
      </c>
      <c r="I207" s="267"/>
      <c r="J207" s="268">
        <f>ROUND(I207*H207,2)</f>
        <v>0</v>
      </c>
      <c r="K207" s="264" t="s">
        <v>21</v>
      </c>
      <c r="L207" s="269"/>
      <c r="M207" s="270" t="s">
        <v>21</v>
      </c>
      <c r="N207" s="271" t="s">
        <v>48</v>
      </c>
      <c r="O207" s="83"/>
      <c r="P207" s="222">
        <f>O207*H207</f>
        <v>0</v>
      </c>
      <c r="Q207" s="222">
        <v>0.019480000000000001</v>
      </c>
      <c r="R207" s="222">
        <f>Q207*H207</f>
        <v>1.11036</v>
      </c>
      <c r="S207" s="222">
        <v>0</v>
      </c>
      <c r="T207" s="223">
        <f>S207*H207</f>
        <v>0</v>
      </c>
      <c r="AR207" s="224" t="s">
        <v>258</v>
      </c>
      <c r="AT207" s="224" t="s">
        <v>300</v>
      </c>
      <c r="AU207" s="224" t="s">
        <v>87</v>
      </c>
      <c r="AY207" s="17" t="s">
        <v>197</v>
      </c>
      <c r="BE207" s="225">
        <f>IF(N207="základní",J207,0)</f>
        <v>0</v>
      </c>
      <c r="BF207" s="225">
        <f>IF(N207="snížená",J207,0)</f>
        <v>0</v>
      </c>
      <c r="BG207" s="225">
        <f>IF(N207="zákl. přenesená",J207,0)</f>
        <v>0</v>
      </c>
      <c r="BH207" s="225">
        <f>IF(N207="sníž. přenesená",J207,0)</f>
        <v>0</v>
      </c>
      <c r="BI207" s="225">
        <f>IF(N207="nulová",J207,0)</f>
        <v>0</v>
      </c>
      <c r="BJ207" s="17" t="s">
        <v>85</v>
      </c>
      <c r="BK207" s="225">
        <f>ROUND(I207*H207,2)</f>
        <v>0</v>
      </c>
      <c r="BL207" s="17" t="s">
        <v>204</v>
      </c>
      <c r="BM207" s="224" t="s">
        <v>370</v>
      </c>
    </row>
    <row r="208" s="1" customFormat="1">
      <c r="B208" s="38"/>
      <c r="C208" s="39"/>
      <c r="D208" s="226" t="s">
        <v>206</v>
      </c>
      <c r="E208" s="39"/>
      <c r="F208" s="227" t="s">
        <v>369</v>
      </c>
      <c r="G208" s="39"/>
      <c r="H208" s="39"/>
      <c r="I208" s="136"/>
      <c r="J208" s="39"/>
      <c r="K208" s="39"/>
      <c r="L208" s="43"/>
      <c r="M208" s="228"/>
      <c r="N208" s="83"/>
      <c r="O208" s="83"/>
      <c r="P208" s="83"/>
      <c r="Q208" s="83"/>
      <c r="R208" s="83"/>
      <c r="S208" s="83"/>
      <c r="T208" s="84"/>
      <c r="AT208" s="17" t="s">
        <v>206</v>
      </c>
      <c r="AU208" s="17" t="s">
        <v>87</v>
      </c>
    </row>
    <row r="209" s="12" customFormat="1">
      <c r="B209" s="230"/>
      <c r="C209" s="231"/>
      <c r="D209" s="226" t="s">
        <v>210</v>
      </c>
      <c r="E209" s="232" t="s">
        <v>21</v>
      </c>
      <c r="F209" s="233" t="s">
        <v>366</v>
      </c>
      <c r="G209" s="231"/>
      <c r="H209" s="234">
        <v>16.5</v>
      </c>
      <c r="I209" s="235"/>
      <c r="J209" s="231"/>
      <c r="K209" s="231"/>
      <c r="L209" s="236"/>
      <c r="M209" s="237"/>
      <c r="N209" s="238"/>
      <c r="O209" s="238"/>
      <c r="P209" s="238"/>
      <c r="Q209" s="238"/>
      <c r="R209" s="238"/>
      <c r="S209" s="238"/>
      <c r="T209" s="239"/>
      <c r="AT209" s="240" t="s">
        <v>210</v>
      </c>
      <c r="AU209" s="240" t="s">
        <v>87</v>
      </c>
      <c r="AV209" s="12" t="s">
        <v>87</v>
      </c>
      <c r="AW209" s="12" t="s">
        <v>38</v>
      </c>
      <c r="AX209" s="12" t="s">
        <v>77</v>
      </c>
      <c r="AY209" s="240" t="s">
        <v>197</v>
      </c>
    </row>
    <row r="210" s="1" customFormat="1" ht="16.5" customHeight="1">
      <c r="B210" s="38"/>
      <c r="C210" s="213" t="s">
        <v>371</v>
      </c>
      <c r="D210" s="213" t="s">
        <v>199</v>
      </c>
      <c r="E210" s="214" t="s">
        <v>372</v>
      </c>
      <c r="F210" s="215" t="s">
        <v>373</v>
      </c>
      <c r="G210" s="216" t="s">
        <v>346</v>
      </c>
      <c r="H210" s="217">
        <v>71.5</v>
      </c>
      <c r="I210" s="218"/>
      <c r="J210" s="219">
        <f>ROUND(I210*H210,2)</f>
        <v>0</v>
      </c>
      <c r="K210" s="215" t="s">
        <v>203</v>
      </c>
      <c r="L210" s="43"/>
      <c r="M210" s="220" t="s">
        <v>21</v>
      </c>
      <c r="N210" s="221" t="s">
        <v>48</v>
      </c>
      <c r="O210" s="83"/>
      <c r="P210" s="222">
        <f>O210*H210</f>
        <v>0</v>
      </c>
      <c r="Q210" s="222">
        <v>0.037010000000000001</v>
      </c>
      <c r="R210" s="222">
        <f>Q210*H210</f>
        <v>2.6462150000000002</v>
      </c>
      <c r="S210" s="222">
        <v>0</v>
      </c>
      <c r="T210" s="223">
        <f>S210*H210</f>
        <v>0</v>
      </c>
      <c r="AR210" s="224" t="s">
        <v>204</v>
      </c>
      <c r="AT210" s="224" t="s">
        <v>199</v>
      </c>
      <c r="AU210" s="224" t="s">
        <v>87</v>
      </c>
      <c r="AY210" s="17" t="s">
        <v>197</v>
      </c>
      <c r="BE210" s="225">
        <f>IF(N210="základní",J210,0)</f>
        <v>0</v>
      </c>
      <c r="BF210" s="225">
        <f>IF(N210="snížená",J210,0)</f>
        <v>0</v>
      </c>
      <c r="BG210" s="225">
        <f>IF(N210="zákl. přenesená",J210,0)</f>
        <v>0</v>
      </c>
      <c r="BH210" s="225">
        <f>IF(N210="sníž. přenesená",J210,0)</f>
        <v>0</v>
      </c>
      <c r="BI210" s="225">
        <f>IF(N210="nulová",J210,0)</f>
        <v>0</v>
      </c>
      <c r="BJ210" s="17" t="s">
        <v>85</v>
      </c>
      <c r="BK210" s="225">
        <f>ROUND(I210*H210,2)</f>
        <v>0</v>
      </c>
      <c r="BL210" s="17" t="s">
        <v>204</v>
      </c>
      <c r="BM210" s="224" t="s">
        <v>374</v>
      </c>
    </row>
    <row r="211" s="1" customFormat="1">
      <c r="B211" s="38"/>
      <c r="C211" s="39"/>
      <c r="D211" s="226" t="s">
        <v>206</v>
      </c>
      <c r="E211" s="39"/>
      <c r="F211" s="227" t="s">
        <v>375</v>
      </c>
      <c r="G211" s="39"/>
      <c r="H211" s="39"/>
      <c r="I211" s="136"/>
      <c r="J211" s="39"/>
      <c r="K211" s="39"/>
      <c r="L211" s="43"/>
      <c r="M211" s="228"/>
      <c r="N211" s="83"/>
      <c r="O211" s="83"/>
      <c r="P211" s="83"/>
      <c r="Q211" s="83"/>
      <c r="R211" s="83"/>
      <c r="S211" s="83"/>
      <c r="T211" s="84"/>
      <c r="AT211" s="17" t="s">
        <v>206</v>
      </c>
      <c r="AU211" s="17" t="s">
        <v>87</v>
      </c>
    </row>
    <row r="212" s="1" customFormat="1">
      <c r="B212" s="38"/>
      <c r="C212" s="39"/>
      <c r="D212" s="226" t="s">
        <v>208</v>
      </c>
      <c r="E212" s="39"/>
      <c r="F212" s="229" t="s">
        <v>365</v>
      </c>
      <c r="G212" s="39"/>
      <c r="H212" s="39"/>
      <c r="I212" s="136"/>
      <c r="J212" s="39"/>
      <c r="K212" s="39"/>
      <c r="L212" s="43"/>
      <c r="M212" s="228"/>
      <c r="N212" s="83"/>
      <c r="O212" s="83"/>
      <c r="P212" s="83"/>
      <c r="Q212" s="83"/>
      <c r="R212" s="83"/>
      <c r="S212" s="83"/>
      <c r="T212" s="84"/>
      <c r="AT212" s="17" t="s">
        <v>208</v>
      </c>
      <c r="AU212" s="17" t="s">
        <v>87</v>
      </c>
    </row>
    <row r="213" s="12" customFormat="1">
      <c r="B213" s="230"/>
      <c r="C213" s="231"/>
      <c r="D213" s="226" t="s">
        <v>210</v>
      </c>
      <c r="E213" s="232" t="s">
        <v>21</v>
      </c>
      <c r="F213" s="233" t="s">
        <v>349</v>
      </c>
      <c r="G213" s="231"/>
      <c r="H213" s="234">
        <v>71.5</v>
      </c>
      <c r="I213" s="235"/>
      <c r="J213" s="231"/>
      <c r="K213" s="231"/>
      <c r="L213" s="236"/>
      <c r="M213" s="237"/>
      <c r="N213" s="238"/>
      <c r="O213" s="238"/>
      <c r="P213" s="238"/>
      <c r="Q213" s="238"/>
      <c r="R213" s="238"/>
      <c r="S213" s="238"/>
      <c r="T213" s="239"/>
      <c r="AT213" s="240" t="s">
        <v>210</v>
      </c>
      <c r="AU213" s="240" t="s">
        <v>87</v>
      </c>
      <c r="AV213" s="12" t="s">
        <v>87</v>
      </c>
      <c r="AW213" s="12" t="s">
        <v>38</v>
      </c>
      <c r="AX213" s="12" t="s">
        <v>85</v>
      </c>
      <c r="AY213" s="240" t="s">
        <v>197</v>
      </c>
    </row>
    <row r="214" s="1" customFormat="1" ht="16.5" customHeight="1">
      <c r="B214" s="38"/>
      <c r="C214" s="262" t="s">
        <v>376</v>
      </c>
      <c r="D214" s="262" t="s">
        <v>300</v>
      </c>
      <c r="E214" s="263" t="s">
        <v>377</v>
      </c>
      <c r="F214" s="264" t="s">
        <v>378</v>
      </c>
      <c r="G214" s="265" t="s">
        <v>346</v>
      </c>
      <c r="H214" s="266">
        <v>71.5</v>
      </c>
      <c r="I214" s="267"/>
      <c r="J214" s="268">
        <f>ROUND(I214*H214,2)</f>
        <v>0</v>
      </c>
      <c r="K214" s="264" t="s">
        <v>21</v>
      </c>
      <c r="L214" s="269"/>
      <c r="M214" s="270" t="s">
        <v>21</v>
      </c>
      <c r="N214" s="271" t="s">
        <v>48</v>
      </c>
      <c r="O214" s="83"/>
      <c r="P214" s="222">
        <f>O214*H214</f>
        <v>0</v>
      </c>
      <c r="Q214" s="222">
        <v>0.019480000000000001</v>
      </c>
      <c r="R214" s="222">
        <f>Q214*H214</f>
        <v>1.39282</v>
      </c>
      <c r="S214" s="222">
        <v>0</v>
      </c>
      <c r="T214" s="223">
        <f>S214*H214</f>
        <v>0</v>
      </c>
      <c r="AR214" s="224" t="s">
        <v>258</v>
      </c>
      <c r="AT214" s="224" t="s">
        <v>300</v>
      </c>
      <c r="AU214" s="224" t="s">
        <v>87</v>
      </c>
      <c r="AY214" s="17" t="s">
        <v>197</v>
      </c>
      <c r="BE214" s="225">
        <f>IF(N214="základní",J214,0)</f>
        <v>0</v>
      </c>
      <c r="BF214" s="225">
        <f>IF(N214="snížená",J214,0)</f>
        <v>0</v>
      </c>
      <c r="BG214" s="225">
        <f>IF(N214="zákl. přenesená",J214,0)</f>
        <v>0</v>
      </c>
      <c r="BH214" s="225">
        <f>IF(N214="sníž. přenesená",J214,0)</f>
        <v>0</v>
      </c>
      <c r="BI214" s="225">
        <f>IF(N214="nulová",J214,0)</f>
        <v>0</v>
      </c>
      <c r="BJ214" s="17" t="s">
        <v>85</v>
      </c>
      <c r="BK214" s="225">
        <f>ROUND(I214*H214,2)</f>
        <v>0</v>
      </c>
      <c r="BL214" s="17" t="s">
        <v>204</v>
      </c>
      <c r="BM214" s="224" t="s">
        <v>379</v>
      </c>
    </row>
    <row r="215" s="1" customFormat="1">
      <c r="B215" s="38"/>
      <c r="C215" s="39"/>
      <c r="D215" s="226" t="s">
        <v>206</v>
      </c>
      <c r="E215" s="39"/>
      <c r="F215" s="227" t="s">
        <v>378</v>
      </c>
      <c r="G215" s="39"/>
      <c r="H215" s="39"/>
      <c r="I215" s="136"/>
      <c r="J215" s="39"/>
      <c r="K215" s="39"/>
      <c r="L215" s="43"/>
      <c r="M215" s="228"/>
      <c r="N215" s="83"/>
      <c r="O215" s="83"/>
      <c r="P215" s="83"/>
      <c r="Q215" s="83"/>
      <c r="R215" s="83"/>
      <c r="S215" s="83"/>
      <c r="T215" s="84"/>
      <c r="AT215" s="17" t="s">
        <v>206</v>
      </c>
      <c r="AU215" s="17" t="s">
        <v>87</v>
      </c>
    </row>
    <row r="216" s="12" customFormat="1">
      <c r="B216" s="230"/>
      <c r="C216" s="231"/>
      <c r="D216" s="226" t="s">
        <v>210</v>
      </c>
      <c r="E216" s="232" t="s">
        <v>21</v>
      </c>
      <c r="F216" s="233" t="s">
        <v>349</v>
      </c>
      <c r="G216" s="231"/>
      <c r="H216" s="234">
        <v>71.5</v>
      </c>
      <c r="I216" s="235"/>
      <c r="J216" s="231"/>
      <c r="K216" s="231"/>
      <c r="L216" s="236"/>
      <c r="M216" s="237"/>
      <c r="N216" s="238"/>
      <c r="O216" s="238"/>
      <c r="P216" s="238"/>
      <c r="Q216" s="238"/>
      <c r="R216" s="238"/>
      <c r="S216" s="238"/>
      <c r="T216" s="239"/>
      <c r="AT216" s="240" t="s">
        <v>210</v>
      </c>
      <c r="AU216" s="240" t="s">
        <v>87</v>
      </c>
      <c r="AV216" s="12" t="s">
        <v>87</v>
      </c>
      <c r="AW216" s="12" t="s">
        <v>38</v>
      </c>
      <c r="AX216" s="12" t="s">
        <v>85</v>
      </c>
      <c r="AY216" s="240" t="s">
        <v>197</v>
      </c>
    </row>
    <row r="217" s="1" customFormat="1" ht="16.5" customHeight="1">
      <c r="B217" s="38"/>
      <c r="C217" s="213" t="s">
        <v>380</v>
      </c>
      <c r="D217" s="213" t="s">
        <v>199</v>
      </c>
      <c r="E217" s="214" t="s">
        <v>381</v>
      </c>
      <c r="F217" s="215" t="s">
        <v>382</v>
      </c>
      <c r="G217" s="216" t="s">
        <v>124</v>
      </c>
      <c r="H217" s="217">
        <v>22</v>
      </c>
      <c r="I217" s="218"/>
      <c r="J217" s="219">
        <f>ROUND(I217*H217,2)</f>
        <v>0</v>
      </c>
      <c r="K217" s="215" t="s">
        <v>203</v>
      </c>
      <c r="L217" s="43"/>
      <c r="M217" s="220" t="s">
        <v>21</v>
      </c>
      <c r="N217" s="221" t="s">
        <v>48</v>
      </c>
      <c r="O217" s="83"/>
      <c r="P217" s="222">
        <f>O217*H217</f>
        <v>0</v>
      </c>
      <c r="Q217" s="222">
        <v>0.00060999999999999997</v>
      </c>
      <c r="R217" s="222">
        <f>Q217*H217</f>
        <v>0.01342</v>
      </c>
      <c r="S217" s="222">
        <v>0</v>
      </c>
      <c r="T217" s="223">
        <f>S217*H217</f>
        <v>0</v>
      </c>
      <c r="AR217" s="224" t="s">
        <v>204</v>
      </c>
      <c r="AT217" s="224" t="s">
        <v>199</v>
      </c>
      <c r="AU217" s="224" t="s">
        <v>87</v>
      </c>
      <c r="AY217" s="17" t="s">
        <v>197</v>
      </c>
      <c r="BE217" s="225">
        <f>IF(N217="základní",J217,0)</f>
        <v>0</v>
      </c>
      <c r="BF217" s="225">
        <f>IF(N217="snížená",J217,0)</f>
        <v>0</v>
      </c>
      <c r="BG217" s="225">
        <f>IF(N217="zákl. přenesená",J217,0)</f>
        <v>0</v>
      </c>
      <c r="BH217" s="225">
        <f>IF(N217="sníž. přenesená",J217,0)</f>
        <v>0</v>
      </c>
      <c r="BI217" s="225">
        <f>IF(N217="nulová",J217,0)</f>
        <v>0</v>
      </c>
      <c r="BJ217" s="17" t="s">
        <v>85</v>
      </c>
      <c r="BK217" s="225">
        <f>ROUND(I217*H217,2)</f>
        <v>0</v>
      </c>
      <c r="BL217" s="17" t="s">
        <v>204</v>
      </c>
      <c r="BM217" s="224" t="s">
        <v>383</v>
      </c>
    </row>
    <row r="218" s="1" customFormat="1">
      <c r="B218" s="38"/>
      <c r="C218" s="39"/>
      <c r="D218" s="226" t="s">
        <v>206</v>
      </c>
      <c r="E218" s="39"/>
      <c r="F218" s="227" t="s">
        <v>384</v>
      </c>
      <c r="G218" s="39"/>
      <c r="H218" s="39"/>
      <c r="I218" s="136"/>
      <c r="J218" s="39"/>
      <c r="K218" s="39"/>
      <c r="L218" s="43"/>
      <c r="M218" s="228"/>
      <c r="N218" s="83"/>
      <c r="O218" s="83"/>
      <c r="P218" s="83"/>
      <c r="Q218" s="83"/>
      <c r="R218" s="83"/>
      <c r="S218" s="83"/>
      <c r="T218" s="84"/>
      <c r="AT218" s="17" t="s">
        <v>206</v>
      </c>
      <c r="AU218" s="17" t="s">
        <v>87</v>
      </c>
    </row>
    <row r="219" s="1" customFormat="1">
      <c r="B219" s="38"/>
      <c r="C219" s="39"/>
      <c r="D219" s="226" t="s">
        <v>208</v>
      </c>
      <c r="E219" s="39"/>
      <c r="F219" s="229" t="s">
        <v>385</v>
      </c>
      <c r="G219" s="39"/>
      <c r="H219" s="39"/>
      <c r="I219" s="136"/>
      <c r="J219" s="39"/>
      <c r="K219" s="39"/>
      <c r="L219" s="43"/>
      <c r="M219" s="228"/>
      <c r="N219" s="83"/>
      <c r="O219" s="83"/>
      <c r="P219" s="83"/>
      <c r="Q219" s="83"/>
      <c r="R219" s="83"/>
      <c r="S219" s="83"/>
      <c r="T219" s="84"/>
      <c r="AT219" s="17" t="s">
        <v>208</v>
      </c>
      <c r="AU219" s="17" t="s">
        <v>87</v>
      </c>
    </row>
    <row r="220" s="1" customFormat="1">
      <c r="B220" s="38"/>
      <c r="C220" s="39"/>
      <c r="D220" s="226" t="s">
        <v>386</v>
      </c>
      <c r="E220" s="39"/>
      <c r="F220" s="229" t="s">
        <v>387</v>
      </c>
      <c r="G220" s="39"/>
      <c r="H220" s="39"/>
      <c r="I220" s="136"/>
      <c r="J220" s="39"/>
      <c r="K220" s="39"/>
      <c r="L220" s="43"/>
      <c r="M220" s="228"/>
      <c r="N220" s="83"/>
      <c r="O220" s="83"/>
      <c r="P220" s="83"/>
      <c r="Q220" s="83"/>
      <c r="R220" s="83"/>
      <c r="S220" s="83"/>
      <c r="T220" s="84"/>
      <c r="AT220" s="17" t="s">
        <v>386</v>
      </c>
      <c r="AU220" s="17" t="s">
        <v>87</v>
      </c>
    </row>
    <row r="221" s="12" customFormat="1">
      <c r="B221" s="230"/>
      <c r="C221" s="231"/>
      <c r="D221" s="226" t="s">
        <v>210</v>
      </c>
      <c r="E221" s="232" t="s">
        <v>122</v>
      </c>
      <c r="F221" s="233" t="s">
        <v>388</v>
      </c>
      <c r="G221" s="231"/>
      <c r="H221" s="234">
        <v>22</v>
      </c>
      <c r="I221" s="235"/>
      <c r="J221" s="231"/>
      <c r="K221" s="231"/>
      <c r="L221" s="236"/>
      <c r="M221" s="237"/>
      <c r="N221" s="238"/>
      <c r="O221" s="238"/>
      <c r="P221" s="238"/>
      <c r="Q221" s="238"/>
      <c r="R221" s="238"/>
      <c r="S221" s="238"/>
      <c r="T221" s="239"/>
      <c r="AT221" s="240" t="s">
        <v>210</v>
      </c>
      <c r="AU221" s="240" t="s">
        <v>87</v>
      </c>
      <c r="AV221" s="12" t="s">
        <v>87</v>
      </c>
      <c r="AW221" s="12" t="s">
        <v>38</v>
      </c>
      <c r="AX221" s="12" t="s">
        <v>85</v>
      </c>
      <c r="AY221" s="240" t="s">
        <v>197</v>
      </c>
    </row>
    <row r="222" s="1" customFormat="1" ht="16.5" customHeight="1">
      <c r="B222" s="38"/>
      <c r="C222" s="262" t="s">
        <v>389</v>
      </c>
      <c r="D222" s="262" t="s">
        <v>300</v>
      </c>
      <c r="E222" s="263" t="s">
        <v>390</v>
      </c>
      <c r="F222" s="264" t="s">
        <v>391</v>
      </c>
      <c r="G222" s="265" t="s">
        <v>102</v>
      </c>
      <c r="H222" s="266">
        <v>299.25</v>
      </c>
      <c r="I222" s="267"/>
      <c r="J222" s="268">
        <f>ROUND(I222*H222,2)</f>
        <v>0</v>
      </c>
      <c r="K222" s="264" t="s">
        <v>21</v>
      </c>
      <c r="L222" s="269"/>
      <c r="M222" s="270" t="s">
        <v>21</v>
      </c>
      <c r="N222" s="271" t="s">
        <v>48</v>
      </c>
      <c r="O222" s="83"/>
      <c r="P222" s="222">
        <f>O222*H222</f>
        <v>0</v>
      </c>
      <c r="Q222" s="222">
        <v>0.001</v>
      </c>
      <c r="R222" s="222">
        <f>Q222*H222</f>
        <v>0.29925000000000002</v>
      </c>
      <c r="S222" s="222">
        <v>0</v>
      </c>
      <c r="T222" s="223">
        <f>S222*H222</f>
        <v>0</v>
      </c>
      <c r="AR222" s="224" t="s">
        <v>258</v>
      </c>
      <c r="AT222" s="224" t="s">
        <v>300</v>
      </c>
      <c r="AU222" s="224" t="s">
        <v>87</v>
      </c>
      <c r="AY222" s="17" t="s">
        <v>197</v>
      </c>
      <c r="BE222" s="225">
        <f>IF(N222="základní",J222,0)</f>
        <v>0</v>
      </c>
      <c r="BF222" s="225">
        <f>IF(N222="snížená",J222,0)</f>
        <v>0</v>
      </c>
      <c r="BG222" s="225">
        <f>IF(N222="zákl. přenesená",J222,0)</f>
        <v>0</v>
      </c>
      <c r="BH222" s="225">
        <f>IF(N222="sníž. přenesená",J222,0)</f>
        <v>0</v>
      </c>
      <c r="BI222" s="225">
        <f>IF(N222="nulová",J222,0)</f>
        <v>0</v>
      </c>
      <c r="BJ222" s="17" t="s">
        <v>85</v>
      </c>
      <c r="BK222" s="225">
        <f>ROUND(I222*H222,2)</f>
        <v>0</v>
      </c>
      <c r="BL222" s="17" t="s">
        <v>204</v>
      </c>
      <c r="BM222" s="224" t="s">
        <v>392</v>
      </c>
    </row>
    <row r="223" s="1" customFormat="1">
      <c r="B223" s="38"/>
      <c r="C223" s="39"/>
      <c r="D223" s="226" t="s">
        <v>206</v>
      </c>
      <c r="E223" s="39"/>
      <c r="F223" s="227" t="s">
        <v>391</v>
      </c>
      <c r="G223" s="39"/>
      <c r="H223" s="39"/>
      <c r="I223" s="136"/>
      <c r="J223" s="39"/>
      <c r="K223" s="39"/>
      <c r="L223" s="43"/>
      <c r="M223" s="228"/>
      <c r="N223" s="83"/>
      <c r="O223" s="83"/>
      <c r="P223" s="83"/>
      <c r="Q223" s="83"/>
      <c r="R223" s="83"/>
      <c r="S223" s="83"/>
      <c r="T223" s="84"/>
      <c r="AT223" s="17" t="s">
        <v>206</v>
      </c>
      <c r="AU223" s="17" t="s">
        <v>87</v>
      </c>
    </row>
    <row r="224" s="12" customFormat="1">
      <c r="B224" s="230"/>
      <c r="C224" s="231"/>
      <c r="D224" s="226" t="s">
        <v>210</v>
      </c>
      <c r="E224" s="232" t="s">
        <v>21</v>
      </c>
      <c r="F224" s="233" t="s">
        <v>393</v>
      </c>
      <c r="G224" s="231"/>
      <c r="H224" s="234">
        <v>86.625</v>
      </c>
      <c r="I224" s="235"/>
      <c r="J224" s="231"/>
      <c r="K224" s="231"/>
      <c r="L224" s="236"/>
      <c r="M224" s="237"/>
      <c r="N224" s="238"/>
      <c r="O224" s="238"/>
      <c r="P224" s="238"/>
      <c r="Q224" s="238"/>
      <c r="R224" s="238"/>
      <c r="S224" s="238"/>
      <c r="T224" s="239"/>
      <c r="AT224" s="240" t="s">
        <v>210</v>
      </c>
      <c r="AU224" s="240" t="s">
        <v>87</v>
      </c>
      <c r="AV224" s="12" t="s">
        <v>87</v>
      </c>
      <c r="AW224" s="12" t="s">
        <v>38</v>
      </c>
      <c r="AX224" s="12" t="s">
        <v>77</v>
      </c>
      <c r="AY224" s="240" t="s">
        <v>197</v>
      </c>
    </row>
    <row r="225" s="11" customFormat="1" ht="22.8" customHeight="1">
      <c r="B225" s="197"/>
      <c r="C225" s="198"/>
      <c r="D225" s="199" t="s">
        <v>76</v>
      </c>
      <c r="E225" s="211" t="s">
        <v>219</v>
      </c>
      <c r="F225" s="211" t="s">
        <v>394</v>
      </c>
      <c r="G225" s="198"/>
      <c r="H225" s="198"/>
      <c r="I225" s="201"/>
      <c r="J225" s="212">
        <f>BK225</f>
        <v>0</v>
      </c>
      <c r="K225" s="198"/>
      <c r="L225" s="203"/>
      <c r="M225" s="204"/>
      <c r="N225" s="205"/>
      <c r="O225" s="205"/>
      <c r="P225" s="206">
        <f>SUM(P226:P299)</f>
        <v>0</v>
      </c>
      <c r="Q225" s="205"/>
      <c r="R225" s="206">
        <f>SUM(R226:R299)</f>
        <v>4.9366946899999995</v>
      </c>
      <c r="S225" s="205"/>
      <c r="T225" s="207">
        <f>SUM(T226:T299)</f>
        <v>0</v>
      </c>
      <c r="AR225" s="208" t="s">
        <v>85</v>
      </c>
      <c r="AT225" s="209" t="s">
        <v>76</v>
      </c>
      <c r="AU225" s="209" t="s">
        <v>85</v>
      </c>
      <c r="AY225" s="208" t="s">
        <v>197</v>
      </c>
      <c r="BK225" s="210">
        <f>SUM(BK226:BK299)</f>
        <v>0</v>
      </c>
    </row>
    <row r="226" s="1" customFormat="1" ht="16.5" customHeight="1">
      <c r="B226" s="38"/>
      <c r="C226" s="213" t="s">
        <v>395</v>
      </c>
      <c r="D226" s="213" t="s">
        <v>199</v>
      </c>
      <c r="E226" s="214" t="s">
        <v>396</v>
      </c>
      <c r="F226" s="215" t="s">
        <v>397</v>
      </c>
      <c r="G226" s="216" t="s">
        <v>117</v>
      </c>
      <c r="H226" s="217">
        <v>2.052</v>
      </c>
      <c r="I226" s="218"/>
      <c r="J226" s="219">
        <f>ROUND(I226*H226,2)</f>
        <v>0</v>
      </c>
      <c r="K226" s="215" t="s">
        <v>203</v>
      </c>
      <c r="L226" s="43"/>
      <c r="M226" s="220" t="s">
        <v>21</v>
      </c>
      <c r="N226" s="221" t="s">
        <v>48</v>
      </c>
      <c r="O226" s="83"/>
      <c r="P226" s="222">
        <f>O226*H226</f>
        <v>0</v>
      </c>
      <c r="Q226" s="222">
        <v>0</v>
      </c>
      <c r="R226" s="222">
        <f>Q226*H226</f>
        <v>0</v>
      </c>
      <c r="S226" s="222">
        <v>0</v>
      </c>
      <c r="T226" s="223">
        <f>S226*H226</f>
        <v>0</v>
      </c>
      <c r="AR226" s="224" t="s">
        <v>204</v>
      </c>
      <c r="AT226" s="224" t="s">
        <v>199</v>
      </c>
      <c r="AU226" s="224" t="s">
        <v>87</v>
      </c>
      <c r="AY226" s="17" t="s">
        <v>197</v>
      </c>
      <c r="BE226" s="225">
        <f>IF(N226="základní",J226,0)</f>
        <v>0</v>
      </c>
      <c r="BF226" s="225">
        <f>IF(N226="snížená",J226,0)</f>
        <v>0</v>
      </c>
      <c r="BG226" s="225">
        <f>IF(N226="zákl. přenesená",J226,0)</f>
        <v>0</v>
      </c>
      <c r="BH226" s="225">
        <f>IF(N226="sníž. přenesená",J226,0)</f>
        <v>0</v>
      </c>
      <c r="BI226" s="225">
        <f>IF(N226="nulová",J226,0)</f>
        <v>0</v>
      </c>
      <c r="BJ226" s="17" t="s">
        <v>85</v>
      </c>
      <c r="BK226" s="225">
        <f>ROUND(I226*H226,2)</f>
        <v>0</v>
      </c>
      <c r="BL226" s="17" t="s">
        <v>204</v>
      </c>
      <c r="BM226" s="224" t="s">
        <v>398</v>
      </c>
    </row>
    <row r="227" s="1" customFormat="1">
      <c r="B227" s="38"/>
      <c r="C227" s="39"/>
      <c r="D227" s="226" t="s">
        <v>206</v>
      </c>
      <c r="E227" s="39"/>
      <c r="F227" s="227" t="s">
        <v>399</v>
      </c>
      <c r="G227" s="39"/>
      <c r="H227" s="39"/>
      <c r="I227" s="136"/>
      <c r="J227" s="39"/>
      <c r="K227" s="39"/>
      <c r="L227" s="43"/>
      <c r="M227" s="228"/>
      <c r="N227" s="83"/>
      <c r="O227" s="83"/>
      <c r="P227" s="83"/>
      <c r="Q227" s="83"/>
      <c r="R227" s="83"/>
      <c r="S227" s="83"/>
      <c r="T227" s="84"/>
      <c r="AT227" s="17" t="s">
        <v>206</v>
      </c>
      <c r="AU227" s="17" t="s">
        <v>87</v>
      </c>
    </row>
    <row r="228" s="1" customFormat="1">
      <c r="B228" s="38"/>
      <c r="C228" s="39"/>
      <c r="D228" s="226" t="s">
        <v>208</v>
      </c>
      <c r="E228" s="39"/>
      <c r="F228" s="229" t="s">
        <v>400</v>
      </c>
      <c r="G228" s="39"/>
      <c r="H228" s="39"/>
      <c r="I228" s="136"/>
      <c r="J228" s="39"/>
      <c r="K228" s="39"/>
      <c r="L228" s="43"/>
      <c r="M228" s="228"/>
      <c r="N228" s="83"/>
      <c r="O228" s="83"/>
      <c r="P228" s="83"/>
      <c r="Q228" s="83"/>
      <c r="R228" s="83"/>
      <c r="S228" s="83"/>
      <c r="T228" s="84"/>
      <c r="AT228" s="17" t="s">
        <v>208</v>
      </c>
      <c r="AU228" s="17" t="s">
        <v>87</v>
      </c>
    </row>
    <row r="229" s="12" customFormat="1">
      <c r="B229" s="230"/>
      <c r="C229" s="231"/>
      <c r="D229" s="226" t="s">
        <v>210</v>
      </c>
      <c r="E229" s="232" t="s">
        <v>138</v>
      </c>
      <c r="F229" s="233" t="s">
        <v>401</v>
      </c>
      <c r="G229" s="231"/>
      <c r="H229" s="234">
        <v>2.052</v>
      </c>
      <c r="I229" s="235"/>
      <c r="J229" s="231"/>
      <c r="K229" s="231"/>
      <c r="L229" s="236"/>
      <c r="M229" s="237"/>
      <c r="N229" s="238"/>
      <c r="O229" s="238"/>
      <c r="P229" s="238"/>
      <c r="Q229" s="238"/>
      <c r="R229" s="238"/>
      <c r="S229" s="238"/>
      <c r="T229" s="239"/>
      <c r="AT229" s="240" t="s">
        <v>210</v>
      </c>
      <c r="AU229" s="240" t="s">
        <v>87</v>
      </c>
      <c r="AV229" s="12" t="s">
        <v>87</v>
      </c>
      <c r="AW229" s="12" t="s">
        <v>38</v>
      </c>
      <c r="AX229" s="12" t="s">
        <v>85</v>
      </c>
      <c r="AY229" s="240" t="s">
        <v>197</v>
      </c>
    </row>
    <row r="230" s="1" customFormat="1" ht="16.5" customHeight="1">
      <c r="B230" s="38"/>
      <c r="C230" s="213" t="s">
        <v>402</v>
      </c>
      <c r="D230" s="213" t="s">
        <v>199</v>
      </c>
      <c r="E230" s="214" t="s">
        <v>403</v>
      </c>
      <c r="F230" s="215" t="s">
        <v>404</v>
      </c>
      <c r="G230" s="216" t="s">
        <v>92</v>
      </c>
      <c r="H230" s="217">
        <v>14.159000000000001</v>
      </c>
      <c r="I230" s="218"/>
      <c r="J230" s="219">
        <f>ROUND(I230*H230,2)</f>
        <v>0</v>
      </c>
      <c r="K230" s="215" t="s">
        <v>203</v>
      </c>
      <c r="L230" s="43"/>
      <c r="M230" s="220" t="s">
        <v>21</v>
      </c>
      <c r="N230" s="221" t="s">
        <v>48</v>
      </c>
      <c r="O230" s="83"/>
      <c r="P230" s="222">
        <f>O230*H230</f>
        <v>0</v>
      </c>
      <c r="Q230" s="222">
        <v>0.041739999999999999</v>
      </c>
      <c r="R230" s="222">
        <f>Q230*H230</f>
        <v>0.59099666000000006</v>
      </c>
      <c r="S230" s="222">
        <v>0</v>
      </c>
      <c r="T230" s="223">
        <f>S230*H230</f>
        <v>0</v>
      </c>
      <c r="AR230" s="224" t="s">
        <v>204</v>
      </c>
      <c r="AT230" s="224" t="s">
        <v>199</v>
      </c>
      <c r="AU230" s="224" t="s">
        <v>87</v>
      </c>
      <c r="AY230" s="17" t="s">
        <v>197</v>
      </c>
      <c r="BE230" s="225">
        <f>IF(N230="základní",J230,0)</f>
        <v>0</v>
      </c>
      <c r="BF230" s="225">
        <f>IF(N230="snížená",J230,0)</f>
        <v>0</v>
      </c>
      <c r="BG230" s="225">
        <f>IF(N230="zákl. přenesená",J230,0)</f>
        <v>0</v>
      </c>
      <c r="BH230" s="225">
        <f>IF(N230="sníž. přenesená",J230,0)</f>
        <v>0</v>
      </c>
      <c r="BI230" s="225">
        <f>IF(N230="nulová",J230,0)</f>
        <v>0</v>
      </c>
      <c r="BJ230" s="17" t="s">
        <v>85</v>
      </c>
      <c r="BK230" s="225">
        <f>ROUND(I230*H230,2)</f>
        <v>0</v>
      </c>
      <c r="BL230" s="17" t="s">
        <v>204</v>
      </c>
      <c r="BM230" s="224" t="s">
        <v>405</v>
      </c>
    </row>
    <row r="231" s="1" customFormat="1">
      <c r="B231" s="38"/>
      <c r="C231" s="39"/>
      <c r="D231" s="226" t="s">
        <v>206</v>
      </c>
      <c r="E231" s="39"/>
      <c r="F231" s="227" t="s">
        <v>406</v>
      </c>
      <c r="G231" s="39"/>
      <c r="H231" s="39"/>
      <c r="I231" s="136"/>
      <c r="J231" s="39"/>
      <c r="K231" s="39"/>
      <c r="L231" s="43"/>
      <c r="M231" s="228"/>
      <c r="N231" s="83"/>
      <c r="O231" s="83"/>
      <c r="P231" s="83"/>
      <c r="Q231" s="83"/>
      <c r="R231" s="83"/>
      <c r="S231" s="83"/>
      <c r="T231" s="84"/>
      <c r="AT231" s="17" t="s">
        <v>206</v>
      </c>
      <c r="AU231" s="17" t="s">
        <v>87</v>
      </c>
    </row>
    <row r="232" s="1" customFormat="1">
      <c r="B232" s="38"/>
      <c r="C232" s="39"/>
      <c r="D232" s="226" t="s">
        <v>208</v>
      </c>
      <c r="E232" s="39"/>
      <c r="F232" s="229" t="s">
        <v>407</v>
      </c>
      <c r="G232" s="39"/>
      <c r="H232" s="39"/>
      <c r="I232" s="136"/>
      <c r="J232" s="39"/>
      <c r="K232" s="39"/>
      <c r="L232" s="43"/>
      <c r="M232" s="228"/>
      <c r="N232" s="83"/>
      <c r="O232" s="83"/>
      <c r="P232" s="83"/>
      <c r="Q232" s="83"/>
      <c r="R232" s="83"/>
      <c r="S232" s="83"/>
      <c r="T232" s="84"/>
      <c r="AT232" s="17" t="s">
        <v>208</v>
      </c>
      <c r="AU232" s="17" t="s">
        <v>87</v>
      </c>
    </row>
    <row r="233" s="1" customFormat="1">
      <c r="B233" s="38"/>
      <c r="C233" s="39"/>
      <c r="D233" s="226" t="s">
        <v>386</v>
      </c>
      <c r="E233" s="39"/>
      <c r="F233" s="229" t="s">
        <v>408</v>
      </c>
      <c r="G233" s="39"/>
      <c r="H233" s="39"/>
      <c r="I233" s="136"/>
      <c r="J233" s="39"/>
      <c r="K233" s="39"/>
      <c r="L233" s="43"/>
      <c r="M233" s="228"/>
      <c r="N233" s="83"/>
      <c r="O233" s="83"/>
      <c r="P233" s="83"/>
      <c r="Q233" s="83"/>
      <c r="R233" s="83"/>
      <c r="S233" s="83"/>
      <c r="T233" s="84"/>
      <c r="AT233" s="17" t="s">
        <v>386</v>
      </c>
      <c r="AU233" s="17" t="s">
        <v>87</v>
      </c>
    </row>
    <row r="234" s="12" customFormat="1">
      <c r="B234" s="230"/>
      <c r="C234" s="231"/>
      <c r="D234" s="226" t="s">
        <v>210</v>
      </c>
      <c r="E234" s="232" t="s">
        <v>21</v>
      </c>
      <c r="F234" s="233" t="s">
        <v>409</v>
      </c>
      <c r="G234" s="231"/>
      <c r="H234" s="234">
        <v>5.1299999999999999</v>
      </c>
      <c r="I234" s="235"/>
      <c r="J234" s="231"/>
      <c r="K234" s="231"/>
      <c r="L234" s="236"/>
      <c r="M234" s="237"/>
      <c r="N234" s="238"/>
      <c r="O234" s="238"/>
      <c r="P234" s="238"/>
      <c r="Q234" s="238"/>
      <c r="R234" s="238"/>
      <c r="S234" s="238"/>
      <c r="T234" s="239"/>
      <c r="AT234" s="240" t="s">
        <v>210</v>
      </c>
      <c r="AU234" s="240" t="s">
        <v>87</v>
      </c>
      <c r="AV234" s="12" t="s">
        <v>87</v>
      </c>
      <c r="AW234" s="12" t="s">
        <v>38</v>
      </c>
      <c r="AX234" s="12" t="s">
        <v>77</v>
      </c>
      <c r="AY234" s="240" t="s">
        <v>197</v>
      </c>
    </row>
    <row r="235" s="12" customFormat="1">
      <c r="B235" s="230"/>
      <c r="C235" s="231"/>
      <c r="D235" s="226" t="s">
        <v>210</v>
      </c>
      <c r="E235" s="232" t="s">
        <v>21</v>
      </c>
      <c r="F235" s="233" t="s">
        <v>410</v>
      </c>
      <c r="G235" s="231"/>
      <c r="H235" s="234">
        <v>4.1040000000000001</v>
      </c>
      <c r="I235" s="235"/>
      <c r="J235" s="231"/>
      <c r="K235" s="231"/>
      <c r="L235" s="236"/>
      <c r="M235" s="237"/>
      <c r="N235" s="238"/>
      <c r="O235" s="238"/>
      <c r="P235" s="238"/>
      <c r="Q235" s="238"/>
      <c r="R235" s="238"/>
      <c r="S235" s="238"/>
      <c r="T235" s="239"/>
      <c r="AT235" s="240" t="s">
        <v>210</v>
      </c>
      <c r="AU235" s="240" t="s">
        <v>87</v>
      </c>
      <c r="AV235" s="12" t="s">
        <v>87</v>
      </c>
      <c r="AW235" s="12" t="s">
        <v>38</v>
      </c>
      <c r="AX235" s="12" t="s">
        <v>77</v>
      </c>
      <c r="AY235" s="240" t="s">
        <v>197</v>
      </c>
    </row>
    <row r="236" s="12" customFormat="1">
      <c r="B236" s="230"/>
      <c r="C236" s="231"/>
      <c r="D236" s="226" t="s">
        <v>210</v>
      </c>
      <c r="E236" s="232" t="s">
        <v>21</v>
      </c>
      <c r="F236" s="233" t="s">
        <v>411</v>
      </c>
      <c r="G236" s="231"/>
      <c r="H236" s="234">
        <v>4.9249999999999998</v>
      </c>
      <c r="I236" s="235"/>
      <c r="J236" s="231"/>
      <c r="K236" s="231"/>
      <c r="L236" s="236"/>
      <c r="M236" s="237"/>
      <c r="N236" s="238"/>
      <c r="O236" s="238"/>
      <c r="P236" s="238"/>
      <c r="Q236" s="238"/>
      <c r="R236" s="238"/>
      <c r="S236" s="238"/>
      <c r="T236" s="239"/>
      <c r="AT236" s="240" t="s">
        <v>210</v>
      </c>
      <c r="AU236" s="240" t="s">
        <v>87</v>
      </c>
      <c r="AV236" s="12" t="s">
        <v>87</v>
      </c>
      <c r="AW236" s="12" t="s">
        <v>38</v>
      </c>
      <c r="AX236" s="12" t="s">
        <v>77</v>
      </c>
      <c r="AY236" s="240" t="s">
        <v>197</v>
      </c>
    </row>
    <row r="237" s="13" customFormat="1">
      <c r="B237" s="241"/>
      <c r="C237" s="242"/>
      <c r="D237" s="226" t="s">
        <v>210</v>
      </c>
      <c r="E237" s="243" t="s">
        <v>99</v>
      </c>
      <c r="F237" s="244" t="s">
        <v>227</v>
      </c>
      <c r="G237" s="242"/>
      <c r="H237" s="245">
        <v>14.159000000000001</v>
      </c>
      <c r="I237" s="246"/>
      <c r="J237" s="242"/>
      <c r="K237" s="242"/>
      <c r="L237" s="247"/>
      <c r="M237" s="248"/>
      <c r="N237" s="249"/>
      <c r="O237" s="249"/>
      <c r="P237" s="249"/>
      <c r="Q237" s="249"/>
      <c r="R237" s="249"/>
      <c r="S237" s="249"/>
      <c r="T237" s="250"/>
      <c r="AT237" s="251" t="s">
        <v>210</v>
      </c>
      <c r="AU237" s="251" t="s">
        <v>87</v>
      </c>
      <c r="AV237" s="13" t="s">
        <v>204</v>
      </c>
      <c r="AW237" s="13" t="s">
        <v>38</v>
      </c>
      <c r="AX237" s="13" t="s">
        <v>85</v>
      </c>
      <c r="AY237" s="251" t="s">
        <v>197</v>
      </c>
    </row>
    <row r="238" s="1" customFormat="1" ht="16.5" customHeight="1">
      <c r="B238" s="38"/>
      <c r="C238" s="213" t="s">
        <v>412</v>
      </c>
      <c r="D238" s="213" t="s">
        <v>199</v>
      </c>
      <c r="E238" s="214" t="s">
        <v>413</v>
      </c>
      <c r="F238" s="215" t="s">
        <v>414</v>
      </c>
      <c r="G238" s="216" t="s">
        <v>92</v>
      </c>
      <c r="H238" s="217">
        <v>14.159000000000001</v>
      </c>
      <c r="I238" s="218"/>
      <c r="J238" s="219">
        <f>ROUND(I238*H238,2)</f>
        <v>0</v>
      </c>
      <c r="K238" s="215" t="s">
        <v>203</v>
      </c>
      <c r="L238" s="43"/>
      <c r="M238" s="220" t="s">
        <v>21</v>
      </c>
      <c r="N238" s="221" t="s">
        <v>48</v>
      </c>
      <c r="O238" s="83"/>
      <c r="P238" s="222">
        <f>O238*H238</f>
        <v>0</v>
      </c>
      <c r="Q238" s="222">
        <v>2.0000000000000002E-05</v>
      </c>
      <c r="R238" s="222">
        <f>Q238*H238</f>
        <v>0.00028318000000000006</v>
      </c>
      <c r="S238" s="222">
        <v>0</v>
      </c>
      <c r="T238" s="223">
        <f>S238*H238</f>
        <v>0</v>
      </c>
      <c r="AR238" s="224" t="s">
        <v>204</v>
      </c>
      <c r="AT238" s="224" t="s">
        <v>199</v>
      </c>
      <c r="AU238" s="224" t="s">
        <v>87</v>
      </c>
      <c r="AY238" s="17" t="s">
        <v>197</v>
      </c>
      <c r="BE238" s="225">
        <f>IF(N238="základní",J238,0)</f>
        <v>0</v>
      </c>
      <c r="BF238" s="225">
        <f>IF(N238="snížená",J238,0)</f>
        <v>0</v>
      </c>
      <c r="BG238" s="225">
        <f>IF(N238="zákl. přenesená",J238,0)</f>
        <v>0</v>
      </c>
      <c r="BH238" s="225">
        <f>IF(N238="sníž. přenesená",J238,0)</f>
        <v>0</v>
      </c>
      <c r="BI238" s="225">
        <f>IF(N238="nulová",J238,0)</f>
        <v>0</v>
      </c>
      <c r="BJ238" s="17" t="s">
        <v>85</v>
      </c>
      <c r="BK238" s="225">
        <f>ROUND(I238*H238,2)</f>
        <v>0</v>
      </c>
      <c r="BL238" s="17" t="s">
        <v>204</v>
      </c>
      <c r="BM238" s="224" t="s">
        <v>415</v>
      </c>
    </row>
    <row r="239" s="1" customFormat="1">
      <c r="B239" s="38"/>
      <c r="C239" s="39"/>
      <c r="D239" s="226" t="s">
        <v>206</v>
      </c>
      <c r="E239" s="39"/>
      <c r="F239" s="227" t="s">
        <v>416</v>
      </c>
      <c r="G239" s="39"/>
      <c r="H239" s="39"/>
      <c r="I239" s="136"/>
      <c r="J239" s="39"/>
      <c r="K239" s="39"/>
      <c r="L239" s="43"/>
      <c r="M239" s="228"/>
      <c r="N239" s="83"/>
      <c r="O239" s="83"/>
      <c r="P239" s="83"/>
      <c r="Q239" s="83"/>
      <c r="R239" s="83"/>
      <c r="S239" s="83"/>
      <c r="T239" s="84"/>
      <c r="AT239" s="17" t="s">
        <v>206</v>
      </c>
      <c r="AU239" s="17" t="s">
        <v>87</v>
      </c>
    </row>
    <row r="240" s="1" customFormat="1">
      <c r="B240" s="38"/>
      <c r="C240" s="39"/>
      <c r="D240" s="226" t="s">
        <v>208</v>
      </c>
      <c r="E240" s="39"/>
      <c r="F240" s="229" t="s">
        <v>407</v>
      </c>
      <c r="G240" s="39"/>
      <c r="H240" s="39"/>
      <c r="I240" s="136"/>
      <c r="J240" s="39"/>
      <c r="K240" s="39"/>
      <c r="L240" s="43"/>
      <c r="M240" s="228"/>
      <c r="N240" s="83"/>
      <c r="O240" s="83"/>
      <c r="P240" s="83"/>
      <c r="Q240" s="83"/>
      <c r="R240" s="83"/>
      <c r="S240" s="83"/>
      <c r="T240" s="84"/>
      <c r="AT240" s="17" t="s">
        <v>208</v>
      </c>
      <c r="AU240" s="17" t="s">
        <v>87</v>
      </c>
    </row>
    <row r="241" s="12" customFormat="1">
      <c r="B241" s="230"/>
      <c r="C241" s="231"/>
      <c r="D241" s="226" t="s">
        <v>210</v>
      </c>
      <c r="E241" s="232" t="s">
        <v>21</v>
      </c>
      <c r="F241" s="233" t="s">
        <v>99</v>
      </c>
      <c r="G241" s="231"/>
      <c r="H241" s="234">
        <v>14.159000000000001</v>
      </c>
      <c r="I241" s="235"/>
      <c r="J241" s="231"/>
      <c r="K241" s="231"/>
      <c r="L241" s="236"/>
      <c r="M241" s="237"/>
      <c r="N241" s="238"/>
      <c r="O241" s="238"/>
      <c r="P241" s="238"/>
      <c r="Q241" s="238"/>
      <c r="R241" s="238"/>
      <c r="S241" s="238"/>
      <c r="T241" s="239"/>
      <c r="AT241" s="240" t="s">
        <v>210</v>
      </c>
      <c r="AU241" s="240" t="s">
        <v>87</v>
      </c>
      <c r="AV241" s="12" t="s">
        <v>87</v>
      </c>
      <c r="AW241" s="12" t="s">
        <v>38</v>
      </c>
      <c r="AX241" s="12" t="s">
        <v>85</v>
      </c>
      <c r="AY241" s="240" t="s">
        <v>197</v>
      </c>
    </row>
    <row r="242" s="1" customFormat="1" ht="16.5" customHeight="1">
      <c r="B242" s="38"/>
      <c r="C242" s="213" t="s">
        <v>417</v>
      </c>
      <c r="D242" s="213" t="s">
        <v>199</v>
      </c>
      <c r="E242" s="214" t="s">
        <v>418</v>
      </c>
      <c r="F242" s="215" t="s">
        <v>419</v>
      </c>
      <c r="G242" s="216" t="s">
        <v>420</v>
      </c>
      <c r="H242" s="217">
        <v>0.26700000000000002</v>
      </c>
      <c r="I242" s="218"/>
      <c r="J242" s="219">
        <f>ROUND(I242*H242,2)</f>
        <v>0</v>
      </c>
      <c r="K242" s="215" t="s">
        <v>203</v>
      </c>
      <c r="L242" s="43"/>
      <c r="M242" s="220" t="s">
        <v>21</v>
      </c>
      <c r="N242" s="221" t="s">
        <v>48</v>
      </c>
      <c r="O242" s="83"/>
      <c r="P242" s="222">
        <f>O242*H242</f>
        <v>0</v>
      </c>
      <c r="Q242" s="222">
        <v>1.04877</v>
      </c>
      <c r="R242" s="222">
        <f>Q242*H242</f>
        <v>0.28002158999999999</v>
      </c>
      <c r="S242" s="222">
        <v>0</v>
      </c>
      <c r="T242" s="223">
        <f>S242*H242</f>
        <v>0</v>
      </c>
      <c r="AR242" s="224" t="s">
        <v>204</v>
      </c>
      <c r="AT242" s="224" t="s">
        <v>199</v>
      </c>
      <c r="AU242" s="224" t="s">
        <v>87</v>
      </c>
      <c r="AY242" s="17" t="s">
        <v>197</v>
      </c>
      <c r="BE242" s="225">
        <f>IF(N242="základní",J242,0)</f>
        <v>0</v>
      </c>
      <c r="BF242" s="225">
        <f>IF(N242="snížená",J242,0)</f>
        <v>0</v>
      </c>
      <c r="BG242" s="225">
        <f>IF(N242="zákl. přenesená",J242,0)</f>
        <v>0</v>
      </c>
      <c r="BH242" s="225">
        <f>IF(N242="sníž. přenesená",J242,0)</f>
        <v>0</v>
      </c>
      <c r="BI242" s="225">
        <f>IF(N242="nulová",J242,0)</f>
        <v>0</v>
      </c>
      <c r="BJ242" s="17" t="s">
        <v>85</v>
      </c>
      <c r="BK242" s="225">
        <f>ROUND(I242*H242,2)</f>
        <v>0</v>
      </c>
      <c r="BL242" s="17" t="s">
        <v>204</v>
      </c>
      <c r="BM242" s="224" t="s">
        <v>421</v>
      </c>
    </row>
    <row r="243" s="1" customFormat="1">
      <c r="B243" s="38"/>
      <c r="C243" s="39"/>
      <c r="D243" s="226" t="s">
        <v>206</v>
      </c>
      <c r="E243" s="39"/>
      <c r="F243" s="227" t="s">
        <v>422</v>
      </c>
      <c r="G243" s="39"/>
      <c r="H243" s="39"/>
      <c r="I243" s="136"/>
      <c r="J243" s="39"/>
      <c r="K243" s="39"/>
      <c r="L243" s="43"/>
      <c r="M243" s="228"/>
      <c r="N243" s="83"/>
      <c r="O243" s="83"/>
      <c r="P243" s="83"/>
      <c r="Q243" s="83"/>
      <c r="R243" s="83"/>
      <c r="S243" s="83"/>
      <c r="T243" s="84"/>
      <c r="AT243" s="17" t="s">
        <v>206</v>
      </c>
      <c r="AU243" s="17" t="s">
        <v>87</v>
      </c>
    </row>
    <row r="244" s="1" customFormat="1">
      <c r="B244" s="38"/>
      <c r="C244" s="39"/>
      <c r="D244" s="226" t="s">
        <v>208</v>
      </c>
      <c r="E244" s="39"/>
      <c r="F244" s="229" t="s">
        <v>423</v>
      </c>
      <c r="G244" s="39"/>
      <c r="H244" s="39"/>
      <c r="I244" s="136"/>
      <c r="J244" s="39"/>
      <c r="K244" s="39"/>
      <c r="L244" s="43"/>
      <c r="M244" s="228"/>
      <c r="N244" s="83"/>
      <c r="O244" s="83"/>
      <c r="P244" s="83"/>
      <c r="Q244" s="83"/>
      <c r="R244" s="83"/>
      <c r="S244" s="83"/>
      <c r="T244" s="84"/>
      <c r="AT244" s="17" t="s">
        <v>208</v>
      </c>
      <c r="AU244" s="17" t="s">
        <v>87</v>
      </c>
    </row>
    <row r="245" s="12" customFormat="1">
      <c r="B245" s="230"/>
      <c r="C245" s="231"/>
      <c r="D245" s="226" t="s">
        <v>210</v>
      </c>
      <c r="E245" s="232" t="s">
        <v>21</v>
      </c>
      <c r="F245" s="233" t="s">
        <v>424</v>
      </c>
      <c r="G245" s="231"/>
      <c r="H245" s="234">
        <v>0.26700000000000002</v>
      </c>
      <c r="I245" s="235"/>
      <c r="J245" s="231"/>
      <c r="K245" s="231"/>
      <c r="L245" s="236"/>
      <c r="M245" s="237"/>
      <c r="N245" s="238"/>
      <c r="O245" s="238"/>
      <c r="P245" s="238"/>
      <c r="Q245" s="238"/>
      <c r="R245" s="238"/>
      <c r="S245" s="238"/>
      <c r="T245" s="239"/>
      <c r="AT245" s="240" t="s">
        <v>210</v>
      </c>
      <c r="AU245" s="240" t="s">
        <v>87</v>
      </c>
      <c r="AV245" s="12" t="s">
        <v>87</v>
      </c>
      <c r="AW245" s="12" t="s">
        <v>38</v>
      </c>
      <c r="AX245" s="12" t="s">
        <v>85</v>
      </c>
      <c r="AY245" s="240" t="s">
        <v>197</v>
      </c>
    </row>
    <row r="246" s="1" customFormat="1" ht="16.5" customHeight="1">
      <c r="B246" s="38"/>
      <c r="C246" s="213" t="s">
        <v>425</v>
      </c>
      <c r="D246" s="213" t="s">
        <v>199</v>
      </c>
      <c r="E246" s="214" t="s">
        <v>426</v>
      </c>
      <c r="F246" s="215" t="s">
        <v>427</v>
      </c>
      <c r="G246" s="216" t="s">
        <v>117</v>
      </c>
      <c r="H246" s="217">
        <v>18.523</v>
      </c>
      <c r="I246" s="218"/>
      <c r="J246" s="219">
        <f>ROUND(I246*H246,2)</f>
        <v>0</v>
      </c>
      <c r="K246" s="215" t="s">
        <v>21</v>
      </c>
      <c r="L246" s="43"/>
      <c r="M246" s="220" t="s">
        <v>21</v>
      </c>
      <c r="N246" s="221" t="s">
        <v>48</v>
      </c>
      <c r="O246" s="83"/>
      <c r="P246" s="222">
        <f>O246*H246</f>
        <v>0</v>
      </c>
      <c r="Q246" s="222">
        <v>0</v>
      </c>
      <c r="R246" s="222">
        <f>Q246*H246</f>
        <v>0</v>
      </c>
      <c r="S246" s="222">
        <v>0</v>
      </c>
      <c r="T246" s="223">
        <f>S246*H246</f>
        <v>0</v>
      </c>
      <c r="AR246" s="224" t="s">
        <v>204</v>
      </c>
      <c r="AT246" s="224" t="s">
        <v>199</v>
      </c>
      <c r="AU246" s="224" t="s">
        <v>87</v>
      </c>
      <c r="AY246" s="17" t="s">
        <v>197</v>
      </c>
      <c r="BE246" s="225">
        <f>IF(N246="základní",J246,0)</f>
        <v>0</v>
      </c>
      <c r="BF246" s="225">
        <f>IF(N246="snížená",J246,0)</f>
        <v>0</v>
      </c>
      <c r="BG246" s="225">
        <f>IF(N246="zákl. přenesená",J246,0)</f>
        <v>0</v>
      </c>
      <c r="BH246" s="225">
        <f>IF(N246="sníž. přenesená",J246,0)</f>
        <v>0</v>
      </c>
      <c r="BI246" s="225">
        <f>IF(N246="nulová",J246,0)</f>
        <v>0</v>
      </c>
      <c r="BJ246" s="17" t="s">
        <v>85</v>
      </c>
      <c r="BK246" s="225">
        <f>ROUND(I246*H246,2)</f>
        <v>0</v>
      </c>
      <c r="BL246" s="17" t="s">
        <v>204</v>
      </c>
      <c r="BM246" s="224" t="s">
        <v>428</v>
      </c>
    </row>
    <row r="247" s="1" customFormat="1">
      <c r="B247" s="38"/>
      <c r="C247" s="39"/>
      <c r="D247" s="226" t="s">
        <v>206</v>
      </c>
      <c r="E247" s="39"/>
      <c r="F247" s="227" t="s">
        <v>429</v>
      </c>
      <c r="G247" s="39"/>
      <c r="H247" s="39"/>
      <c r="I247" s="136"/>
      <c r="J247" s="39"/>
      <c r="K247" s="39"/>
      <c r="L247" s="43"/>
      <c r="M247" s="228"/>
      <c r="N247" s="83"/>
      <c r="O247" s="83"/>
      <c r="P247" s="83"/>
      <c r="Q247" s="83"/>
      <c r="R247" s="83"/>
      <c r="S247" s="83"/>
      <c r="T247" s="84"/>
      <c r="AT247" s="17" t="s">
        <v>206</v>
      </c>
      <c r="AU247" s="17" t="s">
        <v>87</v>
      </c>
    </row>
    <row r="248" s="1" customFormat="1">
      <c r="B248" s="38"/>
      <c r="C248" s="39"/>
      <c r="D248" s="226" t="s">
        <v>208</v>
      </c>
      <c r="E248" s="39"/>
      <c r="F248" s="229" t="s">
        <v>430</v>
      </c>
      <c r="G248" s="39"/>
      <c r="H248" s="39"/>
      <c r="I248" s="136"/>
      <c r="J248" s="39"/>
      <c r="K248" s="39"/>
      <c r="L248" s="43"/>
      <c r="M248" s="228"/>
      <c r="N248" s="83"/>
      <c r="O248" s="83"/>
      <c r="P248" s="83"/>
      <c r="Q248" s="83"/>
      <c r="R248" s="83"/>
      <c r="S248" s="83"/>
      <c r="T248" s="84"/>
      <c r="AT248" s="17" t="s">
        <v>208</v>
      </c>
      <c r="AU248" s="17" t="s">
        <v>87</v>
      </c>
    </row>
    <row r="249" s="14" customFormat="1">
      <c r="B249" s="252"/>
      <c r="C249" s="253"/>
      <c r="D249" s="226" t="s">
        <v>210</v>
      </c>
      <c r="E249" s="254" t="s">
        <v>21</v>
      </c>
      <c r="F249" s="255" t="s">
        <v>288</v>
      </c>
      <c r="G249" s="253"/>
      <c r="H249" s="254" t="s">
        <v>21</v>
      </c>
      <c r="I249" s="256"/>
      <c r="J249" s="253"/>
      <c r="K249" s="253"/>
      <c r="L249" s="257"/>
      <c r="M249" s="258"/>
      <c r="N249" s="259"/>
      <c r="O249" s="259"/>
      <c r="P249" s="259"/>
      <c r="Q249" s="259"/>
      <c r="R249" s="259"/>
      <c r="S249" s="259"/>
      <c r="T249" s="260"/>
      <c r="AT249" s="261" t="s">
        <v>210</v>
      </c>
      <c r="AU249" s="261" t="s">
        <v>87</v>
      </c>
      <c r="AV249" s="14" t="s">
        <v>85</v>
      </c>
      <c r="AW249" s="14" t="s">
        <v>38</v>
      </c>
      <c r="AX249" s="14" t="s">
        <v>77</v>
      </c>
      <c r="AY249" s="261" t="s">
        <v>197</v>
      </c>
    </row>
    <row r="250" s="14" customFormat="1">
      <c r="B250" s="252"/>
      <c r="C250" s="253"/>
      <c r="D250" s="226" t="s">
        <v>210</v>
      </c>
      <c r="E250" s="254" t="s">
        <v>21</v>
      </c>
      <c r="F250" s="255" t="s">
        <v>431</v>
      </c>
      <c r="G250" s="253"/>
      <c r="H250" s="254" t="s">
        <v>21</v>
      </c>
      <c r="I250" s="256"/>
      <c r="J250" s="253"/>
      <c r="K250" s="253"/>
      <c r="L250" s="257"/>
      <c r="M250" s="258"/>
      <c r="N250" s="259"/>
      <c r="O250" s="259"/>
      <c r="P250" s="259"/>
      <c r="Q250" s="259"/>
      <c r="R250" s="259"/>
      <c r="S250" s="259"/>
      <c r="T250" s="260"/>
      <c r="AT250" s="261" t="s">
        <v>210</v>
      </c>
      <c r="AU250" s="261" t="s">
        <v>87</v>
      </c>
      <c r="AV250" s="14" t="s">
        <v>85</v>
      </c>
      <c r="AW250" s="14" t="s">
        <v>38</v>
      </c>
      <c r="AX250" s="14" t="s">
        <v>77</v>
      </c>
      <c r="AY250" s="261" t="s">
        <v>197</v>
      </c>
    </row>
    <row r="251" s="12" customFormat="1">
      <c r="B251" s="230"/>
      <c r="C251" s="231"/>
      <c r="D251" s="226" t="s">
        <v>210</v>
      </c>
      <c r="E251" s="232" t="s">
        <v>21</v>
      </c>
      <c r="F251" s="233" t="s">
        <v>432</v>
      </c>
      <c r="G251" s="231"/>
      <c r="H251" s="234">
        <v>8.1150000000000002</v>
      </c>
      <c r="I251" s="235"/>
      <c r="J251" s="231"/>
      <c r="K251" s="231"/>
      <c r="L251" s="236"/>
      <c r="M251" s="237"/>
      <c r="N251" s="238"/>
      <c r="O251" s="238"/>
      <c r="P251" s="238"/>
      <c r="Q251" s="238"/>
      <c r="R251" s="238"/>
      <c r="S251" s="238"/>
      <c r="T251" s="239"/>
      <c r="AT251" s="240" t="s">
        <v>210</v>
      </c>
      <c r="AU251" s="240" t="s">
        <v>87</v>
      </c>
      <c r="AV251" s="12" t="s">
        <v>87</v>
      </c>
      <c r="AW251" s="12" t="s">
        <v>38</v>
      </c>
      <c r="AX251" s="12" t="s">
        <v>77</v>
      </c>
      <c r="AY251" s="240" t="s">
        <v>197</v>
      </c>
    </row>
    <row r="252" s="12" customFormat="1">
      <c r="B252" s="230"/>
      <c r="C252" s="231"/>
      <c r="D252" s="226" t="s">
        <v>210</v>
      </c>
      <c r="E252" s="232" t="s">
        <v>21</v>
      </c>
      <c r="F252" s="233" t="s">
        <v>433</v>
      </c>
      <c r="G252" s="231"/>
      <c r="H252" s="234">
        <v>4.0499999999999998</v>
      </c>
      <c r="I252" s="235"/>
      <c r="J252" s="231"/>
      <c r="K252" s="231"/>
      <c r="L252" s="236"/>
      <c r="M252" s="237"/>
      <c r="N252" s="238"/>
      <c r="O252" s="238"/>
      <c r="P252" s="238"/>
      <c r="Q252" s="238"/>
      <c r="R252" s="238"/>
      <c r="S252" s="238"/>
      <c r="T252" s="239"/>
      <c r="AT252" s="240" t="s">
        <v>210</v>
      </c>
      <c r="AU252" s="240" t="s">
        <v>87</v>
      </c>
      <c r="AV252" s="12" t="s">
        <v>87</v>
      </c>
      <c r="AW252" s="12" t="s">
        <v>38</v>
      </c>
      <c r="AX252" s="12" t="s">
        <v>77</v>
      </c>
      <c r="AY252" s="240" t="s">
        <v>197</v>
      </c>
    </row>
    <row r="253" s="14" customFormat="1">
      <c r="B253" s="252"/>
      <c r="C253" s="253"/>
      <c r="D253" s="226" t="s">
        <v>210</v>
      </c>
      <c r="E253" s="254" t="s">
        <v>21</v>
      </c>
      <c r="F253" s="255" t="s">
        <v>434</v>
      </c>
      <c r="G253" s="253"/>
      <c r="H253" s="254" t="s">
        <v>21</v>
      </c>
      <c r="I253" s="256"/>
      <c r="J253" s="253"/>
      <c r="K253" s="253"/>
      <c r="L253" s="257"/>
      <c r="M253" s="258"/>
      <c r="N253" s="259"/>
      <c r="O253" s="259"/>
      <c r="P253" s="259"/>
      <c r="Q253" s="259"/>
      <c r="R253" s="259"/>
      <c r="S253" s="259"/>
      <c r="T253" s="260"/>
      <c r="AT253" s="261" t="s">
        <v>210</v>
      </c>
      <c r="AU253" s="261" t="s">
        <v>87</v>
      </c>
      <c r="AV253" s="14" t="s">
        <v>85</v>
      </c>
      <c r="AW253" s="14" t="s">
        <v>38</v>
      </c>
      <c r="AX253" s="14" t="s">
        <v>77</v>
      </c>
      <c r="AY253" s="261" t="s">
        <v>197</v>
      </c>
    </row>
    <row r="254" s="12" customFormat="1">
      <c r="B254" s="230"/>
      <c r="C254" s="231"/>
      <c r="D254" s="226" t="s">
        <v>210</v>
      </c>
      <c r="E254" s="232" t="s">
        <v>21</v>
      </c>
      <c r="F254" s="233" t="s">
        <v>435</v>
      </c>
      <c r="G254" s="231"/>
      <c r="H254" s="234">
        <v>5.8300000000000001</v>
      </c>
      <c r="I254" s="235"/>
      <c r="J254" s="231"/>
      <c r="K254" s="231"/>
      <c r="L254" s="236"/>
      <c r="M254" s="237"/>
      <c r="N254" s="238"/>
      <c r="O254" s="238"/>
      <c r="P254" s="238"/>
      <c r="Q254" s="238"/>
      <c r="R254" s="238"/>
      <c r="S254" s="238"/>
      <c r="T254" s="239"/>
      <c r="AT254" s="240" t="s">
        <v>210</v>
      </c>
      <c r="AU254" s="240" t="s">
        <v>87</v>
      </c>
      <c r="AV254" s="12" t="s">
        <v>87</v>
      </c>
      <c r="AW254" s="12" t="s">
        <v>38</v>
      </c>
      <c r="AX254" s="12" t="s">
        <v>77</v>
      </c>
      <c r="AY254" s="240" t="s">
        <v>197</v>
      </c>
    </row>
    <row r="255" s="14" customFormat="1">
      <c r="B255" s="252"/>
      <c r="C255" s="253"/>
      <c r="D255" s="226" t="s">
        <v>210</v>
      </c>
      <c r="E255" s="254" t="s">
        <v>21</v>
      </c>
      <c r="F255" s="255" t="s">
        <v>436</v>
      </c>
      <c r="G255" s="253"/>
      <c r="H255" s="254" t="s">
        <v>21</v>
      </c>
      <c r="I255" s="256"/>
      <c r="J255" s="253"/>
      <c r="K255" s="253"/>
      <c r="L255" s="257"/>
      <c r="M255" s="258"/>
      <c r="N255" s="259"/>
      <c r="O255" s="259"/>
      <c r="P255" s="259"/>
      <c r="Q255" s="259"/>
      <c r="R255" s="259"/>
      <c r="S255" s="259"/>
      <c r="T255" s="260"/>
      <c r="AT255" s="261" t="s">
        <v>210</v>
      </c>
      <c r="AU255" s="261" t="s">
        <v>87</v>
      </c>
      <c r="AV255" s="14" t="s">
        <v>85</v>
      </c>
      <c r="AW255" s="14" t="s">
        <v>38</v>
      </c>
      <c r="AX255" s="14" t="s">
        <v>77</v>
      </c>
      <c r="AY255" s="261" t="s">
        <v>197</v>
      </c>
    </row>
    <row r="256" s="12" customFormat="1">
      <c r="B256" s="230"/>
      <c r="C256" s="231"/>
      <c r="D256" s="226" t="s">
        <v>210</v>
      </c>
      <c r="E256" s="232" t="s">
        <v>21</v>
      </c>
      <c r="F256" s="233" t="s">
        <v>437</v>
      </c>
      <c r="G256" s="231"/>
      <c r="H256" s="234">
        <v>0.22800000000000001</v>
      </c>
      <c r="I256" s="235"/>
      <c r="J256" s="231"/>
      <c r="K256" s="231"/>
      <c r="L256" s="236"/>
      <c r="M256" s="237"/>
      <c r="N256" s="238"/>
      <c r="O256" s="238"/>
      <c r="P256" s="238"/>
      <c r="Q256" s="238"/>
      <c r="R256" s="238"/>
      <c r="S256" s="238"/>
      <c r="T256" s="239"/>
      <c r="AT256" s="240" t="s">
        <v>210</v>
      </c>
      <c r="AU256" s="240" t="s">
        <v>87</v>
      </c>
      <c r="AV256" s="12" t="s">
        <v>87</v>
      </c>
      <c r="AW256" s="12" t="s">
        <v>38</v>
      </c>
      <c r="AX256" s="12" t="s">
        <v>77</v>
      </c>
      <c r="AY256" s="240" t="s">
        <v>197</v>
      </c>
    </row>
    <row r="257" s="12" customFormat="1">
      <c r="B257" s="230"/>
      <c r="C257" s="231"/>
      <c r="D257" s="226" t="s">
        <v>210</v>
      </c>
      <c r="E257" s="232" t="s">
        <v>21</v>
      </c>
      <c r="F257" s="233" t="s">
        <v>438</v>
      </c>
      <c r="G257" s="231"/>
      <c r="H257" s="234">
        <v>0.29999999999999999</v>
      </c>
      <c r="I257" s="235"/>
      <c r="J257" s="231"/>
      <c r="K257" s="231"/>
      <c r="L257" s="236"/>
      <c r="M257" s="237"/>
      <c r="N257" s="238"/>
      <c r="O257" s="238"/>
      <c r="P257" s="238"/>
      <c r="Q257" s="238"/>
      <c r="R257" s="238"/>
      <c r="S257" s="238"/>
      <c r="T257" s="239"/>
      <c r="AT257" s="240" t="s">
        <v>210</v>
      </c>
      <c r="AU257" s="240" t="s">
        <v>87</v>
      </c>
      <c r="AV257" s="12" t="s">
        <v>87</v>
      </c>
      <c r="AW257" s="12" t="s">
        <v>38</v>
      </c>
      <c r="AX257" s="12" t="s">
        <v>77</v>
      </c>
      <c r="AY257" s="240" t="s">
        <v>197</v>
      </c>
    </row>
    <row r="258" s="13" customFormat="1">
      <c r="B258" s="241"/>
      <c r="C258" s="242"/>
      <c r="D258" s="226" t="s">
        <v>210</v>
      </c>
      <c r="E258" s="243" t="s">
        <v>21</v>
      </c>
      <c r="F258" s="244" t="s">
        <v>227</v>
      </c>
      <c r="G258" s="242"/>
      <c r="H258" s="245">
        <v>18.523</v>
      </c>
      <c r="I258" s="246"/>
      <c r="J258" s="242"/>
      <c r="K258" s="242"/>
      <c r="L258" s="247"/>
      <c r="M258" s="248"/>
      <c r="N258" s="249"/>
      <c r="O258" s="249"/>
      <c r="P258" s="249"/>
      <c r="Q258" s="249"/>
      <c r="R258" s="249"/>
      <c r="S258" s="249"/>
      <c r="T258" s="250"/>
      <c r="AT258" s="251" t="s">
        <v>210</v>
      </c>
      <c r="AU258" s="251" t="s">
        <v>87</v>
      </c>
      <c r="AV258" s="13" t="s">
        <v>204</v>
      </c>
      <c r="AW258" s="13" t="s">
        <v>38</v>
      </c>
      <c r="AX258" s="13" t="s">
        <v>85</v>
      </c>
      <c r="AY258" s="251" t="s">
        <v>197</v>
      </c>
    </row>
    <row r="259" s="1" customFormat="1" ht="16.5" customHeight="1">
      <c r="B259" s="38"/>
      <c r="C259" s="213" t="s">
        <v>439</v>
      </c>
      <c r="D259" s="213" t="s">
        <v>199</v>
      </c>
      <c r="E259" s="214" t="s">
        <v>440</v>
      </c>
      <c r="F259" s="215" t="s">
        <v>441</v>
      </c>
      <c r="G259" s="216" t="s">
        <v>92</v>
      </c>
      <c r="H259" s="217">
        <v>42.618000000000002</v>
      </c>
      <c r="I259" s="218"/>
      <c r="J259" s="219">
        <f>ROUND(I259*H259,2)</f>
        <v>0</v>
      </c>
      <c r="K259" s="215" t="s">
        <v>203</v>
      </c>
      <c r="L259" s="43"/>
      <c r="M259" s="220" t="s">
        <v>21</v>
      </c>
      <c r="N259" s="221" t="s">
        <v>48</v>
      </c>
      <c r="O259" s="83"/>
      <c r="P259" s="222">
        <f>O259*H259</f>
        <v>0</v>
      </c>
      <c r="Q259" s="222">
        <v>0.00726</v>
      </c>
      <c r="R259" s="222">
        <f>Q259*H259</f>
        <v>0.30940667999999999</v>
      </c>
      <c r="S259" s="222">
        <v>0</v>
      </c>
      <c r="T259" s="223">
        <f>S259*H259</f>
        <v>0</v>
      </c>
      <c r="AR259" s="224" t="s">
        <v>204</v>
      </c>
      <c r="AT259" s="224" t="s">
        <v>199</v>
      </c>
      <c r="AU259" s="224" t="s">
        <v>87</v>
      </c>
      <c r="AY259" s="17" t="s">
        <v>197</v>
      </c>
      <c r="BE259" s="225">
        <f>IF(N259="základní",J259,0)</f>
        <v>0</v>
      </c>
      <c r="BF259" s="225">
        <f>IF(N259="snížená",J259,0)</f>
        <v>0</v>
      </c>
      <c r="BG259" s="225">
        <f>IF(N259="zákl. přenesená",J259,0)</f>
        <v>0</v>
      </c>
      <c r="BH259" s="225">
        <f>IF(N259="sníž. přenesená",J259,0)</f>
        <v>0</v>
      </c>
      <c r="BI259" s="225">
        <f>IF(N259="nulová",J259,0)</f>
        <v>0</v>
      </c>
      <c r="BJ259" s="17" t="s">
        <v>85</v>
      </c>
      <c r="BK259" s="225">
        <f>ROUND(I259*H259,2)</f>
        <v>0</v>
      </c>
      <c r="BL259" s="17" t="s">
        <v>204</v>
      </c>
      <c r="BM259" s="224" t="s">
        <v>442</v>
      </c>
    </row>
    <row r="260" s="1" customFormat="1">
      <c r="B260" s="38"/>
      <c r="C260" s="39"/>
      <c r="D260" s="226" t="s">
        <v>206</v>
      </c>
      <c r="E260" s="39"/>
      <c r="F260" s="227" t="s">
        <v>443</v>
      </c>
      <c r="G260" s="39"/>
      <c r="H260" s="39"/>
      <c r="I260" s="136"/>
      <c r="J260" s="39"/>
      <c r="K260" s="39"/>
      <c r="L260" s="43"/>
      <c r="M260" s="228"/>
      <c r="N260" s="83"/>
      <c r="O260" s="83"/>
      <c r="P260" s="83"/>
      <c r="Q260" s="83"/>
      <c r="R260" s="83"/>
      <c r="S260" s="83"/>
      <c r="T260" s="84"/>
      <c r="AT260" s="17" t="s">
        <v>206</v>
      </c>
      <c r="AU260" s="17" t="s">
        <v>87</v>
      </c>
    </row>
    <row r="261" s="1" customFormat="1">
      <c r="B261" s="38"/>
      <c r="C261" s="39"/>
      <c r="D261" s="226" t="s">
        <v>208</v>
      </c>
      <c r="E261" s="39"/>
      <c r="F261" s="229" t="s">
        <v>444</v>
      </c>
      <c r="G261" s="39"/>
      <c r="H261" s="39"/>
      <c r="I261" s="136"/>
      <c r="J261" s="39"/>
      <c r="K261" s="39"/>
      <c r="L261" s="43"/>
      <c r="M261" s="228"/>
      <c r="N261" s="83"/>
      <c r="O261" s="83"/>
      <c r="P261" s="83"/>
      <c r="Q261" s="83"/>
      <c r="R261" s="83"/>
      <c r="S261" s="83"/>
      <c r="T261" s="84"/>
      <c r="AT261" s="17" t="s">
        <v>208</v>
      </c>
      <c r="AU261" s="17" t="s">
        <v>87</v>
      </c>
    </row>
    <row r="262" s="14" customFormat="1">
      <c r="B262" s="252"/>
      <c r="C262" s="253"/>
      <c r="D262" s="226" t="s">
        <v>210</v>
      </c>
      <c r="E262" s="254" t="s">
        <v>21</v>
      </c>
      <c r="F262" s="255" t="s">
        <v>445</v>
      </c>
      <c r="G262" s="253"/>
      <c r="H262" s="254" t="s">
        <v>21</v>
      </c>
      <c r="I262" s="256"/>
      <c r="J262" s="253"/>
      <c r="K262" s="253"/>
      <c r="L262" s="257"/>
      <c r="M262" s="258"/>
      <c r="N262" s="259"/>
      <c r="O262" s="259"/>
      <c r="P262" s="259"/>
      <c r="Q262" s="259"/>
      <c r="R262" s="259"/>
      <c r="S262" s="259"/>
      <c r="T262" s="260"/>
      <c r="AT262" s="261" t="s">
        <v>210</v>
      </c>
      <c r="AU262" s="261" t="s">
        <v>87</v>
      </c>
      <c r="AV262" s="14" t="s">
        <v>85</v>
      </c>
      <c r="AW262" s="14" t="s">
        <v>38</v>
      </c>
      <c r="AX262" s="14" t="s">
        <v>77</v>
      </c>
      <c r="AY262" s="261" t="s">
        <v>197</v>
      </c>
    </row>
    <row r="263" s="12" customFormat="1">
      <c r="B263" s="230"/>
      <c r="C263" s="231"/>
      <c r="D263" s="226" t="s">
        <v>210</v>
      </c>
      <c r="E263" s="232" t="s">
        <v>154</v>
      </c>
      <c r="F263" s="233" t="s">
        <v>446</v>
      </c>
      <c r="G263" s="231"/>
      <c r="H263" s="234">
        <v>39.18</v>
      </c>
      <c r="I263" s="235"/>
      <c r="J263" s="231"/>
      <c r="K263" s="231"/>
      <c r="L263" s="236"/>
      <c r="M263" s="237"/>
      <c r="N263" s="238"/>
      <c r="O263" s="238"/>
      <c r="P263" s="238"/>
      <c r="Q263" s="238"/>
      <c r="R263" s="238"/>
      <c r="S263" s="238"/>
      <c r="T263" s="239"/>
      <c r="AT263" s="240" t="s">
        <v>210</v>
      </c>
      <c r="AU263" s="240" t="s">
        <v>87</v>
      </c>
      <c r="AV263" s="12" t="s">
        <v>87</v>
      </c>
      <c r="AW263" s="12" t="s">
        <v>38</v>
      </c>
      <c r="AX263" s="12" t="s">
        <v>77</v>
      </c>
      <c r="AY263" s="240" t="s">
        <v>197</v>
      </c>
    </row>
    <row r="264" s="12" customFormat="1">
      <c r="B264" s="230"/>
      <c r="C264" s="231"/>
      <c r="D264" s="226" t="s">
        <v>210</v>
      </c>
      <c r="E264" s="232" t="s">
        <v>160</v>
      </c>
      <c r="F264" s="233" t="s">
        <v>447</v>
      </c>
      <c r="G264" s="231"/>
      <c r="H264" s="234">
        <v>3.4380000000000002</v>
      </c>
      <c r="I264" s="235"/>
      <c r="J264" s="231"/>
      <c r="K264" s="231"/>
      <c r="L264" s="236"/>
      <c r="M264" s="237"/>
      <c r="N264" s="238"/>
      <c r="O264" s="238"/>
      <c r="P264" s="238"/>
      <c r="Q264" s="238"/>
      <c r="R264" s="238"/>
      <c r="S264" s="238"/>
      <c r="T264" s="239"/>
      <c r="AT264" s="240" t="s">
        <v>210</v>
      </c>
      <c r="AU264" s="240" t="s">
        <v>87</v>
      </c>
      <c r="AV264" s="12" t="s">
        <v>87</v>
      </c>
      <c r="AW264" s="12" t="s">
        <v>38</v>
      </c>
      <c r="AX264" s="12" t="s">
        <v>77</v>
      </c>
      <c r="AY264" s="240" t="s">
        <v>197</v>
      </c>
    </row>
    <row r="265" s="13" customFormat="1">
      <c r="B265" s="241"/>
      <c r="C265" s="242"/>
      <c r="D265" s="226" t="s">
        <v>210</v>
      </c>
      <c r="E265" s="243" t="s">
        <v>21</v>
      </c>
      <c r="F265" s="244" t="s">
        <v>227</v>
      </c>
      <c r="G265" s="242"/>
      <c r="H265" s="245">
        <v>42.618000000000002</v>
      </c>
      <c r="I265" s="246"/>
      <c r="J265" s="242"/>
      <c r="K265" s="242"/>
      <c r="L265" s="247"/>
      <c r="M265" s="248"/>
      <c r="N265" s="249"/>
      <c r="O265" s="249"/>
      <c r="P265" s="249"/>
      <c r="Q265" s="249"/>
      <c r="R265" s="249"/>
      <c r="S265" s="249"/>
      <c r="T265" s="250"/>
      <c r="AT265" s="251" t="s">
        <v>210</v>
      </c>
      <c r="AU265" s="251" t="s">
        <v>87</v>
      </c>
      <c r="AV265" s="13" t="s">
        <v>204</v>
      </c>
      <c r="AW265" s="13" t="s">
        <v>38</v>
      </c>
      <c r="AX265" s="13" t="s">
        <v>85</v>
      </c>
      <c r="AY265" s="251" t="s">
        <v>197</v>
      </c>
    </row>
    <row r="266" s="1" customFormat="1" ht="16.5" customHeight="1">
      <c r="B266" s="38"/>
      <c r="C266" s="213" t="s">
        <v>448</v>
      </c>
      <c r="D266" s="213" t="s">
        <v>199</v>
      </c>
      <c r="E266" s="214" t="s">
        <v>449</v>
      </c>
      <c r="F266" s="215" t="s">
        <v>450</v>
      </c>
      <c r="G266" s="216" t="s">
        <v>92</v>
      </c>
      <c r="H266" s="217">
        <v>42.618000000000002</v>
      </c>
      <c r="I266" s="218"/>
      <c r="J266" s="219">
        <f>ROUND(I266*H266,2)</f>
        <v>0</v>
      </c>
      <c r="K266" s="215" t="s">
        <v>203</v>
      </c>
      <c r="L266" s="43"/>
      <c r="M266" s="220" t="s">
        <v>21</v>
      </c>
      <c r="N266" s="221" t="s">
        <v>48</v>
      </c>
      <c r="O266" s="83"/>
      <c r="P266" s="222">
        <f>O266*H266</f>
        <v>0</v>
      </c>
      <c r="Q266" s="222">
        <v>0.00085999999999999998</v>
      </c>
      <c r="R266" s="222">
        <f>Q266*H266</f>
        <v>0.03665148</v>
      </c>
      <c r="S266" s="222">
        <v>0</v>
      </c>
      <c r="T266" s="223">
        <f>S266*H266</f>
        <v>0</v>
      </c>
      <c r="AR266" s="224" t="s">
        <v>204</v>
      </c>
      <c r="AT266" s="224" t="s">
        <v>199</v>
      </c>
      <c r="AU266" s="224" t="s">
        <v>87</v>
      </c>
      <c r="AY266" s="17" t="s">
        <v>197</v>
      </c>
      <c r="BE266" s="225">
        <f>IF(N266="základní",J266,0)</f>
        <v>0</v>
      </c>
      <c r="BF266" s="225">
        <f>IF(N266="snížená",J266,0)</f>
        <v>0</v>
      </c>
      <c r="BG266" s="225">
        <f>IF(N266="zákl. přenesená",J266,0)</f>
        <v>0</v>
      </c>
      <c r="BH266" s="225">
        <f>IF(N266="sníž. přenesená",J266,0)</f>
        <v>0</v>
      </c>
      <c r="BI266" s="225">
        <f>IF(N266="nulová",J266,0)</f>
        <v>0</v>
      </c>
      <c r="BJ266" s="17" t="s">
        <v>85</v>
      </c>
      <c r="BK266" s="225">
        <f>ROUND(I266*H266,2)</f>
        <v>0</v>
      </c>
      <c r="BL266" s="17" t="s">
        <v>204</v>
      </c>
      <c r="BM266" s="224" t="s">
        <v>451</v>
      </c>
    </row>
    <row r="267" s="1" customFormat="1">
      <c r="B267" s="38"/>
      <c r="C267" s="39"/>
      <c r="D267" s="226" t="s">
        <v>206</v>
      </c>
      <c r="E267" s="39"/>
      <c r="F267" s="227" t="s">
        <v>452</v>
      </c>
      <c r="G267" s="39"/>
      <c r="H267" s="39"/>
      <c r="I267" s="136"/>
      <c r="J267" s="39"/>
      <c r="K267" s="39"/>
      <c r="L267" s="43"/>
      <c r="M267" s="228"/>
      <c r="N267" s="83"/>
      <c r="O267" s="83"/>
      <c r="P267" s="83"/>
      <c r="Q267" s="83"/>
      <c r="R267" s="83"/>
      <c r="S267" s="83"/>
      <c r="T267" s="84"/>
      <c r="AT267" s="17" t="s">
        <v>206</v>
      </c>
      <c r="AU267" s="17" t="s">
        <v>87</v>
      </c>
    </row>
    <row r="268" s="1" customFormat="1">
      <c r="B268" s="38"/>
      <c r="C268" s="39"/>
      <c r="D268" s="226" t="s">
        <v>208</v>
      </c>
      <c r="E268" s="39"/>
      <c r="F268" s="229" t="s">
        <v>444</v>
      </c>
      <c r="G268" s="39"/>
      <c r="H268" s="39"/>
      <c r="I268" s="136"/>
      <c r="J268" s="39"/>
      <c r="K268" s="39"/>
      <c r="L268" s="43"/>
      <c r="M268" s="228"/>
      <c r="N268" s="83"/>
      <c r="O268" s="83"/>
      <c r="P268" s="83"/>
      <c r="Q268" s="83"/>
      <c r="R268" s="83"/>
      <c r="S268" s="83"/>
      <c r="T268" s="84"/>
      <c r="AT268" s="17" t="s">
        <v>208</v>
      </c>
      <c r="AU268" s="17" t="s">
        <v>87</v>
      </c>
    </row>
    <row r="269" s="12" customFormat="1">
      <c r="B269" s="230"/>
      <c r="C269" s="231"/>
      <c r="D269" s="226" t="s">
        <v>210</v>
      </c>
      <c r="E269" s="232" t="s">
        <v>21</v>
      </c>
      <c r="F269" s="233" t="s">
        <v>154</v>
      </c>
      <c r="G269" s="231"/>
      <c r="H269" s="234">
        <v>39.18</v>
      </c>
      <c r="I269" s="235"/>
      <c r="J269" s="231"/>
      <c r="K269" s="231"/>
      <c r="L269" s="236"/>
      <c r="M269" s="237"/>
      <c r="N269" s="238"/>
      <c r="O269" s="238"/>
      <c r="P269" s="238"/>
      <c r="Q269" s="238"/>
      <c r="R269" s="238"/>
      <c r="S269" s="238"/>
      <c r="T269" s="239"/>
      <c r="AT269" s="240" t="s">
        <v>210</v>
      </c>
      <c r="AU269" s="240" t="s">
        <v>87</v>
      </c>
      <c r="AV269" s="12" t="s">
        <v>87</v>
      </c>
      <c r="AW269" s="12" t="s">
        <v>38</v>
      </c>
      <c r="AX269" s="12" t="s">
        <v>77</v>
      </c>
      <c r="AY269" s="240" t="s">
        <v>197</v>
      </c>
    </row>
    <row r="270" s="12" customFormat="1">
      <c r="B270" s="230"/>
      <c r="C270" s="231"/>
      <c r="D270" s="226" t="s">
        <v>210</v>
      </c>
      <c r="E270" s="232" t="s">
        <v>21</v>
      </c>
      <c r="F270" s="233" t="s">
        <v>160</v>
      </c>
      <c r="G270" s="231"/>
      <c r="H270" s="234">
        <v>3.4380000000000002</v>
      </c>
      <c r="I270" s="235"/>
      <c r="J270" s="231"/>
      <c r="K270" s="231"/>
      <c r="L270" s="236"/>
      <c r="M270" s="237"/>
      <c r="N270" s="238"/>
      <c r="O270" s="238"/>
      <c r="P270" s="238"/>
      <c r="Q270" s="238"/>
      <c r="R270" s="238"/>
      <c r="S270" s="238"/>
      <c r="T270" s="239"/>
      <c r="AT270" s="240" t="s">
        <v>210</v>
      </c>
      <c r="AU270" s="240" t="s">
        <v>87</v>
      </c>
      <c r="AV270" s="12" t="s">
        <v>87</v>
      </c>
      <c r="AW270" s="12" t="s">
        <v>38</v>
      </c>
      <c r="AX270" s="12" t="s">
        <v>77</v>
      </c>
      <c r="AY270" s="240" t="s">
        <v>197</v>
      </c>
    </row>
    <row r="271" s="13" customFormat="1">
      <c r="B271" s="241"/>
      <c r="C271" s="242"/>
      <c r="D271" s="226" t="s">
        <v>210</v>
      </c>
      <c r="E271" s="243" t="s">
        <v>21</v>
      </c>
      <c r="F271" s="244" t="s">
        <v>227</v>
      </c>
      <c r="G271" s="242"/>
      <c r="H271" s="245">
        <v>42.618000000000002</v>
      </c>
      <c r="I271" s="246"/>
      <c r="J271" s="242"/>
      <c r="K271" s="242"/>
      <c r="L271" s="247"/>
      <c r="M271" s="248"/>
      <c r="N271" s="249"/>
      <c r="O271" s="249"/>
      <c r="P271" s="249"/>
      <c r="Q271" s="249"/>
      <c r="R271" s="249"/>
      <c r="S271" s="249"/>
      <c r="T271" s="250"/>
      <c r="AT271" s="251" t="s">
        <v>210</v>
      </c>
      <c r="AU271" s="251" t="s">
        <v>87</v>
      </c>
      <c r="AV271" s="13" t="s">
        <v>204</v>
      </c>
      <c r="AW271" s="13" t="s">
        <v>38</v>
      </c>
      <c r="AX271" s="13" t="s">
        <v>85</v>
      </c>
      <c r="AY271" s="251" t="s">
        <v>197</v>
      </c>
    </row>
    <row r="272" s="1" customFormat="1" ht="16.5" customHeight="1">
      <c r="B272" s="38"/>
      <c r="C272" s="213" t="s">
        <v>453</v>
      </c>
      <c r="D272" s="213" t="s">
        <v>199</v>
      </c>
      <c r="E272" s="214" t="s">
        <v>454</v>
      </c>
      <c r="F272" s="215" t="s">
        <v>455</v>
      </c>
      <c r="G272" s="216" t="s">
        <v>420</v>
      </c>
      <c r="H272" s="217">
        <v>2.2999999999999998</v>
      </c>
      <c r="I272" s="218"/>
      <c r="J272" s="219">
        <f>ROUND(I272*H272,2)</f>
        <v>0</v>
      </c>
      <c r="K272" s="215" t="s">
        <v>203</v>
      </c>
      <c r="L272" s="43"/>
      <c r="M272" s="220" t="s">
        <v>21</v>
      </c>
      <c r="N272" s="221" t="s">
        <v>48</v>
      </c>
      <c r="O272" s="83"/>
      <c r="P272" s="222">
        <f>O272*H272</f>
        <v>0</v>
      </c>
      <c r="Q272" s="222">
        <v>1.0958000000000001</v>
      </c>
      <c r="R272" s="222">
        <f>Q272*H272</f>
        <v>2.52034</v>
      </c>
      <c r="S272" s="222">
        <v>0</v>
      </c>
      <c r="T272" s="223">
        <f>S272*H272</f>
        <v>0</v>
      </c>
      <c r="AR272" s="224" t="s">
        <v>204</v>
      </c>
      <c r="AT272" s="224" t="s">
        <v>199</v>
      </c>
      <c r="AU272" s="224" t="s">
        <v>87</v>
      </c>
      <c r="AY272" s="17" t="s">
        <v>197</v>
      </c>
      <c r="BE272" s="225">
        <f>IF(N272="základní",J272,0)</f>
        <v>0</v>
      </c>
      <c r="BF272" s="225">
        <f>IF(N272="snížená",J272,0)</f>
        <v>0</v>
      </c>
      <c r="BG272" s="225">
        <f>IF(N272="zákl. přenesená",J272,0)</f>
        <v>0</v>
      </c>
      <c r="BH272" s="225">
        <f>IF(N272="sníž. přenesená",J272,0)</f>
        <v>0</v>
      </c>
      <c r="BI272" s="225">
        <f>IF(N272="nulová",J272,0)</f>
        <v>0</v>
      </c>
      <c r="BJ272" s="17" t="s">
        <v>85</v>
      </c>
      <c r="BK272" s="225">
        <f>ROUND(I272*H272,2)</f>
        <v>0</v>
      </c>
      <c r="BL272" s="17" t="s">
        <v>204</v>
      </c>
      <c r="BM272" s="224" t="s">
        <v>456</v>
      </c>
    </row>
    <row r="273" s="1" customFormat="1">
      <c r="B273" s="38"/>
      <c r="C273" s="39"/>
      <c r="D273" s="226" t="s">
        <v>206</v>
      </c>
      <c r="E273" s="39"/>
      <c r="F273" s="227" t="s">
        <v>457</v>
      </c>
      <c r="G273" s="39"/>
      <c r="H273" s="39"/>
      <c r="I273" s="136"/>
      <c r="J273" s="39"/>
      <c r="K273" s="39"/>
      <c r="L273" s="43"/>
      <c r="M273" s="228"/>
      <c r="N273" s="83"/>
      <c r="O273" s="83"/>
      <c r="P273" s="83"/>
      <c r="Q273" s="83"/>
      <c r="R273" s="83"/>
      <c r="S273" s="83"/>
      <c r="T273" s="84"/>
      <c r="AT273" s="17" t="s">
        <v>206</v>
      </c>
      <c r="AU273" s="17" t="s">
        <v>87</v>
      </c>
    </row>
    <row r="274" s="1" customFormat="1">
      <c r="B274" s="38"/>
      <c r="C274" s="39"/>
      <c r="D274" s="226" t="s">
        <v>208</v>
      </c>
      <c r="E274" s="39"/>
      <c r="F274" s="229" t="s">
        <v>458</v>
      </c>
      <c r="G274" s="39"/>
      <c r="H274" s="39"/>
      <c r="I274" s="136"/>
      <c r="J274" s="39"/>
      <c r="K274" s="39"/>
      <c r="L274" s="43"/>
      <c r="M274" s="228"/>
      <c r="N274" s="83"/>
      <c r="O274" s="83"/>
      <c r="P274" s="83"/>
      <c r="Q274" s="83"/>
      <c r="R274" s="83"/>
      <c r="S274" s="83"/>
      <c r="T274" s="84"/>
      <c r="AT274" s="17" t="s">
        <v>208</v>
      </c>
      <c r="AU274" s="17" t="s">
        <v>87</v>
      </c>
    </row>
    <row r="275" s="14" customFormat="1">
      <c r="B275" s="252"/>
      <c r="C275" s="253"/>
      <c r="D275" s="226" t="s">
        <v>210</v>
      </c>
      <c r="E275" s="254" t="s">
        <v>21</v>
      </c>
      <c r="F275" s="255" t="s">
        <v>459</v>
      </c>
      <c r="G275" s="253"/>
      <c r="H275" s="254" t="s">
        <v>21</v>
      </c>
      <c r="I275" s="256"/>
      <c r="J275" s="253"/>
      <c r="K275" s="253"/>
      <c r="L275" s="257"/>
      <c r="M275" s="258"/>
      <c r="N275" s="259"/>
      <c r="O275" s="259"/>
      <c r="P275" s="259"/>
      <c r="Q275" s="259"/>
      <c r="R275" s="259"/>
      <c r="S275" s="259"/>
      <c r="T275" s="260"/>
      <c r="AT275" s="261" t="s">
        <v>210</v>
      </c>
      <c r="AU275" s="261" t="s">
        <v>87</v>
      </c>
      <c r="AV275" s="14" t="s">
        <v>85</v>
      </c>
      <c r="AW275" s="14" t="s">
        <v>38</v>
      </c>
      <c r="AX275" s="14" t="s">
        <v>77</v>
      </c>
      <c r="AY275" s="261" t="s">
        <v>197</v>
      </c>
    </row>
    <row r="276" s="12" customFormat="1">
      <c r="B276" s="230"/>
      <c r="C276" s="231"/>
      <c r="D276" s="226" t="s">
        <v>210</v>
      </c>
      <c r="E276" s="232" t="s">
        <v>21</v>
      </c>
      <c r="F276" s="233" t="s">
        <v>460</v>
      </c>
      <c r="G276" s="231"/>
      <c r="H276" s="234">
        <v>2.2999999999999998</v>
      </c>
      <c r="I276" s="235"/>
      <c r="J276" s="231"/>
      <c r="K276" s="231"/>
      <c r="L276" s="236"/>
      <c r="M276" s="237"/>
      <c r="N276" s="238"/>
      <c r="O276" s="238"/>
      <c r="P276" s="238"/>
      <c r="Q276" s="238"/>
      <c r="R276" s="238"/>
      <c r="S276" s="238"/>
      <c r="T276" s="239"/>
      <c r="AT276" s="240" t="s">
        <v>210</v>
      </c>
      <c r="AU276" s="240" t="s">
        <v>87</v>
      </c>
      <c r="AV276" s="12" t="s">
        <v>87</v>
      </c>
      <c r="AW276" s="12" t="s">
        <v>38</v>
      </c>
      <c r="AX276" s="12" t="s">
        <v>85</v>
      </c>
      <c r="AY276" s="240" t="s">
        <v>197</v>
      </c>
    </row>
    <row r="277" s="1" customFormat="1" ht="16.5" customHeight="1">
      <c r="B277" s="38"/>
      <c r="C277" s="213" t="s">
        <v>461</v>
      </c>
      <c r="D277" s="213" t="s">
        <v>199</v>
      </c>
      <c r="E277" s="214" t="s">
        <v>462</v>
      </c>
      <c r="F277" s="215" t="s">
        <v>463</v>
      </c>
      <c r="G277" s="216" t="s">
        <v>420</v>
      </c>
      <c r="H277" s="217">
        <v>0.034000000000000002</v>
      </c>
      <c r="I277" s="218"/>
      <c r="J277" s="219">
        <f>ROUND(I277*H277,2)</f>
        <v>0</v>
      </c>
      <c r="K277" s="215" t="s">
        <v>203</v>
      </c>
      <c r="L277" s="43"/>
      <c r="M277" s="220" t="s">
        <v>21</v>
      </c>
      <c r="N277" s="221" t="s">
        <v>48</v>
      </c>
      <c r="O277" s="83"/>
      <c r="P277" s="222">
        <f>O277*H277</f>
        <v>0</v>
      </c>
      <c r="Q277" s="222">
        <v>1.0395099999999999</v>
      </c>
      <c r="R277" s="222">
        <f>Q277*H277</f>
        <v>0.035343340000000001</v>
      </c>
      <c r="S277" s="222">
        <v>0</v>
      </c>
      <c r="T277" s="223">
        <f>S277*H277</f>
        <v>0</v>
      </c>
      <c r="AR277" s="224" t="s">
        <v>204</v>
      </c>
      <c r="AT277" s="224" t="s">
        <v>199</v>
      </c>
      <c r="AU277" s="224" t="s">
        <v>87</v>
      </c>
      <c r="AY277" s="17" t="s">
        <v>197</v>
      </c>
      <c r="BE277" s="225">
        <f>IF(N277="základní",J277,0)</f>
        <v>0</v>
      </c>
      <c r="BF277" s="225">
        <f>IF(N277="snížená",J277,0)</f>
        <v>0</v>
      </c>
      <c r="BG277" s="225">
        <f>IF(N277="zákl. přenesená",J277,0)</f>
        <v>0</v>
      </c>
      <c r="BH277" s="225">
        <f>IF(N277="sníž. přenesená",J277,0)</f>
        <v>0</v>
      </c>
      <c r="BI277" s="225">
        <f>IF(N277="nulová",J277,0)</f>
        <v>0</v>
      </c>
      <c r="BJ277" s="17" t="s">
        <v>85</v>
      </c>
      <c r="BK277" s="225">
        <f>ROUND(I277*H277,2)</f>
        <v>0</v>
      </c>
      <c r="BL277" s="17" t="s">
        <v>204</v>
      </c>
      <c r="BM277" s="224" t="s">
        <v>464</v>
      </c>
    </row>
    <row r="278" s="1" customFormat="1">
      <c r="B278" s="38"/>
      <c r="C278" s="39"/>
      <c r="D278" s="226" t="s">
        <v>206</v>
      </c>
      <c r="E278" s="39"/>
      <c r="F278" s="227" t="s">
        <v>465</v>
      </c>
      <c r="G278" s="39"/>
      <c r="H278" s="39"/>
      <c r="I278" s="136"/>
      <c r="J278" s="39"/>
      <c r="K278" s="39"/>
      <c r="L278" s="43"/>
      <c r="M278" s="228"/>
      <c r="N278" s="83"/>
      <c r="O278" s="83"/>
      <c r="P278" s="83"/>
      <c r="Q278" s="83"/>
      <c r="R278" s="83"/>
      <c r="S278" s="83"/>
      <c r="T278" s="84"/>
      <c r="AT278" s="17" t="s">
        <v>206</v>
      </c>
      <c r="AU278" s="17" t="s">
        <v>87</v>
      </c>
    </row>
    <row r="279" s="1" customFormat="1">
      <c r="B279" s="38"/>
      <c r="C279" s="39"/>
      <c r="D279" s="226" t="s">
        <v>208</v>
      </c>
      <c r="E279" s="39"/>
      <c r="F279" s="229" t="s">
        <v>458</v>
      </c>
      <c r="G279" s="39"/>
      <c r="H279" s="39"/>
      <c r="I279" s="136"/>
      <c r="J279" s="39"/>
      <c r="K279" s="39"/>
      <c r="L279" s="43"/>
      <c r="M279" s="228"/>
      <c r="N279" s="83"/>
      <c r="O279" s="83"/>
      <c r="P279" s="83"/>
      <c r="Q279" s="83"/>
      <c r="R279" s="83"/>
      <c r="S279" s="83"/>
      <c r="T279" s="84"/>
      <c r="AT279" s="17" t="s">
        <v>208</v>
      </c>
      <c r="AU279" s="17" t="s">
        <v>87</v>
      </c>
    </row>
    <row r="280" s="14" customFormat="1">
      <c r="B280" s="252"/>
      <c r="C280" s="253"/>
      <c r="D280" s="226" t="s">
        <v>210</v>
      </c>
      <c r="E280" s="254" t="s">
        <v>21</v>
      </c>
      <c r="F280" s="255" t="s">
        <v>436</v>
      </c>
      <c r="G280" s="253"/>
      <c r="H280" s="254" t="s">
        <v>21</v>
      </c>
      <c r="I280" s="256"/>
      <c r="J280" s="253"/>
      <c r="K280" s="253"/>
      <c r="L280" s="257"/>
      <c r="M280" s="258"/>
      <c r="N280" s="259"/>
      <c r="O280" s="259"/>
      <c r="P280" s="259"/>
      <c r="Q280" s="259"/>
      <c r="R280" s="259"/>
      <c r="S280" s="259"/>
      <c r="T280" s="260"/>
      <c r="AT280" s="261" t="s">
        <v>210</v>
      </c>
      <c r="AU280" s="261" t="s">
        <v>87</v>
      </c>
      <c r="AV280" s="14" t="s">
        <v>85</v>
      </c>
      <c r="AW280" s="14" t="s">
        <v>38</v>
      </c>
      <c r="AX280" s="14" t="s">
        <v>77</v>
      </c>
      <c r="AY280" s="261" t="s">
        <v>197</v>
      </c>
    </row>
    <row r="281" s="12" customFormat="1">
      <c r="B281" s="230"/>
      <c r="C281" s="231"/>
      <c r="D281" s="226" t="s">
        <v>210</v>
      </c>
      <c r="E281" s="232" t="s">
        <v>21</v>
      </c>
      <c r="F281" s="233" t="s">
        <v>466</v>
      </c>
      <c r="G281" s="231"/>
      <c r="H281" s="234">
        <v>0.034000000000000002</v>
      </c>
      <c r="I281" s="235"/>
      <c r="J281" s="231"/>
      <c r="K281" s="231"/>
      <c r="L281" s="236"/>
      <c r="M281" s="237"/>
      <c r="N281" s="238"/>
      <c r="O281" s="238"/>
      <c r="P281" s="238"/>
      <c r="Q281" s="238"/>
      <c r="R281" s="238"/>
      <c r="S281" s="238"/>
      <c r="T281" s="239"/>
      <c r="AT281" s="240" t="s">
        <v>210</v>
      </c>
      <c r="AU281" s="240" t="s">
        <v>87</v>
      </c>
      <c r="AV281" s="12" t="s">
        <v>87</v>
      </c>
      <c r="AW281" s="12" t="s">
        <v>38</v>
      </c>
      <c r="AX281" s="12" t="s">
        <v>85</v>
      </c>
      <c r="AY281" s="240" t="s">
        <v>197</v>
      </c>
    </row>
    <row r="282" s="1" customFormat="1" ht="16.5" customHeight="1">
      <c r="B282" s="38"/>
      <c r="C282" s="213" t="s">
        <v>467</v>
      </c>
      <c r="D282" s="213" t="s">
        <v>199</v>
      </c>
      <c r="E282" s="214" t="s">
        <v>468</v>
      </c>
      <c r="F282" s="215" t="s">
        <v>469</v>
      </c>
      <c r="G282" s="216" t="s">
        <v>117</v>
      </c>
      <c r="H282" s="217">
        <v>9.5909999999999993</v>
      </c>
      <c r="I282" s="218"/>
      <c r="J282" s="219">
        <f>ROUND(I282*H282,2)</f>
        <v>0</v>
      </c>
      <c r="K282" s="215" t="s">
        <v>203</v>
      </c>
      <c r="L282" s="43"/>
      <c r="M282" s="220" t="s">
        <v>21</v>
      </c>
      <c r="N282" s="221" t="s">
        <v>48</v>
      </c>
      <c r="O282" s="83"/>
      <c r="P282" s="222">
        <f>O282*H282</f>
        <v>0</v>
      </c>
      <c r="Q282" s="222">
        <v>0</v>
      </c>
      <c r="R282" s="222">
        <f>Q282*H282</f>
        <v>0</v>
      </c>
      <c r="S282" s="222">
        <v>0</v>
      </c>
      <c r="T282" s="223">
        <f>S282*H282</f>
        <v>0</v>
      </c>
      <c r="AR282" s="224" t="s">
        <v>204</v>
      </c>
      <c r="AT282" s="224" t="s">
        <v>199</v>
      </c>
      <c r="AU282" s="224" t="s">
        <v>87</v>
      </c>
      <c r="AY282" s="17" t="s">
        <v>197</v>
      </c>
      <c r="BE282" s="225">
        <f>IF(N282="základní",J282,0)</f>
        <v>0</v>
      </c>
      <c r="BF282" s="225">
        <f>IF(N282="snížená",J282,0)</f>
        <v>0</v>
      </c>
      <c r="BG282" s="225">
        <f>IF(N282="zákl. přenesená",J282,0)</f>
        <v>0</v>
      </c>
      <c r="BH282" s="225">
        <f>IF(N282="sníž. přenesená",J282,0)</f>
        <v>0</v>
      </c>
      <c r="BI282" s="225">
        <f>IF(N282="nulová",J282,0)</f>
        <v>0</v>
      </c>
      <c r="BJ282" s="17" t="s">
        <v>85</v>
      </c>
      <c r="BK282" s="225">
        <f>ROUND(I282*H282,2)</f>
        <v>0</v>
      </c>
      <c r="BL282" s="17" t="s">
        <v>204</v>
      </c>
      <c r="BM282" s="224" t="s">
        <v>470</v>
      </c>
    </row>
    <row r="283" s="1" customFormat="1">
      <c r="B283" s="38"/>
      <c r="C283" s="39"/>
      <c r="D283" s="226" t="s">
        <v>206</v>
      </c>
      <c r="E283" s="39"/>
      <c r="F283" s="227" t="s">
        <v>471</v>
      </c>
      <c r="G283" s="39"/>
      <c r="H283" s="39"/>
      <c r="I283" s="136"/>
      <c r="J283" s="39"/>
      <c r="K283" s="39"/>
      <c r="L283" s="43"/>
      <c r="M283" s="228"/>
      <c r="N283" s="83"/>
      <c r="O283" s="83"/>
      <c r="P283" s="83"/>
      <c r="Q283" s="83"/>
      <c r="R283" s="83"/>
      <c r="S283" s="83"/>
      <c r="T283" s="84"/>
      <c r="AT283" s="17" t="s">
        <v>206</v>
      </c>
      <c r="AU283" s="17" t="s">
        <v>87</v>
      </c>
    </row>
    <row r="284" s="1" customFormat="1">
      <c r="B284" s="38"/>
      <c r="C284" s="39"/>
      <c r="D284" s="226" t="s">
        <v>208</v>
      </c>
      <c r="E284" s="39"/>
      <c r="F284" s="229" t="s">
        <v>472</v>
      </c>
      <c r="G284" s="39"/>
      <c r="H284" s="39"/>
      <c r="I284" s="136"/>
      <c r="J284" s="39"/>
      <c r="K284" s="39"/>
      <c r="L284" s="43"/>
      <c r="M284" s="228"/>
      <c r="N284" s="83"/>
      <c r="O284" s="83"/>
      <c r="P284" s="83"/>
      <c r="Q284" s="83"/>
      <c r="R284" s="83"/>
      <c r="S284" s="83"/>
      <c r="T284" s="84"/>
      <c r="AT284" s="17" t="s">
        <v>208</v>
      </c>
      <c r="AU284" s="17" t="s">
        <v>87</v>
      </c>
    </row>
    <row r="285" s="12" customFormat="1">
      <c r="B285" s="230"/>
      <c r="C285" s="231"/>
      <c r="D285" s="226" t="s">
        <v>210</v>
      </c>
      <c r="E285" s="232" t="s">
        <v>149</v>
      </c>
      <c r="F285" s="233" t="s">
        <v>473</v>
      </c>
      <c r="G285" s="231"/>
      <c r="H285" s="234">
        <v>9.5909999999999993</v>
      </c>
      <c r="I285" s="235"/>
      <c r="J285" s="231"/>
      <c r="K285" s="231"/>
      <c r="L285" s="236"/>
      <c r="M285" s="237"/>
      <c r="N285" s="238"/>
      <c r="O285" s="238"/>
      <c r="P285" s="238"/>
      <c r="Q285" s="238"/>
      <c r="R285" s="238"/>
      <c r="S285" s="238"/>
      <c r="T285" s="239"/>
      <c r="AT285" s="240" t="s">
        <v>210</v>
      </c>
      <c r="AU285" s="240" t="s">
        <v>87</v>
      </c>
      <c r="AV285" s="12" t="s">
        <v>87</v>
      </c>
      <c r="AW285" s="12" t="s">
        <v>38</v>
      </c>
      <c r="AX285" s="12" t="s">
        <v>85</v>
      </c>
      <c r="AY285" s="240" t="s">
        <v>197</v>
      </c>
    </row>
    <row r="286" s="1" customFormat="1" ht="16.5" customHeight="1">
      <c r="B286" s="38"/>
      <c r="C286" s="213" t="s">
        <v>474</v>
      </c>
      <c r="D286" s="213" t="s">
        <v>199</v>
      </c>
      <c r="E286" s="214" t="s">
        <v>475</v>
      </c>
      <c r="F286" s="215" t="s">
        <v>476</v>
      </c>
      <c r="G286" s="216" t="s">
        <v>92</v>
      </c>
      <c r="H286" s="217">
        <v>36.691000000000002</v>
      </c>
      <c r="I286" s="218"/>
      <c r="J286" s="219">
        <f>ROUND(I286*H286,2)</f>
        <v>0</v>
      </c>
      <c r="K286" s="215" t="s">
        <v>203</v>
      </c>
      <c r="L286" s="43"/>
      <c r="M286" s="220" t="s">
        <v>21</v>
      </c>
      <c r="N286" s="221" t="s">
        <v>48</v>
      </c>
      <c r="O286" s="83"/>
      <c r="P286" s="222">
        <f>O286*H286</f>
        <v>0</v>
      </c>
      <c r="Q286" s="222">
        <v>0.00182</v>
      </c>
      <c r="R286" s="222">
        <f>Q286*H286</f>
        <v>0.06677762000000001</v>
      </c>
      <c r="S286" s="222">
        <v>0</v>
      </c>
      <c r="T286" s="223">
        <f>S286*H286</f>
        <v>0</v>
      </c>
      <c r="AR286" s="224" t="s">
        <v>204</v>
      </c>
      <c r="AT286" s="224" t="s">
        <v>199</v>
      </c>
      <c r="AU286" s="224" t="s">
        <v>87</v>
      </c>
      <c r="AY286" s="17" t="s">
        <v>197</v>
      </c>
      <c r="BE286" s="225">
        <f>IF(N286="základní",J286,0)</f>
        <v>0</v>
      </c>
      <c r="BF286" s="225">
        <f>IF(N286="snížená",J286,0)</f>
        <v>0</v>
      </c>
      <c r="BG286" s="225">
        <f>IF(N286="zákl. přenesená",J286,0)</f>
        <v>0</v>
      </c>
      <c r="BH286" s="225">
        <f>IF(N286="sníž. přenesená",J286,0)</f>
        <v>0</v>
      </c>
      <c r="BI286" s="225">
        <f>IF(N286="nulová",J286,0)</f>
        <v>0</v>
      </c>
      <c r="BJ286" s="17" t="s">
        <v>85</v>
      </c>
      <c r="BK286" s="225">
        <f>ROUND(I286*H286,2)</f>
        <v>0</v>
      </c>
      <c r="BL286" s="17" t="s">
        <v>204</v>
      </c>
      <c r="BM286" s="224" t="s">
        <v>477</v>
      </c>
    </row>
    <row r="287" s="1" customFormat="1">
      <c r="B287" s="38"/>
      <c r="C287" s="39"/>
      <c r="D287" s="226" t="s">
        <v>206</v>
      </c>
      <c r="E287" s="39"/>
      <c r="F287" s="227" t="s">
        <v>478</v>
      </c>
      <c r="G287" s="39"/>
      <c r="H287" s="39"/>
      <c r="I287" s="136"/>
      <c r="J287" s="39"/>
      <c r="K287" s="39"/>
      <c r="L287" s="43"/>
      <c r="M287" s="228"/>
      <c r="N287" s="83"/>
      <c r="O287" s="83"/>
      <c r="P287" s="83"/>
      <c r="Q287" s="83"/>
      <c r="R287" s="83"/>
      <c r="S287" s="83"/>
      <c r="T287" s="84"/>
      <c r="AT287" s="17" t="s">
        <v>206</v>
      </c>
      <c r="AU287" s="17" t="s">
        <v>87</v>
      </c>
    </row>
    <row r="288" s="1" customFormat="1">
      <c r="B288" s="38"/>
      <c r="C288" s="39"/>
      <c r="D288" s="226" t="s">
        <v>208</v>
      </c>
      <c r="E288" s="39"/>
      <c r="F288" s="229" t="s">
        <v>479</v>
      </c>
      <c r="G288" s="39"/>
      <c r="H288" s="39"/>
      <c r="I288" s="136"/>
      <c r="J288" s="39"/>
      <c r="K288" s="39"/>
      <c r="L288" s="43"/>
      <c r="M288" s="228"/>
      <c r="N288" s="83"/>
      <c r="O288" s="83"/>
      <c r="P288" s="83"/>
      <c r="Q288" s="83"/>
      <c r="R288" s="83"/>
      <c r="S288" s="83"/>
      <c r="T288" s="84"/>
      <c r="AT288" s="17" t="s">
        <v>208</v>
      </c>
      <c r="AU288" s="17" t="s">
        <v>87</v>
      </c>
    </row>
    <row r="289" s="12" customFormat="1">
      <c r="B289" s="230"/>
      <c r="C289" s="231"/>
      <c r="D289" s="226" t="s">
        <v>210</v>
      </c>
      <c r="E289" s="232" t="s">
        <v>21</v>
      </c>
      <c r="F289" s="233" t="s">
        <v>480</v>
      </c>
      <c r="G289" s="231"/>
      <c r="H289" s="234">
        <v>33.072000000000003</v>
      </c>
      <c r="I289" s="235"/>
      <c r="J289" s="231"/>
      <c r="K289" s="231"/>
      <c r="L289" s="236"/>
      <c r="M289" s="237"/>
      <c r="N289" s="238"/>
      <c r="O289" s="238"/>
      <c r="P289" s="238"/>
      <c r="Q289" s="238"/>
      <c r="R289" s="238"/>
      <c r="S289" s="238"/>
      <c r="T289" s="239"/>
      <c r="AT289" s="240" t="s">
        <v>210</v>
      </c>
      <c r="AU289" s="240" t="s">
        <v>87</v>
      </c>
      <c r="AV289" s="12" t="s">
        <v>87</v>
      </c>
      <c r="AW289" s="12" t="s">
        <v>38</v>
      </c>
      <c r="AX289" s="12" t="s">
        <v>77</v>
      </c>
      <c r="AY289" s="240" t="s">
        <v>197</v>
      </c>
    </row>
    <row r="290" s="12" customFormat="1">
      <c r="B290" s="230"/>
      <c r="C290" s="231"/>
      <c r="D290" s="226" t="s">
        <v>210</v>
      </c>
      <c r="E290" s="232" t="s">
        <v>21</v>
      </c>
      <c r="F290" s="233" t="s">
        <v>481</v>
      </c>
      <c r="G290" s="231"/>
      <c r="H290" s="234">
        <v>3.6190000000000002</v>
      </c>
      <c r="I290" s="235"/>
      <c r="J290" s="231"/>
      <c r="K290" s="231"/>
      <c r="L290" s="236"/>
      <c r="M290" s="237"/>
      <c r="N290" s="238"/>
      <c r="O290" s="238"/>
      <c r="P290" s="238"/>
      <c r="Q290" s="238"/>
      <c r="R290" s="238"/>
      <c r="S290" s="238"/>
      <c r="T290" s="239"/>
      <c r="AT290" s="240" t="s">
        <v>210</v>
      </c>
      <c r="AU290" s="240" t="s">
        <v>87</v>
      </c>
      <c r="AV290" s="12" t="s">
        <v>87</v>
      </c>
      <c r="AW290" s="12" t="s">
        <v>38</v>
      </c>
      <c r="AX290" s="12" t="s">
        <v>77</v>
      </c>
      <c r="AY290" s="240" t="s">
        <v>197</v>
      </c>
    </row>
    <row r="291" s="13" customFormat="1">
      <c r="B291" s="241"/>
      <c r="C291" s="242"/>
      <c r="D291" s="226" t="s">
        <v>210</v>
      </c>
      <c r="E291" s="243" t="s">
        <v>97</v>
      </c>
      <c r="F291" s="244" t="s">
        <v>227</v>
      </c>
      <c r="G291" s="242"/>
      <c r="H291" s="245">
        <v>36.691000000000002</v>
      </c>
      <c r="I291" s="246"/>
      <c r="J291" s="242"/>
      <c r="K291" s="242"/>
      <c r="L291" s="247"/>
      <c r="M291" s="248"/>
      <c r="N291" s="249"/>
      <c r="O291" s="249"/>
      <c r="P291" s="249"/>
      <c r="Q291" s="249"/>
      <c r="R291" s="249"/>
      <c r="S291" s="249"/>
      <c r="T291" s="250"/>
      <c r="AT291" s="251" t="s">
        <v>210</v>
      </c>
      <c r="AU291" s="251" t="s">
        <v>87</v>
      </c>
      <c r="AV291" s="13" t="s">
        <v>204</v>
      </c>
      <c r="AW291" s="13" t="s">
        <v>38</v>
      </c>
      <c r="AX291" s="13" t="s">
        <v>85</v>
      </c>
      <c r="AY291" s="251" t="s">
        <v>197</v>
      </c>
    </row>
    <row r="292" s="1" customFormat="1" ht="16.5" customHeight="1">
      <c r="B292" s="38"/>
      <c r="C292" s="213" t="s">
        <v>482</v>
      </c>
      <c r="D292" s="213" t="s">
        <v>199</v>
      </c>
      <c r="E292" s="214" t="s">
        <v>483</v>
      </c>
      <c r="F292" s="215" t="s">
        <v>484</v>
      </c>
      <c r="G292" s="216" t="s">
        <v>92</v>
      </c>
      <c r="H292" s="217">
        <v>36.691000000000002</v>
      </c>
      <c r="I292" s="218"/>
      <c r="J292" s="219">
        <f>ROUND(I292*H292,2)</f>
        <v>0</v>
      </c>
      <c r="K292" s="215" t="s">
        <v>203</v>
      </c>
      <c r="L292" s="43"/>
      <c r="M292" s="220" t="s">
        <v>21</v>
      </c>
      <c r="N292" s="221" t="s">
        <v>48</v>
      </c>
      <c r="O292" s="83"/>
      <c r="P292" s="222">
        <f>O292*H292</f>
        <v>0</v>
      </c>
      <c r="Q292" s="222">
        <v>4.0000000000000003E-05</v>
      </c>
      <c r="R292" s="222">
        <f>Q292*H292</f>
        <v>0.0014676400000000003</v>
      </c>
      <c r="S292" s="222">
        <v>0</v>
      </c>
      <c r="T292" s="223">
        <f>S292*H292</f>
        <v>0</v>
      </c>
      <c r="AR292" s="224" t="s">
        <v>204</v>
      </c>
      <c r="AT292" s="224" t="s">
        <v>199</v>
      </c>
      <c r="AU292" s="224" t="s">
        <v>87</v>
      </c>
      <c r="AY292" s="17" t="s">
        <v>197</v>
      </c>
      <c r="BE292" s="225">
        <f>IF(N292="základní",J292,0)</f>
        <v>0</v>
      </c>
      <c r="BF292" s="225">
        <f>IF(N292="snížená",J292,0)</f>
        <v>0</v>
      </c>
      <c r="BG292" s="225">
        <f>IF(N292="zákl. přenesená",J292,0)</f>
        <v>0</v>
      </c>
      <c r="BH292" s="225">
        <f>IF(N292="sníž. přenesená",J292,0)</f>
        <v>0</v>
      </c>
      <c r="BI292" s="225">
        <f>IF(N292="nulová",J292,0)</f>
        <v>0</v>
      </c>
      <c r="BJ292" s="17" t="s">
        <v>85</v>
      </c>
      <c r="BK292" s="225">
        <f>ROUND(I292*H292,2)</f>
        <v>0</v>
      </c>
      <c r="BL292" s="17" t="s">
        <v>204</v>
      </c>
      <c r="BM292" s="224" t="s">
        <v>485</v>
      </c>
    </row>
    <row r="293" s="1" customFormat="1">
      <c r="B293" s="38"/>
      <c r="C293" s="39"/>
      <c r="D293" s="226" t="s">
        <v>206</v>
      </c>
      <c r="E293" s="39"/>
      <c r="F293" s="227" t="s">
        <v>486</v>
      </c>
      <c r="G293" s="39"/>
      <c r="H293" s="39"/>
      <c r="I293" s="136"/>
      <c r="J293" s="39"/>
      <c r="K293" s="39"/>
      <c r="L293" s="43"/>
      <c r="M293" s="228"/>
      <c r="N293" s="83"/>
      <c r="O293" s="83"/>
      <c r="P293" s="83"/>
      <c r="Q293" s="83"/>
      <c r="R293" s="83"/>
      <c r="S293" s="83"/>
      <c r="T293" s="84"/>
      <c r="AT293" s="17" t="s">
        <v>206</v>
      </c>
      <c r="AU293" s="17" t="s">
        <v>87</v>
      </c>
    </row>
    <row r="294" s="1" customFormat="1">
      <c r="B294" s="38"/>
      <c r="C294" s="39"/>
      <c r="D294" s="226" t="s">
        <v>208</v>
      </c>
      <c r="E294" s="39"/>
      <c r="F294" s="229" t="s">
        <v>479</v>
      </c>
      <c r="G294" s="39"/>
      <c r="H294" s="39"/>
      <c r="I294" s="136"/>
      <c r="J294" s="39"/>
      <c r="K294" s="39"/>
      <c r="L294" s="43"/>
      <c r="M294" s="228"/>
      <c r="N294" s="83"/>
      <c r="O294" s="83"/>
      <c r="P294" s="83"/>
      <c r="Q294" s="83"/>
      <c r="R294" s="83"/>
      <c r="S294" s="83"/>
      <c r="T294" s="84"/>
      <c r="AT294" s="17" t="s">
        <v>208</v>
      </c>
      <c r="AU294" s="17" t="s">
        <v>87</v>
      </c>
    </row>
    <row r="295" s="12" customFormat="1">
      <c r="B295" s="230"/>
      <c r="C295" s="231"/>
      <c r="D295" s="226" t="s">
        <v>210</v>
      </c>
      <c r="E295" s="232" t="s">
        <v>21</v>
      </c>
      <c r="F295" s="233" t="s">
        <v>487</v>
      </c>
      <c r="G295" s="231"/>
      <c r="H295" s="234">
        <v>36.691000000000002</v>
      </c>
      <c r="I295" s="235"/>
      <c r="J295" s="231"/>
      <c r="K295" s="231"/>
      <c r="L295" s="236"/>
      <c r="M295" s="237"/>
      <c r="N295" s="238"/>
      <c r="O295" s="238"/>
      <c r="P295" s="238"/>
      <c r="Q295" s="238"/>
      <c r="R295" s="238"/>
      <c r="S295" s="238"/>
      <c r="T295" s="239"/>
      <c r="AT295" s="240" t="s">
        <v>210</v>
      </c>
      <c r="AU295" s="240" t="s">
        <v>87</v>
      </c>
      <c r="AV295" s="12" t="s">
        <v>87</v>
      </c>
      <c r="AW295" s="12" t="s">
        <v>38</v>
      </c>
      <c r="AX295" s="12" t="s">
        <v>85</v>
      </c>
      <c r="AY295" s="240" t="s">
        <v>197</v>
      </c>
    </row>
    <row r="296" s="1" customFormat="1" ht="16.5" customHeight="1">
      <c r="B296" s="38"/>
      <c r="C296" s="213" t="s">
        <v>488</v>
      </c>
      <c r="D296" s="213" t="s">
        <v>199</v>
      </c>
      <c r="E296" s="214" t="s">
        <v>489</v>
      </c>
      <c r="F296" s="215" t="s">
        <v>490</v>
      </c>
      <c r="G296" s="216" t="s">
        <v>420</v>
      </c>
      <c r="H296" s="217">
        <v>1.0549999999999999</v>
      </c>
      <c r="I296" s="218"/>
      <c r="J296" s="219">
        <f>ROUND(I296*H296,2)</f>
        <v>0</v>
      </c>
      <c r="K296" s="215" t="s">
        <v>203</v>
      </c>
      <c r="L296" s="43"/>
      <c r="M296" s="220" t="s">
        <v>21</v>
      </c>
      <c r="N296" s="221" t="s">
        <v>48</v>
      </c>
      <c r="O296" s="83"/>
      <c r="P296" s="222">
        <f>O296*H296</f>
        <v>0</v>
      </c>
      <c r="Q296" s="222">
        <v>1.0383</v>
      </c>
      <c r="R296" s="222">
        <f>Q296*H296</f>
        <v>1.0954065</v>
      </c>
      <c r="S296" s="222">
        <v>0</v>
      </c>
      <c r="T296" s="223">
        <f>S296*H296</f>
        <v>0</v>
      </c>
      <c r="AR296" s="224" t="s">
        <v>204</v>
      </c>
      <c r="AT296" s="224" t="s">
        <v>199</v>
      </c>
      <c r="AU296" s="224" t="s">
        <v>87</v>
      </c>
      <c r="AY296" s="17" t="s">
        <v>197</v>
      </c>
      <c r="BE296" s="225">
        <f>IF(N296="základní",J296,0)</f>
        <v>0</v>
      </c>
      <c r="BF296" s="225">
        <f>IF(N296="snížená",J296,0)</f>
        <v>0</v>
      </c>
      <c r="BG296" s="225">
        <f>IF(N296="zákl. přenesená",J296,0)</f>
        <v>0</v>
      </c>
      <c r="BH296" s="225">
        <f>IF(N296="sníž. přenesená",J296,0)</f>
        <v>0</v>
      </c>
      <c r="BI296" s="225">
        <f>IF(N296="nulová",J296,0)</f>
        <v>0</v>
      </c>
      <c r="BJ296" s="17" t="s">
        <v>85</v>
      </c>
      <c r="BK296" s="225">
        <f>ROUND(I296*H296,2)</f>
        <v>0</v>
      </c>
      <c r="BL296" s="17" t="s">
        <v>204</v>
      </c>
      <c r="BM296" s="224" t="s">
        <v>491</v>
      </c>
    </row>
    <row r="297" s="1" customFormat="1">
      <c r="B297" s="38"/>
      <c r="C297" s="39"/>
      <c r="D297" s="226" t="s">
        <v>206</v>
      </c>
      <c r="E297" s="39"/>
      <c r="F297" s="227" t="s">
        <v>492</v>
      </c>
      <c r="G297" s="39"/>
      <c r="H297" s="39"/>
      <c r="I297" s="136"/>
      <c r="J297" s="39"/>
      <c r="K297" s="39"/>
      <c r="L297" s="43"/>
      <c r="M297" s="228"/>
      <c r="N297" s="83"/>
      <c r="O297" s="83"/>
      <c r="P297" s="83"/>
      <c r="Q297" s="83"/>
      <c r="R297" s="83"/>
      <c r="S297" s="83"/>
      <c r="T297" s="84"/>
      <c r="AT297" s="17" t="s">
        <v>206</v>
      </c>
      <c r="AU297" s="17" t="s">
        <v>87</v>
      </c>
    </row>
    <row r="298" s="1" customFormat="1">
      <c r="B298" s="38"/>
      <c r="C298" s="39"/>
      <c r="D298" s="226" t="s">
        <v>208</v>
      </c>
      <c r="E298" s="39"/>
      <c r="F298" s="229" t="s">
        <v>493</v>
      </c>
      <c r="G298" s="39"/>
      <c r="H298" s="39"/>
      <c r="I298" s="136"/>
      <c r="J298" s="39"/>
      <c r="K298" s="39"/>
      <c r="L298" s="43"/>
      <c r="M298" s="228"/>
      <c r="N298" s="83"/>
      <c r="O298" s="83"/>
      <c r="P298" s="83"/>
      <c r="Q298" s="83"/>
      <c r="R298" s="83"/>
      <c r="S298" s="83"/>
      <c r="T298" s="84"/>
      <c r="AT298" s="17" t="s">
        <v>208</v>
      </c>
      <c r="AU298" s="17" t="s">
        <v>87</v>
      </c>
    </row>
    <row r="299" s="12" customFormat="1">
      <c r="B299" s="230"/>
      <c r="C299" s="231"/>
      <c r="D299" s="226" t="s">
        <v>210</v>
      </c>
      <c r="E299" s="232" t="s">
        <v>21</v>
      </c>
      <c r="F299" s="233" t="s">
        <v>494</v>
      </c>
      <c r="G299" s="231"/>
      <c r="H299" s="234">
        <v>1.0549999999999999</v>
      </c>
      <c r="I299" s="235"/>
      <c r="J299" s="231"/>
      <c r="K299" s="231"/>
      <c r="L299" s="236"/>
      <c r="M299" s="237"/>
      <c r="N299" s="238"/>
      <c r="O299" s="238"/>
      <c r="P299" s="238"/>
      <c r="Q299" s="238"/>
      <c r="R299" s="238"/>
      <c r="S299" s="238"/>
      <c r="T299" s="239"/>
      <c r="AT299" s="240" t="s">
        <v>210</v>
      </c>
      <c r="AU299" s="240" t="s">
        <v>87</v>
      </c>
      <c r="AV299" s="12" t="s">
        <v>87</v>
      </c>
      <c r="AW299" s="12" t="s">
        <v>38</v>
      </c>
      <c r="AX299" s="12" t="s">
        <v>85</v>
      </c>
      <c r="AY299" s="240" t="s">
        <v>197</v>
      </c>
    </row>
    <row r="300" s="11" customFormat="1" ht="22.8" customHeight="1">
      <c r="B300" s="197"/>
      <c r="C300" s="198"/>
      <c r="D300" s="199" t="s">
        <v>76</v>
      </c>
      <c r="E300" s="211" t="s">
        <v>204</v>
      </c>
      <c r="F300" s="211" t="s">
        <v>495</v>
      </c>
      <c r="G300" s="198"/>
      <c r="H300" s="198"/>
      <c r="I300" s="201"/>
      <c r="J300" s="212">
        <f>BK300</f>
        <v>0</v>
      </c>
      <c r="K300" s="198"/>
      <c r="L300" s="203"/>
      <c r="M300" s="204"/>
      <c r="N300" s="205"/>
      <c r="O300" s="205"/>
      <c r="P300" s="206">
        <f>SUM(P301:P366)</f>
        <v>0</v>
      </c>
      <c r="Q300" s="205"/>
      <c r="R300" s="206">
        <f>SUM(R301:R366)</f>
        <v>31.556839439999997</v>
      </c>
      <c r="S300" s="205"/>
      <c r="T300" s="207">
        <f>SUM(T301:T366)</f>
        <v>0</v>
      </c>
      <c r="AR300" s="208" t="s">
        <v>85</v>
      </c>
      <c r="AT300" s="209" t="s">
        <v>76</v>
      </c>
      <c r="AU300" s="209" t="s">
        <v>85</v>
      </c>
      <c r="AY300" s="208" t="s">
        <v>197</v>
      </c>
      <c r="BK300" s="210">
        <f>SUM(BK301:BK366)</f>
        <v>0</v>
      </c>
    </row>
    <row r="301" s="1" customFormat="1" ht="16.5" customHeight="1">
      <c r="B301" s="38"/>
      <c r="C301" s="213" t="s">
        <v>496</v>
      </c>
      <c r="D301" s="213" t="s">
        <v>199</v>
      </c>
      <c r="E301" s="214" t="s">
        <v>497</v>
      </c>
      <c r="F301" s="215" t="s">
        <v>498</v>
      </c>
      <c r="G301" s="216" t="s">
        <v>117</v>
      </c>
      <c r="H301" s="217">
        <v>6.3760000000000003</v>
      </c>
      <c r="I301" s="218"/>
      <c r="J301" s="219">
        <f>ROUND(I301*H301,2)</f>
        <v>0</v>
      </c>
      <c r="K301" s="215" t="s">
        <v>203</v>
      </c>
      <c r="L301" s="43"/>
      <c r="M301" s="220" t="s">
        <v>21</v>
      </c>
      <c r="N301" s="221" t="s">
        <v>48</v>
      </c>
      <c r="O301" s="83"/>
      <c r="P301" s="222">
        <f>O301*H301</f>
        <v>0</v>
      </c>
      <c r="Q301" s="222">
        <v>0</v>
      </c>
      <c r="R301" s="222">
        <f>Q301*H301</f>
        <v>0</v>
      </c>
      <c r="S301" s="222">
        <v>0</v>
      </c>
      <c r="T301" s="223">
        <f>S301*H301</f>
        <v>0</v>
      </c>
      <c r="AR301" s="224" t="s">
        <v>204</v>
      </c>
      <c r="AT301" s="224" t="s">
        <v>199</v>
      </c>
      <c r="AU301" s="224" t="s">
        <v>87</v>
      </c>
      <c r="AY301" s="17" t="s">
        <v>197</v>
      </c>
      <c r="BE301" s="225">
        <f>IF(N301="základní",J301,0)</f>
        <v>0</v>
      </c>
      <c r="BF301" s="225">
        <f>IF(N301="snížená",J301,0)</f>
        <v>0</v>
      </c>
      <c r="BG301" s="225">
        <f>IF(N301="zákl. přenesená",J301,0)</f>
        <v>0</v>
      </c>
      <c r="BH301" s="225">
        <f>IF(N301="sníž. přenesená",J301,0)</f>
        <v>0</v>
      </c>
      <c r="BI301" s="225">
        <f>IF(N301="nulová",J301,0)</f>
        <v>0</v>
      </c>
      <c r="BJ301" s="17" t="s">
        <v>85</v>
      </c>
      <c r="BK301" s="225">
        <f>ROUND(I301*H301,2)</f>
        <v>0</v>
      </c>
      <c r="BL301" s="17" t="s">
        <v>204</v>
      </c>
      <c r="BM301" s="224" t="s">
        <v>499</v>
      </c>
    </row>
    <row r="302" s="1" customFormat="1">
      <c r="B302" s="38"/>
      <c r="C302" s="39"/>
      <c r="D302" s="226" t="s">
        <v>206</v>
      </c>
      <c r="E302" s="39"/>
      <c r="F302" s="227" t="s">
        <v>500</v>
      </c>
      <c r="G302" s="39"/>
      <c r="H302" s="39"/>
      <c r="I302" s="136"/>
      <c r="J302" s="39"/>
      <c r="K302" s="39"/>
      <c r="L302" s="43"/>
      <c r="M302" s="228"/>
      <c r="N302" s="83"/>
      <c r="O302" s="83"/>
      <c r="P302" s="83"/>
      <c r="Q302" s="83"/>
      <c r="R302" s="83"/>
      <c r="S302" s="83"/>
      <c r="T302" s="84"/>
      <c r="AT302" s="17" t="s">
        <v>206</v>
      </c>
      <c r="AU302" s="17" t="s">
        <v>87</v>
      </c>
    </row>
    <row r="303" s="1" customFormat="1">
      <c r="B303" s="38"/>
      <c r="C303" s="39"/>
      <c r="D303" s="226" t="s">
        <v>208</v>
      </c>
      <c r="E303" s="39"/>
      <c r="F303" s="229" t="s">
        <v>501</v>
      </c>
      <c r="G303" s="39"/>
      <c r="H303" s="39"/>
      <c r="I303" s="136"/>
      <c r="J303" s="39"/>
      <c r="K303" s="39"/>
      <c r="L303" s="43"/>
      <c r="M303" s="228"/>
      <c r="N303" s="83"/>
      <c r="O303" s="83"/>
      <c r="P303" s="83"/>
      <c r="Q303" s="83"/>
      <c r="R303" s="83"/>
      <c r="S303" s="83"/>
      <c r="T303" s="84"/>
      <c r="AT303" s="17" t="s">
        <v>208</v>
      </c>
      <c r="AU303" s="17" t="s">
        <v>87</v>
      </c>
    </row>
    <row r="304" s="12" customFormat="1">
      <c r="B304" s="230"/>
      <c r="C304" s="231"/>
      <c r="D304" s="226" t="s">
        <v>210</v>
      </c>
      <c r="E304" s="232" t="s">
        <v>116</v>
      </c>
      <c r="F304" s="233" t="s">
        <v>502</v>
      </c>
      <c r="G304" s="231"/>
      <c r="H304" s="234">
        <v>6.3760000000000003</v>
      </c>
      <c r="I304" s="235"/>
      <c r="J304" s="231"/>
      <c r="K304" s="231"/>
      <c r="L304" s="236"/>
      <c r="M304" s="237"/>
      <c r="N304" s="238"/>
      <c r="O304" s="238"/>
      <c r="P304" s="238"/>
      <c r="Q304" s="238"/>
      <c r="R304" s="238"/>
      <c r="S304" s="238"/>
      <c r="T304" s="239"/>
      <c r="AT304" s="240" t="s">
        <v>210</v>
      </c>
      <c r="AU304" s="240" t="s">
        <v>87</v>
      </c>
      <c r="AV304" s="12" t="s">
        <v>87</v>
      </c>
      <c r="AW304" s="12" t="s">
        <v>38</v>
      </c>
      <c r="AX304" s="12" t="s">
        <v>85</v>
      </c>
      <c r="AY304" s="240" t="s">
        <v>197</v>
      </c>
    </row>
    <row r="305" s="1" customFormat="1" ht="16.5" customHeight="1">
      <c r="B305" s="38"/>
      <c r="C305" s="213" t="s">
        <v>503</v>
      </c>
      <c r="D305" s="213" t="s">
        <v>199</v>
      </c>
      <c r="E305" s="214" t="s">
        <v>504</v>
      </c>
      <c r="F305" s="215" t="s">
        <v>505</v>
      </c>
      <c r="G305" s="216" t="s">
        <v>92</v>
      </c>
      <c r="H305" s="217">
        <v>5.952</v>
      </c>
      <c r="I305" s="218"/>
      <c r="J305" s="219">
        <f>ROUND(I305*H305,2)</f>
        <v>0</v>
      </c>
      <c r="K305" s="215" t="s">
        <v>203</v>
      </c>
      <c r="L305" s="43"/>
      <c r="M305" s="220" t="s">
        <v>21</v>
      </c>
      <c r="N305" s="221" t="s">
        <v>48</v>
      </c>
      <c r="O305" s="83"/>
      <c r="P305" s="222">
        <f>O305*H305</f>
        <v>0</v>
      </c>
      <c r="Q305" s="222">
        <v>0.01787</v>
      </c>
      <c r="R305" s="222">
        <f>Q305*H305</f>
        <v>0.10636224</v>
      </c>
      <c r="S305" s="222">
        <v>0</v>
      </c>
      <c r="T305" s="223">
        <f>S305*H305</f>
        <v>0</v>
      </c>
      <c r="AR305" s="224" t="s">
        <v>204</v>
      </c>
      <c r="AT305" s="224" t="s">
        <v>199</v>
      </c>
      <c r="AU305" s="224" t="s">
        <v>87</v>
      </c>
      <c r="AY305" s="17" t="s">
        <v>197</v>
      </c>
      <c r="BE305" s="225">
        <f>IF(N305="základní",J305,0)</f>
        <v>0</v>
      </c>
      <c r="BF305" s="225">
        <f>IF(N305="snížená",J305,0)</f>
        <v>0</v>
      </c>
      <c r="BG305" s="225">
        <f>IF(N305="zákl. přenesená",J305,0)</f>
        <v>0</v>
      </c>
      <c r="BH305" s="225">
        <f>IF(N305="sníž. přenesená",J305,0)</f>
        <v>0</v>
      </c>
      <c r="BI305" s="225">
        <f>IF(N305="nulová",J305,0)</f>
        <v>0</v>
      </c>
      <c r="BJ305" s="17" t="s">
        <v>85</v>
      </c>
      <c r="BK305" s="225">
        <f>ROUND(I305*H305,2)</f>
        <v>0</v>
      </c>
      <c r="BL305" s="17" t="s">
        <v>204</v>
      </c>
      <c r="BM305" s="224" t="s">
        <v>506</v>
      </c>
    </row>
    <row r="306" s="1" customFormat="1">
      <c r="B306" s="38"/>
      <c r="C306" s="39"/>
      <c r="D306" s="226" t="s">
        <v>206</v>
      </c>
      <c r="E306" s="39"/>
      <c r="F306" s="227" t="s">
        <v>507</v>
      </c>
      <c r="G306" s="39"/>
      <c r="H306" s="39"/>
      <c r="I306" s="136"/>
      <c r="J306" s="39"/>
      <c r="K306" s="39"/>
      <c r="L306" s="43"/>
      <c r="M306" s="228"/>
      <c r="N306" s="83"/>
      <c r="O306" s="83"/>
      <c r="P306" s="83"/>
      <c r="Q306" s="83"/>
      <c r="R306" s="83"/>
      <c r="S306" s="83"/>
      <c r="T306" s="84"/>
      <c r="AT306" s="17" t="s">
        <v>206</v>
      </c>
      <c r="AU306" s="17" t="s">
        <v>87</v>
      </c>
    </row>
    <row r="307" s="1" customFormat="1">
      <c r="B307" s="38"/>
      <c r="C307" s="39"/>
      <c r="D307" s="226" t="s">
        <v>208</v>
      </c>
      <c r="E307" s="39"/>
      <c r="F307" s="229" t="s">
        <v>508</v>
      </c>
      <c r="G307" s="39"/>
      <c r="H307" s="39"/>
      <c r="I307" s="136"/>
      <c r="J307" s="39"/>
      <c r="K307" s="39"/>
      <c r="L307" s="43"/>
      <c r="M307" s="228"/>
      <c r="N307" s="83"/>
      <c r="O307" s="83"/>
      <c r="P307" s="83"/>
      <c r="Q307" s="83"/>
      <c r="R307" s="83"/>
      <c r="S307" s="83"/>
      <c r="T307" s="84"/>
      <c r="AT307" s="17" t="s">
        <v>208</v>
      </c>
      <c r="AU307" s="17" t="s">
        <v>87</v>
      </c>
    </row>
    <row r="308" s="12" customFormat="1">
      <c r="B308" s="230"/>
      <c r="C308" s="231"/>
      <c r="D308" s="226" t="s">
        <v>210</v>
      </c>
      <c r="E308" s="232" t="s">
        <v>21</v>
      </c>
      <c r="F308" s="233" t="s">
        <v>509</v>
      </c>
      <c r="G308" s="231"/>
      <c r="H308" s="234">
        <v>3.1800000000000002</v>
      </c>
      <c r="I308" s="235"/>
      <c r="J308" s="231"/>
      <c r="K308" s="231"/>
      <c r="L308" s="236"/>
      <c r="M308" s="237"/>
      <c r="N308" s="238"/>
      <c r="O308" s="238"/>
      <c r="P308" s="238"/>
      <c r="Q308" s="238"/>
      <c r="R308" s="238"/>
      <c r="S308" s="238"/>
      <c r="T308" s="239"/>
      <c r="AT308" s="240" t="s">
        <v>210</v>
      </c>
      <c r="AU308" s="240" t="s">
        <v>87</v>
      </c>
      <c r="AV308" s="12" t="s">
        <v>87</v>
      </c>
      <c r="AW308" s="12" t="s">
        <v>38</v>
      </c>
      <c r="AX308" s="12" t="s">
        <v>77</v>
      </c>
      <c r="AY308" s="240" t="s">
        <v>197</v>
      </c>
    </row>
    <row r="309" s="12" customFormat="1">
      <c r="B309" s="230"/>
      <c r="C309" s="231"/>
      <c r="D309" s="226" t="s">
        <v>210</v>
      </c>
      <c r="E309" s="232" t="s">
        <v>21</v>
      </c>
      <c r="F309" s="233" t="s">
        <v>510</v>
      </c>
      <c r="G309" s="231"/>
      <c r="H309" s="234">
        <v>2.7719999999999998</v>
      </c>
      <c r="I309" s="235"/>
      <c r="J309" s="231"/>
      <c r="K309" s="231"/>
      <c r="L309" s="236"/>
      <c r="M309" s="237"/>
      <c r="N309" s="238"/>
      <c r="O309" s="238"/>
      <c r="P309" s="238"/>
      <c r="Q309" s="238"/>
      <c r="R309" s="238"/>
      <c r="S309" s="238"/>
      <c r="T309" s="239"/>
      <c r="AT309" s="240" t="s">
        <v>210</v>
      </c>
      <c r="AU309" s="240" t="s">
        <v>87</v>
      </c>
      <c r="AV309" s="12" t="s">
        <v>87</v>
      </c>
      <c r="AW309" s="12" t="s">
        <v>38</v>
      </c>
      <c r="AX309" s="12" t="s">
        <v>77</v>
      </c>
      <c r="AY309" s="240" t="s">
        <v>197</v>
      </c>
    </row>
    <row r="310" s="13" customFormat="1">
      <c r="B310" s="241"/>
      <c r="C310" s="242"/>
      <c r="D310" s="226" t="s">
        <v>210</v>
      </c>
      <c r="E310" s="243" t="s">
        <v>94</v>
      </c>
      <c r="F310" s="244" t="s">
        <v>227</v>
      </c>
      <c r="G310" s="242"/>
      <c r="H310" s="245">
        <v>5.952</v>
      </c>
      <c r="I310" s="246"/>
      <c r="J310" s="242"/>
      <c r="K310" s="242"/>
      <c r="L310" s="247"/>
      <c r="M310" s="248"/>
      <c r="N310" s="249"/>
      <c r="O310" s="249"/>
      <c r="P310" s="249"/>
      <c r="Q310" s="249"/>
      <c r="R310" s="249"/>
      <c r="S310" s="249"/>
      <c r="T310" s="250"/>
      <c r="AT310" s="251" t="s">
        <v>210</v>
      </c>
      <c r="AU310" s="251" t="s">
        <v>87</v>
      </c>
      <c r="AV310" s="13" t="s">
        <v>204</v>
      </c>
      <c r="AW310" s="13" t="s">
        <v>38</v>
      </c>
      <c r="AX310" s="13" t="s">
        <v>85</v>
      </c>
      <c r="AY310" s="251" t="s">
        <v>197</v>
      </c>
    </row>
    <row r="311" s="1" customFormat="1" ht="16.5" customHeight="1">
      <c r="B311" s="38"/>
      <c r="C311" s="213" t="s">
        <v>511</v>
      </c>
      <c r="D311" s="213" t="s">
        <v>199</v>
      </c>
      <c r="E311" s="214" t="s">
        <v>512</v>
      </c>
      <c r="F311" s="215" t="s">
        <v>513</v>
      </c>
      <c r="G311" s="216" t="s">
        <v>92</v>
      </c>
      <c r="H311" s="217">
        <v>5.952</v>
      </c>
      <c r="I311" s="218"/>
      <c r="J311" s="219">
        <f>ROUND(I311*H311,2)</f>
        <v>0</v>
      </c>
      <c r="K311" s="215" t="s">
        <v>203</v>
      </c>
      <c r="L311" s="43"/>
      <c r="M311" s="220" t="s">
        <v>21</v>
      </c>
      <c r="N311" s="221" t="s">
        <v>48</v>
      </c>
      <c r="O311" s="83"/>
      <c r="P311" s="222">
        <f>O311*H311</f>
        <v>0</v>
      </c>
      <c r="Q311" s="222">
        <v>0</v>
      </c>
      <c r="R311" s="222">
        <f>Q311*H311</f>
        <v>0</v>
      </c>
      <c r="S311" s="222">
        <v>0</v>
      </c>
      <c r="T311" s="223">
        <f>S311*H311</f>
        <v>0</v>
      </c>
      <c r="AR311" s="224" t="s">
        <v>204</v>
      </c>
      <c r="AT311" s="224" t="s">
        <v>199</v>
      </c>
      <c r="AU311" s="224" t="s">
        <v>87</v>
      </c>
      <c r="AY311" s="17" t="s">
        <v>197</v>
      </c>
      <c r="BE311" s="225">
        <f>IF(N311="základní",J311,0)</f>
        <v>0</v>
      </c>
      <c r="BF311" s="225">
        <f>IF(N311="snížená",J311,0)</f>
        <v>0</v>
      </c>
      <c r="BG311" s="225">
        <f>IF(N311="zákl. přenesená",J311,0)</f>
        <v>0</v>
      </c>
      <c r="BH311" s="225">
        <f>IF(N311="sníž. přenesená",J311,0)</f>
        <v>0</v>
      </c>
      <c r="BI311" s="225">
        <f>IF(N311="nulová",J311,0)</f>
        <v>0</v>
      </c>
      <c r="BJ311" s="17" t="s">
        <v>85</v>
      </c>
      <c r="BK311" s="225">
        <f>ROUND(I311*H311,2)</f>
        <v>0</v>
      </c>
      <c r="BL311" s="17" t="s">
        <v>204</v>
      </c>
      <c r="BM311" s="224" t="s">
        <v>514</v>
      </c>
    </row>
    <row r="312" s="1" customFormat="1">
      <c r="B312" s="38"/>
      <c r="C312" s="39"/>
      <c r="D312" s="226" t="s">
        <v>206</v>
      </c>
      <c r="E312" s="39"/>
      <c r="F312" s="227" t="s">
        <v>515</v>
      </c>
      <c r="G312" s="39"/>
      <c r="H312" s="39"/>
      <c r="I312" s="136"/>
      <c r="J312" s="39"/>
      <c r="K312" s="39"/>
      <c r="L312" s="43"/>
      <c r="M312" s="228"/>
      <c r="N312" s="83"/>
      <c r="O312" s="83"/>
      <c r="P312" s="83"/>
      <c r="Q312" s="83"/>
      <c r="R312" s="83"/>
      <c r="S312" s="83"/>
      <c r="T312" s="84"/>
      <c r="AT312" s="17" t="s">
        <v>206</v>
      </c>
      <c r="AU312" s="17" t="s">
        <v>87</v>
      </c>
    </row>
    <row r="313" s="1" customFormat="1">
      <c r="B313" s="38"/>
      <c r="C313" s="39"/>
      <c r="D313" s="226" t="s">
        <v>208</v>
      </c>
      <c r="E313" s="39"/>
      <c r="F313" s="229" t="s">
        <v>508</v>
      </c>
      <c r="G313" s="39"/>
      <c r="H313" s="39"/>
      <c r="I313" s="136"/>
      <c r="J313" s="39"/>
      <c r="K313" s="39"/>
      <c r="L313" s="43"/>
      <c r="M313" s="228"/>
      <c r="N313" s="83"/>
      <c r="O313" s="83"/>
      <c r="P313" s="83"/>
      <c r="Q313" s="83"/>
      <c r="R313" s="83"/>
      <c r="S313" s="83"/>
      <c r="T313" s="84"/>
      <c r="AT313" s="17" t="s">
        <v>208</v>
      </c>
      <c r="AU313" s="17" t="s">
        <v>87</v>
      </c>
    </row>
    <row r="314" s="12" customFormat="1">
      <c r="B314" s="230"/>
      <c r="C314" s="231"/>
      <c r="D314" s="226" t="s">
        <v>210</v>
      </c>
      <c r="E314" s="232" t="s">
        <v>21</v>
      </c>
      <c r="F314" s="233" t="s">
        <v>94</v>
      </c>
      <c r="G314" s="231"/>
      <c r="H314" s="234">
        <v>5.952</v>
      </c>
      <c r="I314" s="235"/>
      <c r="J314" s="231"/>
      <c r="K314" s="231"/>
      <c r="L314" s="236"/>
      <c r="M314" s="237"/>
      <c r="N314" s="238"/>
      <c r="O314" s="238"/>
      <c r="P314" s="238"/>
      <c r="Q314" s="238"/>
      <c r="R314" s="238"/>
      <c r="S314" s="238"/>
      <c r="T314" s="239"/>
      <c r="AT314" s="240" t="s">
        <v>210</v>
      </c>
      <c r="AU314" s="240" t="s">
        <v>87</v>
      </c>
      <c r="AV314" s="12" t="s">
        <v>87</v>
      </c>
      <c r="AW314" s="12" t="s">
        <v>38</v>
      </c>
      <c r="AX314" s="12" t="s">
        <v>77</v>
      </c>
      <c r="AY314" s="240" t="s">
        <v>197</v>
      </c>
    </row>
    <row r="315" s="1" customFormat="1" ht="16.5" customHeight="1">
      <c r="B315" s="38"/>
      <c r="C315" s="213" t="s">
        <v>516</v>
      </c>
      <c r="D315" s="213" t="s">
        <v>199</v>
      </c>
      <c r="E315" s="214" t="s">
        <v>517</v>
      </c>
      <c r="F315" s="215" t="s">
        <v>518</v>
      </c>
      <c r="G315" s="216" t="s">
        <v>420</v>
      </c>
      <c r="H315" s="217">
        <v>1.403</v>
      </c>
      <c r="I315" s="218"/>
      <c r="J315" s="219">
        <f>ROUND(I315*H315,2)</f>
        <v>0</v>
      </c>
      <c r="K315" s="215" t="s">
        <v>203</v>
      </c>
      <c r="L315" s="43"/>
      <c r="M315" s="220" t="s">
        <v>21</v>
      </c>
      <c r="N315" s="221" t="s">
        <v>48</v>
      </c>
      <c r="O315" s="83"/>
      <c r="P315" s="222">
        <f>O315*H315</f>
        <v>0</v>
      </c>
      <c r="Q315" s="222">
        <v>1.0490900000000001</v>
      </c>
      <c r="R315" s="222">
        <f>Q315*H315</f>
        <v>1.4718732700000001</v>
      </c>
      <c r="S315" s="222">
        <v>0</v>
      </c>
      <c r="T315" s="223">
        <f>S315*H315</f>
        <v>0</v>
      </c>
      <c r="AR315" s="224" t="s">
        <v>204</v>
      </c>
      <c r="AT315" s="224" t="s">
        <v>199</v>
      </c>
      <c r="AU315" s="224" t="s">
        <v>87</v>
      </c>
      <c r="AY315" s="17" t="s">
        <v>197</v>
      </c>
      <c r="BE315" s="225">
        <f>IF(N315="základní",J315,0)</f>
        <v>0</v>
      </c>
      <c r="BF315" s="225">
        <f>IF(N315="snížená",J315,0)</f>
        <v>0</v>
      </c>
      <c r="BG315" s="225">
        <f>IF(N315="zákl. přenesená",J315,0)</f>
        <v>0</v>
      </c>
      <c r="BH315" s="225">
        <f>IF(N315="sníž. přenesená",J315,0)</f>
        <v>0</v>
      </c>
      <c r="BI315" s="225">
        <f>IF(N315="nulová",J315,0)</f>
        <v>0</v>
      </c>
      <c r="BJ315" s="17" t="s">
        <v>85</v>
      </c>
      <c r="BK315" s="225">
        <f>ROUND(I315*H315,2)</f>
        <v>0</v>
      </c>
      <c r="BL315" s="17" t="s">
        <v>204</v>
      </c>
      <c r="BM315" s="224" t="s">
        <v>519</v>
      </c>
    </row>
    <row r="316" s="1" customFormat="1">
      <c r="B316" s="38"/>
      <c r="C316" s="39"/>
      <c r="D316" s="226" t="s">
        <v>206</v>
      </c>
      <c r="E316" s="39"/>
      <c r="F316" s="227" t="s">
        <v>520</v>
      </c>
      <c r="G316" s="39"/>
      <c r="H316" s="39"/>
      <c r="I316" s="136"/>
      <c r="J316" s="39"/>
      <c r="K316" s="39"/>
      <c r="L316" s="43"/>
      <c r="M316" s="228"/>
      <c r="N316" s="83"/>
      <c r="O316" s="83"/>
      <c r="P316" s="83"/>
      <c r="Q316" s="83"/>
      <c r="R316" s="83"/>
      <c r="S316" s="83"/>
      <c r="T316" s="84"/>
      <c r="AT316" s="17" t="s">
        <v>206</v>
      </c>
      <c r="AU316" s="17" t="s">
        <v>87</v>
      </c>
    </row>
    <row r="317" s="1" customFormat="1">
      <c r="B317" s="38"/>
      <c r="C317" s="39"/>
      <c r="D317" s="226" t="s">
        <v>208</v>
      </c>
      <c r="E317" s="39"/>
      <c r="F317" s="229" t="s">
        <v>521</v>
      </c>
      <c r="G317" s="39"/>
      <c r="H317" s="39"/>
      <c r="I317" s="136"/>
      <c r="J317" s="39"/>
      <c r="K317" s="39"/>
      <c r="L317" s="43"/>
      <c r="M317" s="228"/>
      <c r="N317" s="83"/>
      <c r="O317" s="83"/>
      <c r="P317" s="83"/>
      <c r="Q317" s="83"/>
      <c r="R317" s="83"/>
      <c r="S317" s="83"/>
      <c r="T317" s="84"/>
      <c r="AT317" s="17" t="s">
        <v>208</v>
      </c>
      <c r="AU317" s="17" t="s">
        <v>87</v>
      </c>
    </row>
    <row r="318" s="12" customFormat="1">
      <c r="B318" s="230"/>
      <c r="C318" s="231"/>
      <c r="D318" s="226" t="s">
        <v>210</v>
      </c>
      <c r="E318" s="232" t="s">
        <v>21</v>
      </c>
      <c r="F318" s="233" t="s">
        <v>522</v>
      </c>
      <c r="G318" s="231"/>
      <c r="H318" s="234">
        <v>1.403</v>
      </c>
      <c r="I318" s="235"/>
      <c r="J318" s="231"/>
      <c r="K318" s="231"/>
      <c r="L318" s="236"/>
      <c r="M318" s="237"/>
      <c r="N318" s="238"/>
      <c r="O318" s="238"/>
      <c r="P318" s="238"/>
      <c r="Q318" s="238"/>
      <c r="R318" s="238"/>
      <c r="S318" s="238"/>
      <c r="T318" s="239"/>
      <c r="AT318" s="240" t="s">
        <v>210</v>
      </c>
      <c r="AU318" s="240" t="s">
        <v>87</v>
      </c>
      <c r="AV318" s="12" t="s">
        <v>87</v>
      </c>
      <c r="AW318" s="12" t="s">
        <v>38</v>
      </c>
      <c r="AX318" s="12" t="s">
        <v>85</v>
      </c>
      <c r="AY318" s="240" t="s">
        <v>197</v>
      </c>
    </row>
    <row r="319" s="1" customFormat="1" ht="16.5" customHeight="1">
      <c r="B319" s="38"/>
      <c r="C319" s="213" t="s">
        <v>523</v>
      </c>
      <c r="D319" s="213" t="s">
        <v>199</v>
      </c>
      <c r="E319" s="214" t="s">
        <v>524</v>
      </c>
      <c r="F319" s="215" t="s">
        <v>525</v>
      </c>
      <c r="G319" s="216" t="s">
        <v>92</v>
      </c>
      <c r="H319" s="217">
        <v>24.469999999999999</v>
      </c>
      <c r="I319" s="218"/>
      <c r="J319" s="219">
        <f>ROUND(I319*H319,2)</f>
        <v>0</v>
      </c>
      <c r="K319" s="215" t="s">
        <v>203</v>
      </c>
      <c r="L319" s="43"/>
      <c r="M319" s="220" t="s">
        <v>21</v>
      </c>
      <c r="N319" s="221" t="s">
        <v>48</v>
      </c>
      <c r="O319" s="83"/>
      <c r="P319" s="222">
        <f>O319*H319</f>
        <v>0</v>
      </c>
      <c r="Q319" s="222">
        <v>0.01087</v>
      </c>
      <c r="R319" s="222">
        <f>Q319*H319</f>
        <v>0.26598889999999997</v>
      </c>
      <c r="S319" s="222">
        <v>0</v>
      </c>
      <c r="T319" s="223">
        <f>S319*H319</f>
        <v>0</v>
      </c>
      <c r="AR319" s="224" t="s">
        <v>204</v>
      </c>
      <c r="AT319" s="224" t="s">
        <v>199</v>
      </c>
      <c r="AU319" s="224" t="s">
        <v>87</v>
      </c>
      <c r="AY319" s="17" t="s">
        <v>197</v>
      </c>
      <c r="BE319" s="225">
        <f>IF(N319="základní",J319,0)</f>
        <v>0</v>
      </c>
      <c r="BF319" s="225">
        <f>IF(N319="snížená",J319,0)</f>
        <v>0</v>
      </c>
      <c r="BG319" s="225">
        <f>IF(N319="zákl. přenesená",J319,0)</f>
        <v>0</v>
      </c>
      <c r="BH319" s="225">
        <f>IF(N319="sníž. přenesená",J319,0)</f>
        <v>0</v>
      </c>
      <c r="BI319" s="225">
        <f>IF(N319="nulová",J319,0)</f>
        <v>0</v>
      </c>
      <c r="BJ319" s="17" t="s">
        <v>85</v>
      </c>
      <c r="BK319" s="225">
        <f>ROUND(I319*H319,2)</f>
        <v>0</v>
      </c>
      <c r="BL319" s="17" t="s">
        <v>204</v>
      </c>
      <c r="BM319" s="224" t="s">
        <v>526</v>
      </c>
    </row>
    <row r="320" s="1" customFormat="1">
      <c r="B320" s="38"/>
      <c r="C320" s="39"/>
      <c r="D320" s="226" t="s">
        <v>206</v>
      </c>
      <c r="E320" s="39"/>
      <c r="F320" s="227" t="s">
        <v>527</v>
      </c>
      <c r="G320" s="39"/>
      <c r="H320" s="39"/>
      <c r="I320" s="136"/>
      <c r="J320" s="39"/>
      <c r="K320" s="39"/>
      <c r="L320" s="43"/>
      <c r="M320" s="228"/>
      <c r="N320" s="83"/>
      <c r="O320" s="83"/>
      <c r="P320" s="83"/>
      <c r="Q320" s="83"/>
      <c r="R320" s="83"/>
      <c r="S320" s="83"/>
      <c r="T320" s="84"/>
      <c r="AT320" s="17" t="s">
        <v>206</v>
      </c>
      <c r="AU320" s="17" t="s">
        <v>87</v>
      </c>
    </row>
    <row r="321" s="1" customFormat="1">
      <c r="B321" s="38"/>
      <c r="C321" s="39"/>
      <c r="D321" s="226" t="s">
        <v>208</v>
      </c>
      <c r="E321" s="39"/>
      <c r="F321" s="229" t="s">
        <v>528</v>
      </c>
      <c r="G321" s="39"/>
      <c r="H321" s="39"/>
      <c r="I321" s="136"/>
      <c r="J321" s="39"/>
      <c r="K321" s="39"/>
      <c r="L321" s="43"/>
      <c r="M321" s="228"/>
      <c r="N321" s="83"/>
      <c r="O321" s="83"/>
      <c r="P321" s="83"/>
      <c r="Q321" s="83"/>
      <c r="R321" s="83"/>
      <c r="S321" s="83"/>
      <c r="T321" s="84"/>
      <c r="AT321" s="17" t="s">
        <v>208</v>
      </c>
      <c r="AU321" s="17" t="s">
        <v>87</v>
      </c>
    </row>
    <row r="322" s="12" customFormat="1">
      <c r="B322" s="230"/>
      <c r="C322" s="231"/>
      <c r="D322" s="226" t="s">
        <v>210</v>
      </c>
      <c r="E322" s="232" t="s">
        <v>147</v>
      </c>
      <c r="F322" s="233" t="s">
        <v>529</v>
      </c>
      <c r="G322" s="231"/>
      <c r="H322" s="234">
        <v>24.469999999999999</v>
      </c>
      <c r="I322" s="235"/>
      <c r="J322" s="231"/>
      <c r="K322" s="231"/>
      <c r="L322" s="236"/>
      <c r="M322" s="237"/>
      <c r="N322" s="238"/>
      <c r="O322" s="238"/>
      <c r="P322" s="238"/>
      <c r="Q322" s="238"/>
      <c r="R322" s="238"/>
      <c r="S322" s="238"/>
      <c r="T322" s="239"/>
      <c r="AT322" s="240" t="s">
        <v>210</v>
      </c>
      <c r="AU322" s="240" t="s">
        <v>87</v>
      </c>
      <c r="AV322" s="12" t="s">
        <v>87</v>
      </c>
      <c r="AW322" s="12" t="s">
        <v>38</v>
      </c>
      <c r="AX322" s="12" t="s">
        <v>85</v>
      </c>
      <c r="AY322" s="240" t="s">
        <v>197</v>
      </c>
    </row>
    <row r="323" s="1" customFormat="1" ht="16.5" customHeight="1">
      <c r="B323" s="38"/>
      <c r="C323" s="213" t="s">
        <v>530</v>
      </c>
      <c r="D323" s="213" t="s">
        <v>199</v>
      </c>
      <c r="E323" s="214" t="s">
        <v>531</v>
      </c>
      <c r="F323" s="215" t="s">
        <v>532</v>
      </c>
      <c r="G323" s="216" t="s">
        <v>92</v>
      </c>
      <c r="H323" s="217">
        <v>24.469999999999999</v>
      </c>
      <c r="I323" s="218"/>
      <c r="J323" s="219">
        <f>ROUND(I323*H323,2)</f>
        <v>0</v>
      </c>
      <c r="K323" s="215" t="s">
        <v>203</v>
      </c>
      <c r="L323" s="43"/>
      <c r="M323" s="220" t="s">
        <v>21</v>
      </c>
      <c r="N323" s="221" t="s">
        <v>48</v>
      </c>
      <c r="O323" s="83"/>
      <c r="P323" s="222">
        <f>O323*H323</f>
        <v>0</v>
      </c>
      <c r="Q323" s="222">
        <v>0</v>
      </c>
      <c r="R323" s="222">
        <f>Q323*H323</f>
        <v>0</v>
      </c>
      <c r="S323" s="222">
        <v>0</v>
      </c>
      <c r="T323" s="223">
        <f>S323*H323</f>
        <v>0</v>
      </c>
      <c r="AR323" s="224" t="s">
        <v>204</v>
      </c>
      <c r="AT323" s="224" t="s">
        <v>199</v>
      </c>
      <c r="AU323" s="224" t="s">
        <v>87</v>
      </c>
      <c r="AY323" s="17" t="s">
        <v>197</v>
      </c>
      <c r="BE323" s="225">
        <f>IF(N323="základní",J323,0)</f>
        <v>0</v>
      </c>
      <c r="BF323" s="225">
        <f>IF(N323="snížená",J323,0)</f>
        <v>0</v>
      </c>
      <c r="BG323" s="225">
        <f>IF(N323="zákl. přenesená",J323,0)</f>
        <v>0</v>
      </c>
      <c r="BH323" s="225">
        <f>IF(N323="sníž. přenesená",J323,0)</f>
        <v>0</v>
      </c>
      <c r="BI323" s="225">
        <f>IF(N323="nulová",J323,0)</f>
        <v>0</v>
      </c>
      <c r="BJ323" s="17" t="s">
        <v>85</v>
      </c>
      <c r="BK323" s="225">
        <f>ROUND(I323*H323,2)</f>
        <v>0</v>
      </c>
      <c r="BL323" s="17" t="s">
        <v>204</v>
      </c>
      <c r="BM323" s="224" t="s">
        <v>533</v>
      </c>
    </row>
    <row r="324" s="1" customFormat="1">
      <c r="B324" s="38"/>
      <c r="C324" s="39"/>
      <c r="D324" s="226" t="s">
        <v>206</v>
      </c>
      <c r="E324" s="39"/>
      <c r="F324" s="227" t="s">
        <v>534</v>
      </c>
      <c r="G324" s="39"/>
      <c r="H324" s="39"/>
      <c r="I324" s="136"/>
      <c r="J324" s="39"/>
      <c r="K324" s="39"/>
      <c r="L324" s="43"/>
      <c r="M324" s="228"/>
      <c r="N324" s="83"/>
      <c r="O324" s="83"/>
      <c r="P324" s="83"/>
      <c r="Q324" s="83"/>
      <c r="R324" s="83"/>
      <c r="S324" s="83"/>
      <c r="T324" s="84"/>
      <c r="AT324" s="17" t="s">
        <v>206</v>
      </c>
      <c r="AU324" s="17" t="s">
        <v>87</v>
      </c>
    </row>
    <row r="325" s="1" customFormat="1">
      <c r="B325" s="38"/>
      <c r="C325" s="39"/>
      <c r="D325" s="226" t="s">
        <v>208</v>
      </c>
      <c r="E325" s="39"/>
      <c r="F325" s="229" t="s">
        <v>528</v>
      </c>
      <c r="G325" s="39"/>
      <c r="H325" s="39"/>
      <c r="I325" s="136"/>
      <c r="J325" s="39"/>
      <c r="K325" s="39"/>
      <c r="L325" s="43"/>
      <c r="M325" s="228"/>
      <c r="N325" s="83"/>
      <c r="O325" s="83"/>
      <c r="P325" s="83"/>
      <c r="Q325" s="83"/>
      <c r="R325" s="83"/>
      <c r="S325" s="83"/>
      <c r="T325" s="84"/>
      <c r="AT325" s="17" t="s">
        <v>208</v>
      </c>
      <c r="AU325" s="17" t="s">
        <v>87</v>
      </c>
    </row>
    <row r="326" s="12" customFormat="1">
      <c r="B326" s="230"/>
      <c r="C326" s="231"/>
      <c r="D326" s="226" t="s">
        <v>210</v>
      </c>
      <c r="E326" s="232" t="s">
        <v>21</v>
      </c>
      <c r="F326" s="233" t="s">
        <v>147</v>
      </c>
      <c r="G326" s="231"/>
      <c r="H326" s="234">
        <v>24.469999999999999</v>
      </c>
      <c r="I326" s="235"/>
      <c r="J326" s="231"/>
      <c r="K326" s="231"/>
      <c r="L326" s="236"/>
      <c r="M326" s="237"/>
      <c r="N326" s="238"/>
      <c r="O326" s="238"/>
      <c r="P326" s="238"/>
      <c r="Q326" s="238"/>
      <c r="R326" s="238"/>
      <c r="S326" s="238"/>
      <c r="T326" s="239"/>
      <c r="AT326" s="240" t="s">
        <v>210</v>
      </c>
      <c r="AU326" s="240" t="s">
        <v>87</v>
      </c>
      <c r="AV326" s="12" t="s">
        <v>87</v>
      </c>
      <c r="AW326" s="12" t="s">
        <v>38</v>
      </c>
      <c r="AX326" s="12" t="s">
        <v>85</v>
      </c>
      <c r="AY326" s="240" t="s">
        <v>197</v>
      </c>
    </row>
    <row r="327" s="1" customFormat="1" ht="16.5" customHeight="1">
      <c r="B327" s="38"/>
      <c r="C327" s="213" t="s">
        <v>535</v>
      </c>
      <c r="D327" s="213" t="s">
        <v>199</v>
      </c>
      <c r="E327" s="214" t="s">
        <v>536</v>
      </c>
      <c r="F327" s="215" t="s">
        <v>537</v>
      </c>
      <c r="G327" s="216" t="s">
        <v>124</v>
      </c>
      <c r="H327" s="217">
        <v>4</v>
      </c>
      <c r="I327" s="218"/>
      <c r="J327" s="219">
        <f>ROUND(I327*H327,2)</f>
        <v>0</v>
      </c>
      <c r="K327" s="215" t="s">
        <v>203</v>
      </c>
      <c r="L327" s="43"/>
      <c r="M327" s="220" t="s">
        <v>21</v>
      </c>
      <c r="N327" s="221" t="s">
        <v>48</v>
      </c>
      <c r="O327" s="83"/>
      <c r="P327" s="222">
        <f>O327*H327</f>
        <v>0</v>
      </c>
      <c r="Q327" s="222">
        <v>0.29591000000000001</v>
      </c>
      <c r="R327" s="222">
        <f>Q327*H327</f>
        <v>1.18364</v>
      </c>
      <c r="S327" s="222">
        <v>0</v>
      </c>
      <c r="T327" s="223">
        <f>S327*H327</f>
        <v>0</v>
      </c>
      <c r="AR327" s="224" t="s">
        <v>204</v>
      </c>
      <c r="AT327" s="224" t="s">
        <v>199</v>
      </c>
      <c r="AU327" s="224" t="s">
        <v>87</v>
      </c>
      <c r="AY327" s="17" t="s">
        <v>197</v>
      </c>
      <c r="BE327" s="225">
        <f>IF(N327="základní",J327,0)</f>
        <v>0</v>
      </c>
      <c r="BF327" s="225">
        <f>IF(N327="snížená",J327,0)</f>
        <v>0</v>
      </c>
      <c r="BG327" s="225">
        <f>IF(N327="zákl. přenesená",J327,0)</f>
        <v>0</v>
      </c>
      <c r="BH327" s="225">
        <f>IF(N327="sníž. přenesená",J327,0)</f>
        <v>0</v>
      </c>
      <c r="BI327" s="225">
        <f>IF(N327="nulová",J327,0)</f>
        <v>0</v>
      </c>
      <c r="BJ327" s="17" t="s">
        <v>85</v>
      </c>
      <c r="BK327" s="225">
        <f>ROUND(I327*H327,2)</f>
        <v>0</v>
      </c>
      <c r="BL327" s="17" t="s">
        <v>204</v>
      </c>
      <c r="BM327" s="224" t="s">
        <v>538</v>
      </c>
    </row>
    <row r="328" s="1" customFormat="1">
      <c r="B328" s="38"/>
      <c r="C328" s="39"/>
      <c r="D328" s="226" t="s">
        <v>206</v>
      </c>
      <c r="E328" s="39"/>
      <c r="F328" s="227" t="s">
        <v>539</v>
      </c>
      <c r="G328" s="39"/>
      <c r="H328" s="39"/>
      <c r="I328" s="136"/>
      <c r="J328" s="39"/>
      <c r="K328" s="39"/>
      <c r="L328" s="43"/>
      <c r="M328" s="228"/>
      <c r="N328" s="83"/>
      <c r="O328" s="83"/>
      <c r="P328" s="83"/>
      <c r="Q328" s="83"/>
      <c r="R328" s="83"/>
      <c r="S328" s="83"/>
      <c r="T328" s="84"/>
      <c r="AT328" s="17" t="s">
        <v>206</v>
      </c>
      <c r="AU328" s="17" t="s">
        <v>87</v>
      </c>
    </row>
    <row r="329" s="1" customFormat="1">
      <c r="B329" s="38"/>
      <c r="C329" s="39"/>
      <c r="D329" s="226" t="s">
        <v>208</v>
      </c>
      <c r="E329" s="39"/>
      <c r="F329" s="229" t="s">
        <v>540</v>
      </c>
      <c r="G329" s="39"/>
      <c r="H329" s="39"/>
      <c r="I329" s="136"/>
      <c r="J329" s="39"/>
      <c r="K329" s="39"/>
      <c r="L329" s="43"/>
      <c r="M329" s="228"/>
      <c r="N329" s="83"/>
      <c r="O329" s="83"/>
      <c r="P329" s="83"/>
      <c r="Q329" s="83"/>
      <c r="R329" s="83"/>
      <c r="S329" s="83"/>
      <c r="T329" s="84"/>
      <c r="AT329" s="17" t="s">
        <v>208</v>
      </c>
      <c r="AU329" s="17" t="s">
        <v>87</v>
      </c>
    </row>
    <row r="330" s="1" customFormat="1" ht="16.5" customHeight="1">
      <c r="B330" s="38"/>
      <c r="C330" s="213" t="s">
        <v>541</v>
      </c>
      <c r="D330" s="213" t="s">
        <v>199</v>
      </c>
      <c r="E330" s="214" t="s">
        <v>542</v>
      </c>
      <c r="F330" s="215" t="s">
        <v>543</v>
      </c>
      <c r="G330" s="216" t="s">
        <v>92</v>
      </c>
      <c r="H330" s="217">
        <v>57.450000000000003</v>
      </c>
      <c r="I330" s="218"/>
      <c r="J330" s="219">
        <f>ROUND(I330*H330,2)</f>
        <v>0</v>
      </c>
      <c r="K330" s="215" t="s">
        <v>203</v>
      </c>
      <c r="L330" s="43"/>
      <c r="M330" s="220" t="s">
        <v>21</v>
      </c>
      <c r="N330" s="221" t="s">
        <v>48</v>
      </c>
      <c r="O330" s="83"/>
      <c r="P330" s="222">
        <f>O330*H330</f>
        <v>0</v>
      </c>
      <c r="Q330" s="222">
        <v>0</v>
      </c>
      <c r="R330" s="222">
        <f>Q330*H330</f>
        <v>0</v>
      </c>
      <c r="S330" s="222">
        <v>0</v>
      </c>
      <c r="T330" s="223">
        <f>S330*H330</f>
        <v>0</v>
      </c>
      <c r="AR330" s="224" t="s">
        <v>204</v>
      </c>
      <c r="AT330" s="224" t="s">
        <v>199</v>
      </c>
      <c r="AU330" s="224" t="s">
        <v>87</v>
      </c>
      <c r="AY330" s="17" t="s">
        <v>197</v>
      </c>
      <c r="BE330" s="225">
        <f>IF(N330="základní",J330,0)</f>
        <v>0</v>
      </c>
      <c r="BF330" s="225">
        <f>IF(N330="snížená",J330,0)</f>
        <v>0</v>
      </c>
      <c r="BG330" s="225">
        <f>IF(N330="zákl. přenesená",J330,0)</f>
        <v>0</v>
      </c>
      <c r="BH330" s="225">
        <f>IF(N330="sníž. přenesená",J330,0)</f>
        <v>0</v>
      </c>
      <c r="BI330" s="225">
        <f>IF(N330="nulová",J330,0)</f>
        <v>0</v>
      </c>
      <c r="BJ330" s="17" t="s">
        <v>85</v>
      </c>
      <c r="BK330" s="225">
        <f>ROUND(I330*H330,2)</f>
        <v>0</v>
      </c>
      <c r="BL330" s="17" t="s">
        <v>204</v>
      </c>
      <c r="BM330" s="224" t="s">
        <v>544</v>
      </c>
    </row>
    <row r="331" s="1" customFormat="1">
      <c r="B331" s="38"/>
      <c r="C331" s="39"/>
      <c r="D331" s="226" t="s">
        <v>206</v>
      </c>
      <c r="E331" s="39"/>
      <c r="F331" s="227" t="s">
        <v>545</v>
      </c>
      <c r="G331" s="39"/>
      <c r="H331" s="39"/>
      <c r="I331" s="136"/>
      <c r="J331" s="39"/>
      <c r="K331" s="39"/>
      <c r="L331" s="43"/>
      <c r="M331" s="228"/>
      <c r="N331" s="83"/>
      <c r="O331" s="83"/>
      <c r="P331" s="83"/>
      <c r="Q331" s="83"/>
      <c r="R331" s="83"/>
      <c r="S331" s="83"/>
      <c r="T331" s="84"/>
      <c r="AT331" s="17" t="s">
        <v>206</v>
      </c>
      <c r="AU331" s="17" t="s">
        <v>87</v>
      </c>
    </row>
    <row r="332" s="1" customFormat="1">
      <c r="B332" s="38"/>
      <c r="C332" s="39"/>
      <c r="D332" s="226" t="s">
        <v>208</v>
      </c>
      <c r="E332" s="39"/>
      <c r="F332" s="229" t="s">
        <v>546</v>
      </c>
      <c r="G332" s="39"/>
      <c r="H332" s="39"/>
      <c r="I332" s="136"/>
      <c r="J332" s="39"/>
      <c r="K332" s="39"/>
      <c r="L332" s="43"/>
      <c r="M332" s="228"/>
      <c r="N332" s="83"/>
      <c r="O332" s="83"/>
      <c r="P332" s="83"/>
      <c r="Q332" s="83"/>
      <c r="R332" s="83"/>
      <c r="S332" s="83"/>
      <c r="T332" s="84"/>
      <c r="AT332" s="17" t="s">
        <v>208</v>
      </c>
      <c r="AU332" s="17" t="s">
        <v>87</v>
      </c>
    </row>
    <row r="333" s="14" customFormat="1">
      <c r="B333" s="252"/>
      <c r="C333" s="253"/>
      <c r="D333" s="226" t="s">
        <v>210</v>
      </c>
      <c r="E333" s="254" t="s">
        <v>21</v>
      </c>
      <c r="F333" s="255" t="s">
        <v>288</v>
      </c>
      <c r="G333" s="253"/>
      <c r="H333" s="254" t="s">
        <v>21</v>
      </c>
      <c r="I333" s="256"/>
      <c r="J333" s="253"/>
      <c r="K333" s="253"/>
      <c r="L333" s="257"/>
      <c r="M333" s="258"/>
      <c r="N333" s="259"/>
      <c r="O333" s="259"/>
      <c r="P333" s="259"/>
      <c r="Q333" s="259"/>
      <c r="R333" s="259"/>
      <c r="S333" s="259"/>
      <c r="T333" s="260"/>
      <c r="AT333" s="261" t="s">
        <v>210</v>
      </c>
      <c r="AU333" s="261" t="s">
        <v>87</v>
      </c>
      <c r="AV333" s="14" t="s">
        <v>85</v>
      </c>
      <c r="AW333" s="14" t="s">
        <v>38</v>
      </c>
      <c r="AX333" s="14" t="s">
        <v>77</v>
      </c>
      <c r="AY333" s="261" t="s">
        <v>197</v>
      </c>
    </row>
    <row r="334" s="14" customFormat="1">
      <c r="B334" s="252"/>
      <c r="C334" s="253"/>
      <c r="D334" s="226" t="s">
        <v>210</v>
      </c>
      <c r="E334" s="254" t="s">
        <v>21</v>
      </c>
      <c r="F334" s="255" t="s">
        <v>547</v>
      </c>
      <c r="G334" s="253"/>
      <c r="H334" s="254" t="s">
        <v>21</v>
      </c>
      <c r="I334" s="256"/>
      <c r="J334" s="253"/>
      <c r="K334" s="253"/>
      <c r="L334" s="257"/>
      <c r="M334" s="258"/>
      <c r="N334" s="259"/>
      <c r="O334" s="259"/>
      <c r="P334" s="259"/>
      <c r="Q334" s="259"/>
      <c r="R334" s="259"/>
      <c r="S334" s="259"/>
      <c r="T334" s="260"/>
      <c r="AT334" s="261" t="s">
        <v>210</v>
      </c>
      <c r="AU334" s="261" t="s">
        <v>87</v>
      </c>
      <c r="AV334" s="14" t="s">
        <v>85</v>
      </c>
      <c r="AW334" s="14" t="s">
        <v>38</v>
      </c>
      <c r="AX334" s="14" t="s">
        <v>77</v>
      </c>
      <c r="AY334" s="261" t="s">
        <v>197</v>
      </c>
    </row>
    <row r="335" s="12" customFormat="1">
      <c r="B335" s="230"/>
      <c r="C335" s="231"/>
      <c r="D335" s="226" t="s">
        <v>210</v>
      </c>
      <c r="E335" s="232" t="s">
        <v>21</v>
      </c>
      <c r="F335" s="233" t="s">
        <v>548</v>
      </c>
      <c r="G335" s="231"/>
      <c r="H335" s="234">
        <v>29.899999999999999</v>
      </c>
      <c r="I335" s="235"/>
      <c r="J335" s="231"/>
      <c r="K335" s="231"/>
      <c r="L335" s="236"/>
      <c r="M335" s="237"/>
      <c r="N335" s="238"/>
      <c r="O335" s="238"/>
      <c r="P335" s="238"/>
      <c r="Q335" s="238"/>
      <c r="R335" s="238"/>
      <c r="S335" s="238"/>
      <c r="T335" s="239"/>
      <c r="AT335" s="240" t="s">
        <v>210</v>
      </c>
      <c r="AU335" s="240" t="s">
        <v>87</v>
      </c>
      <c r="AV335" s="12" t="s">
        <v>87</v>
      </c>
      <c r="AW335" s="12" t="s">
        <v>38</v>
      </c>
      <c r="AX335" s="12" t="s">
        <v>77</v>
      </c>
      <c r="AY335" s="240" t="s">
        <v>197</v>
      </c>
    </row>
    <row r="336" s="14" customFormat="1">
      <c r="B336" s="252"/>
      <c r="C336" s="253"/>
      <c r="D336" s="226" t="s">
        <v>210</v>
      </c>
      <c r="E336" s="254" t="s">
        <v>21</v>
      </c>
      <c r="F336" s="255" t="s">
        <v>549</v>
      </c>
      <c r="G336" s="253"/>
      <c r="H336" s="254" t="s">
        <v>21</v>
      </c>
      <c r="I336" s="256"/>
      <c r="J336" s="253"/>
      <c r="K336" s="253"/>
      <c r="L336" s="257"/>
      <c r="M336" s="258"/>
      <c r="N336" s="259"/>
      <c r="O336" s="259"/>
      <c r="P336" s="259"/>
      <c r="Q336" s="259"/>
      <c r="R336" s="259"/>
      <c r="S336" s="259"/>
      <c r="T336" s="260"/>
      <c r="AT336" s="261" t="s">
        <v>210</v>
      </c>
      <c r="AU336" s="261" t="s">
        <v>87</v>
      </c>
      <c r="AV336" s="14" t="s">
        <v>85</v>
      </c>
      <c r="AW336" s="14" t="s">
        <v>38</v>
      </c>
      <c r="AX336" s="14" t="s">
        <v>77</v>
      </c>
      <c r="AY336" s="261" t="s">
        <v>197</v>
      </c>
    </row>
    <row r="337" s="12" customFormat="1">
      <c r="B337" s="230"/>
      <c r="C337" s="231"/>
      <c r="D337" s="226" t="s">
        <v>210</v>
      </c>
      <c r="E337" s="232" t="s">
        <v>21</v>
      </c>
      <c r="F337" s="233" t="s">
        <v>550</v>
      </c>
      <c r="G337" s="231"/>
      <c r="H337" s="234">
        <v>26.949999999999999</v>
      </c>
      <c r="I337" s="235"/>
      <c r="J337" s="231"/>
      <c r="K337" s="231"/>
      <c r="L337" s="236"/>
      <c r="M337" s="237"/>
      <c r="N337" s="238"/>
      <c r="O337" s="238"/>
      <c r="P337" s="238"/>
      <c r="Q337" s="238"/>
      <c r="R337" s="238"/>
      <c r="S337" s="238"/>
      <c r="T337" s="239"/>
      <c r="AT337" s="240" t="s">
        <v>210</v>
      </c>
      <c r="AU337" s="240" t="s">
        <v>87</v>
      </c>
      <c r="AV337" s="12" t="s">
        <v>87</v>
      </c>
      <c r="AW337" s="12" t="s">
        <v>38</v>
      </c>
      <c r="AX337" s="12" t="s">
        <v>77</v>
      </c>
      <c r="AY337" s="240" t="s">
        <v>197</v>
      </c>
    </row>
    <row r="338" s="14" customFormat="1">
      <c r="B338" s="252"/>
      <c r="C338" s="253"/>
      <c r="D338" s="226" t="s">
        <v>210</v>
      </c>
      <c r="E338" s="254" t="s">
        <v>21</v>
      </c>
      <c r="F338" s="255" t="s">
        <v>551</v>
      </c>
      <c r="G338" s="253"/>
      <c r="H338" s="254" t="s">
        <v>21</v>
      </c>
      <c r="I338" s="256"/>
      <c r="J338" s="253"/>
      <c r="K338" s="253"/>
      <c r="L338" s="257"/>
      <c r="M338" s="258"/>
      <c r="N338" s="259"/>
      <c r="O338" s="259"/>
      <c r="P338" s="259"/>
      <c r="Q338" s="259"/>
      <c r="R338" s="259"/>
      <c r="S338" s="259"/>
      <c r="T338" s="260"/>
      <c r="AT338" s="261" t="s">
        <v>210</v>
      </c>
      <c r="AU338" s="261" t="s">
        <v>87</v>
      </c>
      <c r="AV338" s="14" t="s">
        <v>85</v>
      </c>
      <c r="AW338" s="14" t="s">
        <v>38</v>
      </c>
      <c r="AX338" s="14" t="s">
        <v>77</v>
      </c>
      <c r="AY338" s="261" t="s">
        <v>197</v>
      </c>
    </row>
    <row r="339" s="12" customFormat="1">
      <c r="B339" s="230"/>
      <c r="C339" s="231"/>
      <c r="D339" s="226" t="s">
        <v>210</v>
      </c>
      <c r="E339" s="232" t="s">
        <v>21</v>
      </c>
      <c r="F339" s="233" t="s">
        <v>552</v>
      </c>
      <c r="G339" s="231"/>
      <c r="H339" s="234">
        <v>0.59999999999999998</v>
      </c>
      <c r="I339" s="235"/>
      <c r="J339" s="231"/>
      <c r="K339" s="231"/>
      <c r="L339" s="236"/>
      <c r="M339" s="237"/>
      <c r="N339" s="238"/>
      <c r="O339" s="238"/>
      <c r="P339" s="238"/>
      <c r="Q339" s="238"/>
      <c r="R339" s="238"/>
      <c r="S339" s="238"/>
      <c r="T339" s="239"/>
      <c r="AT339" s="240" t="s">
        <v>210</v>
      </c>
      <c r="AU339" s="240" t="s">
        <v>87</v>
      </c>
      <c r="AV339" s="12" t="s">
        <v>87</v>
      </c>
      <c r="AW339" s="12" t="s">
        <v>38</v>
      </c>
      <c r="AX339" s="12" t="s">
        <v>77</v>
      </c>
      <c r="AY339" s="240" t="s">
        <v>197</v>
      </c>
    </row>
    <row r="340" s="13" customFormat="1">
      <c r="B340" s="241"/>
      <c r="C340" s="242"/>
      <c r="D340" s="226" t="s">
        <v>210</v>
      </c>
      <c r="E340" s="243" t="s">
        <v>21</v>
      </c>
      <c r="F340" s="244" t="s">
        <v>227</v>
      </c>
      <c r="G340" s="242"/>
      <c r="H340" s="245">
        <v>57.450000000000003</v>
      </c>
      <c r="I340" s="246"/>
      <c r="J340" s="242"/>
      <c r="K340" s="242"/>
      <c r="L340" s="247"/>
      <c r="M340" s="248"/>
      <c r="N340" s="249"/>
      <c r="O340" s="249"/>
      <c r="P340" s="249"/>
      <c r="Q340" s="249"/>
      <c r="R340" s="249"/>
      <c r="S340" s="249"/>
      <c r="T340" s="250"/>
      <c r="AT340" s="251" t="s">
        <v>210</v>
      </c>
      <c r="AU340" s="251" t="s">
        <v>87</v>
      </c>
      <c r="AV340" s="13" t="s">
        <v>204</v>
      </c>
      <c r="AW340" s="13" t="s">
        <v>38</v>
      </c>
      <c r="AX340" s="13" t="s">
        <v>85</v>
      </c>
      <c r="AY340" s="251" t="s">
        <v>197</v>
      </c>
    </row>
    <row r="341" s="1" customFormat="1" ht="16.5" customHeight="1">
      <c r="B341" s="38"/>
      <c r="C341" s="213" t="s">
        <v>553</v>
      </c>
      <c r="D341" s="213" t="s">
        <v>199</v>
      </c>
      <c r="E341" s="214" t="s">
        <v>554</v>
      </c>
      <c r="F341" s="215" t="s">
        <v>555</v>
      </c>
      <c r="G341" s="216" t="s">
        <v>92</v>
      </c>
      <c r="H341" s="217">
        <v>62.274999999999999</v>
      </c>
      <c r="I341" s="218"/>
      <c r="J341" s="219">
        <f>ROUND(I341*H341,2)</f>
        <v>0</v>
      </c>
      <c r="K341" s="215" t="s">
        <v>203</v>
      </c>
      <c r="L341" s="43"/>
      <c r="M341" s="220" t="s">
        <v>21</v>
      </c>
      <c r="N341" s="221" t="s">
        <v>48</v>
      </c>
      <c r="O341" s="83"/>
      <c r="P341" s="222">
        <f>O341*H341</f>
        <v>0</v>
      </c>
      <c r="Q341" s="222">
        <v>0.40000000000000002</v>
      </c>
      <c r="R341" s="222">
        <f>Q341*H341</f>
        <v>24.91</v>
      </c>
      <c r="S341" s="222">
        <v>0</v>
      </c>
      <c r="T341" s="223">
        <f>S341*H341</f>
        <v>0</v>
      </c>
      <c r="AR341" s="224" t="s">
        <v>204</v>
      </c>
      <c r="AT341" s="224" t="s">
        <v>199</v>
      </c>
      <c r="AU341" s="224" t="s">
        <v>87</v>
      </c>
      <c r="AY341" s="17" t="s">
        <v>197</v>
      </c>
      <c r="BE341" s="225">
        <f>IF(N341="základní",J341,0)</f>
        <v>0</v>
      </c>
      <c r="BF341" s="225">
        <f>IF(N341="snížená",J341,0)</f>
        <v>0</v>
      </c>
      <c r="BG341" s="225">
        <f>IF(N341="zákl. přenesená",J341,0)</f>
        <v>0</v>
      </c>
      <c r="BH341" s="225">
        <f>IF(N341="sníž. přenesená",J341,0)</f>
        <v>0</v>
      </c>
      <c r="BI341" s="225">
        <f>IF(N341="nulová",J341,0)</f>
        <v>0</v>
      </c>
      <c r="BJ341" s="17" t="s">
        <v>85</v>
      </c>
      <c r="BK341" s="225">
        <f>ROUND(I341*H341,2)</f>
        <v>0</v>
      </c>
      <c r="BL341" s="17" t="s">
        <v>204</v>
      </c>
      <c r="BM341" s="224" t="s">
        <v>556</v>
      </c>
    </row>
    <row r="342" s="1" customFormat="1">
      <c r="B342" s="38"/>
      <c r="C342" s="39"/>
      <c r="D342" s="226" t="s">
        <v>206</v>
      </c>
      <c r="E342" s="39"/>
      <c r="F342" s="227" t="s">
        <v>557</v>
      </c>
      <c r="G342" s="39"/>
      <c r="H342" s="39"/>
      <c r="I342" s="136"/>
      <c r="J342" s="39"/>
      <c r="K342" s="39"/>
      <c r="L342" s="43"/>
      <c r="M342" s="228"/>
      <c r="N342" s="83"/>
      <c r="O342" s="83"/>
      <c r="P342" s="83"/>
      <c r="Q342" s="83"/>
      <c r="R342" s="83"/>
      <c r="S342" s="83"/>
      <c r="T342" s="84"/>
      <c r="AT342" s="17" t="s">
        <v>206</v>
      </c>
      <c r="AU342" s="17" t="s">
        <v>87</v>
      </c>
    </row>
    <row r="343" s="1" customFormat="1">
      <c r="B343" s="38"/>
      <c r="C343" s="39"/>
      <c r="D343" s="226" t="s">
        <v>208</v>
      </c>
      <c r="E343" s="39"/>
      <c r="F343" s="229" t="s">
        <v>558</v>
      </c>
      <c r="G343" s="39"/>
      <c r="H343" s="39"/>
      <c r="I343" s="136"/>
      <c r="J343" s="39"/>
      <c r="K343" s="39"/>
      <c r="L343" s="43"/>
      <c r="M343" s="228"/>
      <c r="N343" s="83"/>
      <c r="O343" s="83"/>
      <c r="P343" s="83"/>
      <c r="Q343" s="83"/>
      <c r="R343" s="83"/>
      <c r="S343" s="83"/>
      <c r="T343" s="84"/>
      <c r="AT343" s="17" t="s">
        <v>208</v>
      </c>
      <c r="AU343" s="17" t="s">
        <v>87</v>
      </c>
    </row>
    <row r="344" s="14" customFormat="1">
      <c r="B344" s="252"/>
      <c r="C344" s="253"/>
      <c r="D344" s="226" t="s">
        <v>210</v>
      </c>
      <c r="E344" s="254" t="s">
        <v>21</v>
      </c>
      <c r="F344" s="255" t="s">
        <v>559</v>
      </c>
      <c r="G344" s="253"/>
      <c r="H344" s="254" t="s">
        <v>21</v>
      </c>
      <c r="I344" s="256"/>
      <c r="J344" s="253"/>
      <c r="K344" s="253"/>
      <c r="L344" s="257"/>
      <c r="M344" s="258"/>
      <c r="N344" s="259"/>
      <c r="O344" s="259"/>
      <c r="P344" s="259"/>
      <c r="Q344" s="259"/>
      <c r="R344" s="259"/>
      <c r="S344" s="259"/>
      <c r="T344" s="260"/>
      <c r="AT344" s="261" t="s">
        <v>210</v>
      </c>
      <c r="AU344" s="261" t="s">
        <v>87</v>
      </c>
      <c r="AV344" s="14" t="s">
        <v>85</v>
      </c>
      <c r="AW344" s="14" t="s">
        <v>38</v>
      </c>
      <c r="AX344" s="14" t="s">
        <v>77</v>
      </c>
      <c r="AY344" s="261" t="s">
        <v>197</v>
      </c>
    </row>
    <row r="345" s="12" customFormat="1">
      <c r="B345" s="230"/>
      <c r="C345" s="231"/>
      <c r="D345" s="226" t="s">
        <v>210</v>
      </c>
      <c r="E345" s="232" t="s">
        <v>21</v>
      </c>
      <c r="F345" s="233" t="s">
        <v>560</v>
      </c>
      <c r="G345" s="231"/>
      <c r="H345" s="234">
        <v>35.325000000000003</v>
      </c>
      <c r="I345" s="235"/>
      <c r="J345" s="231"/>
      <c r="K345" s="231"/>
      <c r="L345" s="236"/>
      <c r="M345" s="237"/>
      <c r="N345" s="238"/>
      <c r="O345" s="238"/>
      <c r="P345" s="238"/>
      <c r="Q345" s="238"/>
      <c r="R345" s="238"/>
      <c r="S345" s="238"/>
      <c r="T345" s="239"/>
      <c r="AT345" s="240" t="s">
        <v>210</v>
      </c>
      <c r="AU345" s="240" t="s">
        <v>87</v>
      </c>
      <c r="AV345" s="12" t="s">
        <v>87</v>
      </c>
      <c r="AW345" s="12" t="s">
        <v>38</v>
      </c>
      <c r="AX345" s="12" t="s">
        <v>77</v>
      </c>
      <c r="AY345" s="240" t="s">
        <v>197</v>
      </c>
    </row>
    <row r="346" s="12" customFormat="1">
      <c r="B346" s="230"/>
      <c r="C346" s="231"/>
      <c r="D346" s="226" t="s">
        <v>210</v>
      </c>
      <c r="E346" s="232" t="s">
        <v>21</v>
      </c>
      <c r="F346" s="233" t="s">
        <v>550</v>
      </c>
      <c r="G346" s="231"/>
      <c r="H346" s="234">
        <v>26.949999999999999</v>
      </c>
      <c r="I346" s="235"/>
      <c r="J346" s="231"/>
      <c r="K346" s="231"/>
      <c r="L346" s="236"/>
      <c r="M346" s="237"/>
      <c r="N346" s="238"/>
      <c r="O346" s="238"/>
      <c r="P346" s="238"/>
      <c r="Q346" s="238"/>
      <c r="R346" s="238"/>
      <c r="S346" s="238"/>
      <c r="T346" s="239"/>
      <c r="AT346" s="240" t="s">
        <v>210</v>
      </c>
      <c r="AU346" s="240" t="s">
        <v>87</v>
      </c>
      <c r="AV346" s="12" t="s">
        <v>87</v>
      </c>
      <c r="AW346" s="12" t="s">
        <v>38</v>
      </c>
      <c r="AX346" s="12" t="s">
        <v>77</v>
      </c>
      <c r="AY346" s="240" t="s">
        <v>197</v>
      </c>
    </row>
    <row r="347" s="13" customFormat="1">
      <c r="B347" s="241"/>
      <c r="C347" s="242"/>
      <c r="D347" s="226" t="s">
        <v>210</v>
      </c>
      <c r="E347" s="243" t="s">
        <v>21</v>
      </c>
      <c r="F347" s="244" t="s">
        <v>227</v>
      </c>
      <c r="G347" s="242"/>
      <c r="H347" s="245">
        <v>62.274999999999999</v>
      </c>
      <c r="I347" s="246"/>
      <c r="J347" s="242"/>
      <c r="K347" s="242"/>
      <c r="L347" s="247"/>
      <c r="M347" s="248"/>
      <c r="N347" s="249"/>
      <c r="O347" s="249"/>
      <c r="P347" s="249"/>
      <c r="Q347" s="249"/>
      <c r="R347" s="249"/>
      <c r="S347" s="249"/>
      <c r="T347" s="250"/>
      <c r="AT347" s="251" t="s">
        <v>210</v>
      </c>
      <c r="AU347" s="251" t="s">
        <v>87</v>
      </c>
      <c r="AV347" s="13" t="s">
        <v>204</v>
      </c>
      <c r="AW347" s="13" t="s">
        <v>38</v>
      </c>
      <c r="AX347" s="13" t="s">
        <v>85</v>
      </c>
      <c r="AY347" s="251" t="s">
        <v>197</v>
      </c>
    </row>
    <row r="348" s="1" customFormat="1" ht="16.5" customHeight="1">
      <c r="B348" s="38"/>
      <c r="C348" s="213" t="s">
        <v>561</v>
      </c>
      <c r="D348" s="213" t="s">
        <v>199</v>
      </c>
      <c r="E348" s="214" t="s">
        <v>562</v>
      </c>
      <c r="F348" s="215" t="s">
        <v>563</v>
      </c>
      <c r="G348" s="216" t="s">
        <v>117</v>
      </c>
      <c r="H348" s="217">
        <v>9.4589999999999996</v>
      </c>
      <c r="I348" s="218"/>
      <c r="J348" s="219">
        <f>ROUND(I348*H348,2)</f>
        <v>0</v>
      </c>
      <c r="K348" s="215" t="s">
        <v>203</v>
      </c>
      <c r="L348" s="43"/>
      <c r="M348" s="220" t="s">
        <v>21</v>
      </c>
      <c r="N348" s="221" t="s">
        <v>48</v>
      </c>
      <c r="O348" s="83"/>
      <c r="P348" s="222">
        <f>O348*H348</f>
        <v>0</v>
      </c>
      <c r="Q348" s="222">
        <v>0</v>
      </c>
      <c r="R348" s="222">
        <f>Q348*H348</f>
        <v>0</v>
      </c>
      <c r="S348" s="222">
        <v>0</v>
      </c>
      <c r="T348" s="223">
        <f>S348*H348</f>
        <v>0</v>
      </c>
      <c r="AR348" s="224" t="s">
        <v>204</v>
      </c>
      <c r="AT348" s="224" t="s">
        <v>199</v>
      </c>
      <c r="AU348" s="224" t="s">
        <v>87</v>
      </c>
      <c r="AY348" s="17" t="s">
        <v>197</v>
      </c>
      <c r="BE348" s="225">
        <f>IF(N348="základní",J348,0)</f>
        <v>0</v>
      </c>
      <c r="BF348" s="225">
        <f>IF(N348="snížená",J348,0)</f>
        <v>0</v>
      </c>
      <c r="BG348" s="225">
        <f>IF(N348="zákl. přenesená",J348,0)</f>
        <v>0</v>
      </c>
      <c r="BH348" s="225">
        <f>IF(N348="sníž. přenesená",J348,0)</f>
        <v>0</v>
      </c>
      <c r="BI348" s="225">
        <f>IF(N348="nulová",J348,0)</f>
        <v>0</v>
      </c>
      <c r="BJ348" s="17" t="s">
        <v>85</v>
      </c>
      <c r="BK348" s="225">
        <f>ROUND(I348*H348,2)</f>
        <v>0</v>
      </c>
      <c r="BL348" s="17" t="s">
        <v>204</v>
      </c>
      <c r="BM348" s="224" t="s">
        <v>564</v>
      </c>
    </row>
    <row r="349" s="1" customFormat="1">
      <c r="B349" s="38"/>
      <c r="C349" s="39"/>
      <c r="D349" s="226" t="s">
        <v>206</v>
      </c>
      <c r="E349" s="39"/>
      <c r="F349" s="227" t="s">
        <v>565</v>
      </c>
      <c r="G349" s="39"/>
      <c r="H349" s="39"/>
      <c r="I349" s="136"/>
      <c r="J349" s="39"/>
      <c r="K349" s="39"/>
      <c r="L349" s="43"/>
      <c r="M349" s="228"/>
      <c r="N349" s="83"/>
      <c r="O349" s="83"/>
      <c r="P349" s="83"/>
      <c r="Q349" s="83"/>
      <c r="R349" s="83"/>
      <c r="S349" s="83"/>
      <c r="T349" s="84"/>
      <c r="AT349" s="17" t="s">
        <v>206</v>
      </c>
      <c r="AU349" s="17" t="s">
        <v>87</v>
      </c>
    </row>
    <row r="350" s="1" customFormat="1">
      <c r="B350" s="38"/>
      <c r="C350" s="39"/>
      <c r="D350" s="226" t="s">
        <v>208</v>
      </c>
      <c r="E350" s="39"/>
      <c r="F350" s="229" t="s">
        <v>566</v>
      </c>
      <c r="G350" s="39"/>
      <c r="H350" s="39"/>
      <c r="I350" s="136"/>
      <c r="J350" s="39"/>
      <c r="K350" s="39"/>
      <c r="L350" s="43"/>
      <c r="M350" s="228"/>
      <c r="N350" s="83"/>
      <c r="O350" s="83"/>
      <c r="P350" s="83"/>
      <c r="Q350" s="83"/>
      <c r="R350" s="83"/>
      <c r="S350" s="83"/>
      <c r="T350" s="84"/>
      <c r="AT350" s="17" t="s">
        <v>208</v>
      </c>
      <c r="AU350" s="17" t="s">
        <v>87</v>
      </c>
    </row>
    <row r="351" s="12" customFormat="1">
      <c r="B351" s="230"/>
      <c r="C351" s="231"/>
      <c r="D351" s="226" t="s">
        <v>210</v>
      </c>
      <c r="E351" s="232" t="s">
        <v>21</v>
      </c>
      <c r="F351" s="233" t="s">
        <v>567</v>
      </c>
      <c r="G351" s="231"/>
      <c r="H351" s="234">
        <v>4.6859999999999999</v>
      </c>
      <c r="I351" s="235"/>
      <c r="J351" s="231"/>
      <c r="K351" s="231"/>
      <c r="L351" s="236"/>
      <c r="M351" s="237"/>
      <c r="N351" s="238"/>
      <c r="O351" s="238"/>
      <c r="P351" s="238"/>
      <c r="Q351" s="238"/>
      <c r="R351" s="238"/>
      <c r="S351" s="238"/>
      <c r="T351" s="239"/>
      <c r="AT351" s="240" t="s">
        <v>210</v>
      </c>
      <c r="AU351" s="240" t="s">
        <v>87</v>
      </c>
      <c r="AV351" s="12" t="s">
        <v>87</v>
      </c>
      <c r="AW351" s="12" t="s">
        <v>38</v>
      </c>
      <c r="AX351" s="12" t="s">
        <v>77</v>
      </c>
      <c r="AY351" s="240" t="s">
        <v>197</v>
      </c>
    </row>
    <row r="352" s="12" customFormat="1">
      <c r="B352" s="230"/>
      <c r="C352" s="231"/>
      <c r="D352" s="226" t="s">
        <v>210</v>
      </c>
      <c r="E352" s="232" t="s">
        <v>21</v>
      </c>
      <c r="F352" s="233" t="s">
        <v>568</v>
      </c>
      <c r="G352" s="231"/>
      <c r="H352" s="234">
        <v>4.7729999999999997</v>
      </c>
      <c r="I352" s="235"/>
      <c r="J352" s="231"/>
      <c r="K352" s="231"/>
      <c r="L352" s="236"/>
      <c r="M352" s="237"/>
      <c r="N352" s="238"/>
      <c r="O352" s="238"/>
      <c r="P352" s="238"/>
      <c r="Q352" s="238"/>
      <c r="R352" s="238"/>
      <c r="S352" s="238"/>
      <c r="T352" s="239"/>
      <c r="AT352" s="240" t="s">
        <v>210</v>
      </c>
      <c r="AU352" s="240" t="s">
        <v>87</v>
      </c>
      <c r="AV352" s="12" t="s">
        <v>87</v>
      </c>
      <c r="AW352" s="12" t="s">
        <v>38</v>
      </c>
      <c r="AX352" s="12" t="s">
        <v>77</v>
      </c>
      <c r="AY352" s="240" t="s">
        <v>197</v>
      </c>
    </row>
    <row r="353" s="13" customFormat="1">
      <c r="B353" s="241"/>
      <c r="C353" s="242"/>
      <c r="D353" s="226" t="s">
        <v>210</v>
      </c>
      <c r="E353" s="243" t="s">
        <v>21</v>
      </c>
      <c r="F353" s="244" t="s">
        <v>227</v>
      </c>
      <c r="G353" s="242"/>
      <c r="H353" s="245">
        <v>9.4589999999999996</v>
      </c>
      <c r="I353" s="246"/>
      <c r="J353" s="242"/>
      <c r="K353" s="242"/>
      <c r="L353" s="247"/>
      <c r="M353" s="248"/>
      <c r="N353" s="249"/>
      <c r="O353" s="249"/>
      <c r="P353" s="249"/>
      <c r="Q353" s="249"/>
      <c r="R353" s="249"/>
      <c r="S353" s="249"/>
      <c r="T353" s="250"/>
      <c r="AT353" s="251" t="s">
        <v>210</v>
      </c>
      <c r="AU353" s="251" t="s">
        <v>87</v>
      </c>
      <c r="AV353" s="13" t="s">
        <v>204</v>
      </c>
      <c r="AW353" s="13" t="s">
        <v>38</v>
      </c>
      <c r="AX353" s="13" t="s">
        <v>85</v>
      </c>
      <c r="AY353" s="251" t="s">
        <v>197</v>
      </c>
    </row>
    <row r="354" s="1" customFormat="1" ht="16.5" customHeight="1">
      <c r="B354" s="38"/>
      <c r="C354" s="213" t="s">
        <v>569</v>
      </c>
      <c r="D354" s="213" t="s">
        <v>199</v>
      </c>
      <c r="E354" s="214" t="s">
        <v>570</v>
      </c>
      <c r="F354" s="215" t="s">
        <v>571</v>
      </c>
      <c r="G354" s="216" t="s">
        <v>117</v>
      </c>
      <c r="H354" s="217">
        <v>0.81699999999999995</v>
      </c>
      <c r="I354" s="218"/>
      <c r="J354" s="219">
        <f>ROUND(I354*H354,2)</f>
        <v>0</v>
      </c>
      <c r="K354" s="215" t="s">
        <v>203</v>
      </c>
      <c r="L354" s="43"/>
      <c r="M354" s="220" t="s">
        <v>21</v>
      </c>
      <c r="N354" s="221" t="s">
        <v>48</v>
      </c>
      <c r="O354" s="83"/>
      <c r="P354" s="222">
        <f>O354*H354</f>
        <v>0</v>
      </c>
      <c r="Q354" s="222">
        <v>1.9967999999999999</v>
      </c>
      <c r="R354" s="222">
        <f>Q354*H354</f>
        <v>1.6313855999999998</v>
      </c>
      <c r="S354" s="222">
        <v>0</v>
      </c>
      <c r="T354" s="223">
        <f>S354*H354</f>
        <v>0</v>
      </c>
      <c r="AR354" s="224" t="s">
        <v>204</v>
      </c>
      <c r="AT354" s="224" t="s">
        <v>199</v>
      </c>
      <c r="AU354" s="224" t="s">
        <v>87</v>
      </c>
      <c r="AY354" s="17" t="s">
        <v>197</v>
      </c>
      <c r="BE354" s="225">
        <f>IF(N354="základní",J354,0)</f>
        <v>0</v>
      </c>
      <c r="BF354" s="225">
        <f>IF(N354="snížená",J354,0)</f>
        <v>0</v>
      </c>
      <c r="BG354" s="225">
        <f>IF(N354="zákl. přenesená",J354,0)</f>
        <v>0</v>
      </c>
      <c r="BH354" s="225">
        <f>IF(N354="sníž. přenesená",J354,0)</f>
        <v>0</v>
      </c>
      <c r="BI354" s="225">
        <f>IF(N354="nulová",J354,0)</f>
        <v>0</v>
      </c>
      <c r="BJ354" s="17" t="s">
        <v>85</v>
      </c>
      <c r="BK354" s="225">
        <f>ROUND(I354*H354,2)</f>
        <v>0</v>
      </c>
      <c r="BL354" s="17" t="s">
        <v>204</v>
      </c>
      <c r="BM354" s="224" t="s">
        <v>572</v>
      </c>
    </row>
    <row r="355" s="1" customFormat="1">
      <c r="B355" s="38"/>
      <c r="C355" s="39"/>
      <c r="D355" s="226" t="s">
        <v>206</v>
      </c>
      <c r="E355" s="39"/>
      <c r="F355" s="227" t="s">
        <v>573</v>
      </c>
      <c r="G355" s="39"/>
      <c r="H355" s="39"/>
      <c r="I355" s="136"/>
      <c r="J355" s="39"/>
      <c r="K355" s="39"/>
      <c r="L355" s="43"/>
      <c r="M355" s="228"/>
      <c r="N355" s="83"/>
      <c r="O355" s="83"/>
      <c r="P355" s="83"/>
      <c r="Q355" s="83"/>
      <c r="R355" s="83"/>
      <c r="S355" s="83"/>
      <c r="T355" s="84"/>
      <c r="AT355" s="17" t="s">
        <v>206</v>
      </c>
      <c r="AU355" s="17" t="s">
        <v>87</v>
      </c>
    </row>
    <row r="356" s="1" customFormat="1">
      <c r="B356" s="38"/>
      <c r="C356" s="39"/>
      <c r="D356" s="226" t="s">
        <v>208</v>
      </c>
      <c r="E356" s="39"/>
      <c r="F356" s="229" t="s">
        <v>574</v>
      </c>
      <c r="G356" s="39"/>
      <c r="H356" s="39"/>
      <c r="I356" s="136"/>
      <c r="J356" s="39"/>
      <c r="K356" s="39"/>
      <c r="L356" s="43"/>
      <c r="M356" s="228"/>
      <c r="N356" s="83"/>
      <c r="O356" s="83"/>
      <c r="P356" s="83"/>
      <c r="Q356" s="83"/>
      <c r="R356" s="83"/>
      <c r="S356" s="83"/>
      <c r="T356" s="84"/>
      <c r="AT356" s="17" t="s">
        <v>208</v>
      </c>
      <c r="AU356" s="17" t="s">
        <v>87</v>
      </c>
    </row>
    <row r="357" s="14" customFormat="1">
      <c r="B357" s="252"/>
      <c r="C357" s="253"/>
      <c r="D357" s="226" t="s">
        <v>210</v>
      </c>
      <c r="E357" s="254" t="s">
        <v>21</v>
      </c>
      <c r="F357" s="255" t="s">
        <v>575</v>
      </c>
      <c r="G357" s="253"/>
      <c r="H357" s="254" t="s">
        <v>21</v>
      </c>
      <c r="I357" s="256"/>
      <c r="J357" s="253"/>
      <c r="K357" s="253"/>
      <c r="L357" s="257"/>
      <c r="M357" s="258"/>
      <c r="N357" s="259"/>
      <c r="O357" s="259"/>
      <c r="P357" s="259"/>
      <c r="Q357" s="259"/>
      <c r="R357" s="259"/>
      <c r="S357" s="259"/>
      <c r="T357" s="260"/>
      <c r="AT357" s="261" t="s">
        <v>210</v>
      </c>
      <c r="AU357" s="261" t="s">
        <v>87</v>
      </c>
      <c r="AV357" s="14" t="s">
        <v>85</v>
      </c>
      <c r="AW357" s="14" t="s">
        <v>38</v>
      </c>
      <c r="AX357" s="14" t="s">
        <v>77</v>
      </c>
      <c r="AY357" s="261" t="s">
        <v>197</v>
      </c>
    </row>
    <row r="358" s="12" customFormat="1">
      <c r="B358" s="230"/>
      <c r="C358" s="231"/>
      <c r="D358" s="226" t="s">
        <v>210</v>
      </c>
      <c r="E358" s="232" t="s">
        <v>163</v>
      </c>
      <c r="F358" s="233" t="s">
        <v>576</v>
      </c>
      <c r="G358" s="231"/>
      <c r="H358" s="234">
        <v>0.81699999999999995</v>
      </c>
      <c r="I358" s="235"/>
      <c r="J358" s="231"/>
      <c r="K358" s="231"/>
      <c r="L358" s="236"/>
      <c r="M358" s="237"/>
      <c r="N358" s="238"/>
      <c r="O358" s="238"/>
      <c r="P358" s="238"/>
      <c r="Q358" s="238"/>
      <c r="R358" s="238"/>
      <c r="S358" s="238"/>
      <c r="T358" s="239"/>
      <c r="AT358" s="240" t="s">
        <v>210</v>
      </c>
      <c r="AU358" s="240" t="s">
        <v>87</v>
      </c>
      <c r="AV358" s="12" t="s">
        <v>87</v>
      </c>
      <c r="AW358" s="12" t="s">
        <v>38</v>
      </c>
      <c r="AX358" s="12" t="s">
        <v>85</v>
      </c>
      <c r="AY358" s="240" t="s">
        <v>197</v>
      </c>
    </row>
    <row r="359" s="1" customFormat="1" ht="16.5" customHeight="1">
      <c r="B359" s="38"/>
      <c r="C359" s="213" t="s">
        <v>577</v>
      </c>
      <c r="D359" s="213" t="s">
        <v>199</v>
      </c>
      <c r="E359" s="214" t="s">
        <v>578</v>
      </c>
      <c r="F359" s="215" t="s">
        <v>579</v>
      </c>
      <c r="G359" s="216" t="s">
        <v>92</v>
      </c>
      <c r="H359" s="217">
        <v>2.4750000000000001</v>
      </c>
      <c r="I359" s="218"/>
      <c r="J359" s="219">
        <f>ROUND(I359*H359,2)</f>
        <v>0</v>
      </c>
      <c r="K359" s="215" t="s">
        <v>203</v>
      </c>
      <c r="L359" s="43"/>
      <c r="M359" s="220" t="s">
        <v>21</v>
      </c>
      <c r="N359" s="221" t="s">
        <v>48</v>
      </c>
      <c r="O359" s="83"/>
      <c r="P359" s="222">
        <f>O359*H359</f>
        <v>0</v>
      </c>
      <c r="Q359" s="222">
        <v>0</v>
      </c>
      <c r="R359" s="222">
        <f>Q359*H359</f>
        <v>0</v>
      </c>
      <c r="S359" s="222">
        <v>0</v>
      </c>
      <c r="T359" s="223">
        <f>S359*H359</f>
        <v>0</v>
      </c>
      <c r="AR359" s="224" t="s">
        <v>204</v>
      </c>
      <c r="AT359" s="224" t="s">
        <v>199</v>
      </c>
      <c r="AU359" s="224" t="s">
        <v>87</v>
      </c>
      <c r="AY359" s="17" t="s">
        <v>197</v>
      </c>
      <c r="BE359" s="225">
        <f>IF(N359="základní",J359,0)</f>
        <v>0</v>
      </c>
      <c r="BF359" s="225">
        <f>IF(N359="snížená",J359,0)</f>
        <v>0</v>
      </c>
      <c r="BG359" s="225">
        <f>IF(N359="zákl. přenesená",J359,0)</f>
        <v>0</v>
      </c>
      <c r="BH359" s="225">
        <f>IF(N359="sníž. přenesená",J359,0)</f>
        <v>0</v>
      </c>
      <c r="BI359" s="225">
        <f>IF(N359="nulová",J359,0)</f>
        <v>0</v>
      </c>
      <c r="BJ359" s="17" t="s">
        <v>85</v>
      </c>
      <c r="BK359" s="225">
        <f>ROUND(I359*H359,2)</f>
        <v>0</v>
      </c>
      <c r="BL359" s="17" t="s">
        <v>204</v>
      </c>
      <c r="BM359" s="224" t="s">
        <v>580</v>
      </c>
    </row>
    <row r="360" s="1" customFormat="1">
      <c r="B360" s="38"/>
      <c r="C360" s="39"/>
      <c r="D360" s="226" t="s">
        <v>206</v>
      </c>
      <c r="E360" s="39"/>
      <c r="F360" s="227" t="s">
        <v>581</v>
      </c>
      <c r="G360" s="39"/>
      <c r="H360" s="39"/>
      <c r="I360" s="136"/>
      <c r="J360" s="39"/>
      <c r="K360" s="39"/>
      <c r="L360" s="43"/>
      <c r="M360" s="228"/>
      <c r="N360" s="83"/>
      <c r="O360" s="83"/>
      <c r="P360" s="83"/>
      <c r="Q360" s="83"/>
      <c r="R360" s="83"/>
      <c r="S360" s="83"/>
      <c r="T360" s="84"/>
      <c r="AT360" s="17" t="s">
        <v>206</v>
      </c>
      <c r="AU360" s="17" t="s">
        <v>87</v>
      </c>
    </row>
    <row r="361" s="1" customFormat="1">
      <c r="B361" s="38"/>
      <c r="C361" s="39"/>
      <c r="D361" s="226" t="s">
        <v>208</v>
      </c>
      <c r="E361" s="39"/>
      <c r="F361" s="229" t="s">
        <v>574</v>
      </c>
      <c r="G361" s="39"/>
      <c r="H361" s="39"/>
      <c r="I361" s="136"/>
      <c r="J361" s="39"/>
      <c r="K361" s="39"/>
      <c r="L361" s="43"/>
      <c r="M361" s="228"/>
      <c r="N361" s="83"/>
      <c r="O361" s="83"/>
      <c r="P361" s="83"/>
      <c r="Q361" s="83"/>
      <c r="R361" s="83"/>
      <c r="S361" s="83"/>
      <c r="T361" s="84"/>
      <c r="AT361" s="17" t="s">
        <v>208</v>
      </c>
      <c r="AU361" s="17" t="s">
        <v>87</v>
      </c>
    </row>
    <row r="362" s="12" customFormat="1">
      <c r="B362" s="230"/>
      <c r="C362" s="231"/>
      <c r="D362" s="226" t="s">
        <v>210</v>
      </c>
      <c r="E362" s="232" t="s">
        <v>21</v>
      </c>
      <c r="F362" s="233" t="s">
        <v>582</v>
      </c>
      <c r="G362" s="231"/>
      <c r="H362" s="234">
        <v>2.4750000000000001</v>
      </c>
      <c r="I362" s="235"/>
      <c r="J362" s="231"/>
      <c r="K362" s="231"/>
      <c r="L362" s="236"/>
      <c r="M362" s="237"/>
      <c r="N362" s="238"/>
      <c r="O362" s="238"/>
      <c r="P362" s="238"/>
      <c r="Q362" s="238"/>
      <c r="R362" s="238"/>
      <c r="S362" s="238"/>
      <c r="T362" s="239"/>
      <c r="AT362" s="240" t="s">
        <v>210</v>
      </c>
      <c r="AU362" s="240" t="s">
        <v>87</v>
      </c>
      <c r="AV362" s="12" t="s">
        <v>87</v>
      </c>
      <c r="AW362" s="12" t="s">
        <v>38</v>
      </c>
      <c r="AX362" s="12" t="s">
        <v>85</v>
      </c>
      <c r="AY362" s="240" t="s">
        <v>197</v>
      </c>
    </row>
    <row r="363" s="1" customFormat="1" ht="16.5" customHeight="1">
      <c r="B363" s="38"/>
      <c r="C363" s="213" t="s">
        <v>583</v>
      </c>
      <c r="D363" s="213" t="s">
        <v>199</v>
      </c>
      <c r="E363" s="214" t="s">
        <v>584</v>
      </c>
      <c r="F363" s="215" t="s">
        <v>585</v>
      </c>
      <c r="G363" s="216" t="s">
        <v>117</v>
      </c>
      <c r="H363" s="217">
        <v>0.81699999999999995</v>
      </c>
      <c r="I363" s="218"/>
      <c r="J363" s="219">
        <f>ROUND(I363*H363,2)</f>
        <v>0</v>
      </c>
      <c r="K363" s="215" t="s">
        <v>21</v>
      </c>
      <c r="L363" s="43"/>
      <c r="M363" s="220" t="s">
        <v>21</v>
      </c>
      <c r="N363" s="221" t="s">
        <v>48</v>
      </c>
      <c r="O363" s="83"/>
      <c r="P363" s="222">
        <f>O363*H363</f>
        <v>0</v>
      </c>
      <c r="Q363" s="222">
        <v>2.4327899999999998</v>
      </c>
      <c r="R363" s="222">
        <f>Q363*H363</f>
        <v>1.9875894299999997</v>
      </c>
      <c r="S363" s="222">
        <v>0</v>
      </c>
      <c r="T363" s="223">
        <f>S363*H363</f>
        <v>0</v>
      </c>
      <c r="AR363" s="224" t="s">
        <v>204</v>
      </c>
      <c r="AT363" s="224" t="s">
        <v>199</v>
      </c>
      <c r="AU363" s="224" t="s">
        <v>87</v>
      </c>
      <c r="AY363" s="17" t="s">
        <v>197</v>
      </c>
      <c r="BE363" s="225">
        <f>IF(N363="základní",J363,0)</f>
        <v>0</v>
      </c>
      <c r="BF363" s="225">
        <f>IF(N363="snížená",J363,0)</f>
        <v>0</v>
      </c>
      <c r="BG363" s="225">
        <f>IF(N363="zákl. přenesená",J363,0)</f>
        <v>0</v>
      </c>
      <c r="BH363" s="225">
        <f>IF(N363="sníž. přenesená",J363,0)</f>
        <v>0</v>
      </c>
      <c r="BI363" s="225">
        <f>IF(N363="nulová",J363,0)</f>
        <v>0</v>
      </c>
      <c r="BJ363" s="17" t="s">
        <v>85</v>
      </c>
      <c r="BK363" s="225">
        <f>ROUND(I363*H363,2)</f>
        <v>0</v>
      </c>
      <c r="BL363" s="17" t="s">
        <v>204</v>
      </c>
      <c r="BM363" s="224" t="s">
        <v>586</v>
      </c>
    </row>
    <row r="364" s="1" customFormat="1">
      <c r="B364" s="38"/>
      <c r="C364" s="39"/>
      <c r="D364" s="226" t="s">
        <v>206</v>
      </c>
      <c r="E364" s="39"/>
      <c r="F364" s="227" t="s">
        <v>585</v>
      </c>
      <c r="G364" s="39"/>
      <c r="H364" s="39"/>
      <c r="I364" s="136"/>
      <c r="J364" s="39"/>
      <c r="K364" s="39"/>
      <c r="L364" s="43"/>
      <c r="M364" s="228"/>
      <c r="N364" s="83"/>
      <c r="O364" s="83"/>
      <c r="P364" s="83"/>
      <c r="Q364" s="83"/>
      <c r="R364" s="83"/>
      <c r="S364" s="83"/>
      <c r="T364" s="84"/>
      <c r="AT364" s="17" t="s">
        <v>206</v>
      </c>
      <c r="AU364" s="17" t="s">
        <v>87</v>
      </c>
    </row>
    <row r="365" s="1" customFormat="1">
      <c r="B365" s="38"/>
      <c r="C365" s="39"/>
      <c r="D365" s="226" t="s">
        <v>208</v>
      </c>
      <c r="E365" s="39"/>
      <c r="F365" s="229" t="s">
        <v>587</v>
      </c>
      <c r="G365" s="39"/>
      <c r="H365" s="39"/>
      <c r="I365" s="136"/>
      <c r="J365" s="39"/>
      <c r="K365" s="39"/>
      <c r="L365" s="43"/>
      <c r="M365" s="228"/>
      <c r="N365" s="83"/>
      <c r="O365" s="83"/>
      <c r="P365" s="83"/>
      <c r="Q365" s="83"/>
      <c r="R365" s="83"/>
      <c r="S365" s="83"/>
      <c r="T365" s="84"/>
      <c r="AT365" s="17" t="s">
        <v>208</v>
      </c>
      <c r="AU365" s="17" t="s">
        <v>87</v>
      </c>
    </row>
    <row r="366" s="12" customFormat="1">
      <c r="B366" s="230"/>
      <c r="C366" s="231"/>
      <c r="D366" s="226" t="s">
        <v>210</v>
      </c>
      <c r="E366" s="232" t="s">
        <v>21</v>
      </c>
      <c r="F366" s="233" t="s">
        <v>163</v>
      </c>
      <c r="G366" s="231"/>
      <c r="H366" s="234">
        <v>0.81699999999999995</v>
      </c>
      <c r="I366" s="235"/>
      <c r="J366" s="231"/>
      <c r="K366" s="231"/>
      <c r="L366" s="236"/>
      <c r="M366" s="237"/>
      <c r="N366" s="238"/>
      <c r="O366" s="238"/>
      <c r="P366" s="238"/>
      <c r="Q366" s="238"/>
      <c r="R366" s="238"/>
      <c r="S366" s="238"/>
      <c r="T366" s="239"/>
      <c r="AT366" s="240" t="s">
        <v>210</v>
      </c>
      <c r="AU366" s="240" t="s">
        <v>87</v>
      </c>
      <c r="AV366" s="12" t="s">
        <v>87</v>
      </c>
      <c r="AW366" s="12" t="s">
        <v>38</v>
      </c>
      <c r="AX366" s="12" t="s">
        <v>85</v>
      </c>
      <c r="AY366" s="240" t="s">
        <v>197</v>
      </c>
    </row>
    <row r="367" s="11" customFormat="1" ht="22.8" customHeight="1">
      <c r="B367" s="197"/>
      <c r="C367" s="198"/>
      <c r="D367" s="199" t="s">
        <v>76</v>
      </c>
      <c r="E367" s="211" t="s">
        <v>235</v>
      </c>
      <c r="F367" s="211" t="s">
        <v>588</v>
      </c>
      <c r="G367" s="198"/>
      <c r="H367" s="198"/>
      <c r="I367" s="201"/>
      <c r="J367" s="212">
        <f>BK367</f>
        <v>0</v>
      </c>
      <c r="K367" s="198"/>
      <c r="L367" s="203"/>
      <c r="M367" s="204"/>
      <c r="N367" s="205"/>
      <c r="O367" s="205"/>
      <c r="P367" s="206">
        <f>SUM(P368:P400)</f>
        <v>0</v>
      </c>
      <c r="Q367" s="205"/>
      <c r="R367" s="206">
        <f>SUM(R368:R400)</f>
        <v>1.4082000000000001</v>
      </c>
      <c r="S367" s="205"/>
      <c r="T367" s="207">
        <f>SUM(T368:T400)</f>
        <v>0</v>
      </c>
      <c r="AR367" s="208" t="s">
        <v>85</v>
      </c>
      <c r="AT367" s="209" t="s">
        <v>76</v>
      </c>
      <c r="AU367" s="209" t="s">
        <v>85</v>
      </c>
      <c r="AY367" s="208" t="s">
        <v>197</v>
      </c>
      <c r="BK367" s="210">
        <f>SUM(BK368:BK400)</f>
        <v>0</v>
      </c>
    </row>
    <row r="368" s="1" customFormat="1" ht="16.5" customHeight="1">
      <c r="B368" s="38"/>
      <c r="C368" s="213" t="s">
        <v>589</v>
      </c>
      <c r="D368" s="213" t="s">
        <v>199</v>
      </c>
      <c r="E368" s="214" t="s">
        <v>590</v>
      </c>
      <c r="F368" s="215" t="s">
        <v>591</v>
      </c>
      <c r="G368" s="216" t="s">
        <v>92</v>
      </c>
      <c r="H368" s="217">
        <v>159.30000000000001</v>
      </c>
      <c r="I368" s="218"/>
      <c r="J368" s="219">
        <f>ROUND(I368*H368,2)</f>
        <v>0</v>
      </c>
      <c r="K368" s="215" t="s">
        <v>203</v>
      </c>
      <c r="L368" s="43"/>
      <c r="M368" s="220" t="s">
        <v>21</v>
      </c>
      <c r="N368" s="221" t="s">
        <v>48</v>
      </c>
      <c r="O368" s="83"/>
      <c r="P368" s="222">
        <f>O368*H368</f>
        <v>0</v>
      </c>
      <c r="Q368" s="222">
        <v>0</v>
      </c>
      <c r="R368" s="222">
        <f>Q368*H368</f>
        <v>0</v>
      </c>
      <c r="S368" s="222">
        <v>0</v>
      </c>
      <c r="T368" s="223">
        <f>S368*H368</f>
        <v>0</v>
      </c>
      <c r="AR368" s="224" t="s">
        <v>204</v>
      </c>
      <c r="AT368" s="224" t="s">
        <v>199</v>
      </c>
      <c r="AU368" s="224" t="s">
        <v>87</v>
      </c>
      <c r="AY368" s="17" t="s">
        <v>197</v>
      </c>
      <c r="BE368" s="225">
        <f>IF(N368="základní",J368,0)</f>
        <v>0</v>
      </c>
      <c r="BF368" s="225">
        <f>IF(N368="snížená",J368,0)</f>
        <v>0</v>
      </c>
      <c r="BG368" s="225">
        <f>IF(N368="zákl. přenesená",J368,0)</f>
        <v>0</v>
      </c>
      <c r="BH368" s="225">
        <f>IF(N368="sníž. přenesená",J368,0)</f>
        <v>0</v>
      </c>
      <c r="BI368" s="225">
        <f>IF(N368="nulová",J368,0)</f>
        <v>0</v>
      </c>
      <c r="BJ368" s="17" t="s">
        <v>85</v>
      </c>
      <c r="BK368" s="225">
        <f>ROUND(I368*H368,2)</f>
        <v>0</v>
      </c>
      <c r="BL368" s="17" t="s">
        <v>204</v>
      </c>
      <c r="BM368" s="224" t="s">
        <v>592</v>
      </c>
    </row>
    <row r="369" s="1" customFormat="1">
      <c r="B369" s="38"/>
      <c r="C369" s="39"/>
      <c r="D369" s="226" t="s">
        <v>206</v>
      </c>
      <c r="E369" s="39"/>
      <c r="F369" s="227" t="s">
        <v>593</v>
      </c>
      <c r="G369" s="39"/>
      <c r="H369" s="39"/>
      <c r="I369" s="136"/>
      <c r="J369" s="39"/>
      <c r="K369" s="39"/>
      <c r="L369" s="43"/>
      <c r="M369" s="228"/>
      <c r="N369" s="83"/>
      <c r="O369" s="83"/>
      <c r="P369" s="83"/>
      <c r="Q369" s="83"/>
      <c r="R369" s="83"/>
      <c r="S369" s="83"/>
      <c r="T369" s="84"/>
      <c r="AT369" s="17" t="s">
        <v>206</v>
      </c>
      <c r="AU369" s="17" t="s">
        <v>87</v>
      </c>
    </row>
    <row r="370" s="1" customFormat="1">
      <c r="B370" s="38"/>
      <c r="C370" s="39"/>
      <c r="D370" s="226" t="s">
        <v>386</v>
      </c>
      <c r="E370" s="39"/>
      <c r="F370" s="229" t="s">
        <v>594</v>
      </c>
      <c r="G370" s="39"/>
      <c r="H370" s="39"/>
      <c r="I370" s="136"/>
      <c r="J370" s="39"/>
      <c r="K370" s="39"/>
      <c r="L370" s="43"/>
      <c r="M370" s="228"/>
      <c r="N370" s="83"/>
      <c r="O370" s="83"/>
      <c r="P370" s="83"/>
      <c r="Q370" s="83"/>
      <c r="R370" s="83"/>
      <c r="S370" s="83"/>
      <c r="T370" s="84"/>
      <c r="AT370" s="17" t="s">
        <v>386</v>
      </c>
      <c r="AU370" s="17" t="s">
        <v>87</v>
      </c>
    </row>
    <row r="371" s="12" customFormat="1">
      <c r="B371" s="230"/>
      <c r="C371" s="231"/>
      <c r="D371" s="226" t="s">
        <v>210</v>
      </c>
      <c r="E371" s="232" t="s">
        <v>21</v>
      </c>
      <c r="F371" s="233" t="s">
        <v>311</v>
      </c>
      <c r="G371" s="231"/>
      <c r="H371" s="234">
        <v>159.30000000000001</v>
      </c>
      <c r="I371" s="235"/>
      <c r="J371" s="231"/>
      <c r="K371" s="231"/>
      <c r="L371" s="236"/>
      <c r="M371" s="237"/>
      <c r="N371" s="238"/>
      <c r="O371" s="238"/>
      <c r="P371" s="238"/>
      <c r="Q371" s="238"/>
      <c r="R371" s="238"/>
      <c r="S371" s="238"/>
      <c r="T371" s="239"/>
      <c r="AT371" s="240" t="s">
        <v>210</v>
      </c>
      <c r="AU371" s="240" t="s">
        <v>87</v>
      </c>
      <c r="AV371" s="12" t="s">
        <v>87</v>
      </c>
      <c r="AW371" s="12" t="s">
        <v>38</v>
      </c>
      <c r="AX371" s="12" t="s">
        <v>85</v>
      </c>
      <c r="AY371" s="240" t="s">
        <v>197</v>
      </c>
    </row>
    <row r="372" s="1" customFormat="1" ht="16.5" customHeight="1">
      <c r="B372" s="38"/>
      <c r="C372" s="213" t="s">
        <v>595</v>
      </c>
      <c r="D372" s="213" t="s">
        <v>199</v>
      </c>
      <c r="E372" s="214" t="s">
        <v>596</v>
      </c>
      <c r="F372" s="215" t="s">
        <v>597</v>
      </c>
      <c r="G372" s="216" t="s">
        <v>92</v>
      </c>
      <c r="H372" s="217">
        <v>135.5</v>
      </c>
      <c r="I372" s="218"/>
      <c r="J372" s="219">
        <f>ROUND(I372*H372,2)</f>
        <v>0</v>
      </c>
      <c r="K372" s="215" t="s">
        <v>203</v>
      </c>
      <c r="L372" s="43"/>
      <c r="M372" s="220" t="s">
        <v>21</v>
      </c>
      <c r="N372" s="221" t="s">
        <v>48</v>
      </c>
      <c r="O372" s="83"/>
      <c r="P372" s="222">
        <f>O372*H372</f>
        <v>0</v>
      </c>
      <c r="Q372" s="222">
        <v>0</v>
      </c>
      <c r="R372" s="222">
        <f>Q372*H372</f>
        <v>0</v>
      </c>
      <c r="S372" s="222">
        <v>0</v>
      </c>
      <c r="T372" s="223">
        <f>S372*H372</f>
        <v>0</v>
      </c>
      <c r="AR372" s="224" t="s">
        <v>204</v>
      </c>
      <c r="AT372" s="224" t="s">
        <v>199</v>
      </c>
      <c r="AU372" s="224" t="s">
        <v>87</v>
      </c>
      <c r="AY372" s="17" t="s">
        <v>197</v>
      </c>
      <c r="BE372" s="225">
        <f>IF(N372="základní",J372,0)</f>
        <v>0</v>
      </c>
      <c r="BF372" s="225">
        <f>IF(N372="snížená",J372,0)</f>
        <v>0</v>
      </c>
      <c r="BG372" s="225">
        <f>IF(N372="zákl. přenesená",J372,0)</f>
        <v>0</v>
      </c>
      <c r="BH372" s="225">
        <f>IF(N372="sníž. přenesená",J372,0)</f>
        <v>0</v>
      </c>
      <c r="BI372" s="225">
        <f>IF(N372="nulová",J372,0)</f>
        <v>0</v>
      </c>
      <c r="BJ372" s="17" t="s">
        <v>85</v>
      </c>
      <c r="BK372" s="225">
        <f>ROUND(I372*H372,2)</f>
        <v>0</v>
      </c>
      <c r="BL372" s="17" t="s">
        <v>204</v>
      </c>
      <c r="BM372" s="224" t="s">
        <v>598</v>
      </c>
    </row>
    <row r="373" s="1" customFormat="1">
      <c r="B373" s="38"/>
      <c r="C373" s="39"/>
      <c r="D373" s="226" t="s">
        <v>206</v>
      </c>
      <c r="E373" s="39"/>
      <c r="F373" s="227" t="s">
        <v>599</v>
      </c>
      <c r="G373" s="39"/>
      <c r="H373" s="39"/>
      <c r="I373" s="136"/>
      <c r="J373" s="39"/>
      <c r="K373" s="39"/>
      <c r="L373" s="43"/>
      <c r="M373" s="228"/>
      <c r="N373" s="83"/>
      <c r="O373" s="83"/>
      <c r="P373" s="83"/>
      <c r="Q373" s="83"/>
      <c r="R373" s="83"/>
      <c r="S373" s="83"/>
      <c r="T373" s="84"/>
      <c r="AT373" s="17" t="s">
        <v>206</v>
      </c>
      <c r="AU373" s="17" t="s">
        <v>87</v>
      </c>
    </row>
    <row r="374" s="12" customFormat="1">
      <c r="B374" s="230"/>
      <c r="C374" s="231"/>
      <c r="D374" s="226" t="s">
        <v>210</v>
      </c>
      <c r="E374" s="232" t="s">
        <v>21</v>
      </c>
      <c r="F374" s="233" t="s">
        <v>600</v>
      </c>
      <c r="G374" s="231"/>
      <c r="H374" s="234">
        <v>154.19999999999999</v>
      </c>
      <c r="I374" s="235"/>
      <c r="J374" s="231"/>
      <c r="K374" s="231"/>
      <c r="L374" s="236"/>
      <c r="M374" s="237"/>
      <c r="N374" s="238"/>
      <c r="O374" s="238"/>
      <c r="P374" s="238"/>
      <c r="Q374" s="238"/>
      <c r="R374" s="238"/>
      <c r="S374" s="238"/>
      <c r="T374" s="239"/>
      <c r="AT374" s="240" t="s">
        <v>210</v>
      </c>
      <c r="AU374" s="240" t="s">
        <v>87</v>
      </c>
      <c r="AV374" s="12" t="s">
        <v>87</v>
      </c>
      <c r="AW374" s="12" t="s">
        <v>38</v>
      </c>
      <c r="AX374" s="12" t="s">
        <v>77</v>
      </c>
      <c r="AY374" s="240" t="s">
        <v>197</v>
      </c>
    </row>
    <row r="375" s="12" customFormat="1">
      <c r="B375" s="230"/>
      <c r="C375" s="231"/>
      <c r="D375" s="226" t="s">
        <v>210</v>
      </c>
      <c r="E375" s="232" t="s">
        <v>119</v>
      </c>
      <c r="F375" s="233" t="s">
        <v>601</v>
      </c>
      <c r="G375" s="231"/>
      <c r="H375" s="234">
        <v>-18.699999999999999</v>
      </c>
      <c r="I375" s="235"/>
      <c r="J375" s="231"/>
      <c r="K375" s="231"/>
      <c r="L375" s="236"/>
      <c r="M375" s="237"/>
      <c r="N375" s="238"/>
      <c r="O375" s="238"/>
      <c r="P375" s="238"/>
      <c r="Q375" s="238"/>
      <c r="R375" s="238"/>
      <c r="S375" s="238"/>
      <c r="T375" s="239"/>
      <c r="AT375" s="240" t="s">
        <v>210</v>
      </c>
      <c r="AU375" s="240" t="s">
        <v>87</v>
      </c>
      <c r="AV375" s="12" t="s">
        <v>87</v>
      </c>
      <c r="AW375" s="12" t="s">
        <v>38</v>
      </c>
      <c r="AX375" s="12" t="s">
        <v>77</v>
      </c>
      <c r="AY375" s="240" t="s">
        <v>197</v>
      </c>
    </row>
    <row r="376" s="13" customFormat="1">
      <c r="B376" s="241"/>
      <c r="C376" s="242"/>
      <c r="D376" s="226" t="s">
        <v>210</v>
      </c>
      <c r="E376" s="243" t="s">
        <v>21</v>
      </c>
      <c r="F376" s="244" t="s">
        <v>227</v>
      </c>
      <c r="G376" s="242"/>
      <c r="H376" s="245">
        <v>135.5</v>
      </c>
      <c r="I376" s="246"/>
      <c r="J376" s="242"/>
      <c r="K376" s="242"/>
      <c r="L376" s="247"/>
      <c r="M376" s="248"/>
      <c r="N376" s="249"/>
      <c r="O376" s="249"/>
      <c r="P376" s="249"/>
      <c r="Q376" s="249"/>
      <c r="R376" s="249"/>
      <c r="S376" s="249"/>
      <c r="T376" s="250"/>
      <c r="AT376" s="251" t="s">
        <v>210</v>
      </c>
      <c r="AU376" s="251" t="s">
        <v>87</v>
      </c>
      <c r="AV376" s="13" t="s">
        <v>204</v>
      </c>
      <c r="AW376" s="13" t="s">
        <v>38</v>
      </c>
      <c r="AX376" s="13" t="s">
        <v>85</v>
      </c>
      <c r="AY376" s="251" t="s">
        <v>197</v>
      </c>
    </row>
    <row r="377" s="1" customFormat="1" ht="16.5" customHeight="1">
      <c r="B377" s="38"/>
      <c r="C377" s="213" t="s">
        <v>602</v>
      </c>
      <c r="D377" s="213" t="s">
        <v>199</v>
      </c>
      <c r="E377" s="214" t="s">
        <v>603</v>
      </c>
      <c r="F377" s="215" t="s">
        <v>604</v>
      </c>
      <c r="G377" s="216" t="s">
        <v>92</v>
      </c>
      <c r="H377" s="217">
        <v>152.375</v>
      </c>
      <c r="I377" s="218"/>
      <c r="J377" s="219">
        <f>ROUND(I377*H377,2)</f>
        <v>0</v>
      </c>
      <c r="K377" s="215" t="s">
        <v>203</v>
      </c>
      <c r="L377" s="43"/>
      <c r="M377" s="220" t="s">
        <v>21</v>
      </c>
      <c r="N377" s="221" t="s">
        <v>48</v>
      </c>
      <c r="O377" s="83"/>
      <c r="P377" s="222">
        <f>O377*H377</f>
        <v>0</v>
      </c>
      <c r="Q377" s="222">
        <v>0</v>
      </c>
      <c r="R377" s="222">
        <f>Q377*H377</f>
        <v>0</v>
      </c>
      <c r="S377" s="222">
        <v>0</v>
      </c>
      <c r="T377" s="223">
        <f>S377*H377</f>
        <v>0</v>
      </c>
      <c r="AR377" s="224" t="s">
        <v>204</v>
      </c>
      <c r="AT377" s="224" t="s">
        <v>199</v>
      </c>
      <c r="AU377" s="224" t="s">
        <v>87</v>
      </c>
      <c r="AY377" s="17" t="s">
        <v>197</v>
      </c>
      <c r="BE377" s="225">
        <f>IF(N377="základní",J377,0)</f>
        <v>0</v>
      </c>
      <c r="BF377" s="225">
        <f>IF(N377="snížená",J377,0)</f>
        <v>0</v>
      </c>
      <c r="BG377" s="225">
        <f>IF(N377="zákl. přenesená",J377,0)</f>
        <v>0</v>
      </c>
      <c r="BH377" s="225">
        <f>IF(N377="sníž. přenesená",J377,0)</f>
        <v>0</v>
      </c>
      <c r="BI377" s="225">
        <f>IF(N377="nulová",J377,0)</f>
        <v>0</v>
      </c>
      <c r="BJ377" s="17" t="s">
        <v>85</v>
      </c>
      <c r="BK377" s="225">
        <f>ROUND(I377*H377,2)</f>
        <v>0</v>
      </c>
      <c r="BL377" s="17" t="s">
        <v>204</v>
      </c>
      <c r="BM377" s="224" t="s">
        <v>605</v>
      </c>
    </row>
    <row r="378" s="1" customFormat="1">
      <c r="B378" s="38"/>
      <c r="C378" s="39"/>
      <c r="D378" s="226" t="s">
        <v>206</v>
      </c>
      <c r="E378" s="39"/>
      <c r="F378" s="227" t="s">
        <v>606</v>
      </c>
      <c r="G378" s="39"/>
      <c r="H378" s="39"/>
      <c r="I378" s="136"/>
      <c r="J378" s="39"/>
      <c r="K378" s="39"/>
      <c r="L378" s="43"/>
      <c r="M378" s="228"/>
      <c r="N378" s="83"/>
      <c r="O378" s="83"/>
      <c r="P378" s="83"/>
      <c r="Q378" s="83"/>
      <c r="R378" s="83"/>
      <c r="S378" s="83"/>
      <c r="T378" s="84"/>
      <c r="AT378" s="17" t="s">
        <v>206</v>
      </c>
      <c r="AU378" s="17" t="s">
        <v>87</v>
      </c>
    </row>
    <row r="379" s="12" customFormat="1">
      <c r="B379" s="230"/>
      <c r="C379" s="231"/>
      <c r="D379" s="226" t="s">
        <v>210</v>
      </c>
      <c r="E379" s="232" t="s">
        <v>21</v>
      </c>
      <c r="F379" s="233" t="s">
        <v>114</v>
      </c>
      <c r="G379" s="231"/>
      <c r="H379" s="234">
        <v>154.19999999999999</v>
      </c>
      <c r="I379" s="235"/>
      <c r="J379" s="231"/>
      <c r="K379" s="231"/>
      <c r="L379" s="236"/>
      <c r="M379" s="237"/>
      <c r="N379" s="238"/>
      <c r="O379" s="238"/>
      <c r="P379" s="238"/>
      <c r="Q379" s="238"/>
      <c r="R379" s="238"/>
      <c r="S379" s="238"/>
      <c r="T379" s="239"/>
      <c r="AT379" s="240" t="s">
        <v>210</v>
      </c>
      <c r="AU379" s="240" t="s">
        <v>87</v>
      </c>
      <c r="AV379" s="12" t="s">
        <v>87</v>
      </c>
      <c r="AW379" s="12" t="s">
        <v>38</v>
      </c>
      <c r="AX379" s="12" t="s">
        <v>77</v>
      </c>
      <c r="AY379" s="240" t="s">
        <v>197</v>
      </c>
    </row>
    <row r="380" s="12" customFormat="1">
      <c r="B380" s="230"/>
      <c r="C380" s="231"/>
      <c r="D380" s="226" t="s">
        <v>210</v>
      </c>
      <c r="E380" s="232" t="s">
        <v>21</v>
      </c>
      <c r="F380" s="233" t="s">
        <v>607</v>
      </c>
      <c r="G380" s="231"/>
      <c r="H380" s="234">
        <v>-18.699999999999999</v>
      </c>
      <c r="I380" s="235"/>
      <c r="J380" s="231"/>
      <c r="K380" s="231"/>
      <c r="L380" s="236"/>
      <c r="M380" s="237"/>
      <c r="N380" s="238"/>
      <c r="O380" s="238"/>
      <c r="P380" s="238"/>
      <c r="Q380" s="238"/>
      <c r="R380" s="238"/>
      <c r="S380" s="238"/>
      <c r="T380" s="239"/>
      <c r="AT380" s="240" t="s">
        <v>210</v>
      </c>
      <c r="AU380" s="240" t="s">
        <v>87</v>
      </c>
      <c r="AV380" s="12" t="s">
        <v>87</v>
      </c>
      <c r="AW380" s="12" t="s">
        <v>38</v>
      </c>
      <c r="AX380" s="12" t="s">
        <v>77</v>
      </c>
      <c r="AY380" s="240" t="s">
        <v>197</v>
      </c>
    </row>
    <row r="381" s="12" customFormat="1">
      <c r="B381" s="230"/>
      <c r="C381" s="231"/>
      <c r="D381" s="226" t="s">
        <v>210</v>
      </c>
      <c r="E381" s="232" t="s">
        <v>21</v>
      </c>
      <c r="F381" s="233" t="s">
        <v>608</v>
      </c>
      <c r="G381" s="231"/>
      <c r="H381" s="234">
        <v>16.875</v>
      </c>
      <c r="I381" s="235"/>
      <c r="J381" s="231"/>
      <c r="K381" s="231"/>
      <c r="L381" s="236"/>
      <c r="M381" s="237"/>
      <c r="N381" s="238"/>
      <c r="O381" s="238"/>
      <c r="P381" s="238"/>
      <c r="Q381" s="238"/>
      <c r="R381" s="238"/>
      <c r="S381" s="238"/>
      <c r="T381" s="239"/>
      <c r="AT381" s="240" t="s">
        <v>210</v>
      </c>
      <c r="AU381" s="240" t="s">
        <v>87</v>
      </c>
      <c r="AV381" s="12" t="s">
        <v>87</v>
      </c>
      <c r="AW381" s="12" t="s">
        <v>38</v>
      </c>
      <c r="AX381" s="12" t="s">
        <v>77</v>
      </c>
      <c r="AY381" s="240" t="s">
        <v>197</v>
      </c>
    </row>
    <row r="382" s="13" customFormat="1">
      <c r="B382" s="241"/>
      <c r="C382" s="242"/>
      <c r="D382" s="226" t="s">
        <v>210</v>
      </c>
      <c r="E382" s="243" t="s">
        <v>21</v>
      </c>
      <c r="F382" s="244" t="s">
        <v>227</v>
      </c>
      <c r="G382" s="242"/>
      <c r="H382" s="245">
        <v>152.375</v>
      </c>
      <c r="I382" s="246"/>
      <c r="J382" s="242"/>
      <c r="K382" s="242"/>
      <c r="L382" s="247"/>
      <c r="M382" s="248"/>
      <c r="N382" s="249"/>
      <c r="O382" s="249"/>
      <c r="P382" s="249"/>
      <c r="Q382" s="249"/>
      <c r="R382" s="249"/>
      <c r="S382" s="249"/>
      <c r="T382" s="250"/>
      <c r="AT382" s="251" t="s">
        <v>210</v>
      </c>
      <c r="AU382" s="251" t="s">
        <v>87</v>
      </c>
      <c r="AV382" s="13" t="s">
        <v>204</v>
      </c>
      <c r="AW382" s="13" t="s">
        <v>38</v>
      </c>
      <c r="AX382" s="13" t="s">
        <v>85</v>
      </c>
      <c r="AY382" s="251" t="s">
        <v>197</v>
      </c>
    </row>
    <row r="383" s="1" customFormat="1" ht="16.5" customHeight="1">
      <c r="B383" s="38"/>
      <c r="C383" s="213" t="s">
        <v>609</v>
      </c>
      <c r="D383" s="213" t="s">
        <v>199</v>
      </c>
      <c r="E383" s="214" t="s">
        <v>610</v>
      </c>
      <c r="F383" s="215" t="s">
        <v>611</v>
      </c>
      <c r="G383" s="216" t="s">
        <v>92</v>
      </c>
      <c r="H383" s="217">
        <v>154.19999999999999</v>
      </c>
      <c r="I383" s="218"/>
      <c r="J383" s="219">
        <f>ROUND(I383*H383,2)</f>
        <v>0</v>
      </c>
      <c r="K383" s="215" t="s">
        <v>203</v>
      </c>
      <c r="L383" s="43"/>
      <c r="M383" s="220" t="s">
        <v>21</v>
      </c>
      <c r="N383" s="221" t="s">
        <v>48</v>
      </c>
      <c r="O383" s="83"/>
      <c r="P383" s="222">
        <f>O383*H383</f>
        <v>0</v>
      </c>
      <c r="Q383" s="222">
        <v>0</v>
      </c>
      <c r="R383" s="222">
        <f>Q383*H383</f>
        <v>0</v>
      </c>
      <c r="S383" s="222">
        <v>0</v>
      </c>
      <c r="T383" s="223">
        <f>S383*H383</f>
        <v>0</v>
      </c>
      <c r="AR383" s="224" t="s">
        <v>204</v>
      </c>
      <c r="AT383" s="224" t="s">
        <v>199</v>
      </c>
      <c r="AU383" s="224" t="s">
        <v>87</v>
      </c>
      <c r="AY383" s="17" t="s">
        <v>197</v>
      </c>
      <c r="BE383" s="225">
        <f>IF(N383="základní",J383,0)</f>
        <v>0</v>
      </c>
      <c r="BF383" s="225">
        <f>IF(N383="snížená",J383,0)</f>
        <v>0</v>
      </c>
      <c r="BG383" s="225">
        <f>IF(N383="zákl. přenesená",J383,0)</f>
        <v>0</v>
      </c>
      <c r="BH383" s="225">
        <f>IF(N383="sníž. přenesená",J383,0)</f>
        <v>0</v>
      </c>
      <c r="BI383" s="225">
        <f>IF(N383="nulová",J383,0)</f>
        <v>0</v>
      </c>
      <c r="BJ383" s="17" t="s">
        <v>85</v>
      </c>
      <c r="BK383" s="225">
        <f>ROUND(I383*H383,2)</f>
        <v>0</v>
      </c>
      <c r="BL383" s="17" t="s">
        <v>204</v>
      </c>
      <c r="BM383" s="224" t="s">
        <v>612</v>
      </c>
    </row>
    <row r="384" s="1" customFormat="1">
      <c r="B384" s="38"/>
      <c r="C384" s="39"/>
      <c r="D384" s="226" t="s">
        <v>206</v>
      </c>
      <c r="E384" s="39"/>
      <c r="F384" s="227" t="s">
        <v>613</v>
      </c>
      <c r="G384" s="39"/>
      <c r="H384" s="39"/>
      <c r="I384" s="136"/>
      <c r="J384" s="39"/>
      <c r="K384" s="39"/>
      <c r="L384" s="43"/>
      <c r="M384" s="228"/>
      <c r="N384" s="83"/>
      <c r="O384" s="83"/>
      <c r="P384" s="83"/>
      <c r="Q384" s="83"/>
      <c r="R384" s="83"/>
      <c r="S384" s="83"/>
      <c r="T384" s="84"/>
      <c r="AT384" s="17" t="s">
        <v>206</v>
      </c>
      <c r="AU384" s="17" t="s">
        <v>87</v>
      </c>
    </row>
    <row r="385" s="1" customFormat="1">
      <c r="B385" s="38"/>
      <c r="C385" s="39"/>
      <c r="D385" s="226" t="s">
        <v>208</v>
      </c>
      <c r="E385" s="39"/>
      <c r="F385" s="229" t="s">
        <v>614</v>
      </c>
      <c r="G385" s="39"/>
      <c r="H385" s="39"/>
      <c r="I385" s="136"/>
      <c r="J385" s="39"/>
      <c r="K385" s="39"/>
      <c r="L385" s="43"/>
      <c r="M385" s="228"/>
      <c r="N385" s="83"/>
      <c r="O385" s="83"/>
      <c r="P385" s="83"/>
      <c r="Q385" s="83"/>
      <c r="R385" s="83"/>
      <c r="S385" s="83"/>
      <c r="T385" s="84"/>
      <c r="AT385" s="17" t="s">
        <v>208</v>
      </c>
      <c r="AU385" s="17" t="s">
        <v>87</v>
      </c>
    </row>
    <row r="386" s="12" customFormat="1">
      <c r="B386" s="230"/>
      <c r="C386" s="231"/>
      <c r="D386" s="226" t="s">
        <v>210</v>
      </c>
      <c r="E386" s="232" t="s">
        <v>21</v>
      </c>
      <c r="F386" s="233" t="s">
        <v>114</v>
      </c>
      <c r="G386" s="231"/>
      <c r="H386" s="234">
        <v>154.19999999999999</v>
      </c>
      <c r="I386" s="235"/>
      <c r="J386" s="231"/>
      <c r="K386" s="231"/>
      <c r="L386" s="236"/>
      <c r="M386" s="237"/>
      <c r="N386" s="238"/>
      <c r="O386" s="238"/>
      <c r="P386" s="238"/>
      <c r="Q386" s="238"/>
      <c r="R386" s="238"/>
      <c r="S386" s="238"/>
      <c r="T386" s="239"/>
      <c r="AT386" s="240" t="s">
        <v>210</v>
      </c>
      <c r="AU386" s="240" t="s">
        <v>87</v>
      </c>
      <c r="AV386" s="12" t="s">
        <v>87</v>
      </c>
      <c r="AW386" s="12" t="s">
        <v>38</v>
      </c>
      <c r="AX386" s="12" t="s">
        <v>85</v>
      </c>
      <c r="AY386" s="240" t="s">
        <v>197</v>
      </c>
    </row>
    <row r="387" s="1" customFormat="1" ht="16.5" customHeight="1">
      <c r="B387" s="38"/>
      <c r="C387" s="213" t="s">
        <v>615</v>
      </c>
      <c r="D387" s="213" t="s">
        <v>199</v>
      </c>
      <c r="E387" s="214" t="s">
        <v>616</v>
      </c>
      <c r="F387" s="215" t="s">
        <v>617</v>
      </c>
      <c r="G387" s="216" t="s">
        <v>92</v>
      </c>
      <c r="H387" s="217">
        <v>7.5</v>
      </c>
      <c r="I387" s="218"/>
      <c r="J387" s="219">
        <f>ROUND(I387*H387,2)</f>
        <v>0</v>
      </c>
      <c r="K387" s="215" t="s">
        <v>203</v>
      </c>
      <c r="L387" s="43"/>
      <c r="M387" s="220" t="s">
        <v>21</v>
      </c>
      <c r="N387" s="221" t="s">
        <v>48</v>
      </c>
      <c r="O387" s="83"/>
      <c r="P387" s="222">
        <f>O387*H387</f>
        <v>0</v>
      </c>
      <c r="Q387" s="222">
        <v>0.18776000000000001</v>
      </c>
      <c r="R387" s="222">
        <f>Q387*H387</f>
        <v>1.4082000000000001</v>
      </c>
      <c r="S387" s="222">
        <v>0</v>
      </c>
      <c r="T387" s="223">
        <f>S387*H387</f>
        <v>0</v>
      </c>
      <c r="AR387" s="224" t="s">
        <v>204</v>
      </c>
      <c r="AT387" s="224" t="s">
        <v>199</v>
      </c>
      <c r="AU387" s="224" t="s">
        <v>87</v>
      </c>
      <c r="AY387" s="17" t="s">
        <v>197</v>
      </c>
      <c r="BE387" s="225">
        <f>IF(N387="základní",J387,0)</f>
        <v>0</v>
      </c>
      <c r="BF387" s="225">
        <f>IF(N387="snížená",J387,0)</f>
        <v>0</v>
      </c>
      <c r="BG387" s="225">
        <f>IF(N387="zákl. přenesená",J387,0)</f>
        <v>0</v>
      </c>
      <c r="BH387" s="225">
        <f>IF(N387="sníž. přenesená",J387,0)</f>
        <v>0</v>
      </c>
      <c r="BI387" s="225">
        <f>IF(N387="nulová",J387,0)</f>
        <v>0</v>
      </c>
      <c r="BJ387" s="17" t="s">
        <v>85</v>
      </c>
      <c r="BK387" s="225">
        <f>ROUND(I387*H387,2)</f>
        <v>0</v>
      </c>
      <c r="BL387" s="17" t="s">
        <v>204</v>
      </c>
      <c r="BM387" s="224" t="s">
        <v>618</v>
      </c>
    </row>
    <row r="388" s="1" customFormat="1">
      <c r="B388" s="38"/>
      <c r="C388" s="39"/>
      <c r="D388" s="226" t="s">
        <v>206</v>
      </c>
      <c r="E388" s="39"/>
      <c r="F388" s="227" t="s">
        <v>619</v>
      </c>
      <c r="G388" s="39"/>
      <c r="H388" s="39"/>
      <c r="I388" s="136"/>
      <c r="J388" s="39"/>
      <c r="K388" s="39"/>
      <c r="L388" s="43"/>
      <c r="M388" s="228"/>
      <c r="N388" s="83"/>
      <c r="O388" s="83"/>
      <c r="P388" s="83"/>
      <c r="Q388" s="83"/>
      <c r="R388" s="83"/>
      <c r="S388" s="83"/>
      <c r="T388" s="84"/>
      <c r="AT388" s="17" t="s">
        <v>206</v>
      </c>
      <c r="AU388" s="17" t="s">
        <v>87</v>
      </c>
    </row>
    <row r="389" s="1" customFormat="1">
      <c r="B389" s="38"/>
      <c r="C389" s="39"/>
      <c r="D389" s="226" t="s">
        <v>208</v>
      </c>
      <c r="E389" s="39"/>
      <c r="F389" s="229" t="s">
        <v>620</v>
      </c>
      <c r="G389" s="39"/>
      <c r="H389" s="39"/>
      <c r="I389" s="136"/>
      <c r="J389" s="39"/>
      <c r="K389" s="39"/>
      <c r="L389" s="43"/>
      <c r="M389" s="228"/>
      <c r="N389" s="83"/>
      <c r="O389" s="83"/>
      <c r="P389" s="83"/>
      <c r="Q389" s="83"/>
      <c r="R389" s="83"/>
      <c r="S389" s="83"/>
      <c r="T389" s="84"/>
      <c r="AT389" s="17" t="s">
        <v>208</v>
      </c>
      <c r="AU389" s="17" t="s">
        <v>87</v>
      </c>
    </row>
    <row r="390" s="12" customFormat="1">
      <c r="B390" s="230"/>
      <c r="C390" s="231"/>
      <c r="D390" s="226" t="s">
        <v>210</v>
      </c>
      <c r="E390" s="232" t="s">
        <v>21</v>
      </c>
      <c r="F390" s="233" t="s">
        <v>621</v>
      </c>
      <c r="G390" s="231"/>
      <c r="H390" s="234">
        <v>7.5</v>
      </c>
      <c r="I390" s="235"/>
      <c r="J390" s="231"/>
      <c r="K390" s="231"/>
      <c r="L390" s="236"/>
      <c r="M390" s="237"/>
      <c r="N390" s="238"/>
      <c r="O390" s="238"/>
      <c r="P390" s="238"/>
      <c r="Q390" s="238"/>
      <c r="R390" s="238"/>
      <c r="S390" s="238"/>
      <c r="T390" s="239"/>
      <c r="AT390" s="240" t="s">
        <v>210</v>
      </c>
      <c r="AU390" s="240" t="s">
        <v>87</v>
      </c>
      <c r="AV390" s="12" t="s">
        <v>87</v>
      </c>
      <c r="AW390" s="12" t="s">
        <v>38</v>
      </c>
      <c r="AX390" s="12" t="s">
        <v>85</v>
      </c>
      <c r="AY390" s="240" t="s">
        <v>197</v>
      </c>
    </row>
    <row r="391" s="1" customFormat="1" ht="16.5" customHeight="1">
      <c r="B391" s="38"/>
      <c r="C391" s="213" t="s">
        <v>622</v>
      </c>
      <c r="D391" s="213" t="s">
        <v>199</v>
      </c>
      <c r="E391" s="214" t="s">
        <v>623</v>
      </c>
      <c r="F391" s="215" t="s">
        <v>624</v>
      </c>
      <c r="G391" s="216" t="s">
        <v>92</v>
      </c>
      <c r="H391" s="217">
        <v>154.19999999999999</v>
      </c>
      <c r="I391" s="218"/>
      <c r="J391" s="219">
        <f>ROUND(I391*H391,2)</f>
        <v>0</v>
      </c>
      <c r="K391" s="215" t="s">
        <v>203</v>
      </c>
      <c r="L391" s="43"/>
      <c r="M391" s="220" t="s">
        <v>21</v>
      </c>
      <c r="N391" s="221" t="s">
        <v>48</v>
      </c>
      <c r="O391" s="83"/>
      <c r="P391" s="222">
        <f>O391*H391</f>
        <v>0</v>
      </c>
      <c r="Q391" s="222">
        <v>0</v>
      </c>
      <c r="R391" s="222">
        <f>Q391*H391</f>
        <v>0</v>
      </c>
      <c r="S391" s="222">
        <v>0</v>
      </c>
      <c r="T391" s="223">
        <f>S391*H391</f>
        <v>0</v>
      </c>
      <c r="AR391" s="224" t="s">
        <v>204</v>
      </c>
      <c r="AT391" s="224" t="s">
        <v>199</v>
      </c>
      <c r="AU391" s="224" t="s">
        <v>87</v>
      </c>
      <c r="AY391" s="17" t="s">
        <v>197</v>
      </c>
      <c r="BE391" s="225">
        <f>IF(N391="základní",J391,0)</f>
        <v>0</v>
      </c>
      <c r="BF391" s="225">
        <f>IF(N391="snížená",J391,0)</f>
        <v>0</v>
      </c>
      <c r="BG391" s="225">
        <f>IF(N391="zákl. přenesená",J391,0)</f>
        <v>0</v>
      </c>
      <c r="BH391" s="225">
        <f>IF(N391="sníž. přenesená",J391,0)</f>
        <v>0</v>
      </c>
      <c r="BI391" s="225">
        <f>IF(N391="nulová",J391,0)</f>
        <v>0</v>
      </c>
      <c r="BJ391" s="17" t="s">
        <v>85</v>
      </c>
      <c r="BK391" s="225">
        <f>ROUND(I391*H391,2)</f>
        <v>0</v>
      </c>
      <c r="BL391" s="17" t="s">
        <v>204</v>
      </c>
      <c r="BM391" s="224" t="s">
        <v>625</v>
      </c>
    </row>
    <row r="392" s="1" customFormat="1">
      <c r="B392" s="38"/>
      <c r="C392" s="39"/>
      <c r="D392" s="226" t="s">
        <v>206</v>
      </c>
      <c r="E392" s="39"/>
      <c r="F392" s="227" t="s">
        <v>626</v>
      </c>
      <c r="G392" s="39"/>
      <c r="H392" s="39"/>
      <c r="I392" s="136"/>
      <c r="J392" s="39"/>
      <c r="K392" s="39"/>
      <c r="L392" s="43"/>
      <c r="M392" s="228"/>
      <c r="N392" s="83"/>
      <c r="O392" s="83"/>
      <c r="P392" s="83"/>
      <c r="Q392" s="83"/>
      <c r="R392" s="83"/>
      <c r="S392" s="83"/>
      <c r="T392" s="84"/>
      <c r="AT392" s="17" t="s">
        <v>206</v>
      </c>
      <c r="AU392" s="17" t="s">
        <v>87</v>
      </c>
    </row>
    <row r="393" s="12" customFormat="1">
      <c r="B393" s="230"/>
      <c r="C393" s="231"/>
      <c r="D393" s="226" t="s">
        <v>210</v>
      </c>
      <c r="E393" s="232" t="s">
        <v>21</v>
      </c>
      <c r="F393" s="233" t="s">
        <v>114</v>
      </c>
      <c r="G393" s="231"/>
      <c r="H393" s="234">
        <v>154.19999999999999</v>
      </c>
      <c r="I393" s="235"/>
      <c r="J393" s="231"/>
      <c r="K393" s="231"/>
      <c r="L393" s="236"/>
      <c r="M393" s="237"/>
      <c r="N393" s="238"/>
      <c r="O393" s="238"/>
      <c r="P393" s="238"/>
      <c r="Q393" s="238"/>
      <c r="R393" s="238"/>
      <c r="S393" s="238"/>
      <c r="T393" s="239"/>
      <c r="AT393" s="240" t="s">
        <v>210</v>
      </c>
      <c r="AU393" s="240" t="s">
        <v>87</v>
      </c>
      <c r="AV393" s="12" t="s">
        <v>87</v>
      </c>
      <c r="AW393" s="12" t="s">
        <v>38</v>
      </c>
      <c r="AX393" s="12" t="s">
        <v>85</v>
      </c>
      <c r="AY393" s="240" t="s">
        <v>197</v>
      </c>
    </row>
    <row r="394" s="1" customFormat="1" ht="16.5" customHeight="1">
      <c r="B394" s="38"/>
      <c r="C394" s="213" t="s">
        <v>627</v>
      </c>
      <c r="D394" s="213" t="s">
        <v>199</v>
      </c>
      <c r="E394" s="214" t="s">
        <v>628</v>
      </c>
      <c r="F394" s="215" t="s">
        <v>629</v>
      </c>
      <c r="G394" s="216" t="s">
        <v>92</v>
      </c>
      <c r="H394" s="217">
        <v>154.19999999999999</v>
      </c>
      <c r="I394" s="218"/>
      <c r="J394" s="219">
        <f>ROUND(I394*H394,2)</f>
        <v>0</v>
      </c>
      <c r="K394" s="215" t="s">
        <v>203</v>
      </c>
      <c r="L394" s="43"/>
      <c r="M394" s="220" t="s">
        <v>21</v>
      </c>
      <c r="N394" s="221" t="s">
        <v>48</v>
      </c>
      <c r="O394" s="83"/>
      <c r="P394" s="222">
        <f>O394*H394</f>
        <v>0</v>
      </c>
      <c r="Q394" s="222">
        <v>0</v>
      </c>
      <c r="R394" s="222">
        <f>Q394*H394</f>
        <v>0</v>
      </c>
      <c r="S394" s="222">
        <v>0</v>
      </c>
      <c r="T394" s="223">
        <f>S394*H394</f>
        <v>0</v>
      </c>
      <c r="AR394" s="224" t="s">
        <v>204</v>
      </c>
      <c r="AT394" s="224" t="s">
        <v>199</v>
      </c>
      <c r="AU394" s="224" t="s">
        <v>87</v>
      </c>
      <c r="AY394" s="17" t="s">
        <v>197</v>
      </c>
      <c r="BE394" s="225">
        <f>IF(N394="základní",J394,0)</f>
        <v>0</v>
      </c>
      <c r="BF394" s="225">
        <f>IF(N394="snížená",J394,0)</f>
        <v>0</v>
      </c>
      <c r="BG394" s="225">
        <f>IF(N394="zákl. přenesená",J394,0)</f>
        <v>0</v>
      </c>
      <c r="BH394" s="225">
        <f>IF(N394="sníž. přenesená",J394,0)</f>
        <v>0</v>
      </c>
      <c r="BI394" s="225">
        <f>IF(N394="nulová",J394,0)</f>
        <v>0</v>
      </c>
      <c r="BJ394" s="17" t="s">
        <v>85</v>
      </c>
      <c r="BK394" s="225">
        <f>ROUND(I394*H394,2)</f>
        <v>0</v>
      </c>
      <c r="BL394" s="17" t="s">
        <v>204</v>
      </c>
      <c r="BM394" s="224" t="s">
        <v>630</v>
      </c>
    </row>
    <row r="395" s="1" customFormat="1">
      <c r="B395" s="38"/>
      <c r="C395" s="39"/>
      <c r="D395" s="226" t="s">
        <v>206</v>
      </c>
      <c r="E395" s="39"/>
      <c r="F395" s="227" t="s">
        <v>631</v>
      </c>
      <c r="G395" s="39"/>
      <c r="H395" s="39"/>
      <c r="I395" s="136"/>
      <c r="J395" s="39"/>
      <c r="K395" s="39"/>
      <c r="L395" s="43"/>
      <c r="M395" s="228"/>
      <c r="N395" s="83"/>
      <c r="O395" s="83"/>
      <c r="P395" s="83"/>
      <c r="Q395" s="83"/>
      <c r="R395" s="83"/>
      <c r="S395" s="83"/>
      <c r="T395" s="84"/>
      <c r="AT395" s="17" t="s">
        <v>206</v>
      </c>
      <c r="AU395" s="17" t="s">
        <v>87</v>
      </c>
    </row>
    <row r="396" s="12" customFormat="1">
      <c r="B396" s="230"/>
      <c r="C396" s="231"/>
      <c r="D396" s="226" t="s">
        <v>210</v>
      </c>
      <c r="E396" s="232" t="s">
        <v>21</v>
      </c>
      <c r="F396" s="233" t="s">
        <v>114</v>
      </c>
      <c r="G396" s="231"/>
      <c r="H396" s="234">
        <v>154.19999999999999</v>
      </c>
      <c r="I396" s="235"/>
      <c r="J396" s="231"/>
      <c r="K396" s="231"/>
      <c r="L396" s="236"/>
      <c r="M396" s="237"/>
      <c r="N396" s="238"/>
      <c r="O396" s="238"/>
      <c r="P396" s="238"/>
      <c r="Q396" s="238"/>
      <c r="R396" s="238"/>
      <c r="S396" s="238"/>
      <c r="T396" s="239"/>
      <c r="AT396" s="240" t="s">
        <v>210</v>
      </c>
      <c r="AU396" s="240" t="s">
        <v>87</v>
      </c>
      <c r="AV396" s="12" t="s">
        <v>87</v>
      </c>
      <c r="AW396" s="12" t="s">
        <v>38</v>
      </c>
      <c r="AX396" s="12" t="s">
        <v>85</v>
      </c>
      <c r="AY396" s="240" t="s">
        <v>197</v>
      </c>
    </row>
    <row r="397" s="1" customFormat="1" ht="16.5" customHeight="1">
      <c r="B397" s="38"/>
      <c r="C397" s="213" t="s">
        <v>632</v>
      </c>
      <c r="D397" s="213" t="s">
        <v>199</v>
      </c>
      <c r="E397" s="214" t="s">
        <v>633</v>
      </c>
      <c r="F397" s="215" t="s">
        <v>634</v>
      </c>
      <c r="G397" s="216" t="s">
        <v>92</v>
      </c>
      <c r="H397" s="217">
        <v>154.19999999999999</v>
      </c>
      <c r="I397" s="218"/>
      <c r="J397" s="219">
        <f>ROUND(I397*H397,2)</f>
        <v>0</v>
      </c>
      <c r="K397" s="215" t="s">
        <v>203</v>
      </c>
      <c r="L397" s="43"/>
      <c r="M397" s="220" t="s">
        <v>21</v>
      </c>
      <c r="N397" s="221" t="s">
        <v>48</v>
      </c>
      <c r="O397" s="83"/>
      <c r="P397" s="222">
        <f>O397*H397</f>
        <v>0</v>
      </c>
      <c r="Q397" s="222">
        <v>0</v>
      </c>
      <c r="R397" s="222">
        <f>Q397*H397</f>
        <v>0</v>
      </c>
      <c r="S397" s="222">
        <v>0</v>
      </c>
      <c r="T397" s="223">
        <f>S397*H397</f>
        <v>0</v>
      </c>
      <c r="AR397" s="224" t="s">
        <v>204</v>
      </c>
      <c r="AT397" s="224" t="s">
        <v>199</v>
      </c>
      <c r="AU397" s="224" t="s">
        <v>87</v>
      </c>
      <c r="AY397" s="17" t="s">
        <v>197</v>
      </c>
      <c r="BE397" s="225">
        <f>IF(N397="základní",J397,0)</f>
        <v>0</v>
      </c>
      <c r="BF397" s="225">
        <f>IF(N397="snížená",J397,0)</f>
        <v>0</v>
      </c>
      <c r="BG397" s="225">
        <f>IF(N397="zákl. přenesená",J397,0)</f>
        <v>0</v>
      </c>
      <c r="BH397" s="225">
        <f>IF(N397="sníž. přenesená",J397,0)</f>
        <v>0</v>
      </c>
      <c r="BI397" s="225">
        <f>IF(N397="nulová",J397,0)</f>
        <v>0</v>
      </c>
      <c r="BJ397" s="17" t="s">
        <v>85</v>
      </c>
      <c r="BK397" s="225">
        <f>ROUND(I397*H397,2)</f>
        <v>0</v>
      </c>
      <c r="BL397" s="17" t="s">
        <v>204</v>
      </c>
      <c r="BM397" s="224" t="s">
        <v>635</v>
      </c>
    </row>
    <row r="398" s="1" customFormat="1">
      <c r="B398" s="38"/>
      <c r="C398" s="39"/>
      <c r="D398" s="226" t="s">
        <v>206</v>
      </c>
      <c r="E398" s="39"/>
      <c r="F398" s="227" t="s">
        <v>636</v>
      </c>
      <c r="G398" s="39"/>
      <c r="H398" s="39"/>
      <c r="I398" s="136"/>
      <c r="J398" s="39"/>
      <c r="K398" s="39"/>
      <c r="L398" s="43"/>
      <c r="M398" s="228"/>
      <c r="N398" s="83"/>
      <c r="O398" s="83"/>
      <c r="P398" s="83"/>
      <c r="Q398" s="83"/>
      <c r="R398" s="83"/>
      <c r="S398" s="83"/>
      <c r="T398" s="84"/>
      <c r="AT398" s="17" t="s">
        <v>206</v>
      </c>
      <c r="AU398" s="17" t="s">
        <v>87</v>
      </c>
    </row>
    <row r="399" s="1" customFormat="1">
      <c r="B399" s="38"/>
      <c r="C399" s="39"/>
      <c r="D399" s="226" t="s">
        <v>208</v>
      </c>
      <c r="E399" s="39"/>
      <c r="F399" s="229" t="s">
        <v>637</v>
      </c>
      <c r="G399" s="39"/>
      <c r="H399" s="39"/>
      <c r="I399" s="136"/>
      <c r="J399" s="39"/>
      <c r="K399" s="39"/>
      <c r="L399" s="43"/>
      <c r="M399" s="228"/>
      <c r="N399" s="83"/>
      <c r="O399" s="83"/>
      <c r="P399" s="83"/>
      <c r="Q399" s="83"/>
      <c r="R399" s="83"/>
      <c r="S399" s="83"/>
      <c r="T399" s="84"/>
      <c r="AT399" s="17" t="s">
        <v>208</v>
      </c>
      <c r="AU399" s="17" t="s">
        <v>87</v>
      </c>
    </row>
    <row r="400" s="12" customFormat="1">
      <c r="B400" s="230"/>
      <c r="C400" s="231"/>
      <c r="D400" s="226" t="s">
        <v>210</v>
      </c>
      <c r="E400" s="232" t="s">
        <v>114</v>
      </c>
      <c r="F400" s="233" t="s">
        <v>638</v>
      </c>
      <c r="G400" s="231"/>
      <c r="H400" s="234">
        <v>154.19999999999999</v>
      </c>
      <c r="I400" s="235"/>
      <c r="J400" s="231"/>
      <c r="K400" s="231"/>
      <c r="L400" s="236"/>
      <c r="M400" s="237"/>
      <c r="N400" s="238"/>
      <c r="O400" s="238"/>
      <c r="P400" s="238"/>
      <c r="Q400" s="238"/>
      <c r="R400" s="238"/>
      <c r="S400" s="238"/>
      <c r="T400" s="239"/>
      <c r="AT400" s="240" t="s">
        <v>210</v>
      </c>
      <c r="AU400" s="240" t="s">
        <v>87</v>
      </c>
      <c r="AV400" s="12" t="s">
        <v>87</v>
      </c>
      <c r="AW400" s="12" t="s">
        <v>38</v>
      </c>
      <c r="AX400" s="12" t="s">
        <v>85</v>
      </c>
      <c r="AY400" s="240" t="s">
        <v>197</v>
      </c>
    </row>
    <row r="401" s="11" customFormat="1" ht="22.8" customHeight="1">
      <c r="B401" s="197"/>
      <c r="C401" s="198"/>
      <c r="D401" s="199" t="s">
        <v>76</v>
      </c>
      <c r="E401" s="211" t="s">
        <v>258</v>
      </c>
      <c r="F401" s="211" t="s">
        <v>639</v>
      </c>
      <c r="G401" s="198"/>
      <c r="H401" s="198"/>
      <c r="I401" s="201"/>
      <c r="J401" s="212">
        <f>BK401</f>
        <v>0</v>
      </c>
      <c r="K401" s="198"/>
      <c r="L401" s="203"/>
      <c r="M401" s="204"/>
      <c r="N401" s="205"/>
      <c r="O401" s="205"/>
      <c r="P401" s="206">
        <f>SUM(P402:P404)</f>
        <v>0</v>
      </c>
      <c r="Q401" s="205"/>
      <c r="R401" s="206">
        <f>SUM(R402:R404)</f>
        <v>0</v>
      </c>
      <c r="S401" s="205"/>
      <c r="T401" s="207">
        <f>SUM(T402:T404)</f>
        <v>0</v>
      </c>
      <c r="AR401" s="208" t="s">
        <v>85</v>
      </c>
      <c r="AT401" s="209" t="s">
        <v>76</v>
      </c>
      <c r="AU401" s="209" t="s">
        <v>85</v>
      </c>
      <c r="AY401" s="208" t="s">
        <v>197</v>
      </c>
      <c r="BK401" s="210">
        <f>SUM(BK402:BK404)</f>
        <v>0</v>
      </c>
    </row>
    <row r="402" s="1" customFormat="1" ht="16.5" customHeight="1">
      <c r="B402" s="38"/>
      <c r="C402" s="213" t="s">
        <v>640</v>
      </c>
      <c r="D402" s="213" t="s">
        <v>199</v>
      </c>
      <c r="E402" s="214" t="s">
        <v>641</v>
      </c>
      <c r="F402" s="215" t="s">
        <v>642</v>
      </c>
      <c r="G402" s="216" t="s">
        <v>124</v>
      </c>
      <c r="H402" s="217">
        <v>2</v>
      </c>
      <c r="I402" s="218"/>
      <c r="J402" s="219">
        <f>ROUND(I402*H402,2)</f>
        <v>0</v>
      </c>
      <c r="K402" s="215" t="s">
        <v>21</v>
      </c>
      <c r="L402" s="43"/>
      <c r="M402" s="220" t="s">
        <v>21</v>
      </c>
      <c r="N402" s="221" t="s">
        <v>48</v>
      </c>
      <c r="O402" s="83"/>
      <c r="P402" s="222">
        <f>O402*H402</f>
        <v>0</v>
      </c>
      <c r="Q402" s="222">
        <v>0</v>
      </c>
      <c r="R402" s="222">
        <f>Q402*H402</f>
        <v>0</v>
      </c>
      <c r="S402" s="222">
        <v>0</v>
      </c>
      <c r="T402" s="223">
        <f>S402*H402</f>
        <v>0</v>
      </c>
      <c r="AR402" s="224" t="s">
        <v>204</v>
      </c>
      <c r="AT402" s="224" t="s">
        <v>199</v>
      </c>
      <c r="AU402" s="224" t="s">
        <v>87</v>
      </c>
      <c r="AY402" s="17" t="s">
        <v>197</v>
      </c>
      <c r="BE402" s="225">
        <f>IF(N402="základní",J402,0)</f>
        <v>0</v>
      </c>
      <c r="BF402" s="225">
        <f>IF(N402="snížená",J402,0)</f>
        <v>0</v>
      </c>
      <c r="BG402" s="225">
        <f>IF(N402="zákl. přenesená",J402,0)</f>
        <v>0</v>
      </c>
      <c r="BH402" s="225">
        <f>IF(N402="sníž. přenesená",J402,0)</f>
        <v>0</v>
      </c>
      <c r="BI402" s="225">
        <f>IF(N402="nulová",J402,0)</f>
        <v>0</v>
      </c>
      <c r="BJ402" s="17" t="s">
        <v>85</v>
      </c>
      <c r="BK402" s="225">
        <f>ROUND(I402*H402,2)</f>
        <v>0</v>
      </c>
      <c r="BL402" s="17" t="s">
        <v>204</v>
      </c>
      <c r="BM402" s="224" t="s">
        <v>643</v>
      </c>
    </row>
    <row r="403" s="1" customFormat="1">
      <c r="B403" s="38"/>
      <c r="C403" s="39"/>
      <c r="D403" s="226" t="s">
        <v>206</v>
      </c>
      <c r="E403" s="39"/>
      <c r="F403" s="227" t="s">
        <v>644</v>
      </c>
      <c r="G403" s="39"/>
      <c r="H403" s="39"/>
      <c r="I403" s="136"/>
      <c r="J403" s="39"/>
      <c r="K403" s="39"/>
      <c r="L403" s="43"/>
      <c r="M403" s="228"/>
      <c r="N403" s="83"/>
      <c r="O403" s="83"/>
      <c r="P403" s="83"/>
      <c r="Q403" s="83"/>
      <c r="R403" s="83"/>
      <c r="S403" s="83"/>
      <c r="T403" s="84"/>
      <c r="AT403" s="17" t="s">
        <v>206</v>
      </c>
      <c r="AU403" s="17" t="s">
        <v>87</v>
      </c>
    </row>
    <row r="404" s="1" customFormat="1">
      <c r="B404" s="38"/>
      <c r="C404" s="39"/>
      <c r="D404" s="226" t="s">
        <v>208</v>
      </c>
      <c r="E404" s="39"/>
      <c r="F404" s="229" t="s">
        <v>645</v>
      </c>
      <c r="G404" s="39"/>
      <c r="H404" s="39"/>
      <c r="I404" s="136"/>
      <c r="J404" s="39"/>
      <c r="K404" s="39"/>
      <c r="L404" s="43"/>
      <c r="M404" s="228"/>
      <c r="N404" s="83"/>
      <c r="O404" s="83"/>
      <c r="P404" s="83"/>
      <c r="Q404" s="83"/>
      <c r="R404" s="83"/>
      <c r="S404" s="83"/>
      <c r="T404" s="84"/>
      <c r="AT404" s="17" t="s">
        <v>208</v>
      </c>
      <c r="AU404" s="17" t="s">
        <v>87</v>
      </c>
    </row>
    <row r="405" s="11" customFormat="1" ht="22.8" customHeight="1">
      <c r="B405" s="197"/>
      <c r="C405" s="198"/>
      <c r="D405" s="199" t="s">
        <v>76</v>
      </c>
      <c r="E405" s="211" t="s">
        <v>266</v>
      </c>
      <c r="F405" s="211" t="s">
        <v>646</v>
      </c>
      <c r="G405" s="198"/>
      <c r="H405" s="198"/>
      <c r="I405" s="201"/>
      <c r="J405" s="212">
        <f>BK405</f>
        <v>0</v>
      </c>
      <c r="K405" s="198"/>
      <c r="L405" s="203"/>
      <c r="M405" s="204"/>
      <c r="N405" s="205"/>
      <c r="O405" s="205"/>
      <c r="P405" s="206">
        <f>SUM(P406:P495)</f>
        <v>0</v>
      </c>
      <c r="Q405" s="205"/>
      <c r="R405" s="206">
        <f>SUM(R406:R495)</f>
        <v>7.309507400000002</v>
      </c>
      <c r="S405" s="205"/>
      <c r="T405" s="207">
        <f>SUM(T406:T495)</f>
        <v>50.359259999999999</v>
      </c>
      <c r="AR405" s="208" t="s">
        <v>85</v>
      </c>
      <c r="AT405" s="209" t="s">
        <v>76</v>
      </c>
      <c r="AU405" s="209" t="s">
        <v>85</v>
      </c>
      <c r="AY405" s="208" t="s">
        <v>197</v>
      </c>
      <c r="BK405" s="210">
        <f>SUM(BK406:BK495)</f>
        <v>0</v>
      </c>
    </row>
    <row r="406" s="1" customFormat="1" ht="16.5" customHeight="1">
      <c r="B406" s="38"/>
      <c r="C406" s="213" t="s">
        <v>647</v>
      </c>
      <c r="D406" s="213" t="s">
        <v>199</v>
      </c>
      <c r="E406" s="214" t="s">
        <v>648</v>
      </c>
      <c r="F406" s="215" t="s">
        <v>649</v>
      </c>
      <c r="G406" s="216" t="s">
        <v>346</v>
      </c>
      <c r="H406" s="217">
        <v>9.5999999999999996</v>
      </c>
      <c r="I406" s="218"/>
      <c r="J406" s="219">
        <f>ROUND(I406*H406,2)</f>
        <v>0</v>
      </c>
      <c r="K406" s="215" t="s">
        <v>21</v>
      </c>
      <c r="L406" s="43"/>
      <c r="M406" s="220" t="s">
        <v>21</v>
      </c>
      <c r="N406" s="221" t="s">
        <v>48</v>
      </c>
      <c r="O406" s="83"/>
      <c r="P406" s="222">
        <f>O406*H406</f>
        <v>0</v>
      </c>
      <c r="Q406" s="222">
        <v>0.00084000000000000003</v>
      </c>
      <c r="R406" s="222">
        <f>Q406*H406</f>
        <v>0.008064</v>
      </c>
      <c r="S406" s="222">
        <v>0</v>
      </c>
      <c r="T406" s="223">
        <f>S406*H406</f>
        <v>0</v>
      </c>
      <c r="AR406" s="224" t="s">
        <v>204</v>
      </c>
      <c r="AT406" s="224" t="s">
        <v>199</v>
      </c>
      <c r="AU406" s="224" t="s">
        <v>87</v>
      </c>
      <c r="AY406" s="17" t="s">
        <v>197</v>
      </c>
      <c r="BE406" s="225">
        <f>IF(N406="základní",J406,0)</f>
        <v>0</v>
      </c>
      <c r="BF406" s="225">
        <f>IF(N406="snížená",J406,0)</f>
        <v>0</v>
      </c>
      <c r="BG406" s="225">
        <f>IF(N406="zákl. přenesená",J406,0)</f>
        <v>0</v>
      </c>
      <c r="BH406" s="225">
        <f>IF(N406="sníž. přenesená",J406,0)</f>
        <v>0</v>
      </c>
      <c r="BI406" s="225">
        <f>IF(N406="nulová",J406,0)</f>
        <v>0</v>
      </c>
      <c r="BJ406" s="17" t="s">
        <v>85</v>
      </c>
      <c r="BK406" s="225">
        <f>ROUND(I406*H406,2)</f>
        <v>0</v>
      </c>
      <c r="BL406" s="17" t="s">
        <v>204</v>
      </c>
      <c r="BM406" s="224" t="s">
        <v>650</v>
      </c>
    </row>
    <row r="407" s="1" customFormat="1">
      <c r="B407" s="38"/>
      <c r="C407" s="39"/>
      <c r="D407" s="226" t="s">
        <v>206</v>
      </c>
      <c r="E407" s="39"/>
      <c r="F407" s="227" t="s">
        <v>651</v>
      </c>
      <c r="G407" s="39"/>
      <c r="H407" s="39"/>
      <c r="I407" s="136"/>
      <c r="J407" s="39"/>
      <c r="K407" s="39"/>
      <c r="L407" s="43"/>
      <c r="M407" s="228"/>
      <c r="N407" s="83"/>
      <c r="O407" s="83"/>
      <c r="P407" s="83"/>
      <c r="Q407" s="83"/>
      <c r="R407" s="83"/>
      <c r="S407" s="83"/>
      <c r="T407" s="84"/>
      <c r="AT407" s="17" t="s">
        <v>206</v>
      </c>
      <c r="AU407" s="17" t="s">
        <v>87</v>
      </c>
    </row>
    <row r="408" s="1" customFormat="1">
      <c r="B408" s="38"/>
      <c r="C408" s="39"/>
      <c r="D408" s="226" t="s">
        <v>208</v>
      </c>
      <c r="E408" s="39"/>
      <c r="F408" s="229" t="s">
        <v>652</v>
      </c>
      <c r="G408" s="39"/>
      <c r="H408" s="39"/>
      <c r="I408" s="136"/>
      <c r="J408" s="39"/>
      <c r="K408" s="39"/>
      <c r="L408" s="43"/>
      <c r="M408" s="228"/>
      <c r="N408" s="83"/>
      <c r="O408" s="83"/>
      <c r="P408" s="83"/>
      <c r="Q408" s="83"/>
      <c r="R408" s="83"/>
      <c r="S408" s="83"/>
      <c r="T408" s="84"/>
      <c r="AT408" s="17" t="s">
        <v>208</v>
      </c>
      <c r="AU408" s="17" t="s">
        <v>87</v>
      </c>
    </row>
    <row r="409" s="1" customFormat="1">
      <c r="B409" s="38"/>
      <c r="C409" s="39"/>
      <c r="D409" s="226" t="s">
        <v>386</v>
      </c>
      <c r="E409" s="39"/>
      <c r="F409" s="229" t="s">
        <v>653</v>
      </c>
      <c r="G409" s="39"/>
      <c r="H409" s="39"/>
      <c r="I409" s="136"/>
      <c r="J409" s="39"/>
      <c r="K409" s="39"/>
      <c r="L409" s="43"/>
      <c r="M409" s="228"/>
      <c r="N409" s="83"/>
      <c r="O409" s="83"/>
      <c r="P409" s="83"/>
      <c r="Q409" s="83"/>
      <c r="R409" s="83"/>
      <c r="S409" s="83"/>
      <c r="T409" s="84"/>
      <c r="AT409" s="17" t="s">
        <v>386</v>
      </c>
      <c r="AU409" s="17" t="s">
        <v>87</v>
      </c>
    </row>
    <row r="410" s="12" customFormat="1">
      <c r="B410" s="230"/>
      <c r="C410" s="231"/>
      <c r="D410" s="226" t="s">
        <v>210</v>
      </c>
      <c r="E410" s="232" t="s">
        <v>654</v>
      </c>
      <c r="F410" s="233" t="s">
        <v>655</v>
      </c>
      <c r="G410" s="231"/>
      <c r="H410" s="234">
        <v>9.5999999999999996</v>
      </c>
      <c r="I410" s="235"/>
      <c r="J410" s="231"/>
      <c r="K410" s="231"/>
      <c r="L410" s="236"/>
      <c r="M410" s="237"/>
      <c r="N410" s="238"/>
      <c r="O410" s="238"/>
      <c r="P410" s="238"/>
      <c r="Q410" s="238"/>
      <c r="R410" s="238"/>
      <c r="S410" s="238"/>
      <c r="T410" s="239"/>
      <c r="AT410" s="240" t="s">
        <v>210</v>
      </c>
      <c r="AU410" s="240" t="s">
        <v>87</v>
      </c>
      <c r="AV410" s="12" t="s">
        <v>87</v>
      </c>
      <c r="AW410" s="12" t="s">
        <v>38</v>
      </c>
      <c r="AX410" s="12" t="s">
        <v>85</v>
      </c>
      <c r="AY410" s="240" t="s">
        <v>197</v>
      </c>
    </row>
    <row r="411" s="1" customFormat="1" ht="16.5" customHeight="1">
      <c r="B411" s="38"/>
      <c r="C411" s="262" t="s">
        <v>656</v>
      </c>
      <c r="D411" s="262" t="s">
        <v>300</v>
      </c>
      <c r="E411" s="263" t="s">
        <v>657</v>
      </c>
      <c r="F411" s="264" t="s">
        <v>658</v>
      </c>
      <c r="G411" s="265" t="s">
        <v>102</v>
      </c>
      <c r="H411" s="266">
        <v>354.69</v>
      </c>
      <c r="I411" s="267"/>
      <c r="J411" s="268">
        <f>ROUND(I411*H411,2)</f>
        <v>0</v>
      </c>
      <c r="K411" s="264" t="s">
        <v>21</v>
      </c>
      <c r="L411" s="269"/>
      <c r="M411" s="270" t="s">
        <v>21</v>
      </c>
      <c r="N411" s="271" t="s">
        <v>48</v>
      </c>
      <c r="O411" s="83"/>
      <c r="P411" s="222">
        <f>O411*H411</f>
        <v>0</v>
      </c>
      <c r="Q411" s="222">
        <v>0.001</v>
      </c>
      <c r="R411" s="222">
        <f>Q411*H411</f>
        <v>0.35469000000000001</v>
      </c>
      <c r="S411" s="222">
        <v>0</v>
      </c>
      <c r="T411" s="223">
        <f>S411*H411</f>
        <v>0</v>
      </c>
      <c r="AR411" s="224" t="s">
        <v>258</v>
      </c>
      <c r="AT411" s="224" t="s">
        <v>300</v>
      </c>
      <c r="AU411" s="224" t="s">
        <v>87</v>
      </c>
      <c r="AY411" s="17" t="s">
        <v>197</v>
      </c>
      <c r="BE411" s="225">
        <f>IF(N411="základní",J411,0)</f>
        <v>0</v>
      </c>
      <c r="BF411" s="225">
        <f>IF(N411="snížená",J411,0)</f>
        <v>0</v>
      </c>
      <c r="BG411" s="225">
        <f>IF(N411="zákl. přenesená",J411,0)</f>
        <v>0</v>
      </c>
      <c r="BH411" s="225">
        <f>IF(N411="sníž. přenesená",J411,0)</f>
        <v>0</v>
      </c>
      <c r="BI411" s="225">
        <f>IF(N411="nulová",J411,0)</f>
        <v>0</v>
      </c>
      <c r="BJ411" s="17" t="s">
        <v>85</v>
      </c>
      <c r="BK411" s="225">
        <f>ROUND(I411*H411,2)</f>
        <v>0</v>
      </c>
      <c r="BL411" s="17" t="s">
        <v>204</v>
      </c>
      <c r="BM411" s="224" t="s">
        <v>659</v>
      </c>
    </row>
    <row r="412" s="1" customFormat="1">
      <c r="B412" s="38"/>
      <c r="C412" s="39"/>
      <c r="D412" s="226" t="s">
        <v>206</v>
      </c>
      <c r="E412" s="39"/>
      <c r="F412" s="227" t="s">
        <v>660</v>
      </c>
      <c r="G412" s="39"/>
      <c r="H412" s="39"/>
      <c r="I412" s="136"/>
      <c r="J412" s="39"/>
      <c r="K412" s="39"/>
      <c r="L412" s="43"/>
      <c r="M412" s="228"/>
      <c r="N412" s="83"/>
      <c r="O412" s="83"/>
      <c r="P412" s="83"/>
      <c r="Q412" s="83"/>
      <c r="R412" s="83"/>
      <c r="S412" s="83"/>
      <c r="T412" s="84"/>
      <c r="AT412" s="17" t="s">
        <v>206</v>
      </c>
      <c r="AU412" s="17" t="s">
        <v>87</v>
      </c>
    </row>
    <row r="413" s="12" customFormat="1">
      <c r="B413" s="230"/>
      <c r="C413" s="231"/>
      <c r="D413" s="226" t="s">
        <v>210</v>
      </c>
      <c r="E413" s="232" t="s">
        <v>21</v>
      </c>
      <c r="F413" s="233" t="s">
        <v>661</v>
      </c>
      <c r="G413" s="231"/>
      <c r="H413" s="234">
        <v>354.69</v>
      </c>
      <c r="I413" s="235"/>
      <c r="J413" s="231"/>
      <c r="K413" s="231"/>
      <c r="L413" s="236"/>
      <c r="M413" s="237"/>
      <c r="N413" s="238"/>
      <c r="O413" s="238"/>
      <c r="P413" s="238"/>
      <c r="Q413" s="238"/>
      <c r="R413" s="238"/>
      <c r="S413" s="238"/>
      <c r="T413" s="239"/>
      <c r="AT413" s="240" t="s">
        <v>210</v>
      </c>
      <c r="AU413" s="240" t="s">
        <v>87</v>
      </c>
      <c r="AV413" s="12" t="s">
        <v>87</v>
      </c>
      <c r="AW413" s="12" t="s">
        <v>38</v>
      </c>
      <c r="AX413" s="12" t="s">
        <v>85</v>
      </c>
      <c r="AY413" s="240" t="s">
        <v>197</v>
      </c>
    </row>
    <row r="414" s="1" customFormat="1" ht="16.5" customHeight="1">
      <c r="B414" s="38"/>
      <c r="C414" s="213" t="s">
        <v>662</v>
      </c>
      <c r="D414" s="213" t="s">
        <v>199</v>
      </c>
      <c r="E414" s="214" t="s">
        <v>663</v>
      </c>
      <c r="F414" s="215" t="s">
        <v>664</v>
      </c>
      <c r="G414" s="216" t="s">
        <v>346</v>
      </c>
      <c r="H414" s="217">
        <v>36.020000000000003</v>
      </c>
      <c r="I414" s="218"/>
      <c r="J414" s="219">
        <f>ROUND(I414*H414,2)</f>
        <v>0</v>
      </c>
      <c r="K414" s="215" t="s">
        <v>203</v>
      </c>
      <c r="L414" s="43"/>
      <c r="M414" s="220" t="s">
        <v>21</v>
      </c>
      <c r="N414" s="221" t="s">
        <v>48</v>
      </c>
      <c r="O414" s="83"/>
      <c r="P414" s="222">
        <f>O414*H414</f>
        <v>0</v>
      </c>
      <c r="Q414" s="222">
        <v>0.1295</v>
      </c>
      <c r="R414" s="222">
        <f>Q414*H414</f>
        <v>4.6645900000000005</v>
      </c>
      <c r="S414" s="222">
        <v>0</v>
      </c>
      <c r="T414" s="223">
        <f>S414*H414</f>
        <v>0</v>
      </c>
      <c r="AR414" s="224" t="s">
        <v>204</v>
      </c>
      <c r="AT414" s="224" t="s">
        <v>199</v>
      </c>
      <c r="AU414" s="224" t="s">
        <v>87</v>
      </c>
      <c r="AY414" s="17" t="s">
        <v>197</v>
      </c>
      <c r="BE414" s="225">
        <f>IF(N414="základní",J414,0)</f>
        <v>0</v>
      </c>
      <c r="BF414" s="225">
        <f>IF(N414="snížená",J414,0)</f>
        <v>0</v>
      </c>
      <c r="BG414" s="225">
        <f>IF(N414="zákl. přenesená",J414,0)</f>
        <v>0</v>
      </c>
      <c r="BH414" s="225">
        <f>IF(N414="sníž. přenesená",J414,0)</f>
        <v>0</v>
      </c>
      <c r="BI414" s="225">
        <f>IF(N414="nulová",J414,0)</f>
        <v>0</v>
      </c>
      <c r="BJ414" s="17" t="s">
        <v>85</v>
      </c>
      <c r="BK414" s="225">
        <f>ROUND(I414*H414,2)</f>
        <v>0</v>
      </c>
      <c r="BL414" s="17" t="s">
        <v>204</v>
      </c>
      <c r="BM414" s="224" t="s">
        <v>665</v>
      </c>
    </row>
    <row r="415" s="1" customFormat="1">
      <c r="B415" s="38"/>
      <c r="C415" s="39"/>
      <c r="D415" s="226" t="s">
        <v>206</v>
      </c>
      <c r="E415" s="39"/>
      <c r="F415" s="227" t="s">
        <v>666</v>
      </c>
      <c r="G415" s="39"/>
      <c r="H415" s="39"/>
      <c r="I415" s="136"/>
      <c r="J415" s="39"/>
      <c r="K415" s="39"/>
      <c r="L415" s="43"/>
      <c r="M415" s="228"/>
      <c r="N415" s="83"/>
      <c r="O415" s="83"/>
      <c r="P415" s="83"/>
      <c r="Q415" s="83"/>
      <c r="R415" s="83"/>
      <c r="S415" s="83"/>
      <c r="T415" s="84"/>
      <c r="AT415" s="17" t="s">
        <v>206</v>
      </c>
      <c r="AU415" s="17" t="s">
        <v>87</v>
      </c>
    </row>
    <row r="416" s="1" customFormat="1">
      <c r="B416" s="38"/>
      <c r="C416" s="39"/>
      <c r="D416" s="226" t="s">
        <v>208</v>
      </c>
      <c r="E416" s="39"/>
      <c r="F416" s="229" t="s">
        <v>667</v>
      </c>
      <c r="G416" s="39"/>
      <c r="H416" s="39"/>
      <c r="I416" s="136"/>
      <c r="J416" s="39"/>
      <c r="K416" s="39"/>
      <c r="L416" s="43"/>
      <c r="M416" s="228"/>
      <c r="N416" s="83"/>
      <c r="O416" s="83"/>
      <c r="P416" s="83"/>
      <c r="Q416" s="83"/>
      <c r="R416" s="83"/>
      <c r="S416" s="83"/>
      <c r="T416" s="84"/>
      <c r="AT416" s="17" t="s">
        <v>208</v>
      </c>
      <c r="AU416" s="17" t="s">
        <v>87</v>
      </c>
    </row>
    <row r="417" s="12" customFormat="1">
      <c r="B417" s="230"/>
      <c r="C417" s="231"/>
      <c r="D417" s="226" t="s">
        <v>210</v>
      </c>
      <c r="E417" s="232" t="s">
        <v>126</v>
      </c>
      <c r="F417" s="233" t="s">
        <v>668</v>
      </c>
      <c r="G417" s="231"/>
      <c r="H417" s="234">
        <v>36.020000000000003</v>
      </c>
      <c r="I417" s="235"/>
      <c r="J417" s="231"/>
      <c r="K417" s="231"/>
      <c r="L417" s="236"/>
      <c r="M417" s="237"/>
      <c r="N417" s="238"/>
      <c r="O417" s="238"/>
      <c r="P417" s="238"/>
      <c r="Q417" s="238"/>
      <c r="R417" s="238"/>
      <c r="S417" s="238"/>
      <c r="T417" s="239"/>
      <c r="AT417" s="240" t="s">
        <v>210</v>
      </c>
      <c r="AU417" s="240" t="s">
        <v>87</v>
      </c>
      <c r="AV417" s="12" t="s">
        <v>87</v>
      </c>
      <c r="AW417" s="12" t="s">
        <v>38</v>
      </c>
      <c r="AX417" s="12" t="s">
        <v>85</v>
      </c>
      <c r="AY417" s="240" t="s">
        <v>197</v>
      </c>
    </row>
    <row r="418" s="1" customFormat="1" ht="16.5" customHeight="1">
      <c r="B418" s="38"/>
      <c r="C418" s="262" t="s">
        <v>669</v>
      </c>
      <c r="D418" s="262" t="s">
        <v>300</v>
      </c>
      <c r="E418" s="263" t="s">
        <v>670</v>
      </c>
      <c r="F418" s="264" t="s">
        <v>671</v>
      </c>
      <c r="G418" s="265" t="s">
        <v>346</v>
      </c>
      <c r="H418" s="266">
        <v>36.020000000000003</v>
      </c>
      <c r="I418" s="267"/>
      <c r="J418" s="268">
        <f>ROUND(I418*H418,2)</f>
        <v>0</v>
      </c>
      <c r="K418" s="264" t="s">
        <v>203</v>
      </c>
      <c r="L418" s="269"/>
      <c r="M418" s="270" t="s">
        <v>21</v>
      </c>
      <c r="N418" s="271" t="s">
        <v>48</v>
      </c>
      <c r="O418" s="83"/>
      <c r="P418" s="222">
        <f>O418*H418</f>
        <v>0</v>
      </c>
      <c r="Q418" s="222">
        <v>0.058000000000000003</v>
      </c>
      <c r="R418" s="222">
        <f>Q418*H418</f>
        <v>2.0891600000000001</v>
      </c>
      <c r="S418" s="222">
        <v>0</v>
      </c>
      <c r="T418" s="223">
        <f>S418*H418</f>
        <v>0</v>
      </c>
      <c r="AR418" s="224" t="s">
        <v>258</v>
      </c>
      <c r="AT418" s="224" t="s">
        <v>300</v>
      </c>
      <c r="AU418" s="224" t="s">
        <v>87</v>
      </c>
      <c r="AY418" s="17" t="s">
        <v>197</v>
      </c>
      <c r="BE418" s="225">
        <f>IF(N418="základní",J418,0)</f>
        <v>0</v>
      </c>
      <c r="BF418" s="225">
        <f>IF(N418="snížená",J418,0)</f>
        <v>0</v>
      </c>
      <c r="BG418" s="225">
        <f>IF(N418="zákl. přenesená",J418,0)</f>
        <v>0</v>
      </c>
      <c r="BH418" s="225">
        <f>IF(N418="sníž. přenesená",J418,0)</f>
        <v>0</v>
      </c>
      <c r="BI418" s="225">
        <f>IF(N418="nulová",J418,0)</f>
        <v>0</v>
      </c>
      <c r="BJ418" s="17" t="s">
        <v>85</v>
      </c>
      <c r="BK418" s="225">
        <f>ROUND(I418*H418,2)</f>
        <v>0</v>
      </c>
      <c r="BL418" s="17" t="s">
        <v>204</v>
      </c>
      <c r="BM418" s="224" t="s">
        <v>672</v>
      </c>
    </row>
    <row r="419" s="1" customFormat="1">
      <c r="B419" s="38"/>
      <c r="C419" s="39"/>
      <c r="D419" s="226" t="s">
        <v>206</v>
      </c>
      <c r="E419" s="39"/>
      <c r="F419" s="227" t="s">
        <v>671</v>
      </c>
      <c r="G419" s="39"/>
      <c r="H419" s="39"/>
      <c r="I419" s="136"/>
      <c r="J419" s="39"/>
      <c r="K419" s="39"/>
      <c r="L419" s="43"/>
      <c r="M419" s="228"/>
      <c r="N419" s="83"/>
      <c r="O419" s="83"/>
      <c r="P419" s="83"/>
      <c r="Q419" s="83"/>
      <c r="R419" s="83"/>
      <c r="S419" s="83"/>
      <c r="T419" s="84"/>
      <c r="AT419" s="17" t="s">
        <v>206</v>
      </c>
      <c r="AU419" s="17" t="s">
        <v>87</v>
      </c>
    </row>
    <row r="420" s="12" customFormat="1">
      <c r="B420" s="230"/>
      <c r="C420" s="231"/>
      <c r="D420" s="226" t="s">
        <v>210</v>
      </c>
      <c r="E420" s="232" t="s">
        <v>21</v>
      </c>
      <c r="F420" s="233" t="s">
        <v>126</v>
      </c>
      <c r="G420" s="231"/>
      <c r="H420" s="234">
        <v>36.020000000000003</v>
      </c>
      <c r="I420" s="235"/>
      <c r="J420" s="231"/>
      <c r="K420" s="231"/>
      <c r="L420" s="236"/>
      <c r="M420" s="237"/>
      <c r="N420" s="238"/>
      <c r="O420" s="238"/>
      <c r="P420" s="238"/>
      <c r="Q420" s="238"/>
      <c r="R420" s="238"/>
      <c r="S420" s="238"/>
      <c r="T420" s="239"/>
      <c r="AT420" s="240" t="s">
        <v>210</v>
      </c>
      <c r="AU420" s="240" t="s">
        <v>87</v>
      </c>
      <c r="AV420" s="12" t="s">
        <v>87</v>
      </c>
      <c r="AW420" s="12" t="s">
        <v>38</v>
      </c>
      <c r="AX420" s="12" t="s">
        <v>85</v>
      </c>
      <c r="AY420" s="240" t="s">
        <v>197</v>
      </c>
    </row>
    <row r="421" s="1" customFormat="1" ht="16.5" customHeight="1">
      <c r="B421" s="38"/>
      <c r="C421" s="213" t="s">
        <v>673</v>
      </c>
      <c r="D421" s="213" t="s">
        <v>199</v>
      </c>
      <c r="E421" s="214" t="s">
        <v>674</v>
      </c>
      <c r="F421" s="215" t="s">
        <v>675</v>
      </c>
      <c r="G421" s="216" t="s">
        <v>92</v>
      </c>
      <c r="H421" s="217">
        <v>8</v>
      </c>
      <c r="I421" s="218"/>
      <c r="J421" s="219">
        <f>ROUND(I421*H421,2)</f>
        <v>0</v>
      </c>
      <c r="K421" s="215" t="s">
        <v>203</v>
      </c>
      <c r="L421" s="43"/>
      <c r="M421" s="220" t="s">
        <v>21</v>
      </c>
      <c r="N421" s="221" t="s">
        <v>48</v>
      </c>
      <c r="O421" s="83"/>
      <c r="P421" s="222">
        <f>O421*H421</f>
        <v>0</v>
      </c>
      <c r="Q421" s="222">
        <v>0.01375</v>
      </c>
      <c r="R421" s="222">
        <f>Q421*H421</f>
        <v>0.11</v>
      </c>
      <c r="S421" s="222">
        <v>0</v>
      </c>
      <c r="T421" s="223">
        <f>S421*H421</f>
        <v>0</v>
      </c>
      <c r="AR421" s="224" t="s">
        <v>204</v>
      </c>
      <c r="AT421" s="224" t="s">
        <v>199</v>
      </c>
      <c r="AU421" s="224" t="s">
        <v>87</v>
      </c>
      <c r="AY421" s="17" t="s">
        <v>197</v>
      </c>
      <c r="BE421" s="225">
        <f>IF(N421="základní",J421,0)</f>
        <v>0</v>
      </c>
      <c r="BF421" s="225">
        <f>IF(N421="snížená",J421,0)</f>
        <v>0</v>
      </c>
      <c r="BG421" s="225">
        <f>IF(N421="zákl. přenesená",J421,0)</f>
        <v>0</v>
      </c>
      <c r="BH421" s="225">
        <f>IF(N421="sníž. přenesená",J421,0)</f>
        <v>0</v>
      </c>
      <c r="BI421" s="225">
        <f>IF(N421="nulová",J421,0)</f>
        <v>0</v>
      </c>
      <c r="BJ421" s="17" t="s">
        <v>85</v>
      </c>
      <c r="BK421" s="225">
        <f>ROUND(I421*H421,2)</f>
        <v>0</v>
      </c>
      <c r="BL421" s="17" t="s">
        <v>204</v>
      </c>
      <c r="BM421" s="224" t="s">
        <v>676</v>
      </c>
    </row>
    <row r="422" s="1" customFormat="1">
      <c r="B422" s="38"/>
      <c r="C422" s="39"/>
      <c r="D422" s="226" t="s">
        <v>206</v>
      </c>
      <c r="E422" s="39"/>
      <c r="F422" s="227" t="s">
        <v>677</v>
      </c>
      <c r="G422" s="39"/>
      <c r="H422" s="39"/>
      <c r="I422" s="136"/>
      <c r="J422" s="39"/>
      <c r="K422" s="39"/>
      <c r="L422" s="43"/>
      <c r="M422" s="228"/>
      <c r="N422" s="83"/>
      <c r="O422" s="83"/>
      <c r="P422" s="83"/>
      <c r="Q422" s="83"/>
      <c r="R422" s="83"/>
      <c r="S422" s="83"/>
      <c r="T422" s="84"/>
      <c r="AT422" s="17" t="s">
        <v>206</v>
      </c>
      <c r="AU422" s="17" t="s">
        <v>87</v>
      </c>
    </row>
    <row r="423" s="1" customFormat="1">
      <c r="B423" s="38"/>
      <c r="C423" s="39"/>
      <c r="D423" s="226" t="s">
        <v>208</v>
      </c>
      <c r="E423" s="39"/>
      <c r="F423" s="229" t="s">
        <v>678</v>
      </c>
      <c r="G423" s="39"/>
      <c r="H423" s="39"/>
      <c r="I423" s="136"/>
      <c r="J423" s="39"/>
      <c r="K423" s="39"/>
      <c r="L423" s="43"/>
      <c r="M423" s="228"/>
      <c r="N423" s="83"/>
      <c r="O423" s="83"/>
      <c r="P423" s="83"/>
      <c r="Q423" s="83"/>
      <c r="R423" s="83"/>
      <c r="S423" s="83"/>
      <c r="T423" s="84"/>
      <c r="AT423" s="17" t="s">
        <v>208</v>
      </c>
      <c r="AU423" s="17" t="s">
        <v>87</v>
      </c>
    </row>
    <row r="424" s="12" customFormat="1">
      <c r="B424" s="230"/>
      <c r="C424" s="231"/>
      <c r="D424" s="226" t="s">
        <v>210</v>
      </c>
      <c r="E424" s="232" t="s">
        <v>21</v>
      </c>
      <c r="F424" s="233" t="s">
        <v>679</v>
      </c>
      <c r="G424" s="231"/>
      <c r="H424" s="234">
        <v>8</v>
      </c>
      <c r="I424" s="235"/>
      <c r="J424" s="231"/>
      <c r="K424" s="231"/>
      <c r="L424" s="236"/>
      <c r="M424" s="237"/>
      <c r="N424" s="238"/>
      <c r="O424" s="238"/>
      <c r="P424" s="238"/>
      <c r="Q424" s="238"/>
      <c r="R424" s="238"/>
      <c r="S424" s="238"/>
      <c r="T424" s="239"/>
      <c r="AT424" s="240" t="s">
        <v>210</v>
      </c>
      <c r="AU424" s="240" t="s">
        <v>87</v>
      </c>
      <c r="AV424" s="12" t="s">
        <v>87</v>
      </c>
      <c r="AW424" s="12" t="s">
        <v>38</v>
      </c>
      <c r="AX424" s="12" t="s">
        <v>85</v>
      </c>
      <c r="AY424" s="240" t="s">
        <v>197</v>
      </c>
    </row>
    <row r="425" s="1" customFormat="1" ht="16.5" customHeight="1">
      <c r="B425" s="38"/>
      <c r="C425" s="213" t="s">
        <v>680</v>
      </c>
      <c r="D425" s="213" t="s">
        <v>199</v>
      </c>
      <c r="E425" s="214" t="s">
        <v>681</v>
      </c>
      <c r="F425" s="215" t="s">
        <v>682</v>
      </c>
      <c r="G425" s="216" t="s">
        <v>92</v>
      </c>
      <c r="H425" s="217">
        <v>8.7599999999999998</v>
      </c>
      <c r="I425" s="218"/>
      <c r="J425" s="219">
        <f>ROUND(I425*H425,2)</f>
        <v>0</v>
      </c>
      <c r="K425" s="215" t="s">
        <v>203</v>
      </c>
      <c r="L425" s="43"/>
      <c r="M425" s="220" t="s">
        <v>21</v>
      </c>
      <c r="N425" s="221" t="s">
        <v>48</v>
      </c>
      <c r="O425" s="83"/>
      <c r="P425" s="222">
        <f>O425*H425</f>
        <v>0</v>
      </c>
      <c r="Q425" s="222">
        <v>0.00063000000000000003</v>
      </c>
      <c r="R425" s="222">
        <f>Q425*H425</f>
        <v>0.0055187999999999999</v>
      </c>
      <c r="S425" s="222">
        <v>0</v>
      </c>
      <c r="T425" s="223">
        <f>S425*H425</f>
        <v>0</v>
      </c>
      <c r="AR425" s="224" t="s">
        <v>204</v>
      </c>
      <c r="AT425" s="224" t="s">
        <v>199</v>
      </c>
      <c r="AU425" s="224" t="s">
        <v>87</v>
      </c>
      <c r="AY425" s="17" t="s">
        <v>197</v>
      </c>
      <c r="BE425" s="225">
        <f>IF(N425="základní",J425,0)</f>
        <v>0</v>
      </c>
      <c r="BF425" s="225">
        <f>IF(N425="snížená",J425,0)</f>
        <v>0</v>
      </c>
      <c r="BG425" s="225">
        <f>IF(N425="zákl. přenesená",J425,0)</f>
        <v>0</v>
      </c>
      <c r="BH425" s="225">
        <f>IF(N425="sníž. přenesená",J425,0)</f>
        <v>0</v>
      </c>
      <c r="BI425" s="225">
        <f>IF(N425="nulová",J425,0)</f>
        <v>0</v>
      </c>
      <c r="BJ425" s="17" t="s">
        <v>85</v>
      </c>
      <c r="BK425" s="225">
        <f>ROUND(I425*H425,2)</f>
        <v>0</v>
      </c>
      <c r="BL425" s="17" t="s">
        <v>204</v>
      </c>
      <c r="BM425" s="224" t="s">
        <v>683</v>
      </c>
    </row>
    <row r="426" s="1" customFormat="1">
      <c r="B426" s="38"/>
      <c r="C426" s="39"/>
      <c r="D426" s="226" t="s">
        <v>206</v>
      </c>
      <c r="E426" s="39"/>
      <c r="F426" s="227" t="s">
        <v>684</v>
      </c>
      <c r="G426" s="39"/>
      <c r="H426" s="39"/>
      <c r="I426" s="136"/>
      <c r="J426" s="39"/>
      <c r="K426" s="39"/>
      <c r="L426" s="43"/>
      <c r="M426" s="228"/>
      <c r="N426" s="83"/>
      <c r="O426" s="83"/>
      <c r="P426" s="83"/>
      <c r="Q426" s="83"/>
      <c r="R426" s="83"/>
      <c r="S426" s="83"/>
      <c r="T426" s="84"/>
      <c r="AT426" s="17" t="s">
        <v>206</v>
      </c>
      <c r="AU426" s="17" t="s">
        <v>87</v>
      </c>
    </row>
    <row r="427" s="1" customFormat="1">
      <c r="B427" s="38"/>
      <c r="C427" s="39"/>
      <c r="D427" s="226" t="s">
        <v>208</v>
      </c>
      <c r="E427" s="39"/>
      <c r="F427" s="229" t="s">
        <v>685</v>
      </c>
      <c r="G427" s="39"/>
      <c r="H427" s="39"/>
      <c r="I427" s="136"/>
      <c r="J427" s="39"/>
      <c r="K427" s="39"/>
      <c r="L427" s="43"/>
      <c r="M427" s="228"/>
      <c r="N427" s="83"/>
      <c r="O427" s="83"/>
      <c r="P427" s="83"/>
      <c r="Q427" s="83"/>
      <c r="R427" s="83"/>
      <c r="S427" s="83"/>
      <c r="T427" s="84"/>
      <c r="AT427" s="17" t="s">
        <v>208</v>
      </c>
      <c r="AU427" s="17" t="s">
        <v>87</v>
      </c>
    </row>
    <row r="428" s="14" customFormat="1">
      <c r="B428" s="252"/>
      <c r="C428" s="253"/>
      <c r="D428" s="226" t="s">
        <v>210</v>
      </c>
      <c r="E428" s="254" t="s">
        <v>21</v>
      </c>
      <c r="F428" s="255" t="s">
        <v>686</v>
      </c>
      <c r="G428" s="253"/>
      <c r="H428" s="254" t="s">
        <v>21</v>
      </c>
      <c r="I428" s="256"/>
      <c r="J428" s="253"/>
      <c r="K428" s="253"/>
      <c r="L428" s="257"/>
      <c r="M428" s="258"/>
      <c r="N428" s="259"/>
      <c r="O428" s="259"/>
      <c r="P428" s="259"/>
      <c r="Q428" s="259"/>
      <c r="R428" s="259"/>
      <c r="S428" s="259"/>
      <c r="T428" s="260"/>
      <c r="AT428" s="261" t="s">
        <v>210</v>
      </c>
      <c r="AU428" s="261" t="s">
        <v>87</v>
      </c>
      <c r="AV428" s="14" t="s">
        <v>85</v>
      </c>
      <c r="AW428" s="14" t="s">
        <v>38</v>
      </c>
      <c r="AX428" s="14" t="s">
        <v>77</v>
      </c>
      <c r="AY428" s="261" t="s">
        <v>197</v>
      </c>
    </row>
    <row r="429" s="12" customFormat="1">
      <c r="B429" s="230"/>
      <c r="C429" s="231"/>
      <c r="D429" s="226" t="s">
        <v>210</v>
      </c>
      <c r="E429" s="232" t="s">
        <v>21</v>
      </c>
      <c r="F429" s="233" t="s">
        <v>687</v>
      </c>
      <c r="G429" s="231"/>
      <c r="H429" s="234">
        <v>6.5999999999999996</v>
      </c>
      <c r="I429" s="235"/>
      <c r="J429" s="231"/>
      <c r="K429" s="231"/>
      <c r="L429" s="236"/>
      <c r="M429" s="237"/>
      <c r="N429" s="238"/>
      <c r="O429" s="238"/>
      <c r="P429" s="238"/>
      <c r="Q429" s="238"/>
      <c r="R429" s="238"/>
      <c r="S429" s="238"/>
      <c r="T429" s="239"/>
      <c r="AT429" s="240" t="s">
        <v>210</v>
      </c>
      <c r="AU429" s="240" t="s">
        <v>87</v>
      </c>
      <c r="AV429" s="12" t="s">
        <v>87</v>
      </c>
      <c r="AW429" s="12" t="s">
        <v>38</v>
      </c>
      <c r="AX429" s="12" t="s">
        <v>77</v>
      </c>
      <c r="AY429" s="240" t="s">
        <v>197</v>
      </c>
    </row>
    <row r="430" s="12" customFormat="1">
      <c r="B430" s="230"/>
      <c r="C430" s="231"/>
      <c r="D430" s="226" t="s">
        <v>210</v>
      </c>
      <c r="E430" s="232" t="s">
        <v>21</v>
      </c>
      <c r="F430" s="233" t="s">
        <v>688</v>
      </c>
      <c r="G430" s="231"/>
      <c r="H430" s="234">
        <v>2.1600000000000001</v>
      </c>
      <c r="I430" s="235"/>
      <c r="J430" s="231"/>
      <c r="K430" s="231"/>
      <c r="L430" s="236"/>
      <c r="M430" s="237"/>
      <c r="N430" s="238"/>
      <c r="O430" s="238"/>
      <c r="P430" s="238"/>
      <c r="Q430" s="238"/>
      <c r="R430" s="238"/>
      <c r="S430" s="238"/>
      <c r="T430" s="239"/>
      <c r="AT430" s="240" t="s">
        <v>210</v>
      </c>
      <c r="AU430" s="240" t="s">
        <v>87</v>
      </c>
      <c r="AV430" s="12" t="s">
        <v>87</v>
      </c>
      <c r="AW430" s="12" t="s">
        <v>38</v>
      </c>
      <c r="AX430" s="12" t="s">
        <v>77</v>
      </c>
      <c r="AY430" s="240" t="s">
        <v>197</v>
      </c>
    </row>
    <row r="431" s="13" customFormat="1">
      <c r="B431" s="241"/>
      <c r="C431" s="242"/>
      <c r="D431" s="226" t="s">
        <v>210</v>
      </c>
      <c r="E431" s="243" t="s">
        <v>21</v>
      </c>
      <c r="F431" s="244" t="s">
        <v>227</v>
      </c>
      <c r="G431" s="242"/>
      <c r="H431" s="245">
        <v>8.7599999999999998</v>
      </c>
      <c r="I431" s="246"/>
      <c r="J431" s="242"/>
      <c r="K431" s="242"/>
      <c r="L431" s="247"/>
      <c r="M431" s="248"/>
      <c r="N431" s="249"/>
      <c r="O431" s="249"/>
      <c r="P431" s="249"/>
      <c r="Q431" s="249"/>
      <c r="R431" s="249"/>
      <c r="S431" s="249"/>
      <c r="T431" s="250"/>
      <c r="AT431" s="251" t="s">
        <v>210</v>
      </c>
      <c r="AU431" s="251" t="s">
        <v>87</v>
      </c>
      <c r="AV431" s="13" t="s">
        <v>204</v>
      </c>
      <c r="AW431" s="13" t="s">
        <v>38</v>
      </c>
      <c r="AX431" s="13" t="s">
        <v>85</v>
      </c>
      <c r="AY431" s="251" t="s">
        <v>197</v>
      </c>
    </row>
    <row r="432" s="1" customFormat="1" ht="16.5" customHeight="1">
      <c r="B432" s="38"/>
      <c r="C432" s="213" t="s">
        <v>689</v>
      </c>
      <c r="D432" s="213" t="s">
        <v>199</v>
      </c>
      <c r="E432" s="214" t="s">
        <v>690</v>
      </c>
      <c r="F432" s="215" t="s">
        <v>691</v>
      </c>
      <c r="G432" s="216" t="s">
        <v>346</v>
      </c>
      <c r="H432" s="217">
        <v>4.7999999999999998</v>
      </c>
      <c r="I432" s="218"/>
      <c r="J432" s="219">
        <f>ROUND(I432*H432,2)</f>
        <v>0</v>
      </c>
      <c r="K432" s="215" t="s">
        <v>203</v>
      </c>
      <c r="L432" s="43"/>
      <c r="M432" s="220" t="s">
        <v>21</v>
      </c>
      <c r="N432" s="221" t="s">
        <v>48</v>
      </c>
      <c r="O432" s="83"/>
      <c r="P432" s="222">
        <f>O432*H432</f>
        <v>0</v>
      </c>
      <c r="Q432" s="222">
        <v>0.0020799999999999998</v>
      </c>
      <c r="R432" s="222">
        <f>Q432*H432</f>
        <v>0.0099839999999999981</v>
      </c>
      <c r="S432" s="222">
        <v>0</v>
      </c>
      <c r="T432" s="223">
        <f>S432*H432</f>
        <v>0</v>
      </c>
      <c r="AR432" s="224" t="s">
        <v>204</v>
      </c>
      <c r="AT432" s="224" t="s">
        <v>199</v>
      </c>
      <c r="AU432" s="224" t="s">
        <v>87</v>
      </c>
      <c r="AY432" s="17" t="s">
        <v>197</v>
      </c>
      <c r="BE432" s="225">
        <f>IF(N432="základní",J432,0)</f>
        <v>0</v>
      </c>
      <c r="BF432" s="225">
        <f>IF(N432="snížená",J432,0)</f>
        <v>0</v>
      </c>
      <c r="BG432" s="225">
        <f>IF(N432="zákl. přenesená",J432,0)</f>
        <v>0</v>
      </c>
      <c r="BH432" s="225">
        <f>IF(N432="sníž. přenesená",J432,0)</f>
        <v>0</v>
      </c>
      <c r="BI432" s="225">
        <f>IF(N432="nulová",J432,0)</f>
        <v>0</v>
      </c>
      <c r="BJ432" s="17" t="s">
        <v>85</v>
      </c>
      <c r="BK432" s="225">
        <f>ROUND(I432*H432,2)</f>
        <v>0</v>
      </c>
      <c r="BL432" s="17" t="s">
        <v>204</v>
      </c>
      <c r="BM432" s="224" t="s">
        <v>692</v>
      </c>
    </row>
    <row r="433" s="1" customFormat="1">
      <c r="B433" s="38"/>
      <c r="C433" s="39"/>
      <c r="D433" s="226" t="s">
        <v>206</v>
      </c>
      <c r="E433" s="39"/>
      <c r="F433" s="227" t="s">
        <v>693</v>
      </c>
      <c r="G433" s="39"/>
      <c r="H433" s="39"/>
      <c r="I433" s="136"/>
      <c r="J433" s="39"/>
      <c r="K433" s="39"/>
      <c r="L433" s="43"/>
      <c r="M433" s="228"/>
      <c r="N433" s="83"/>
      <c r="O433" s="83"/>
      <c r="P433" s="83"/>
      <c r="Q433" s="83"/>
      <c r="R433" s="83"/>
      <c r="S433" s="83"/>
      <c r="T433" s="84"/>
      <c r="AT433" s="17" t="s">
        <v>206</v>
      </c>
      <c r="AU433" s="17" t="s">
        <v>87</v>
      </c>
    </row>
    <row r="434" s="1" customFormat="1">
      <c r="B434" s="38"/>
      <c r="C434" s="39"/>
      <c r="D434" s="226" t="s">
        <v>208</v>
      </c>
      <c r="E434" s="39"/>
      <c r="F434" s="229" t="s">
        <v>694</v>
      </c>
      <c r="G434" s="39"/>
      <c r="H434" s="39"/>
      <c r="I434" s="136"/>
      <c r="J434" s="39"/>
      <c r="K434" s="39"/>
      <c r="L434" s="43"/>
      <c r="M434" s="228"/>
      <c r="N434" s="83"/>
      <c r="O434" s="83"/>
      <c r="P434" s="83"/>
      <c r="Q434" s="83"/>
      <c r="R434" s="83"/>
      <c r="S434" s="83"/>
      <c r="T434" s="84"/>
      <c r="AT434" s="17" t="s">
        <v>208</v>
      </c>
      <c r="AU434" s="17" t="s">
        <v>87</v>
      </c>
    </row>
    <row r="435" s="14" customFormat="1">
      <c r="B435" s="252"/>
      <c r="C435" s="253"/>
      <c r="D435" s="226" t="s">
        <v>210</v>
      </c>
      <c r="E435" s="254" t="s">
        <v>21</v>
      </c>
      <c r="F435" s="255" t="s">
        <v>445</v>
      </c>
      <c r="G435" s="253"/>
      <c r="H435" s="254" t="s">
        <v>21</v>
      </c>
      <c r="I435" s="256"/>
      <c r="J435" s="253"/>
      <c r="K435" s="253"/>
      <c r="L435" s="257"/>
      <c r="M435" s="258"/>
      <c r="N435" s="259"/>
      <c r="O435" s="259"/>
      <c r="P435" s="259"/>
      <c r="Q435" s="259"/>
      <c r="R435" s="259"/>
      <c r="S435" s="259"/>
      <c r="T435" s="260"/>
      <c r="AT435" s="261" t="s">
        <v>210</v>
      </c>
      <c r="AU435" s="261" t="s">
        <v>87</v>
      </c>
      <c r="AV435" s="14" t="s">
        <v>85</v>
      </c>
      <c r="AW435" s="14" t="s">
        <v>38</v>
      </c>
      <c r="AX435" s="14" t="s">
        <v>77</v>
      </c>
      <c r="AY435" s="261" t="s">
        <v>197</v>
      </c>
    </row>
    <row r="436" s="12" customFormat="1">
      <c r="B436" s="230"/>
      <c r="C436" s="231"/>
      <c r="D436" s="226" t="s">
        <v>210</v>
      </c>
      <c r="E436" s="232" t="s">
        <v>21</v>
      </c>
      <c r="F436" s="233" t="s">
        <v>695</v>
      </c>
      <c r="G436" s="231"/>
      <c r="H436" s="234">
        <v>4.7999999999999998</v>
      </c>
      <c r="I436" s="235"/>
      <c r="J436" s="231"/>
      <c r="K436" s="231"/>
      <c r="L436" s="236"/>
      <c r="M436" s="237"/>
      <c r="N436" s="238"/>
      <c r="O436" s="238"/>
      <c r="P436" s="238"/>
      <c r="Q436" s="238"/>
      <c r="R436" s="238"/>
      <c r="S436" s="238"/>
      <c r="T436" s="239"/>
      <c r="AT436" s="240" t="s">
        <v>210</v>
      </c>
      <c r="AU436" s="240" t="s">
        <v>87</v>
      </c>
      <c r="AV436" s="12" t="s">
        <v>87</v>
      </c>
      <c r="AW436" s="12" t="s">
        <v>38</v>
      </c>
      <c r="AX436" s="12" t="s">
        <v>85</v>
      </c>
      <c r="AY436" s="240" t="s">
        <v>197</v>
      </c>
    </row>
    <row r="437" s="1" customFormat="1" ht="16.5" customHeight="1">
      <c r="B437" s="38"/>
      <c r="C437" s="213" t="s">
        <v>696</v>
      </c>
      <c r="D437" s="213" t="s">
        <v>199</v>
      </c>
      <c r="E437" s="214" t="s">
        <v>697</v>
      </c>
      <c r="F437" s="215" t="s">
        <v>698</v>
      </c>
      <c r="G437" s="216" t="s">
        <v>346</v>
      </c>
      <c r="H437" s="217">
        <v>24.800000000000001</v>
      </c>
      <c r="I437" s="218"/>
      <c r="J437" s="219">
        <f>ROUND(I437*H437,2)</f>
        <v>0</v>
      </c>
      <c r="K437" s="215" t="s">
        <v>203</v>
      </c>
      <c r="L437" s="43"/>
      <c r="M437" s="220" t="s">
        <v>21</v>
      </c>
      <c r="N437" s="221" t="s">
        <v>48</v>
      </c>
      <c r="O437" s="83"/>
      <c r="P437" s="222">
        <f>O437*H437</f>
        <v>0</v>
      </c>
      <c r="Q437" s="222">
        <v>0.00017000000000000001</v>
      </c>
      <c r="R437" s="222">
        <f>Q437*H437</f>
        <v>0.0042160000000000001</v>
      </c>
      <c r="S437" s="222">
        <v>0</v>
      </c>
      <c r="T437" s="223">
        <f>S437*H437</f>
        <v>0</v>
      </c>
      <c r="AR437" s="224" t="s">
        <v>204</v>
      </c>
      <c r="AT437" s="224" t="s">
        <v>199</v>
      </c>
      <c r="AU437" s="224" t="s">
        <v>87</v>
      </c>
      <c r="AY437" s="17" t="s">
        <v>197</v>
      </c>
      <c r="BE437" s="225">
        <f>IF(N437="základní",J437,0)</f>
        <v>0</v>
      </c>
      <c r="BF437" s="225">
        <f>IF(N437="snížená",J437,0)</f>
        <v>0</v>
      </c>
      <c r="BG437" s="225">
        <f>IF(N437="zákl. přenesená",J437,0)</f>
        <v>0</v>
      </c>
      <c r="BH437" s="225">
        <f>IF(N437="sníž. přenesená",J437,0)</f>
        <v>0</v>
      </c>
      <c r="BI437" s="225">
        <f>IF(N437="nulová",J437,0)</f>
        <v>0</v>
      </c>
      <c r="BJ437" s="17" t="s">
        <v>85</v>
      </c>
      <c r="BK437" s="225">
        <f>ROUND(I437*H437,2)</f>
        <v>0</v>
      </c>
      <c r="BL437" s="17" t="s">
        <v>204</v>
      </c>
      <c r="BM437" s="224" t="s">
        <v>699</v>
      </c>
    </row>
    <row r="438" s="1" customFormat="1">
      <c r="B438" s="38"/>
      <c r="C438" s="39"/>
      <c r="D438" s="226" t="s">
        <v>206</v>
      </c>
      <c r="E438" s="39"/>
      <c r="F438" s="227" t="s">
        <v>700</v>
      </c>
      <c r="G438" s="39"/>
      <c r="H438" s="39"/>
      <c r="I438" s="136"/>
      <c r="J438" s="39"/>
      <c r="K438" s="39"/>
      <c r="L438" s="43"/>
      <c r="M438" s="228"/>
      <c r="N438" s="83"/>
      <c r="O438" s="83"/>
      <c r="P438" s="83"/>
      <c r="Q438" s="83"/>
      <c r="R438" s="83"/>
      <c r="S438" s="83"/>
      <c r="T438" s="84"/>
      <c r="AT438" s="17" t="s">
        <v>206</v>
      </c>
      <c r="AU438" s="17" t="s">
        <v>87</v>
      </c>
    </row>
    <row r="439" s="1" customFormat="1">
      <c r="B439" s="38"/>
      <c r="C439" s="39"/>
      <c r="D439" s="226" t="s">
        <v>208</v>
      </c>
      <c r="E439" s="39"/>
      <c r="F439" s="229" t="s">
        <v>694</v>
      </c>
      <c r="G439" s="39"/>
      <c r="H439" s="39"/>
      <c r="I439" s="136"/>
      <c r="J439" s="39"/>
      <c r="K439" s="39"/>
      <c r="L439" s="43"/>
      <c r="M439" s="228"/>
      <c r="N439" s="83"/>
      <c r="O439" s="83"/>
      <c r="P439" s="83"/>
      <c r="Q439" s="83"/>
      <c r="R439" s="83"/>
      <c r="S439" s="83"/>
      <c r="T439" s="84"/>
      <c r="AT439" s="17" t="s">
        <v>208</v>
      </c>
      <c r="AU439" s="17" t="s">
        <v>87</v>
      </c>
    </row>
    <row r="440" s="14" customFormat="1">
      <c r="B440" s="252"/>
      <c r="C440" s="253"/>
      <c r="D440" s="226" t="s">
        <v>210</v>
      </c>
      <c r="E440" s="254" t="s">
        <v>21</v>
      </c>
      <c r="F440" s="255" t="s">
        <v>686</v>
      </c>
      <c r="G440" s="253"/>
      <c r="H440" s="254" t="s">
        <v>21</v>
      </c>
      <c r="I440" s="256"/>
      <c r="J440" s="253"/>
      <c r="K440" s="253"/>
      <c r="L440" s="257"/>
      <c r="M440" s="258"/>
      <c r="N440" s="259"/>
      <c r="O440" s="259"/>
      <c r="P440" s="259"/>
      <c r="Q440" s="259"/>
      <c r="R440" s="259"/>
      <c r="S440" s="259"/>
      <c r="T440" s="260"/>
      <c r="AT440" s="261" t="s">
        <v>210</v>
      </c>
      <c r="AU440" s="261" t="s">
        <v>87</v>
      </c>
      <c r="AV440" s="14" t="s">
        <v>85</v>
      </c>
      <c r="AW440" s="14" t="s">
        <v>38</v>
      </c>
      <c r="AX440" s="14" t="s">
        <v>77</v>
      </c>
      <c r="AY440" s="261" t="s">
        <v>197</v>
      </c>
    </row>
    <row r="441" s="12" customFormat="1">
      <c r="B441" s="230"/>
      <c r="C441" s="231"/>
      <c r="D441" s="226" t="s">
        <v>210</v>
      </c>
      <c r="E441" s="232" t="s">
        <v>21</v>
      </c>
      <c r="F441" s="233" t="s">
        <v>701</v>
      </c>
      <c r="G441" s="231"/>
      <c r="H441" s="234">
        <v>17</v>
      </c>
      <c r="I441" s="235"/>
      <c r="J441" s="231"/>
      <c r="K441" s="231"/>
      <c r="L441" s="236"/>
      <c r="M441" s="237"/>
      <c r="N441" s="238"/>
      <c r="O441" s="238"/>
      <c r="P441" s="238"/>
      <c r="Q441" s="238"/>
      <c r="R441" s="238"/>
      <c r="S441" s="238"/>
      <c r="T441" s="239"/>
      <c r="AT441" s="240" t="s">
        <v>210</v>
      </c>
      <c r="AU441" s="240" t="s">
        <v>87</v>
      </c>
      <c r="AV441" s="12" t="s">
        <v>87</v>
      </c>
      <c r="AW441" s="12" t="s">
        <v>38</v>
      </c>
      <c r="AX441" s="12" t="s">
        <v>77</v>
      </c>
      <c r="AY441" s="240" t="s">
        <v>197</v>
      </c>
    </row>
    <row r="442" s="12" customFormat="1">
      <c r="B442" s="230"/>
      <c r="C442" s="231"/>
      <c r="D442" s="226" t="s">
        <v>210</v>
      </c>
      <c r="E442" s="232" t="s">
        <v>21</v>
      </c>
      <c r="F442" s="233" t="s">
        <v>702</v>
      </c>
      <c r="G442" s="231"/>
      <c r="H442" s="234">
        <v>7.7999999999999998</v>
      </c>
      <c r="I442" s="235"/>
      <c r="J442" s="231"/>
      <c r="K442" s="231"/>
      <c r="L442" s="236"/>
      <c r="M442" s="237"/>
      <c r="N442" s="238"/>
      <c r="O442" s="238"/>
      <c r="P442" s="238"/>
      <c r="Q442" s="238"/>
      <c r="R442" s="238"/>
      <c r="S442" s="238"/>
      <c r="T442" s="239"/>
      <c r="AT442" s="240" t="s">
        <v>210</v>
      </c>
      <c r="AU442" s="240" t="s">
        <v>87</v>
      </c>
      <c r="AV442" s="12" t="s">
        <v>87</v>
      </c>
      <c r="AW442" s="12" t="s">
        <v>38</v>
      </c>
      <c r="AX442" s="12" t="s">
        <v>77</v>
      </c>
      <c r="AY442" s="240" t="s">
        <v>197</v>
      </c>
    </row>
    <row r="443" s="13" customFormat="1">
      <c r="B443" s="241"/>
      <c r="C443" s="242"/>
      <c r="D443" s="226" t="s">
        <v>210</v>
      </c>
      <c r="E443" s="243" t="s">
        <v>21</v>
      </c>
      <c r="F443" s="244" t="s">
        <v>227</v>
      </c>
      <c r="G443" s="242"/>
      <c r="H443" s="245">
        <v>24.800000000000001</v>
      </c>
      <c r="I443" s="246"/>
      <c r="J443" s="242"/>
      <c r="K443" s="242"/>
      <c r="L443" s="247"/>
      <c r="M443" s="248"/>
      <c r="N443" s="249"/>
      <c r="O443" s="249"/>
      <c r="P443" s="249"/>
      <c r="Q443" s="249"/>
      <c r="R443" s="249"/>
      <c r="S443" s="249"/>
      <c r="T443" s="250"/>
      <c r="AT443" s="251" t="s">
        <v>210</v>
      </c>
      <c r="AU443" s="251" t="s">
        <v>87</v>
      </c>
      <c r="AV443" s="13" t="s">
        <v>204</v>
      </c>
      <c r="AW443" s="13" t="s">
        <v>38</v>
      </c>
      <c r="AX443" s="13" t="s">
        <v>85</v>
      </c>
      <c r="AY443" s="251" t="s">
        <v>197</v>
      </c>
    </row>
    <row r="444" s="1" customFormat="1" ht="16.5" customHeight="1">
      <c r="B444" s="38"/>
      <c r="C444" s="213" t="s">
        <v>703</v>
      </c>
      <c r="D444" s="213" t="s">
        <v>199</v>
      </c>
      <c r="E444" s="214" t="s">
        <v>704</v>
      </c>
      <c r="F444" s="215" t="s">
        <v>705</v>
      </c>
      <c r="G444" s="216" t="s">
        <v>117</v>
      </c>
      <c r="H444" s="217">
        <v>27.719999999999999</v>
      </c>
      <c r="I444" s="218"/>
      <c r="J444" s="219">
        <f>ROUND(I444*H444,2)</f>
        <v>0</v>
      </c>
      <c r="K444" s="215" t="s">
        <v>21</v>
      </c>
      <c r="L444" s="43"/>
      <c r="M444" s="220" t="s">
        <v>21</v>
      </c>
      <c r="N444" s="221" t="s">
        <v>48</v>
      </c>
      <c r="O444" s="83"/>
      <c r="P444" s="222">
        <f>O444*H444</f>
        <v>0</v>
      </c>
      <c r="Q444" s="222">
        <v>0</v>
      </c>
      <c r="R444" s="222">
        <f>Q444*H444</f>
        <v>0</v>
      </c>
      <c r="S444" s="222">
        <v>0</v>
      </c>
      <c r="T444" s="223">
        <f>S444*H444</f>
        <v>0</v>
      </c>
      <c r="AR444" s="224" t="s">
        <v>204</v>
      </c>
      <c r="AT444" s="224" t="s">
        <v>199</v>
      </c>
      <c r="AU444" s="224" t="s">
        <v>87</v>
      </c>
      <c r="AY444" s="17" t="s">
        <v>197</v>
      </c>
      <c r="BE444" s="225">
        <f>IF(N444="základní",J444,0)</f>
        <v>0</v>
      </c>
      <c r="BF444" s="225">
        <f>IF(N444="snížená",J444,0)</f>
        <v>0</v>
      </c>
      <c r="BG444" s="225">
        <f>IF(N444="zákl. přenesená",J444,0)</f>
        <v>0</v>
      </c>
      <c r="BH444" s="225">
        <f>IF(N444="sníž. přenesená",J444,0)</f>
        <v>0</v>
      </c>
      <c r="BI444" s="225">
        <f>IF(N444="nulová",J444,0)</f>
        <v>0</v>
      </c>
      <c r="BJ444" s="17" t="s">
        <v>85</v>
      </c>
      <c r="BK444" s="225">
        <f>ROUND(I444*H444,2)</f>
        <v>0</v>
      </c>
      <c r="BL444" s="17" t="s">
        <v>204</v>
      </c>
      <c r="BM444" s="224" t="s">
        <v>706</v>
      </c>
    </row>
    <row r="445" s="1" customFormat="1">
      <c r="B445" s="38"/>
      <c r="C445" s="39"/>
      <c r="D445" s="226" t="s">
        <v>206</v>
      </c>
      <c r="E445" s="39"/>
      <c r="F445" s="227" t="s">
        <v>707</v>
      </c>
      <c r="G445" s="39"/>
      <c r="H445" s="39"/>
      <c r="I445" s="136"/>
      <c r="J445" s="39"/>
      <c r="K445" s="39"/>
      <c r="L445" s="43"/>
      <c r="M445" s="228"/>
      <c r="N445" s="83"/>
      <c r="O445" s="83"/>
      <c r="P445" s="83"/>
      <c r="Q445" s="83"/>
      <c r="R445" s="83"/>
      <c r="S445" s="83"/>
      <c r="T445" s="84"/>
      <c r="AT445" s="17" t="s">
        <v>206</v>
      </c>
      <c r="AU445" s="17" t="s">
        <v>87</v>
      </c>
    </row>
    <row r="446" s="14" customFormat="1">
      <c r="B446" s="252"/>
      <c r="C446" s="253"/>
      <c r="D446" s="226" t="s">
        <v>210</v>
      </c>
      <c r="E446" s="254" t="s">
        <v>21</v>
      </c>
      <c r="F446" s="255" t="s">
        <v>708</v>
      </c>
      <c r="G446" s="253"/>
      <c r="H446" s="254" t="s">
        <v>21</v>
      </c>
      <c r="I446" s="256"/>
      <c r="J446" s="253"/>
      <c r="K446" s="253"/>
      <c r="L446" s="257"/>
      <c r="M446" s="258"/>
      <c r="N446" s="259"/>
      <c r="O446" s="259"/>
      <c r="P446" s="259"/>
      <c r="Q446" s="259"/>
      <c r="R446" s="259"/>
      <c r="S446" s="259"/>
      <c r="T446" s="260"/>
      <c r="AT446" s="261" t="s">
        <v>210</v>
      </c>
      <c r="AU446" s="261" t="s">
        <v>87</v>
      </c>
      <c r="AV446" s="14" t="s">
        <v>85</v>
      </c>
      <c r="AW446" s="14" t="s">
        <v>38</v>
      </c>
      <c r="AX446" s="14" t="s">
        <v>77</v>
      </c>
      <c r="AY446" s="261" t="s">
        <v>197</v>
      </c>
    </row>
    <row r="447" s="14" customFormat="1">
      <c r="B447" s="252"/>
      <c r="C447" s="253"/>
      <c r="D447" s="226" t="s">
        <v>210</v>
      </c>
      <c r="E447" s="254" t="s">
        <v>21</v>
      </c>
      <c r="F447" s="255" t="s">
        <v>709</v>
      </c>
      <c r="G447" s="253"/>
      <c r="H447" s="254" t="s">
        <v>21</v>
      </c>
      <c r="I447" s="256"/>
      <c r="J447" s="253"/>
      <c r="K447" s="253"/>
      <c r="L447" s="257"/>
      <c r="M447" s="258"/>
      <c r="N447" s="259"/>
      <c r="O447" s="259"/>
      <c r="P447" s="259"/>
      <c r="Q447" s="259"/>
      <c r="R447" s="259"/>
      <c r="S447" s="259"/>
      <c r="T447" s="260"/>
      <c r="AT447" s="261" t="s">
        <v>210</v>
      </c>
      <c r="AU447" s="261" t="s">
        <v>87</v>
      </c>
      <c r="AV447" s="14" t="s">
        <v>85</v>
      </c>
      <c r="AW447" s="14" t="s">
        <v>38</v>
      </c>
      <c r="AX447" s="14" t="s">
        <v>77</v>
      </c>
      <c r="AY447" s="261" t="s">
        <v>197</v>
      </c>
    </row>
    <row r="448" s="12" customFormat="1">
      <c r="B448" s="230"/>
      <c r="C448" s="231"/>
      <c r="D448" s="226" t="s">
        <v>210</v>
      </c>
      <c r="E448" s="232" t="s">
        <v>157</v>
      </c>
      <c r="F448" s="233" t="s">
        <v>710</v>
      </c>
      <c r="G448" s="231"/>
      <c r="H448" s="234">
        <v>27.719999999999999</v>
      </c>
      <c r="I448" s="235"/>
      <c r="J448" s="231"/>
      <c r="K448" s="231"/>
      <c r="L448" s="236"/>
      <c r="M448" s="237"/>
      <c r="N448" s="238"/>
      <c r="O448" s="238"/>
      <c r="P448" s="238"/>
      <c r="Q448" s="238"/>
      <c r="R448" s="238"/>
      <c r="S448" s="238"/>
      <c r="T448" s="239"/>
      <c r="AT448" s="240" t="s">
        <v>210</v>
      </c>
      <c r="AU448" s="240" t="s">
        <v>87</v>
      </c>
      <c r="AV448" s="12" t="s">
        <v>87</v>
      </c>
      <c r="AW448" s="12" t="s">
        <v>38</v>
      </c>
      <c r="AX448" s="12" t="s">
        <v>85</v>
      </c>
      <c r="AY448" s="240" t="s">
        <v>197</v>
      </c>
    </row>
    <row r="449" s="1" customFormat="1" ht="16.5" customHeight="1">
      <c r="B449" s="38"/>
      <c r="C449" s="213" t="s">
        <v>711</v>
      </c>
      <c r="D449" s="213" t="s">
        <v>199</v>
      </c>
      <c r="E449" s="214" t="s">
        <v>712</v>
      </c>
      <c r="F449" s="215" t="s">
        <v>713</v>
      </c>
      <c r="G449" s="216" t="s">
        <v>117</v>
      </c>
      <c r="H449" s="217">
        <v>27.649999999999999</v>
      </c>
      <c r="I449" s="218"/>
      <c r="J449" s="219">
        <f>ROUND(I449*H449,2)</f>
        <v>0</v>
      </c>
      <c r="K449" s="215" t="s">
        <v>203</v>
      </c>
      <c r="L449" s="43"/>
      <c r="M449" s="220" t="s">
        <v>21</v>
      </c>
      <c r="N449" s="221" t="s">
        <v>48</v>
      </c>
      <c r="O449" s="83"/>
      <c r="P449" s="222">
        <f>O449*H449</f>
        <v>0</v>
      </c>
      <c r="Q449" s="222">
        <v>0.00088000000000000003</v>
      </c>
      <c r="R449" s="222">
        <f>Q449*H449</f>
        <v>0.024331999999999999</v>
      </c>
      <c r="S449" s="222">
        <v>0</v>
      </c>
      <c r="T449" s="223">
        <f>S449*H449</f>
        <v>0</v>
      </c>
      <c r="AR449" s="224" t="s">
        <v>204</v>
      </c>
      <c r="AT449" s="224" t="s">
        <v>199</v>
      </c>
      <c r="AU449" s="224" t="s">
        <v>87</v>
      </c>
      <c r="AY449" s="17" t="s">
        <v>197</v>
      </c>
      <c r="BE449" s="225">
        <f>IF(N449="základní",J449,0)</f>
        <v>0</v>
      </c>
      <c r="BF449" s="225">
        <f>IF(N449="snížená",J449,0)</f>
        <v>0</v>
      </c>
      <c r="BG449" s="225">
        <f>IF(N449="zákl. přenesená",J449,0)</f>
        <v>0</v>
      </c>
      <c r="BH449" s="225">
        <f>IF(N449="sníž. přenesená",J449,0)</f>
        <v>0</v>
      </c>
      <c r="BI449" s="225">
        <f>IF(N449="nulová",J449,0)</f>
        <v>0</v>
      </c>
      <c r="BJ449" s="17" t="s">
        <v>85</v>
      </c>
      <c r="BK449" s="225">
        <f>ROUND(I449*H449,2)</f>
        <v>0</v>
      </c>
      <c r="BL449" s="17" t="s">
        <v>204</v>
      </c>
      <c r="BM449" s="224" t="s">
        <v>714</v>
      </c>
    </row>
    <row r="450" s="1" customFormat="1">
      <c r="B450" s="38"/>
      <c r="C450" s="39"/>
      <c r="D450" s="226" t="s">
        <v>206</v>
      </c>
      <c r="E450" s="39"/>
      <c r="F450" s="227" t="s">
        <v>715</v>
      </c>
      <c r="G450" s="39"/>
      <c r="H450" s="39"/>
      <c r="I450" s="136"/>
      <c r="J450" s="39"/>
      <c r="K450" s="39"/>
      <c r="L450" s="43"/>
      <c r="M450" s="228"/>
      <c r="N450" s="83"/>
      <c r="O450" s="83"/>
      <c r="P450" s="83"/>
      <c r="Q450" s="83"/>
      <c r="R450" s="83"/>
      <c r="S450" s="83"/>
      <c r="T450" s="84"/>
      <c r="AT450" s="17" t="s">
        <v>206</v>
      </c>
      <c r="AU450" s="17" t="s">
        <v>87</v>
      </c>
    </row>
    <row r="451" s="1" customFormat="1">
      <c r="B451" s="38"/>
      <c r="C451" s="39"/>
      <c r="D451" s="226" t="s">
        <v>208</v>
      </c>
      <c r="E451" s="39"/>
      <c r="F451" s="229" t="s">
        <v>716</v>
      </c>
      <c r="G451" s="39"/>
      <c r="H451" s="39"/>
      <c r="I451" s="136"/>
      <c r="J451" s="39"/>
      <c r="K451" s="39"/>
      <c r="L451" s="43"/>
      <c r="M451" s="228"/>
      <c r="N451" s="83"/>
      <c r="O451" s="83"/>
      <c r="P451" s="83"/>
      <c r="Q451" s="83"/>
      <c r="R451" s="83"/>
      <c r="S451" s="83"/>
      <c r="T451" s="84"/>
      <c r="AT451" s="17" t="s">
        <v>208</v>
      </c>
      <c r="AU451" s="17" t="s">
        <v>87</v>
      </c>
    </row>
    <row r="452" s="12" customFormat="1">
      <c r="B452" s="230"/>
      <c r="C452" s="231"/>
      <c r="D452" s="226" t="s">
        <v>210</v>
      </c>
      <c r="E452" s="232" t="s">
        <v>143</v>
      </c>
      <c r="F452" s="233" t="s">
        <v>717</v>
      </c>
      <c r="G452" s="231"/>
      <c r="H452" s="234">
        <v>27.649999999999999</v>
      </c>
      <c r="I452" s="235"/>
      <c r="J452" s="231"/>
      <c r="K452" s="231"/>
      <c r="L452" s="236"/>
      <c r="M452" s="237"/>
      <c r="N452" s="238"/>
      <c r="O452" s="238"/>
      <c r="P452" s="238"/>
      <c r="Q452" s="238"/>
      <c r="R452" s="238"/>
      <c r="S452" s="238"/>
      <c r="T452" s="239"/>
      <c r="AT452" s="240" t="s">
        <v>210</v>
      </c>
      <c r="AU452" s="240" t="s">
        <v>87</v>
      </c>
      <c r="AV452" s="12" t="s">
        <v>87</v>
      </c>
      <c r="AW452" s="12" t="s">
        <v>38</v>
      </c>
      <c r="AX452" s="12" t="s">
        <v>85</v>
      </c>
      <c r="AY452" s="240" t="s">
        <v>197</v>
      </c>
    </row>
    <row r="453" s="1" customFormat="1" ht="16.5" customHeight="1">
      <c r="B453" s="38"/>
      <c r="C453" s="213" t="s">
        <v>718</v>
      </c>
      <c r="D453" s="213" t="s">
        <v>199</v>
      </c>
      <c r="E453" s="214" t="s">
        <v>719</v>
      </c>
      <c r="F453" s="215" t="s">
        <v>720</v>
      </c>
      <c r="G453" s="216" t="s">
        <v>117</v>
      </c>
      <c r="H453" s="217">
        <v>27.649999999999999</v>
      </c>
      <c r="I453" s="218"/>
      <c r="J453" s="219">
        <f>ROUND(I453*H453,2)</f>
        <v>0</v>
      </c>
      <c r="K453" s="215" t="s">
        <v>203</v>
      </c>
      <c r="L453" s="43"/>
      <c r="M453" s="220" t="s">
        <v>21</v>
      </c>
      <c r="N453" s="221" t="s">
        <v>48</v>
      </c>
      <c r="O453" s="83"/>
      <c r="P453" s="222">
        <f>O453*H453</f>
        <v>0</v>
      </c>
      <c r="Q453" s="222">
        <v>0</v>
      </c>
      <c r="R453" s="222">
        <f>Q453*H453</f>
        <v>0</v>
      </c>
      <c r="S453" s="222">
        <v>0</v>
      </c>
      <c r="T453" s="223">
        <f>S453*H453</f>
        <v>0</v>
      </c>
      <c r="AR453" s="224" t="s">
        <v>204</v>
      </c>
      <c r="AT453" s="224" t="s">
        <v>199</v>
      </c>
      <c r="AU453" s="224" t="s">
        <v>87</v>
      </c>
      <c r="AY453" s="17" t="s">
        <v>197</v>
      </c>
      <c r="BE453" s="225">
        <f>IF(N453="základní",J453,0)</f>
        <v>0</v>
      </c>
      <c r="BF453" s="225">
        <f>IF(N453="snížená",J453,0)</f>
        <v>0</v>
      </c>
      <c r="BG453" s="225">
        <f>IF(N453="zákl. přenesená",J453,0)</f>
        <v>0</v>
      </c>
      <c r="BH453" s="225">
        <f>IF(N453="sníž. přenesená",J453,0)</f>
        <v>0</v>
      </c>
      <c r="BI453" s="225">
        <f>IF(N453="nulová",J453,0)</f>
        <v>0</v>
      </c>
      <c r="BJ453" s="17" t="s">
        <v>85</v>
      </c>
      <c r="BK453" s="225">
        <f>ROUND(I453*H453,2)</f>
        <v>0</v>
      </c>
      <c r="BL453" s="17" t="s">
        <v>204</v>
      </c>
      <c r="BM453" s="224" t="s">
        <v>721</v>
      </c>
    </row>
    <row r="454" s="1" customFormat="1">
      <c r="B454" s="38"/>
      <c r="C454" s="39"/>
      <c r="D454" s="226" t="s">
        <v>206</v>
      </c>
      <c r="E454" s="39"/>
      <c r="F454" s="227" t="s">
        <v>722</v>
      </c>
      <c r="G454" s="39"/>
      <c r="H454" s="39"/>
      <c r="I454" s="136"/>
      <c r="J454" s="39"/>
      <c r="K454" s="39"/>
      <c r="L454" s="43"/>
      <c r="M454" s="228"/>
      <c r="N454" s="83"/>
      <c r="O454" s="83"/>
      <c r="P454" s="83"/>
      <c r="Q454" s="83"/>
      <c r="R454" s="83"/>
      <c r="S454" s="83"/>
      <c r="T454" s="84"/>
      <c r="AT454" s="17" t="s">
        <v>206</v>
      </c>
      <c r="AU454" s="17" t="s">
        <v>87</v>
      </c>
    </row>
    <row r="455" s="1" customFormat="1">
      <c r="B455" s="38"/>
      <c r="C455" s="39"/>
      <c r="D455" s="226" t="s">
        <v>208</v>
      </c>
      <c r="E455" s="39"/>
      <c r="F455" s="229" t="s">
        <v>716</v>
      </c>
      <c r="G455" s="39"/>
      <c r="H455" s="39"/>
      <c r="I455" s="136"/>
      <c r="J455" s="39"/>
      <c r="K455" s="39"/>
      <c r="L455" s="43"/>
      <c r="M455" s="228"/>
      <c r="N455" s="83"/>
      <c r="O455" s="83"/>
      <c r="P455" s="83"/>
      <c r="Q455" s="83"/>
      <c r="R455" s="83"/>
      <c r="S455" s="83"/>
      <c r="T455" s="84"/>
      <c r="AT455" s="17" t="s">
        <v>208</v>
      </c>
      <c r="AU455" s="17" t="s">
        <v>87</v>
      </c>
    </row>
    <row r="456" s="12" customFormat="1">
      <c r="B456" s="230"/>
      <c r="C456" s="231"/>
      <c r="D456" s="226" t="s">
        <v>210</v>
      </c>
      <c r="E456" s="232" t="s">
        <v>21</v>
      </c>
      <c r="F456" s="233" t="s">
        <v>143</v>
      </c>
      <c r="G456" s="231"/>
      <c r="H456" s="234">
        <v>27.649999999999999</v>
      </c>
      <c r="I456" s="235"/>
      <c r="J456" s="231"/>
      <c r="K456" s="231"/>
      <c r="L456" s="236"/>
      <c r="M456" s="237"/>
      <c r="N456" s="238"/>
      <c r="O456" s="238"/>
      <c r="P456" s="238"/>
      <c r="Q456" s="238"/>
      <c r="R456" s="238"/>
      <c r="S456" s="238"/>
      <c r="T456" s="239"/>
      <c r="AT456" s="240" t="s">
        <v>210</v>
      </c>
      <c r="AU456" s="240" t="s">
        <v>87</v>
      </c>
      <c r="AV456" s="12" t="s">
        <v>87</v>
      </c>
      <c r="AW456" s="12" t="s">
        <v>38</v>
      </c>
      <c r="AX456" s="12" t="s">
        <v>85</v>
      </c>
      <c r="AY456" s="240" t="s">
        <v>197</v>
      </c>
    </row>
    <row r="457" s="1" customFormat="1" ht="16.5" customHeight="1">
      <c r="B457" s="38"/>
      <c r="C457" s="213" t="s">
        <v>723</v>
      </c>
      <c r="D457" s="213" t="s">
        <v>199</v>
      </c>
      <c r="E457" s="214" t="s">
        <v>724</v>
      </c>
      <c r="F457" s="215" t="s">
        <v>725</v>
      </c>
      <c r="G457" s="216" t="s">
        <v>117</v>
      </c>
      <c r="H457" s="217">
        <v>55.299999999999997</v>
      </c>
      <c r="I457" s="218"/>
      <c r="J457" s="219">
        <f>ROUND(I457*H457,2)</f>
        <v>0</v>
      </c>
      <c r="K457" s="215" t="s">
        <v>203</v>
      </c>
      <c r="L457" s="43"/>
      <c r="M457" s="220" t="s">
        <v>21</v>
      </c>
      <c r="N457" s="221" t="s">
        <v>48</v>
      </c>
      <c r="O457" s="83"/>
      <c r="P457" s="222">
        <f>O457*H457</f>
        <v>0</v>
      </c>
      <c r="Q457" s="222">
        <v>0</v>
      </c>
      <c r="R457" s="222">
        <f>Q457*H457</f>
        <v>0</v>
      </c>
      <c r="S457" s="222">
        <v>0</v>
      </c>
      <c r="T457" s="223">
        <f>S457*H457</f>
        <v>0</v>
      </c>
      <c r="AR457" s="224" t="s">
        <v>204</v>
      </c>
      <c r="AT457" s="224" t="s">
        <v>199</v>
      </c>
      <c r="AU457" s="224" t="s">
        <v>87</v>
      </c>
      <c r="AY457" s="17" t="s">
        <v>197</v>
      </c>
      <c r="BE457" s="225">
        <f>IF(N457="základní",J457,0)</f>
        <v>0</v>
      </c>
      <c r="BF457" s="225">
        <f>IF(N457="snížená",J457,0)</f>
        <v>0</v>
      </c>
      <c r="BG457" s="225">
        <f>IF(N457="zákl. přenesená",J457,0)</f>
        <v>0</v>
      </c>
      <c r="BH457" s="225">
        <f>IF(N457="sníž. přenesená",J457,0)</f>
        <v>0</v>
      </c>
      <c r="BI457" s="225">
        <f>IF(N457="nulová",J457,0)</f>
        <v>0</v>
      </c>
      <c r="BJ457" s="17" t="s">
        <v>85</v>
      </c>
      <c r="BK457" s="225">
        <f>ROUND(I457*H457,2)</f>
        <v>0</v>
      </c>
      <c r="BL457" s="17" t="s">
        <v>204</v>
      </c>
      <c r="BM457" s="224" t="s">
        <v>726</v>
      </c>
    </row>
    <row r="458" s="1" customFormat="1">
      <c r="B458" s="38"/>
      <c r="C458" s="39"/>
      <c r="D458" s="226" t="s">
        <v>206</v>
      </c>
      <c r="E458" s="39"/>
      <c r="F458" s="227" t="s">
        <v>727</v>
      </c>
      <c r="G458" s="39"/>
      <c r="H458" s="39"/>
      <c r="I458" s="136"/>
      <c r="J458" s="39"/>
      <c r="K458" s="39"/>
      <c r="L458" s="43"/>
      <c r="M458" s="228"/>
      <c r="N458" s="83"/>
      <c r="O458" s="83"/>
      <c r="P458" s="83"/>
      <c r="Q458" s="83"/>
      <c r="R458" s="83"/>
      <c r="S458" s="83"/>
      <c r="T458" s="84"/>
      <c r="AT458" s="17" t="s">
        <v>206</v>
      </c>
      <c r="AU458" s="17" t="s">
        <v>87</v>
      </c>
    </row>
    <row r="459" s="1" customFormat="1">
      <c r="B459" s="38"/>
      <c r="C459" s="39"/>
      <c r="D459" s="226" t="s">
        <v>208</v>
      </c>
      <c r="E459" s="39"/>
      <c r="F459" s="229" t="s">
        <v>716</v>
      </c>
      <c r="G459" s="39"/>
      <c r="H459" s="39"/>
      <c r="I459" s="136"/>
      <c r="J459" s="39"/>
      <c r="K459" s="39"/>
      <c r="L459" s="43"/>
      <c r="M459" s="228"/>
      <c r="N459" s="83"/>
      <c r="O459" s="83"/>
      <c r="P459" s="83"/>
      <c r="Q459" s="83"/>
      <c r="R459" s="83"/>
      <c r="S459" s="83"/>
      <c r="T459" s="84"/>
      <c r="AT459" s="17" t="s">
        <v>208</v>
      </c>
      <c r="AU459" s="17" t="s">
        <v>87</v>
      </c>
    </row>
    <row r="460" s="12" customFormat="1">
      <c r="B460" s="230"/>
      <c r="C460" s="231"/>
      <c r="D460" s="226" t="s">
        <v>210</v>
      </c>
      <c r="E460" s="232" t="s">
        <v>21</v>
      </c>
      <c r="F460" s="233" t="s">
        <v>728</v>
      </c>
      <c r="G460" s="231"/>
      <c r="H460" s="234">
        <v>55.299999999999997</v>
      </c>
      <c r="I460" s="235"/>
      <c r="J460" s="231"/>
      <c r="K460" s="231"/>
      <c r="L460" s="236"/>
      <c r="M460" s="237"/>
      <c r="N460" s="238"/>
      <c r="O460" s="238"/>
      <c r="P460" s="238"/>
      <c r="Q460" s="238"/>
      <c r="R460" s="238"/>
      <c r="S460" s="238"/>
      <c r="T460" s="239"/>
      <c r="AT460" s="240" t="s">
        <v>210</v>
      </c>
      <c r="AU460" s="240" t="s">
        <v>87</v>
      </c>
      <c r="AV460" s="12" t="s">
        <v>87</v>
      </c>
      <c r="AW460" s="12" t="s">
        <v>38</v>
      </c>
      <c r="AX460" s="12" t="s">
        <v>85</v>
      </c>
      <c r="AY460" s="240" t="s">
        <v>197</v>
      </c>
    </row>
    <row r="461" s="1" customFormat="1" ht="16.5" customHeight="1">
      <c r="B461" s="38"/>
      <c r="C461" s="213" t="s">
        <v>729</v>
      </c>
      <c r="D461" s="213" t="s">
        <v>199</v>
      </c>
      <c r="E461" s="214" t="s">
        <v>730</v>
      </c>
      <c r="F461" s="215" t="s">
        <v>731</v>
      </c>
      <c r="G461" s="216" t="s">
        <v>124</v>
      </c>
      <c r="H461" s="217">
        <v>12</v>
      </c>
      <c r="I461" s="218"/>
      <c r="J461" s="219">
        <f>ROUND(I461*H461,2)</f>
        <v>0</v>
      </c>
      <c r="K461" s="215" t="s">
        <v>21</v>
      </c>
      <c r="L461" s="43"/>
      <c r="M461" s="220" t="s">
        <v>21</v>
      </c>
      <c r="N461" s="221" t="s">
        <v>48</v>
      </c>
      <c r="O461" s="83"/>
      <c r="P461" s="222">
        <f>O461*H461</f>
        <v>0</v>
      </c>
      <c r="Q461" s="222">
        <v>8.0000000000000007E-05</v>
      </c>
      <c r="R461" s="222">
        <f>Q461*H461</f>
        <v>0.00096000000000000013</v>
      </c>
      <c r="S461" s="222">
        <v>0</v>
      </c>
      <c r="T461" s="223">
        <f>S461*H461</f>
        <v>0</v>
      </c>
      <c r="AR461" s="224" t="s">
        <v>204</v>
      </c>
      <c r="AT461" s="224" t="s">
        <v>199</v>
      </c>
      <c r="AU461" s="224" t="s">
        <v>87</v>
      </c>
      <c r="AY461" s="17" t="s">
        <v>197</v>
      </c>
      <c r="BE461" s="225">
        <f>IF(N461="základní",J461,0)</f>
        <v>0</v>
      </c>
      <c r="BF461" s="225">
        <f>IF(N461="snížená",J461,0)</f>
        <v>0</v>
      </c>
      <c r="BG461" s="225">
        <f>IF(N461="zákl. přenesená",J461,0)</f>
        <v>0</v>
      </c>
      <c r="BH461" s="225">
        <f>IF(N461="sníž. přenesená",J461,0)</f>
        <v>0</v>
      </c>
      <c r="BI461" s="225">
        <f>IF(N461="nulová",J461,0)</f>
        <v>0</v>
      </c>
      <c r="BJ461" s="17" t="s">
        <v>85</v>
      </c>
      <c r="BK461" s="225">
        <f>ROUND(I461*H461,2)</f>
        <v>0</v>
      </c>
      <c r="BL461" s="17" t="s">
        <v>204</v>
      </c>
      <c r="BM461" s="224" t="s">
        <v>732</v>
      </c>
    </row>
    <row r="462" s="1" customFormat="1">
      <c r="B462" s="38"/>
      <c r="C462" s="39"/>
      <c r="D462" s="226" t="s">
        <v>206</v>
      </c>
      <c r="E462" s="39"/>
      <c r="F462" s="227" t="s">
        <v>733</v>
      </c>
      <c r="G462" s="39"/>
      <c r="H462" s="39"/>
      <c r="I462" s="136"/>
      <c r="J462" s="39"/>
      <c r="K462" s="39"/>
      <c r="L462" s="43"/>
      <c r="M462" s="228"/>
      <c r="N462" s="83"/>
      <c r="O462" s="83"/>
      <c r="P462" s="83"/>
      <c r="Q462" s="83"/>
      <c r="R462" s="83"/>
      <c r="S462" s="83"/>
      <c r="T462" s="84"/>
      <c r="AT462" s="17" t="s">
        <v>206</v>
      </c>
      <c r="AU462" s="17" t="s">
        <v>87</v>
      </c>
    </row>
    <row r="463" s="1" customFormat="1">
      <c r="B463" s="38"/>
      <c r="C463" s="39"/>
      <c r="D463" s="226" t="s">
        <v>208</v>
      </c>
      <c r="E463" s="39"/>
      <c r="F463" s="229" t="s">
        <v>734</v>
      </c>
      <c r="G463" s="39"/>
      <c r="H463" s="39"/>
      <c r="I463" s="136"/>
      <c r="J463" s="39"/>
      <c r="K463" s="39"/>
      <c r="L463" s="43"/>
      <c r="M463" s="228"/>
      <c r="N463" s="83"/>
      <c r="O463" s="83"/>
      <c r="P463" s="83"/>
      <c r="Q463" s="83"/>
      <c r="R463" s="83"/>
      <c r="S463" s="83"/>
      <c r="T463" s="84"/>
      <c r="AT463" s="17" t="s">
        <v>208</v>
      </c>
      <c r="AU463" s="17" t="s">
        <v>87</v>
      </c>
    </row>
    <row r="464" s="14" customFormat="1">
      <c r="B464" s="252"/>
      <c r="C464" s="253"/>
      <c r="D464" s="226" t="s">
        <v>210</v>
      </c>
      <c r="E464" s="254" t="s">
        <v>21</v>
      </c>
      <c r="F464" s="255" t="s">
        <v>735</v>
      </c>
      <c r="G464" s="253"/>
      <c r="H464" s="254" t="s">
        <v>21</v>
      </c>
      <c r="I464" s="256"/>
      <c r="J464" s="253"/>
      <c r="K464" s="253"/>
      <c r="L464" s="257"/>
      <c r="M464" s="258"/>
      <c r="N464" s="259"/>
      <c r="O464" s="259"/>
      <c r="P464" s="259"/>
      <c r="Q464" s="259"/>
      <c r="R464" s="259"/>
      <c r="S464" s="259"/>
      <c r="T464" s="260"/>
      <c r="AT464" s="261" t="s">
        <v>210</v>
      </c>
      <c r="AU464" s="261" t="s">
        <v>87</v>
      </c>
      <c r="AV464" s="14" t="s">
        <v>85</v>
      </c>
      <c r="AW464" s="14" t="s">
        <v>38</v>
      </c>
      <c r="AX464" s="14" t="s">
        <v>77</v>
      </c>
      <c r="AY464" s="261" t="s">
        <v>197</v>
      </c>
    </row>
    <row r="465" s="12" customFormat="1">
      <c r="B465" s="230"/>
      <c r="C465" s="231"/>
      <c r="D465" s="226" t="s">
        <v>210</v>
      </c>
      <c r="E465" s="232" t="s">
        <v>21</v>
      </c>
      <c r="F465" s="233" t="s">
        <v>736</v>
      </c>
      <c r="G465" s="231"/>
      <c r="H465" s="234">
        <v>12</v>
      </c>
      <c r="I465" s="235"/>
      <c r="J465" s="231"/>
      <c r="K465" s="231"/>
      <c r="L465" s="236"/>
      <c r="M465" s="237"/>
      <c r="N465" s="238"/>
      <c r="O465" s="238"/>
      <c r="P465" s="238"/>
      <c r="Q465" s="238"/>
      <c r="R465" s="238"/>
      <c r="S465" s="238"/>
      <c r="T465" s="239"/>
      <c r="AT465" s="240" t="s">
        <v>210</v>
      </c>
      <c r="AU465" s="240" t="s">
        <v>87</v>
      </c>
      <c r="AV465" s="12" t="s">
        <v>87</v>
      </c>
      <c r="AW465" s="12" t="s">
        <v>38</v>
      </c>
      <c r="AX465" s="12" t="s">
        <v>85</v>
      </c>
      <c r="AY465" s="240" t="s">
        <v>197</v>
      </c>
    </row>
    <row r="466" s="1" customFormat="1" ht="16.5" customHeight="1">
      <c r="B466" s="38"/>
      <c r="C466" s="213" t="s">
        <v>737</v>
      </c>
      <c r="D466" s="213" t="s">
        <v>199</v>
      </c>
      <c r="E466" s="214" t="s">
        <v>738</v>
      </c>
      <c r="F466" s="215" t="s">
        <v>739</v>
      </c>
      <c r="G466" s="216" t="s">
        <v>124</v>
      </c>
      <c r="H466" s="217">
        <v>12</v>
      </c>
      <c r="I466" s="218"/>
      <c r="J466" s="219">
        <f>ROUND(I466*H466,2)</f>
        <v>0</v>
      </c>
      <c r="K466" s="215" t="s">
        <v>21</v>
      </c>
      <c r="L466" s="43"/>
      <c r="M466" s="220" t="s">
        <v>21</v>
      </c>
      <c r="N466" s="221" t="s">
        <v>48</v>
      </c>
      <c r="O466" s="83"/>
      <c r="P466" s="222">
        <f>O466*H466</f>
        <v>0</v>
      </c>
      <c r="Q466" s="222">
        <v>0.00040000000000000002</v>
      </c>
      <c r="R466" s="222">
        <f>Q466*H466</f>
        <v>0.0048000000000000004</v>
      </c>
      <c r="S466" s="222">
        <v>0</v>
      </c>
      <c r="T466" s="223">
        <f>S466*H466</f>
        <v>0</v>
      </c>
      <c r="AR466" s="224" t="s">
        <v>204</v>
      </c>
      <c r="AT466" s="224" t="s">
        <v>199</v>
      </c>
      <c r="AU466" s="224" t="s">
        <v>87</v>
      </c>
      <c r="AY466" s="17" t="s">
        <v>197</v>
      </c>
      <c r="BE466" s="225">
        <f>IF(N466="základní",J466,0)</f>
        <v>0</v>
      </c>
      <c r="BF466" s="225">
        <f>IF(N466="snížená",J466,0)</f>
        <v>0</v>
      </c>
      <c r="BG466" s="225">
        <f>IF(N466="zákl. přenesená",J466,0)</f>
        <v>0</v>
      </c>
      <c r="BH466" s="225">
        <f>IF(N466="sníž. přenesená",J466,0)</f>
        <v>0</v>
      </c>
      <c r="BI466" s="225">
        <f>IF(N466="nulová",J466,0)</f>
        <v>0</v>
      </c>
      <c r="BJ466" s="17" t="s">
        <v>85</v>
      </c>
      <c r="BK466" s="225">
        <f>ROUND(I466*H466,2)</f>
        <v>0</v>
      </c>
      <c r="BL466" s="17" t="s">
        <v>204</v>
      </c>
      <c r="BM466" s="224" t="s">
        <v>740</v>
      </c>
    </row>
    <row r="467" s="1" customFormat="1">
      <c r="B467" s="38"/>
      <c r="C467" s="39"/>
      <c r="D467" s="226" t="s">
        <v>206</v>
      </c>
      <c r="E467" s="39"/>
      <c r="F467" s="227" t="s">
        <v>741</v>
      </c>
      <c r="G467" s="39"/>
      <c r="H467" s="39"/>
      <c r="I467" s="136"/>
      <c r="J467" s="39"/>
      <c r="K467" s="39"/>
      <c r="L467" s="43"/>
      <c r="M467" s="228"/>
      <c r="N467" s="83"/>
      <c r="O467" s="83"/>
      <c r="P467" s="83"/>
      <c r="Q467" s="83"/>
      <c r="R467" s="83"/>
      <c r="S467" s="83"/>
      <c r="T467" s="84"/>
      <c r="AT467" s="17" t="s">
        <v>206</v>
      </c>
      <c r="AU467" s="17" t="s">
        <v>87</v>
      </c>
    </row>
    <row r="468" s="1" customFormat="1">
      <c r="B468" s="38"/>
      <c r="C468" s="39"/>
      <c r="D468" s="226" t="s">
        <v>208</v>
      </c>
      <c r="E468" s="39"/>
      <c r="F468" s="229" t="s">
        <v>734</v>
      </c>
      <c r="G468" s="39"/>
      <c r="H468" s="39"/>
      <c r="I468" s="136"/>
      <c r="J468" s="39"/>
      <c r="K468" s="39"/>
      <c r="L468" s="43"/>
      <c r="M468" s="228"/>
      <c r="N468" s="83"/>
      <c r="O468" s="83"/>
      <c r="P468" s="83"/>
      <c r="Q468" s="83"/>
      <c r="R468" s="83"/>
      <c r="S468" s="83"/>
      <c r="T468" s="84"/>
      <c r="AT468" s="17" t="s">
        <v>208</v>
      </c>
      <c r="AU468" s="17" t="s">
        <v>87</v>
      </c>
    </row>
    <row r="469" s="14" customFormat="1">
      <c r="B469" s="252"/>
      <c r="C469" s="253"/>
      <c r="D469" s="226" t="s">
        <v>210</v>
      </c>
      <c r="E469" s="254" t="s">
        <v>21</v>
      </c>
      <c r="F469" s="255" t="s">
        <v>735</v>
      </c>
      <c r="G469" s="253"/>
      <c r="H469" s="254" t="s">
        <v>21</v>
      </c>
      <c r="I469" s="256"/>
      <c r="J469" s="253"/>
      <c r="K469" s="253"/>
      <c r="L469" s="257"/>
      <c r="M469" s="258"/>
      <c r="N469" s="259"/>
      <c r="O469" s="259"/>
      <c r="P469" s="259"/>
      <c r="Q469" s="259"/>
      <c r="R469" s="259"/>
      <c r="S469" s="259"/>
      <c r="T469" s="260"/>
      <c r="AT469" s="261" t="s">
        <v>210</v>
      </c>
      <c r="AU469" s="261" t="s">
        <v>87</v>
      </c>
      <c r="AV469" s="14" t="s">
        <v>85</v>
      </c>
      <c r="AW469" s="14" t="s">
        <v>38</v>
      </c>
      <c r="AX469" s="14" t="s">
        <v>77</v>
      </c>
      <c r="AY469" s="261" t="s">
        <v>197</v>
      </c>
    </row>
    <row r="470" s="12" customFormat="1">
      <c r="B470" s="230"/>
      <c r="C470" s="231"/>
      <c r="D470" s="226" t="s">
        <v>210</v>
      </c>
      <c r="E470" s="232" t="s">
        <v>21</v>
      </c>
      <c r="F470" s="233" t="s">
        <v>736</v>
      </c>
      <c r="G470" s="231"/>
      <c r="H470" s="234">
        <v>12</v>
      </c>
      <c r="I470" s="235"/>
      <c r="J470" s="231"/>
      <c r="K470" s="231"/>
      <c r="L470" s="236"/>
      <c r="M470" s="237"/>
      <c r="N470" s="238"/>
      <c r="O470" s="238"/>
      <c r="P470" s="238"/>
      <c r="Q470" s="238"/>
      <c r="R470" s="238"/>
      <c r="S470" s="238"/>
      <c r="T470" s="239"/>
      <c r="AT470" s="240" t="s">
        <v>210</v>
      </c>
      <c r="AU470" s="240" t="s">
        <v>87</v>
      </c>
      <c r="AV470" s="12" t="s">
        <v>87</v>
      </c>
      <c r="AW470" s="12" t="s">
        <v>38</v>
      </c>
      <c r="AX470" s="12" t="s">
        <v>85</v>
      </c>
      <c r="AY470" s="240" t="s">
        <v>197</v>
      </c>
    </row>
    <row r="471" s="1" customFormat="1" ht="16.5" customHeight="1">
      <c r="B471" s="38"/>
      <c r="C471" s="213" t="s">
        <v>742</v>
      </c>
      <c r="D471" s="213" t="s">
        <v>199</v>
      </c>
      <c r="E471" s="214" t="s">
        <v>743</v>
      </c>
      <c r="F471" s="215" t="s">
        <v>744</v>
      </c>
      <c r="G471" s="216" t="s">
        <v>117</v>
      </c>
      <c r="H471" s="217">
        <v>20.579999999999998</v>
      </c>
      <c r="I471" s="218"/>
      <c r="J471" s="219">
        <f>ROUND(I471*H471,2)</f>
        <v>0</v>
      </c>
      <c r="K471" s="215" t="s">
        <v>21</v>
      </c>
      <c r="L471" s="43"/>
      <c r="M471" s="220" t="s">
        <v>21</v>
      </c>
      <c r="N471" s="221" t="s">
        <v>48</v>
      </c>
      <c r="O471" s="83"/>
      <c r="P471" s="222">
        <f>O471*H471</f>
        <v>0</v>
      </c>
      <c r="Q471" s="222">
        <v>0.00147</v>
      </c>
      <c r="R471" s="222">
        <f>Q471*H471</f>
        <v>0.030252599999999998</v>
      </c>
      <c r="S471" s="222">
        <v>2.4470000000000001</v>
      </c>
      <c r="T471" s="223">
        <f>S471*H471</f>
        <v>50.359259999999999</v>
      </c>
      <c r="AR471" s="224" t="s">
        <v>204</v>
      </c>
      <c r="AT471" s="224" t="s">
        <v>199</v>
      </c>
      <c r="AU471" s="224" t="s">
        <v>87</v>
      </c>
      <c r="AY471" s="17" t="s">
        <v>197</v>
      </c>
      <c r="BE471" s="225">
        <f>IF(N471="základní",J471,0)</f>
        <v>0</v>
      </c>
      <c r="BF471" s="225">
        <f>IF(N471="snížená",J471,0)</f>
        <v>0</v>
      </c>
      <c r="BG471" s="225">
        <f>IF(N471="zákl. přenesená",J471,0)</f>
        <v>0</v>
      </c>
      <c r="BH471" s="225">
        <f>IF(N471="sníž. přenesená",J471,0)</f>
        <v>0</v>
      </c>
      <c r="BI471" s="225">
        <f>IF(N471="nulová",J471,0)</f>
        <v>0</v>
      </c>
      <c r="BJ471" s="17" t="s">
        <v>85</v>
      </c>
      <c r="BK471" s="225">
        <f>ROUND(I471*H471,2)</f>
        <v>0</v>
      </c>
      <c r="BL471" s="17" t="s">
        <v>204</v>
      </c>
      <c r="BM471" s="224" t="s">
        <v>745</v>
      </c>
    </row>
    <row r="472" s="1" customFormat="1">
      <c r="B472" s="38"/>
      <c r="C472" s="39"/>
      <c r="D472" s="226" t="s">
        <v>206</v>
      </c>
      <c r="E472" s="39"/>
      <c r="F472" s="227" t="s">
        <v>746</v>
      </c>
      <c r="G472" s="39"/>
      <c r="H472" s="39"/>
      <c r="I472" s="136"/>
      <c r="J472" s="39"/>
      <c r="K472" s="39"/>
      <c r="L472" s="43"/>
      <c r="M472" s="228"/>
      <c r="N472" s="83"/>
      <c r="O472" s="83"/>
      <c r="P472" s="83"/>
      <c r="Q472" s="83"/>
      <c r="R472" s="83"/>
      <c r="S472" s="83"/>
      <c r="T472" s="84"/>
      <c r="AT472" s="17" t="s">
        <v>206</v>
      </c>
      <c r="AU472" s="17" t="s">
        <v>87</v>
      </c>
    </row>
    <row r="473" s="1" customFormat="1">
      <c r="B473" s="38"/>
      <c r="C473" s="39"/>
      <c r="D473" s="226" t="s">
        <v>208</v>
      </c>
      <c r="E473" s="39"/>
      <c r="F473" s="272" t="s">
        <v>747</v>
      </c>
      <c r="G473" s="39"/>
      <c r="H473" s="39"/>
      <c r="I473" s="136"/>
      <c r="J473" s="39"/>
      <c r="K473" s="39"/>
      <c r="L473" s="43"/>
      <c r="M473" s="228"/>
      <c r="N473" s="83"/>
      <c r="O473" s="83"/>
      <c r="P473" s="83"/>
      <c r="Q473" s="83"/>
      <c r="R473" s="83"/>
      <c r="S473" s="83"/>
      <c r="T473" s="84"/>
      <c r="AT473" s="17" t="s">
        <v>208</v>
      </c>
      <c r="AU473" s="17" t="s">
        <v>87</v>
      </c>
    </row>
    <row r="474" s="12" customFormat="1">
      <c r="B474" s="230"/>
      <c r="C474" s="231"/>
      <c r="D474" s="226" t="s">
        <v>210</v>
      </c>
      <c r="E474" s="232" t="s">
        <v>21</v>
      </c>
      <c r="F474" s="233" t="s">
        <v>748</v>
      </c>
      <c r="G474" s="231"/>
      <c r="H474" s="234">
        <v>6.2999999999999998</v>
      </c>
      <c r="I474" s="235"/>
      <c r="J474" s="231"/>
      <c r="K474" s="231"/>
      <c r="L474" s="236"/>
      <c r="M474" s="237"/>
      <c r="N474" s="238"/>
      <c r="O474" s="238"/>
      <c r="P474" s="238"/>
      <c r="Q474" s="238"/>
      <c r="R474" s="238"/>
      <c r="S474" s="238"/>
      <c r="T474" s="239"/>
      <c r="AT474" s="240" t="s">
        <v>210</v>
      </c>
      <c r="AU474" s="240" t="s">
        <v>87</v>
      </c>
      <c r="AV474" s="12" t="s">
        <v>87</v>
      </c>
      <c r="AW474" s="12" t="s">
        <v>38</v>
      </c>
      <c r="AX474" s="12" t="s">
        <v>77</v>
      </c>
      <c r="AY474" s="240" t="s">
        <v>197</v>
      </c>
    </row>
    <row r="475" s="12" customFormat="1">
      <c r="B475" s="230"/>
      <c r="C475" s="231"/>
      <c r="D475" s="226" t="s">
        <v>210</v>
      </c>
      <c r="E475" s="232" t="s">
        <v>21</v>
      </c>
      <c r="F475" s="233" t="s">
        <v>749</v>
      </c>
      <c r="G475" s="231"/>
      <c r="H475" s="234">
        <v>8.0999999999999996</v>
      </c>
      <c r="I475" s="235"/>
      <c r="J475" s="231"/>
      <c r="K475" s="231"/>
      <c r="L475" s="236"/>
      <c r="M475" s="237"/>
      <c r="N475" s="238"/>
      <c r="O475" s="238"/>
      <c r="P475" s="238"/>
      <c r="Q475" s="238"/>
      <c r="R475" s="238"/>
      <c r="S475" s="238"/>
      <c r="T475" s="239"/>
      <c r="AT475" s="240" t="s">
        <v>210</v>
      </c>
      <c r="AU475" s="240" t="s">
        <v>87</v>
      </c>
      <c r="AV475" s="12" t="s">
        <v>87</v>
      </c>
      <c r="AW475" s="12" t="s">
        <v>38</v>
      </c>
      <c r="AX475" s="12" t="s">
        <v>77</v>
      </c>
      <c r="AY475" s="240" t="s">
        <v>197</v>
      </c>
    </row>
    <row r="476" s="12" customFormat="1">
      <c r="B476" s="230"/>
      <c r="C476" s="231"/>
      <c r="D476" s="226" t="s">
        <v>210</v>
      </c>
      <c r="E476" s="232" t="s">
        <v>21</v>
      </c>
      <c r="F476" s="233" t="s">
        <v>750</v>
      </c>
      <c r="G476" s="231"/>
      <c r="H476" s="234">
        <v>5.2000000000000002</v>
      </c>
      <c r="I476" s="235"/>
      <c r="J476" s="231"/>
      <c r="K476" s="231"/>
      <c r="L476" s="236"/>
      <c r="M476" s="237"/>
      <c r="N476" s="238"/>
      <c r="O476" s="238"/>
      <c r="P476" s="238"/>
      <c r="Q476" s="238"/>
      <c r="R476" s="238"/>
      <c r="S476" s="238"/>
      <c r="T476" s="239"/>
      <c r="AT476" s="240" t="s">
        <v>210</v>
      </c>
      <c r="AU476" s="240" t="s">
        <v>87</v>
      </c>
      <c r="AV476" s="12" t="s">
        <v>87</v>
      </c>
      <c r="AW476" s="12" t="s">
        <v>38</v>
      </c>
      <c r="AX476" s="12" t="s">
        <v>77</v>
      </c>
      <c r="AY476" s="240" t="s">
        <v>197</v>
      </c>
    </row>
    <row r="477" s="12" customFormat="1">
      <c r="B477" s="230"/>
      <c r="C477" s="231"/>
      <c r="D477" s="226" t="s">
        <v>210</v>
      </c>
      <c r="E477" s="232" t="s">
        <v>21</v>
      </c>
      <c r="F477" s="233" t="s">
        <v>751</v>
      </c>
      <c r="G477" s="231"/>
      <c r="H477" s="234">
        <v>0.97999999999999998</v>
      </c>
      <c r="I477" s="235"/>
      <c r="J477" s="231"/>
      <c r="K477" s="231"/>
      <c r="L477" s="236"/>
      <c r="M477" s="237"/>
      <c r="N477" s="238"/>
      <c r="O477" s="238"/>
      <c r="P477" s="238"/>
      <c r="Q477" s="238"/>
      <c r="R477" s="238"/>
      <c r="S477" s="238"/>
      <c r="T477" s="239"/>
      <c r="AT477" s="240" t="s">
        <v>210</v>
      </c>
      <c r="AU477" s="240" t="s">
        <v>87</v>
      </c>
      <c r="AV477" s="12" t="s">
        <v>87</v>
      </c>
      <c r="AW477" s="12" t="s">
        <v>38</v>
      </c>
      <c r="AX477" s="12" t="s">
        <v>77</v>
      </c>
      <c r="AY477" s="240" t="s">
        <v>197</v>
      </c>
    </row>
    <row r="478" s="13" customFormat="1">
      <c r="B478" s="241"/>
      <c r="C478" s="242"/>
      <c r="D478" s="226" t="s">
        <v>210</v>
      </c>
      <c r="E478" s="243" t="s">
        <v>145</v>
      </c>
      <c r="F478" s="244" t="s">
        <v>227</v>
      </c>
      <c r="G478" s="242"/>
      <c r="H478" s="245">
        <v>20.579999999999998</v>
      </c>
      <c r="I478" s="246"/>
      <c r="J478" s="242"/>
      <c r="K478" s="242"/>
      <c r="L478" s="247"/>
      <c r="M478" s="248"/>
      <c r="N478" s="249"/>
      <c r="O478" s="249"/>
      <c r="P478" s="249"/>
      <c r="Q478" s="249"/>
      <c r="R478" s="249"/>
      <c r="S478" s="249"/>
      <c r="T478" s="250"/>
      <c r="AT478" s="251" t="s">
        <v>210</v>
      </c>
      <c r="AU478" s="251" t="s">
        <v>87</v>
      </c>
      <c r="AV478" s="13" t="s">
        <v>204</v>
      </c>
      <c r="AW478" s="13" t="s">
        <v>38</v>
      </c>
      <c r="AX478" s="13" t="s">
        <v>85</v>
      </c>
      <c r="AY478" s="251" t="s">
        <v>197</v>
      </c>
    </row>
    <row r="479" s="1" customFormat="1" ht="16.5" customHeight="1">
      <c r="B479" s="38"/>
      <c r="C479" s="213" t="s">
        <v>752</v>
      </c>
      <c r="D479" s="213" t="s">
        <v>199</v>
      </c>
      <c r="E479" s="214" t="s">
        <v>753</v>
      </c>
      <c r="F479" s="215" t="s">
        <v>754</v>
      </c>
      <c r="G479" s="216" t="s">
        <v>346</v>
      </c>
      <c r="H479" s="217">
        <v>6</v>
      </c>
      <c r="I479" s="218"/>
      <c r="J479" s="219">
        <f>ROUND(I479*H479,2)</f>
        <v>0</v>
      </c>
      <c r="K479" s="215" t="s">
        <v>203</v>
      </c>
      <c r="L479" s="43"/>
      <c r="M479" s="220" t="s">
        <v>21</v>
      </c>
      <c r="N479" s="221" t="s">
        <v>48</v>
      </c>
      <c r="O479" s="83"/>
      <c r="P479" s="222">
        <f>O479*H479</f>
        <v>0</v>
      </c>
      <c r="Q479" s="222">
        <v>0.00020000000000000001</v>
      </c>
      <c r="R479" s="222">
        <f>Q479*H479</f>
        <v>0.0012000000000000001</v>
      </c>
      <c r="S479" s="222">
        <v>0</v>
      </c>
      <c r="T479" s="223">
        <f>S479*H479</f>
        <v>0</v>
      </c>
      <c r="AR479" s="224" t="s">
        <v>204</v>
      </c>
      <c r="AT479" s="224" t="s">
        <v>199</v>
      </c>
      <c r="AU479" s="224" t="s">
        <v>87</v>
      </c>
      <c r="AY479" s="17" t="s">
        <v>197</v>
      </c>
      <c r="BE479" s="225">
        <f>IF(N479="základní",J479,0)</f>
        <v>0</v>
      </c>
      <c r="BF479" s="225">
        <f>IF(N479="snížená",J479,0)</f>
        <v>0</v>
      </c>
      <c r="BG479" s="225">
        <f>IF(N479="zákl. přenesená",J479,0)</f>
        <v>0</v>
      </c>
      <c r="BH479" s="225">
        <f>IF(N479="sníž. přenesená",J479,0)</f>
        <v>0</v>
      </c>
      <c r="BI479" s="225">
        <f>IF(N479="nulová",J479,0)</f>
        <v>0</v>
      </c>
      <c r="BJ479" s="17" t="s">
        <v>85</v>
      </c>
      <c r="BK479" s="225">
        <f>ROUND(I479*H479,2)</f>
        <v>0</v>
      </c>
      <c r="BL479" s="17" t="s">
        <v>204</v>
      </c>
      <c r="BM479" s="224" t="s">
        <v>755</v>
      </c>
    </row>
    <row r="480" s="1" customFormat="1">
      <c r="B480" s="38"/>
      <c r="C480" s="39"/>
      <c r="D480" s="226" t="s">
        <v>206</v>
      </c>
      <c r="E480" s="39"/>
      <c r="F480" s="227" t="s">
        <v>756</v>
      </c>
      <c r="G480" s="39"/>
      <c r="H480" s="39"/>
      <c r="I480" s="136"/>
      <c r="J480" s="39"/>
      <c r="K480" s="39"/>
      <c r="L480" s="43"/>
      <c r="M480" s="228"/>
      <c r="N480" s="83"/>
      <c r="O480" s="83"/>
      <c r="P480" s="83"/>
      <c r="Q480" s="83"/>
      <c r="R480" s="83"/>
      <c r="S480" s="83"/>
      <c r="T480" s="84"/>
      <c r="AT480" s="17" t="s">
        <v>206</v>
      </c>
      <c r="AU480" s="17" t="s">
        <v>87</v>
      </c>
    </row>
    <row r="481" s="1" customFormat="1">
      <c r="B481" s="38"/>
      <c r="C481" s="39"/>
      <c r="D481" s="226" t="s">
        <v>208</v>
      </c>
      <c r="E481" s="39"/>
      <c r="F481" s="229" t="s">
        <v>757</v>
      </c>
      <c r="G481" s="39"/>
      <c r="H481" s="39"/>
      <c r="I481" s="136"/>
      <c r="J481" s="39"/>
      <c r="K481" s="39"/>
      <c r="L481" s="43"/>
      <c r="M481" s="228"/>
      <c r="N481" s="83"/>
      <c r="O481" s="83"/>
      <c r="P481" s="83"/>
      <c r="Q481" s="83"/>
      <c r="R481" s="83"/>
      <c r="S481" s="83"/>
      <c r="T481" s="84"/>
      <c r="AT481" s="17" t="s">
        <v>208</v>
      </c>
      <c r="AU481" s="17" t="s">
        <v>87</v>
      </c>
    </row>
    <row r="482" s="14" customFormat="1">
      <c r="B482" s="252"/>
      <c r="C482" s="253"/>
      <c r="D482" s="226" t="s">
        <v>210</v>
      </c>
      <c r="E482" s="254" t="s">
        <v>21</v>
      </c>
      <c r="F482" s="255" t="s">
        <v>445</v>
      </c>
      <c r="G482" s="253"/>
      <c r="H482" s="254" t="s">
        <v>21</v>
      </c>
      <c r="I482" s="256"/>
      <c r="J482" s="253"/>
      <c r="K482" s="253"/>
      <c r="L482" s="257"/>
      <c r="M482" s="258"/>
      <c r="N482" s="259"/>
      <c r="O482" s="259"/>
      <c r="P482" s="259"/>
      <c r="Q482" s="259"/>
      <c r="R482" s="259"/>
      <c r="S482" s="259"/>
      <c r="T482" s="260"/>
      <c r="AT482" s="261" t="s">
        <v>210</v>
      </c>
      <c r="AU482" s="261" t="s">
        <v>87</v>
      </c>
      <c r="AV482" s="14" t="s">
        <v>85</v>
      </c>
      <c r="AW482" s="14" t="s">
        <v>38</v>
      </c>
      <c r="AX482" s="14" t="s">
        <v>77</v>
      </c>
      <c r="AY482" s="261" t="s">
        <v>197</v>
      </c>
    </row>
    <row r="483" s="12" customFormat="1">
      <c r="B483" s="230"/>
      <c r="C483" s="231"/>
      <c r="D483" s="226" t="s">
        <v>210</v>
      </c>
      <c r="E483" s="232" t="s">
        <v>21</v>
      </c>
      <c r="F483" s="233" t="s">
        <v>758</v>
      </c>
      <c r="G483" s="231"/>
      <c r="H483" s="234">
        <v>6</v>
      </c>
      <c r="I483" s="235"/>
      <c r="J483" s="231"/>
      <c r="K483" s="231"/>
      <c r="L483" s="236"/>
      <c r="M483" s="237"/>
      <c r="N483" s="238"/>
      <c r="O483" s="238"/>
      <c r="P483" s="238"/>
      <c r="Q483" s="238"/>
      <c r="R483" s="238"/>
      <c r="S483" s="238"/>
      <c r="T483" s="239"/>
      <c r="AT483" s="240" t="s">
        <v>210</v>
      </c>
      <c r="AU483" s="240" t="s">
        <v>87</v>
      </c>
      <c r="AV483" s="12" t="s">
        <v>87</v>
      </c>
      <c r="AW483" s="12" t="s">
        <v>38</v>
      </c>
      <c r="AX483" s="12" t="s">
        <v>85</v>
      </c>
      <c r="AY483" s="240" t="s">
        <v>197</v>
      </c>
    </row>
    <row r="484" s="1" customFormat="1" ht="16.5" customHeight="1">
      <c r="B484" s="38"/>
      <c r="C484" s="213" t="s">
        <v>759</v>
      </c>
      <c r="D484" s="213" t="s">
        <v>199</v>
      </c>
      <c r="E484" s="214" t="s">
        <v>760</v>
      </c>
      <c r="F484" s="215" t="s">
        <v>761</v>
      </c>
      <c r="G484" s="216" t="s">
        <v>346</v>
      </c>
      <c r="H484" s="217">
        <v>6</v>
      </c>
      <c r="I484" s="218"/>
      <c r="J484" s="219">
        <f>ROUND(I484*H484,2)</f>
        <v>0</v>
      </c>
      <c r="K484" s="215" t="s">
        <v>203</v>
      </c>
      <c r="L484" s="43"/>
      <c r="M484" s="220" t="s">
        <v>21</v>
      </c>
      <c r="N484" s="221" t="s">
        <v>48</v>
      </c>
      <c r="O484" s="83"/>
      <c r="P484" s="222">
        <f>O484*H484</f>
        <v>0</v>
      </c>
      <c r="Q484" s="222">
        <v>0.00029</v>
      </c>
      <c r="R484" s="222">
        <f>Q484*H484</f>
        <v>0.00174</v>
      </c>
      <c r="S484" s="222">
        <v>0</v>
      </c>
      <c r="T484" s="223">
        <f>S484*H484</f>
        <v>0</v>
      </c>
      <c r="AR484" s="224" t="s">
        <v>204</v>
      </c>
      <c r="AT484" s="224" t="s">
        <v>199</v>
      </c>
      <c r="AU484" s="224" t="s">
        <v>87</v>
      </c>
      <c r="AY484" s="17" t="s">
        <v>197</v>
      </c>
      <c r="BE484" s="225">
        <f>IF(N484="základní",J484,0)</f>
        <v>0</v>
      </c>
      <c r="BF484" s="225">
        <f>IF(N484="snížená",J484,0)</f>
        <v>0</v>
      </c>
      <c r="BG484" s="225">
        <f>IF(N484="zákl. přenesená",J484,0)</f>
        <v>0</v>
      </c>
      <c r="BH484" s="225">
        <f>IF(N484="sníž. přenesená",J484,0)</f>
        <v>0</v>
      </c>
      <c r="BI484" s="225">
        <f>IF(N484="nulová",J484,0)</f>
        <v>0</v>
      </c>
      <c r="BJ484" s="17" t="s">
        <v>85</v>
      </c>
      <c r="BK484" s="225">
        <f>ROUND(I484*H484,2)</f>
        <v>0</v>
      </c>
      <c r="BL484" s="17" t="s">
        <v>204</v>
      </c>
      <c r="BM484" s="224" t="s">
        <v>762</v>
      </c>
    </row>
    <row r="485" s="1" customFormat="1">
      <c r="B485" s="38"/>
      <c r="C485" s="39"/>
      <c r="D485" s="226" t="s">
        <v>206</v>
      </c>
      <c r="E485" s="39"/>
      <c r="F485" s="227" t="s">
        <v>763</v>
      </c>
      <c r="G485" s="39"/>
      <c r="H485" s="39"/>
      <c r="I485" s="136"/>
      <c r="J485" s="39"/>
      <c r="K485" s="39"/>
      <c r="L485" s="43"/>
      <c r="M485" s="228"/>
      <c r="N485" s="83"/>
      <c r="O485" s="83"/>
      <c r="P485" s="83"/>
      <c r="Q485" s="83"/>
      <c r="R485" s="83"/>
      <c r="S485" s="83"/>
      <c r="T485" s="84"/>
      <c r="AT485" s="17" t="s">
        <v>206</v>
      </c>
      <c r="AU485" s="17" t="s">
        <v>87</v>
      </c>
    </row>
    <row r="486" s="1" customFormat="1">
      <c r="B486" s="38"/>
      <c r="C486" s="39"/>
      <c r="D486" s="226" t="s">
        <v>208</v>
      </c>
      <c r="E486" s="39"/>
      <c r="F486" s="229" t="s">
        <v>757</v>
      </c>
      <c r="G486" s="39"/>
      <c r="H486" s="39"/>
      <c r="I486" s="136"/>
      <c r="J486" s="39"/>
      <c r="K486" s="39"/>
      <c r="L486" s="43"/>
      <c r="M486" s="228"/>
      <c r="N486" s="83"/>
      <c r="O486" s="83"/>
      <c r="P486" s="83"/>
      <c r="Q486" s="83"/>
      <c r="R486" s="83"/>
      <c r="S486" s="83"/>
      <c r="T486" s="84"/>
      <c r="AT486" s="17" t="s">
        <v>208</v>
      </c>
      <c r="AU486" s="17" t="s">
        <v>87</v>
      </c>
    </row>
    <row r="487" s="14" customFormat="1">
      <c r="B487" s="252"/>
      <c r="C487" s="253"/>
      <c r="D487" s="226" t="s">
        <v>210</v>
      </c>
      <c r="E487" s="254" t="s">
        <v>21</v>
      </c>
      <c r="F487" s="255" t="s">
        <v>445</v>
      </c>
      <c r="G487" s="253"/>
      <c r="H487" s="254" t="s">
        <v>21</v>
      </c>
      <c r="I487" s="256"/>
      <c r="J487" s="253"/>
      <c r="K487" s="253"/>
      <c r="L487" s="257"/>
      <c r="M487" s="258"/>
      <c r="N487" s="259"/>
      <c r="O487" s="259"/>
      <c r="P487" s="259"/>
      <c r="Q487" s="259"/>
      <c r="R487" s="259"/>
      <c r="S487" s="259"/>
      <c r="T487" s="260"/>
      <c r="AT487" s="261" t="s">
        <v>210</v>
      </c>
      <c r="AU487" s="261" t="s">
        <v>87</v>
      </c>
      <c r="AV487" s="14" t="s">
        <v>85</v>
      </c>
      <c r="AW487" s="14" t="s">
        <v>38</v>
      </c>
      <c r="AX487" s="14" t="s">
        <v>77</v>
      </c>
      <c r="AY487" s="261" t="s">
        <v>197</v>
      </c>
    </row>
    <row r="488" s="12" customFormat="1">
      <c r="B488" s="230"/>
      <c r="C488" s="231"/>
      <c r="D488" s="226" t="s">
        <v>210</v>
      </c>
      <c r="E488" s="232" t="s">
        <v>21</v>
      </c>
      <c r="F488" s="233" t="s">
        <v>764</v>
      </c>
      <c r="G488" s="231"/>
      <c r="H488" s="234">
        <v>6</v>
      </c>
      <c r="I488" s="235"/>
      <c r="J488" s="231"/>
      <c r="K488" s="231"/>
      <c r="L488" s="236"/>
      <c r="M488" s="237"/>
      <c r="N488" s="238"/>
      <c r="O488" s="238"/>
      <c r="P488" s="238"/>
      <c r="Q488" s="238"/>
      <c r="R488" s="238"/>
      <c r="S488" s="238"/>
      <c r="T488" s="239"/>
      <c r="AT488" s="240" t="s">
        <v>210</v>
      </c>
      <c r="AU488" s="240" t="s">
        <v>87</v>
      </c>
      <c r="AV488" s="12" t="s">
        <v>87</v>
      </c>
      <c r="AW488" s="12" t="s">
        <v>38</v>
      </c>
      <c r="AX488" s="12" t="s">
        <v>85</v>
      </c>
      <c r="AY488" s="240" t="s">
        <v>197</v>
      </c>
    </row>
    <row r="489" s="1" customFormat="1" ht="16.5" customHeight="1">
      <c r="B489" s="38"/>
      <c r="C489" s="213" t="s">
        <v>765</v>
      </c>
      <c r="D489" s="213" t="s">
        <v>199</v>
      </c>
      <c r="E489" s="214" t="s">
        <v>766</v>
      </c>
      <c r="F489" s="215" t="s">
        <v>767</v>
      </c>
      <c r="G489" s="216" t="s">
        <v>102</v>
      </c>
      <c r="H489" s="217">
        <v>1080</v>
      </c>
      <c r="I489" s="218"/>
      <c r="J489" s="219">
        <f>ROUND(I489*H489,2)</f>
        <v>0</v>
      </c>
      <c r="K489" s="215" t="s">
        <v>21</v>
      </c>
      <c r="L489" s="43"/>
      <c r="M489" s="220" t="s">
        <v>21</v>
      </c>
      <c r="N489" s="221" t="s">
        <v>48</v>
      </c>
      <c r="O489" s="83"/>
      <c r="P489" s="222">
        <f>O489*H489</f>
        <v>0</v>
      </c>
      <c r="Q489" s="222">
        <v>0</v>
      </c>
      <c r="R489" s="222">
        <f>Q489*H489</f>
        <v>0</v>
      </c>
      <c r="S489" s="222">
        <v>0</v>
      </c>
      <c r="T489" s="223">
        <f>S489*H489</f>
        <v>0</v>
      </c>
      <c r="AR489" s="224" t="s">
        <v>204</v>
      </c>
      <c r="AT489" s="224" t="s">
        <v>199</v>
      </c>
      <c r="AU489" s="224" t="s">
        <v>87</v>
      </c>
      <c r="AY489" s="17" t="s">
        <v>197</v>
      </c>
      <c r="BE489" s="225">
        <f>IF(N489="základní",J489,0)</f>
        <v>0</v>
      </c>
      <c r="BF489" s="225">
        <f>IF(N489="snížená",J489,0)</f>
        <v>0</v>
      </c>
      <c r="BG489" s="225">
        <f>IF(N489="zákl. přenesená",J489,0)</f>
        <v>0</v>
      </c>
      <c r="BH489" s="225">
        <f>IF(N489="sníž. přenesená",J489,0)</f>
        <v>0</v>
      </c>
      <c r="BI489" s="225">
        <f>IF(N489="nulová",J489,0)</f>
        <v>0</v>
      </c>
      <c r="BJ489" s="17" t="s">
        <v>85</v>
      </c>
      <c r="BK489" s="225">
        <f>ROUND(I489*H489,2)</f>
        <v>0</v>
      </c>
      <c r="BL489" s="17" t="s">
        <v>204</v>
      </c>
      <c r="BM489" s="224" t="s">
        <v>768</v>
      </c>
    </row>
    <row r="490" s="1" customFormat="1">
      <c r="B490" s="38"/>
      <c r="C490" s="39"/>
      <c r="D490" s="226" t="s">
        <v>206</v>
      </c>
      <c r="E490" s="39"/>
      <c r="F490" s="227" t="s">
        <v>767</v>
      </c>
      <c r="G490" s="39"/>
      <c r="H490" s="39"/>
      <c r="I490" s="136"/>
      <c r="J490" s="39"/>
      <c r="K490" s="39"/>
      <c r="L490" s="43"/>
      <c r="M490" s="228"/>
      <c r="N490" s="83"/>
      <c r="O490" s="83"/>
      <c r="P490" s="83"/>
      <c r="Q490" s="83"/>
      <c r="R490" s="83"/>
      <c r="S490" s="83"/>
      <c r="T490" s="84"/>
      <c r="AT490" s="17" t="s">
        <v>206</v>
      </c>
      <c r="AU490" s="17" t="s">
        <v>87</v>
      </c>
    </row>
    <row r="491" s="12" customFormat="1">
      <c r="B491" s="230"/>
      <c r="C491" s="231"/>
      <c r="D491" s="226" t="s">
        <v>210</v>
      </c>
      <c r="E491" s="232" t="s">
        <v>101</v>
      </c>
      <c r="F491" s="233" t="s">
        <v>769</v>
      </c>
      <c r="G491" s="231"/>
      <c r="H491" s="234">
        <v>1080</v>
      </c>
      <c r="I491" s="235"/>
      <c r="J491" s="231"/>
      <c r="K491" s="231"/>
      <c r="L491" s="236"/>
      <c r="M491" s="237"/>
      <c r="N491" s="238"/>
      <c r="O491" s="238"/>
      <c r="P491" s="238"/>
      <c r="Q491" s="238"/>
      <c r="R491" s="238"/>
      <c r="S491" s="238"/>
      <c r="T491" s="239"/>
      <c r="AT491" s="240" t="s">
        <v>210</v>
      </c>
      <c r="AU491" s="240" t="s">
        <v>87</v>
      </c>
      <c r="AV491" s="12" t="s">
        <v>87</v>
      </c>
      <c r="AW491" s="12" t="s">
        <v>38</v>
      </c>
      <c r="AX491" s="12" t="s">
        <v>85</v>
      </c>
      <c r="AY491" s="240" t="s">
        <v>197</v>
      </c>
    </row>
    <row r="492" s="1" customFormat="1" ht="16.5" customHeight="1">
      <c r="B492" s="38"/>
      <c r="C492" s="213" t="s">
        <v>770</v>
      </c>
      <c r="D492" s="213" t="s">
        <v>199</v>
      </c>
      <c r="E492" s="214" t="s">
        <v>771</v>
      </c>
      <c r="F492" s="215" t="s">
        <v>772</v>
      </c>
      <c r="G492" s="216" t="s">
        <v>773</v>
      </c>
      <c r="H492" s="217">
        <v>1</v>
      </c>
      <c r="I492" s="218"/>
      <c r="J492" s="219">
        <f>ROUND(I492*H492,2)</f>
        <v>0</v>
      </c>
      <c r="K492" s="215" t="s">
        <v>21</v>
      </c>
      <c r="L492" s="43"/>
      <c r="M492" s="220" t="s">
        <v>21</v>
      </c>
      <c r="N492" s="221" t="s">
        <v>48</v>
      </c>
      <c r="O492" s="83"/>
      <c r="P492" s="222">
        <f>O492*H492</f>
        <v>0</v>
      </c>
      <c r="Q492" s="222">
        <v>0</v>
      </c>
      <c r="R492" s="222">
        <f>Q492*H492</f>
        <v>0</v>
      </c>
      <c r="S492" s="222">
        <v>0</v>
      </c>
      <c r="T492" s="223">
        <f>S492*H492</f>
        <v>0</v>
      </c>
      <c r="AR492" s="224" t="s">
        <v>204</v>
      </c>
      <c r="AT492" s="224" t="s">
        <v>199</v>
      </c>
      <c r="AU492" s="224" t="s">
        <v>87</v>
      </c>
      <c r="AY492" s="17" t="s">
        <v>197</v>
      </c>
      <c r="BE492" s="225">
        <f>IF(N492="základní",J492,0)</f>
        <v>0</v>
      </c>
      <c r="BF492" s="225">
        <f>IF(N492="snížená",J492,0)</f>
        <v>0</v>
      </c>
      <c r="BG492" s="225">
        <f>IF(N492="zákl. přenesená",J492,0)</f>
        <v>0</v>
      </c>
      <c r="BH492" s="225">
        <f>IF(N492="sníž. přenesená",J492,0)</f>
        <v>0</v>
      </c>
      <c r="BI492" s="225">
        <f>IF(N492="nulová",J492,0)</f>
        <v>0</v>
      </c>
      <c r="BJ492" s="17" t="s">
        <v>85</v>
      </c>
      <c r="BK492" s="225">
        <f>ROUND(I492*H492,2)</f>
        <v>0</v>
      </c>
      <c r="BL492" s="17" t="s">
        <v>204</v>
      </c>
      <c r="BM492" s="224" t="s">
        <v>774</v>
      </c>
    </row>
    <row r="493" s="1" customFormat="1">
      <c r="B493" s="38"/>
      <c r="C493" s="39"/>
      <c r="D493" s="226" t="s">
        <v>206</v>
      </c>
      <c r="E493" s="39"/>
      <c r="F493" s="227" t="s">
        <v>775</v>
      </c>
      <c r="G493" s="39"/>
      <c r="H493" s="39"/>
      <c r="I493" s="136"/>
      <c r="J493" s="39"/>
      <c r="K493" s="39"/>
      <c r="L493" s="43"/>
      <c r="M493" s="228"/>
      <c r="N493" s="83"/>
      <c r="O493" s="83"/>
      <c r="P493" s="83"/>
      <c r="Q493" s="83"/>
      <c r="R493" s="83"/>
      <c r="S493" s="83"/>
      <c r="T493" s="84"/>
      <c r="AT493" s="17" t="s">
        <v>206</v>
      </c>
      <c r="AU493" s="17" t="s">
        <v>87</v>
      </c>
    </row>
    <row r="494" s="1" customFormat="1" ht="16.5" customHeight="1">
      <c r="B494" s="38"/>
      <c r="C494" s="213" t="s">
        <v>776</v>
      </c>
      <c r="D494" s="213" t="s">
        <v>199</v>
      </c>
      <c r="E494" s="214" t="s">
        <v>777</v>
      </c>
      <c r="F494" s="215" t="s">
        <v>778</v>
      </c>
      <c r="G494" s="216" t="s">
        <v>773</v>
      </c>
      <c r="H494" s="217">
        <v>1</v>
      </c>
      <c r="I494" s="218"/>
      <c r="J494" s="219">
        <f>ROUND(I494*H494,2)</f>
        <v>0</v>
      </c>
      <c r="K494" s="215" t="s">
        <v>21</v>
      </c>
      <c r="L494" s="43"/>
      <c r="M494" s="220" t="s">
        <v>21</v>
      </c>
      <c r="N494" s="221" t="s">
        <v>48</v>
      </c>
      <c r="O494" s="83"/>
      <c r="P494" s="222">
        <f>O494*H494</f>
        <v>0</v>
      </c>
      <c r="Q494" s="222">
        <v>0</v>
      </c>
      <c r="R494" s="222">
        <f>Q494*H494</f>
        <v>0</v>
      </c>
      <c r="S494" s="222">
        <v>0</v>
      </c>
      <c r="T494" s="223">
        <f>S494*H494</f>
        <v>0</v>
      </c>
      <c r="AR494" s="224" t="s">
        <v>204</v>
      </c>
      <c r="AT494" s="224" t="s">
        <v>199</v>
      </c>
      <c r="AU494" s="224" t="s">
        <v>87</v>
      </c>
      <c r="AY494" s="17" t="s">
        <v>197</v>
      </c>
      <c r="BE494" s="225">
        <f>IF(N494="základní",J494,0)</f>
        <v>0</v>
      </c>
      <c r="BF494" s="225">
        <f>IF(N494="snížená",J494,0)</f>
        <v>0</v>
      </c>
      <c r="BG494" s="225">
        <f>IF(N494="zákl. přenesená",J494,0)</f>
        <v>0</v>
      </c>
      <c r="BH494" s="225">
        <f>IF(N494="sníž. přenesená",J494,0)</f>
        <v>0</v>
      </c>
      <c r="BI494" s="225">
        <f>IF(N494="nulová",J494,0)</f>
        <v>0</v>
      </c>
      <c r="BJ494" s="17" t="s">
        <v>85</v>
      </c>
      <c r="BK494" s="225">
        <f>ROUND(I494*H494,2)</f>
        <v>0</v>
      </c>
      <c r="BL494" s="17" t="s">
        <v>204</v>
      </c>
      <c r="BM494" s="224" t="s">
        <v>779</v>
      </c>
    </row>
    <row r="495" s="1" customFormat="1">
      <c r="B495" s="38"/>
      <c r="C495" s="39"/>
      <c r="D495" s="226" t="s">
        <v>206</v>
      </c>
      <c r="E495" s="39"/>
      <c r="F495" s="227" t="s">
        <v>780</v>
      </c>
      <c r="G495" s="39"/>
      <c r="H495" s="39"/>
      <c r="I495" s="136"/>
      <c r="J495" s="39"/>
      <c r="K495" s="39"/>
      <c r="L495" s="43"/>
      <c r="M495" s="228"/>
      <c r="N495" s="83"/>
      <c r="O495" s="83"/>
      <c r="P495" s="83"/>
      <c r="Q495" s="83"/>
      <c r="R495" s="83"/>
      <c r="S495" s="83"/>
      <c r="T495" s="84"/>
      <c r="AT495" s="17" t="s">
        <v>206</v>
      </c>
      <c r="AU495" s="17" t="s">
        <v>87</v>
      </c>
    </row>
    <row r="496" s="11" customFormat="1" ht="22.8" customHeight="1">
      <c r="B496" s="197"/>
      <c r="C496" s="198"/>
      <c r="D496" s="199" t="s">
        <v>76</v>
      </c>
      <c r="E496" s="211" t="s">
        <v>781</v>
      </c>
      <c r="F496" s="211" t="s">
        <v>782</v>
      </c>
      <c r="G496" s="198"/>
      <c r="H496" s="198"/>
      <c r="I496" s="201"/>
      <c r="J496" s="212">
        <f>BK496</f>
        <v>0</v>
      </c>
      <c r="K496" s="198"/>
      <c r="L496" s="203"/>
      <c r="M496" s="204"/>
      <c r="N496" s="205"/>
      <c r="O496" s="205"/>
      <c r="P496" s="206">
        <f>SUM(P497:P501)</f>
        <v>0</v>
      </c>
      <c r="Q496" s="205"/>
      <c r="R496" s="206">
        <f>SUM(R497:R501)</f>
        <v>0</v>
      </c>
      <c r="S496" s="205"/>
      <c r="T496" s="207">
        <f>SUM(T497:T501)</f>
        <v>0</v>
      </c>
      <c r="AR496" s="208" t="s">
        <v>85</v>
      </c>
      <c r="AT496" s="209" t="s">
        <v>76</v>
      </c>
      <c r="AU496" s="209" t="s">
        <v>85</v>
      </c>
      <c r="AY496" s="208" t="s">
        <v>197</v>
      </c>
      <c r="BK496" s="210">
        <f>SUM(BK497:BK501)</f>
        <v>0</v>
      </c>
    </row>
    <row r="497" s="1" customFormat="1" ht="16.5" customHeight="1">
      <c r="B497" s="38"/>
      <c r="C497" s="213" t="s">
        <v>783</v>
      </c>
      <c r="D497" s="213" t="s">
        <v>199</v>
      </c>
      <c r="E497" s="214" t="s">
        <v>784</v>
      </c>
      <c r="F497" s="215" t="s">
        <v>785</v>
      </c>
      <c r="G497" s="216" t="s">
        <v>420</v>
      </c>
      <c r="H497" s="217">
        <v>51.439</v>
      </c>
      <c r="I497" s="218"/>
      <c r="J497" s="219">
        <f>ROUND(I497*H497,2)</f>
        <v>0</v>
      </c>
      <c r="K497" s="215" t="s">
        <v>21</v>
      </c>
      <c r="L497" s="43"/>
      <c r="M497" s="220" t="s">
        <v>21</v>
      </c>
      <c r="N497" s="221" t="s">
        <v>48</v>
      </c>
      <c r="O497" s="83"/>
      <c r="P497" s="222">
        <f>O497*H497</f>
        <v>0</v>
      </c>
      <c r="Q497" s="222">
        <v>0</v>
      </c>
      <c r="R497" s="222">
        <f>Q497*H497</f>
        <v>0</v>
      </c>
      <c r="S497" s="222">
        <v>0</v>
      </c>
      <c r="T497" s="223">
        <f>S497*H497</f>
        <v>0</v>
      </c>
      <c r="AR497" s="224" t="s">
        <v>204</v>
      </c>
      <c r="AT497" s="224" t="s">
        <v>199</v>
      </c>
      <c r="AU497" s="224" t="s">
        <v>87</v>
      </c>
      <c r="AY497" s="17" t="s">
        <v>197</v>
      </c>
      <c r="BE497" s="225">
        <f>IF(N497="základní",J497,0)</f>
        <v>0</v>
      </c>
      <c r="BF497" s="225">
        <f>IF(N497="snížená",J497,0)</f>
        <v>0</v>
      </c>
      <c r="BG497" s="225">
        <f>IF(N497="zákl. přenesená",J497,0)</f>
        <v>0</v>
      </c>
      <c r="BH497" s="225">
        <f>IF(N497="sníž. přenesená",J497,0)</f>
        <v>0</v>
      </c>
      <c r="BI497" s="225">
        <f>IF(N497="nulová",J497,0)</f>
        <v>0</v>
      </c>
      <c r="BJ497" s="17" t="s">
        <v>85</v>
      </c>
      <c r="BK497" s="225">
        <f>ROUND(I497*H497,2)</f>
        <v>0</v>
      </c>
      <c r="BL497" s="17" t="s">
        <v>204</v>
      </c>
      <c r="BM497" s="224" t="s">
        <v>786</v>
      </c>
    </row>
    <row r="498" s="1" customFormat="1">
      <c r="B498" s="38"/>
      <c r="C498" s="39"/>
      <c r="D498" s="226" t="s">
        <v>206</v>
      </c>
      <c r="E498" s="39"/>
      <c r="F498" s="227" t="s">
        <v>787</v>
      </c>
      <c r="G498" s="39"/>
      <c r="H498" s="39"/>
      <c r="I498" s="136"/>
      <c r="J498" s="39"/>
      <c r="K498" s="39"/>
      <c r="L498" s="43"/>
      <c r="M498" s="228"/>
      <c r="N498" s="83"/>
      <c r="O498" s="83"/>
      <c r="P498" s="83"/>
      <c r="Q498" s="83"/>
      <c r="R498" s="83"/>
      <c r="S498" s="83"/>
      <c r="T498" s="84"/>
      <c r="AT498" s="17" t="s">
        <v>206</v>
      </c>
      <c r="AU498" s="17" t="s">
        <v>87</v>
      </c>
    </row>
    <row r="499" s="12" customFormat="1">
      <c r="B499" s="230"/>
      <c r="C499" s="231"/>
      <c r="D499" s="226" t="s">
        <v>210</v>
      </c>
      <c r="E499" s="232" t="s">
        <v>21</v>
      </c>
      <c r="F499" s="233" t="s">
        <v>788</v>
      </c>
      <c r="G499" s="231"/>
      <c r="H499" s="234">
        <v>50.359000000000002</v>
      </c>
      <c r="I499" s="235"/>
      <c r="J499" s="231"/>
      <c r="K499" s="231"/>
      <c r="L499" s="236"/>
      <c r="M499" s="237"/>
      <c r="N499" s="238"/>
      <c r="O499" s="238"/>
      <c r="P499" s="238"/>
      <c r="Q499" s="238"/>
      <c r="R499" s="238"/>
      <c r="S499" s="238"/>
      <c r="T499" s="239"/>
      <c r="AT499" s="240" t="s">
        <v>210</v>
      </c>
      <c r="AU499" s="240" t="s">
        <v>87</v>
      </c>
      <c r="AV499" s="12" t="s">
        <v>87</v>
      </c>
      <c r="AW499" s="12" t="s">
        <v>38</v>
      </c>
      <c r="AX499" s="12" t="s">
        <v>77</v>
      </c>
      <c r="AY499" s="240" t="s">
        <v>197</v>
      </c>
    </row>
    <row r="500" s="12" customFormat="1">
      <c r="B500" s="230"/>
      <c r="C500" s="231"/>
      <c r="D500" s="226" t="s">
        <v>210</v>
      </c>
      <c r="E500" s="232" t="s">
        <v>21</v>
      </c>
      <c r="F500" s="233" t="s">
        <v>789</v>
      </c>
      <c r="G500" s="231"/>
      <c r="H500" s="234">
        <v>1.0800000000000001</v>
      </c>
      <c r="I500" s="235"/>
      <c r="J500" s="231"/>
      <c r="K500" s="231"/>
      <c r="L500" s="236"/>
      <c r="M500" s="237"/>
      <c r="N500" s="238"/>
      <c r="O500" s="238"/>
      <c r="P500" s="238"/>
      <c r="Q500" s="238"/>
      <c r="R500" s="238"/>
      <c r="S500" s="238"/>
      <c r="T500" s="239"/>
      <c r="AT500" s="240" t="s">
        <v>210</v>
      </c>
      <c r="AU500" s="240" t="s">
        <v>87</v>
      </c>
      <c r="AV500" s="12" t="s">
        <v>87</v>
      </c>
      <c r="AW500" s="12" t="s">
        <v>38</v>
      </c>
      <c r="AX500" s="12" t="s">
        <v>77</v>
      </c>
      <c r="AY500" s="240" t="s">
        <v>197</v>
      </c>
    </row>
    <row r="501" s="13" customFormat="1">
      <c r="B501" s="241"/>
      <c r="C501" s="242"/>
      <c r="D501" s="226" t="s">
        <v>210</v>
      </c>
      <c r="E501" s="243" t="s">
        <v>21</v>
      </c>
      <c r="F501" s="244" t="s">
        <v>227</v>
      </c>
      <c r="G501" s="242"/>
      <c r="H501" s="245">
        <v>51.439</v>
      </c>
      <c r="I501" s="246"/>
      <c r="J501" s="242"/>
      <c r="K501" s="242"/>
      <c r="L501" s="247"/>
      <c r="M501" s="248"/>
      <c r="N501" s="249"/>
      <c r="O501" s="249"/>
      <c r="P501" s="249"/>
      <c r="Q501" s="249"/>
      <c r="R501" s="249"/>
      <c r="S501" s="249"/>
      <c r="T501" s="250"/>
      <c r="AT501" s="251" t="s">
        <v>210</v>
      </c>
      <c r="AU501" s="251" t="s">
        <v>87</v>
      </c>
      <c r="AV501" s="13" t="s">
        <v>204</v>
      </c>
      <c r="AW501" s="13" t="s">
        <v>38</v>
      </c>
      <c r="AX501" s="13" t="s">
        <v>85</v>
      </c>
      <c r="AY501" s="251" t="s">
        <v>197</v>
      </c>
    </row>
    <row r="502" s="11" customFormat="1" ht="22.8" customHeight="1">
      <c r="B502" s="197"/>
      <c r="C502" s="198"/>
      <c r="D502" s="199" t="s">
        <v>76</v>
      </c>
      <c r="E502" s="211" t="s">
        <v>790</v>
      </c>
      <c r="F502" s="211" t="s">
        <v>791</v>
      </c>
      <c r="G502" s="198"/>
      <c r="H502" s="198"/>
      <c r="I502" s="201"/>
      <c r="J502" s="212">
        <f>BK502</f>
        <v>0</v>
      </c>
      <c r="K502" s="198"/>
      <c r="L502" s="203"/>
      <c r="M502" s="204"/>
      <c r="N502" s="205"/>
      <c r="O502" s="205"/>
      <c r="P502" s="206">
        <f>SUM(P503:P505)</f>
        <v>0</v>
      </c>
      <c r="Q502" s="205"/>
      <c r="R502" s="206">
        <f>SUM(R503:R505)</f>
        <v>0</v>
      </c>
      <c r="S502" s="205"/>
      <c r="T502" s="207">
        <f>SUM(T503:T505)</f>
        <v>0</v>
      </c>
      <c r="AR502" s="208" t="s">
        <v>85</v>
      </c>
      <c r="AT502" s="209" t="s">
        <v>76</v>
      </c>
      <c r="AU502" s="209" t="s">
        <v>85</v>
      </c>
      <c r="AY502" s="208" t="s">
        <v>197</v>
      </c>
      <c r="BK502" s="210">
        <f>SUM(BK503:BK505)</f>
        <v>0</v>
      </c>
    </row>
    <row r="503" s="1" customFormat="1" ht="16.5" customHeight="1">
      <c r="B503" s="38"/>
      <c r="C503" s="213" t="s">
        <v>792</v>
      </c>
      <c r="D503" s="213" t="s">
        <v>199</v>
      </c>
      <c r="E503" s="214" t="s">
        <v>793</v>
      </c>
      <c r="F503" s="215" t="s">
        <v>794</v>
      </c>
      <c r="G503" s="216" t="s">
        <v>420</v>
      </c>
      <c r="H503" s="217">
        <v>52.813000000000002</v>
      </c>
      <c r="I503" s="218"/>
      <c r="J503" s="219">
        <f>ROUND(I503*H503,2)</f>
        <v>0</v>
      </c>
      <c r="K503" s="215" t="s">
        <v>203</v>
      </c>
      <c r="L503" s="43"/>
      <c r="M503" s="220" t="s">
        <v>21</v>
      </c>
      <c r="N503" s="221" t="s">
        <v>48</v>
      </c>
      <c r="O503" s="83"/>
      <c r="P503" s="222">
        <f>O503*H503</f>
        <v>0</v>
      </c>
      <c r="Q503" s="222">
        <v>0</v>
      </c>
      <c r="R503" s="222">
        <f>Q503*H503</f>
        <v>0</v>
      </c>
      <c r="S503" s="222">
        <v>0</v>
      </c>
      <c r="T503" s="223">
        <f>S503*H503</f>
        <v>0</v>
      </c>
      <c r="AR503" s="224" t="s">
        <v>204</v>
      </c>
      <c r="AT503" s="224" t="s">
        <v>199</v>
      </c>
      <c r="AU503" s="224" t="s">
        <v>87</v>
      </c>
      <c r="AY503" s="17" t="s">
        <v>197</v>
      </c>
      <c r="BE503" s="225">
        <f>IF(N503="základní",J503,0)</f>
        <v>0</v>
      </c>
      <c r="BF503" s="225">
        <f>IF(N503="snížená",J503,0)</f>
        <v>0</v>
      </c>
      <c r="BG503" s="225">
        <f>IF(N503="zákl. přenesená",J503,0)</f>
        <v>0</v>
      </c>
      <c r="BH503" s="225">
        <f>IF(N503="sníž. přenesená",J503,0)</f>
        <v>0</v>
      </c>
      <c r="BI503" s="225">
        <f>IF(N503="nulová",J503,0)</f>
        <v>0</v>
      </c>
      <c r="BJ503" s="17" t="s">
        <v>85</v>
      </c>
      <c r="BK503" s="225">
        <f>ROUND(I503*H503,2)</f>
        <v>0</v>
      </c>
      <c r="BL503" s="17" t="s">
        <v>204</v>
      </c>
      <c r="BM503" s="224" t="s">
        <v>795</v>
      </c>
    </row>
    <row r="504" s="1" customFormat="1">
      <c r="B504" s="38"/>
      <c r="C504" s="39"/>
      <c r="D504" s="226" t="s">
        <v>206</v>
      </c>
      <c r="E504" s="39"/>
      <c r="F504" s="227" t="s">
        <v>796</v>
      </c>
      <c r="G504" s="39"/>
      <c r="H504" s="39"/>
      <c r="I504" s="136"/>
      <c r="J504" s="39"/>
      <c r="K504" s="39"/>
      <c r="L504" s="43"/>
      <c r="M504" s="228"/>
      <c r="N504" s="83"/>
      <c r="O504" s="83"/>
      <c r="P504" s="83"/>
      <c r="Q504" s="83"/>
      <c r="R504" s="83"/>
      <c r="S504" s="83"/>
      <c r="T504" s="84"/>
      <c r="AT504" s="17" t="s">
        <v>206</v>
      </c>
      <c r="AU504" s="17" t="s">
        <v>87</v>
      </c>
    </row>
    <row r="505" s="1" customFormat="1">
      <c r="B505" s="38"/>
      <c r="C505" s="39"/>
      <c r="D505" s="226" t="s">
        <v>208</v>
      </c>
      <c r="E505" s="39"/>
      <c r="F505" s="229" t="s">
        <v>797</v>
      </c>
      <c r="G505" s="39"/>
      <c r="H505" s="39"/>
      <c r="I505" s="136"/>
      <c r="J505" s="39"/>
      <c r="K505" s="39"/>
      <c r="L505" s="43"/>
      <c r="M505" s="228"/>
      <c r="N505" s="83"/>
      <c r="O505" s="83"/>
      <c r="P505" s="83"/>
      <c r="Q505" s="83"/>
      <c r="R505" s="83"/>
      <c r="S505" s="83"/>
      <c r="T505" s="84"/>
      <c r="AT505" s="17" t="s">
        <v>208</v>
      </c>
      <c r="AU505" s="17" t="s">
        <v>87</v>
      </c>
    </row>
    <row r="506" s="11" customFormat="1" ht="25.92" customHeight="1">
      <c r="B506" s="197"/>
      <c r="C506" s="198"/>
      <c r="D506" s="199" t="s">
        <v>76</v>
      </c>
      <c r="E506" s="200" t="s">
        <v>798</v>
      </c>
      <c r="F506" s="200" t="s">
        <v>799</v>
      </c>
      <c r="G506" s="198"/>
      <c r="H506" s="198"/>
      <c r="I506" s="201"/>
      <c r="J506" s="202">
        <f>BK506</f>
        <v>0</v>
      </c>
      <c r="K506" s="198"/>
      <c r="L506" s="203"/>
      <c r="M506" s="204"/>
      <c r="N506" s="205"/>
      <c r="O506" s="205"/>
      <c r="P506" s="206">
        <f>P507</f>
        <v>0</v>
      </c>
      <c r="Q506" s="205"/>
      <c r="R506" s="206">
        <f>R507</f>
        <v>0.31357239999999997</v>
      </c>
      <c r="S506" s="205"/>
      <c r="T506" s="207">
        <f>T507</f>
        <v>0</v>
      </c>
      <c r="AR506" s="208" t="s">
        <v>87</v>
      </c>
      <c r="AT506" s="209" t="s">
        <v>76</v>
      </c>
      <c r="AU506" s="209" t="s">
        <v>77</v>
      </c>
      <c r="AY506" s="208" t="s">
        <v>197</v>
      </c>
      <c r="BK506" s="210">
        <f>BK507</f>
        <v>0</v>
      </c>
    </row>
    <row r="507" s="11" customFormat="1" ht="22.8" customHeight="1">
      <c r="B507" s="197"/>
      <c r="C507" s="198"/>
      <c r="D507" s="199" t="s">
        <v>76</v>
      </c>
      <c r="E507" s="211" t="s">
        <v>800</v>
      </c>
      <c r="F507" s="211" t="s">
        <v>801</v>
      </c>
      <c r="G507" s="198"/>
      <c r="H507" s="198"/>
      <c r="I507" s="201"/>
      <c r="J507" s="212">
        <f>BK507</f>
        <v>0</v>
      </c>
      <c r="K507" s="198"/>
      <c r="L507" s="203"/>
      <c r="M507" s="204"/>
      <c r="N507" s="205"/>
      <c r="O507" s="205"/>
      <c r="P507" s="206">
        <f>SUM(P508:P560)</f>
        <v>0</v>
      </c>
      <c r="Q507" s="205"/>
      <c r="R507" s="206">
        <f>SUM(R508:R560)</f>
        <v>0.31357239999999997</v>
      </c>
      <c r="S507" s="205"/>
      <c r="T507" s="207">
        <f>SUM(T508:T560)</f>
        <v>0</v>
      </c>
      <c r="AR507" s="208" t="s">
        <v>87</v>
      </c>
      <c r="AT507" s="209" t="s">
        <v>76</v>
      </c>
      <c r="AU507" s="209" t="s">
        <v>85</v>
      </c>
      <c r="AY507" s="208" t="s">
        <v>197</v>
      </c>
      <c r="BK507" s="210">
        <f>SUM(BK508:BK560)</f>
        <v>0</v>
      </c>
    </row>
    <row r="508" s="1" customFormat="1" ht="16.5" customHeight="1">
      <c r="B508" s="38"/>
      <c r="C508" s="213" t="s">
        <v>802</v>
      </c>
      <c r="D508" s="213" t="s">
        <v>199</v>
      </c>
      <c r="E508" s="214" t="s">
        <v>803</v>
      </c>
      <c r="F508" s="215" t="s">
        <v>804</v>
      </c>
      <c r="G508" s="216" t="s">
        <v>92</v>
      </c>
      <c r="H508" s="217">
        <v>28.875</v>
      </c>
      <c r="I508" s="218"/>
      <c r="J508" s="219">
        <f>ROUND(I508*H508,2)</f>
        <v>0</v>
      </c>
      <c r="K508" s="215" t="s">
        <v>203</v>
      </c>
      <c r="L508" s="43"/>
      <c r="M508" s="220" t="s">
        <v>21</v>
      </c>
      <c r="N508" s="221" t="s">
        <v>48</v>
      </c>
      <c r="O508" s="83"/>
      <c r="P508" s="222">
        <f>O508*H508</f>
        <v>0</v>
      </c>
      <c r="Q508" s="222">
        <v>0</v>
      </c>
      <c r="R508" s="222">
        <f>Q508*H508</f>
        <v>0</v>
      </c>
      <c r="S508" s="222">
        <v>0</v>
      </c>
      <c r="T508" s="223">
        <f>S508*H508</f>
        <v>0</v>
      </c>
      <c r="AR508" s="224" t="s">
        <v>317</v>
      </c>
      <c r="AT508" s="224" t="s">
        <v>199</v>
      </c>
      <c r="AU508" s="224" t="s">
        <v>87</v>
      </c>
      <c r="AY508" s="17" t="s">
        <v>197</v>
      </c>
      <c r="BE508" s="225">
        <f>IF(N508="základní",J508,0)</f>
        <v>0</v>
      </c>
      <c r="BF508" s="225">
        <f>IF(N508="snížená",J508,0)</f>
        <v>0</v>
      </c>
      <c r="BG508" s="225">
        <f>IF(N508="zákl. přenesená",J508,0)</f>
        <v>0</v>
      </c>
      <c r="BH508" s="225">
        <f>IF(N508="sníž. přenesená",J508,0)</f>
        <v>0</v>
      </c>
      <c r="BI508" s="225">
        <f>IF(N508="nulová",J508,0)</f>
        <v>0</v>
      </c>
      <c r="BJ508" s="17" t="s">
        <v>85</v>
      </c>
      <c r="BK508" s="225">
        <f>ROUND(I508*H508,2)</f>
        <v>0</v>
      </c>
      <c r="BL508" s="17" t="s">
        <v>317</v>
      </c>
      <c r="BM508" s="224" t="s">
        <v>805</v>
      </c>
    </row>
    <row r="509" s="1" customFormat="1">
      <c r="B509" s="38"/>
      <c r="C509" s="39"/>
      <c r="D509" s="226" t="s">
        <v>206</v>
      </c>
      <c r="E509" s="39"/>
      <c r="F509" s="227" t="s">
        <v>806</v>
      </c>
      <c r="G509" s="39"/>
      <c r="H509" s="39"/>
      <c r="I509" s="136"/>
      <c r="J509" s="39"/>
      <c r="K509" s="39"/>
      <c r="L509" s="43"/>
      <c r="M509" s="228"/>
      <c r="N509" s="83"/>
      <c r="O509" s="83"/>
      <c r="P509" s="83"/>
      <c r="Q509" s="83"/>
      <c r="R509" s="83"/>
      <c r="S509" s="83"/>
      <c r="T509" s="84"/>
      <c r="AT509" s="17" t="s">
        <v>206</v>
      </c>
      <c r="AU509" s="17" t="s">
        <v>87</v>
      </c>
    </row>
    <row r="510" s="1" customFormat="1">
      <c r="B510" s="38"/>
      <c r="C510" s="39"/>
      <c r="D510" s="226" t="s">
        <v>208</v>
      </c>
      <c r="E510" s="39"/>
      <c r="F510" s="229" t="s">
        <v>807</v>
      </c>
      <c r="G510" s="39"/>
      <c r="H510" s="39"/>
      <c r="I510" s="136"/>
      <c r="J510" s="39"/>
      <c r="K510" s="39"/>
      <c r="L510" s="43"/>
      <c r="M510" s="228"/>
      <c r="N510" s="83"/>
      <c r="O510" s="83"/>
      <c r="P510" s="83"/>
      <c r="Q510" s="83"/>
      <c r="R510" s="83"/>
      <c r="S510" s="83"/>
      <c r="T510" s="84"/>
      <c r="AT510" s="17" t="s">
        <v>208</v>
      </c>
      <c r="AU510" s="17" t="s">
        <v>87</v>
      </c>
    </row>
    <row r="511" s="12" customFormat="1">
      <c r="B511" s="230"/>
      <c r="C511" s="231"/>
      <c r="D511" s="226" t="s">
        <v>210</v>
      </c>
      <c r="E511" s="232" t="s">
        <v>107</v>
      </c>
      <c r="F511" s="233" t="s">
        <v>808</v>
      </c>
      <c r="G511" s="231"/>
      <c r="H511" s="234">
        <v>19.928000000000001</v>
      </c>
      <c r="I511" s="235"/>
      <c r="J511" s="231"/>
      <c r="K511" s="231"/>
      <c r="L511" s="236"/>
      <c r="M511" s="237"/>
      <c r="N511" s="238"/>
      <c r="O511" s="238"/>
      <c r="P511" s="238"/>
      <c r="Q511" s="238"/>
      <c r="R511" s="238"/>
      <c r="S511" s="238"/>
      <c r="T511" s="239"/>
      <c r="AT511" s="240" t="s">
        <v>210</v>
      </c>
      <c r="AU511" s="240" t="s">
        <v>87</v>
      </c>
      <c r="AV511" s="12" t="s">
        <v>87</v>
      </c>
      <c r="AW511" s="12" t="s">
        <v>38</v>
      </c>
      <c r="AX511" s="12" t="s">
        <v>77</v>
      </c>
      <c r="AY511" s="240" t="s">
        <v>197</v>
      </c>
    </row>
    <row r="512" s="12" customFormat="1">
      <c r="B512" s="230"/>
      <c r="C512" s="231"/>
      <c r="D512" s="226" t="s">
        <v>210</v>
      </c>
      <c r="E512" s="232" t="s">
        <v>110</v>
      </c>
      <c r="F512" s="233" t="s">
        <v>809</v>
      </c>
      <c r="G512" s="231"/>
      <c r="H512" s="234">
        <v>5.2999999999999998</v>
      </c>
      <c r="I512" s="235"/>
      <c r="J512" s="231"/>
      <c r="K512" s="231"/>
      <c r="L512" s="236"/>
      <c r="M512" s="237"/>
      <c r="N512" s="238"/>
      <c r="O512" s="238"/>
      <c r="P512" s="238"/>
      <c r="Q512" s="238"/>
      <c r="R512" s="238"/>
      <c r="S512" s="238"/>
      <c r="T512" s="239"/>
      <c r="AT512" s="240" t="s">
        <v>210</v>
      </c>
      <c r="AU512" s="240" t="s">
        <v>87</v>
      </c>
      <c r="AV512" s="12" t="s">
        <v>87</v>
      </c>
      <c r="AW512" s="12" t="s">
        <v>38</v>
      </c>
      <c r="AX512" s="12" t="s">
        <v>77</v>
      </c>
      <c r="AY512" s="240" t="s">
        <v>197</v>
      </c>
    </row>
    <row r="513" s="12" customFormat="1">
      <c r="B513" s="230"/>
      <c r="C513" s="231"/>
      <c r="D513" s="226" t="s">
        <v>210</v>
      </c>
      <c r="E513" s="232" t="s">
        <v>104</v>
      </c>
      <c r="F513" s="233" t="s">
        <v>810</v>
      </c>
      <c r="G513" s="231"/>
      <c r="H513" s="234">
        <v>3.6469999999999998</v>
      </c>
      <c r="I513" s="235"/>
      <c r="J513" s="231"/>
      <c r="K513" s="231"/>
      <c r="L513" s="236"/>
      <c r="M513" s="237"/>
      <c r="N513" s="238"/>
      <c r="O513" s="238"/>
      <c r="P513" s="238"/>
      <c r="Q513" s="238"/>
      <c r="R513" s="238"/>
      <c r="S513" s="238"/>
      <c r="T513" s="239"/>
      <c r="AT513" s="240" t="s">
        <v>210</v>
      </c>
      <c r="AU513" s="240" t="s">
        <v>87</v>
      </c>
      <c r="AV513" s="12" t="s">
        <v>87</v>
      </c>
      <c r="AW513" s="12" t="s">
        <v>38</v>
      </c>
      <c r="AX513" s="12" t="s">
        <v>77</v>
      </c>
      <c r="AY513" s="240" t="s">
        <v>197</v>
      </c>
    </row>
    <row r="514" s="13" customFormat="1">
      <c r="B514" s="241"/>
      <c r="C514" s="242"/>
      <c r="D514" s="226" t="s">
        <v>210</v>
      </c>
      <c r="E514" s="243" t="s">
        <v>21</v>
      </c>
      <c r="F514" s="244" t="s">
        <v>227</v>
      </c>
      <c r="G514" s="242"/>
      <c r="H514" s="245">
        <v>28.875</v>
      </c>
      <c r="I514" s="246"/>
      <c r="J514" s="242"/>
      <c r="K514" s="242"/>
      <c r="L514" s="247"/>
      <c r="M514" s="248"/>
      <c r="N514" s="249"/>
      <c r="O514" s="249"/>
      <c r="P514" s="249"/>
      <c r="Q514" s="249"/>
      <c r="R514" s="249"/>
      <c r="S514" s="249"/>
      <c r="T514" s="250"/>
      <c r="AT514" s="251" t="s">
        <v>210</v>
      </c>
      <c r="AU514" s="251" t="s">
        <v>87</v>
      </c>
      <c r="AV514" s="13" t="s">
        <v>204</v>
      </c>
      <c r="AW514" s="13" t="s">
        <v>38</v>
      </c>
      <c r="AX514" s="13" t="s">
        <v>85</v>
      </c>
      <c r="AY514" s="251" t="s">
        <v>197</v>
      </c>
    </row>
    <row r="515" s="1" customFormat="1" ht="16.5" customHeight="1">
      <c r="B515" s="38"/>
      <c r="C515" s="262" t="s">
        <v>811</v>
      </c>
      <c r="D515" s="262" t="s">
        <v>300</v>
      </c>
      <c r="E515" s="263" t="s">
        <v>812</v>
      </c>
      <c r="F515" s="264" t="s">
        <v>813</v>
      </c>
      <c r="G515" s="265" t="s">
        <v>420</v>
      </c>
      <c r="H515" s="266">
        <v>0.01</v>
      </c>
      <c r="I515" s="267"/>
      <c r="J515" s="268">
        <f>ROUND(I515*H515,2)</f>
        <v>0</v>
      </c>
      <c r="K515" s="264" t="s">
        <v>203</v>
      </c>
      <c r="L515" s="269"/>
      <c r="M515" s="270" t="s">
        <v>21</v>
      </c>
      <c r="N515" s="271" t="s">
        <v>48</v>
      </c>
      <c r="O515" s="83"/>
      <c r="P515" s="222">
        <f>O515*H515</f>
        <v>0</v>
      </c>
      <c r="Q515" s="222">
        <v>1</v>
      </c>
      <c r="R515" s="222">
        <f>Q515*H515</f>
        <v>0.01</v>
      </c>
      <c r="S515" s="222">
        <v>0</v>
      </c>
      <c r="T515" s="223">
        <f>S515*H515</f>
        <v>0</v>
      </c>
      <c r="AR515" s="224" t="s">
        <v>417</v>
      </c>
      <c r="AT515" s="224" t="s">
        <v>300</v>
      </c>
      <c r="AU515" s="224" t="s">
        <v>87</v>
      </c>
      <c r="AY515" s="17" t="s">
        <v>197</v>
      </c>
      <c r="BE515" s="225">
        <f>IF(N515="základní",J515,0)</f>
        <v>0</v>
      </c>
      <c r="BF515" s="225">
        <f>IF(N515="snížená",J515,0)</f>
        <v>0</v>
      </c>
      <c r="BG515" s="225">
        <f>IF(N515="zákl. přenesená",J515,0)</f>
        <v>0</v>
      </c>
      <c r="BH515" s="225">
        <f>IF(N515="sníž. přenesená",J515,0)</f>
        <v>0</v>
      </c>
      <c r="BI515" s="225">
        <f>IF(N515="nulová",J515,0)</f>
        <v>0</v>
      </c>
      <c r="BJ515" s="17" t="s">
        <v>85</v>
      </c>
      <c r="BK515" s="225">
        <f>ROUND(I515*H515,2)</f>
        <v>0</v>
      </c>
      <c r="BL515" s="17" t="s">
        <v>317</v>
      </c>
      <c r="BM515" s="224" t="s">
        <v>814</v>
      </c>
    </row>
    <row r="516" s="1" customFormat="1">
      <c r="B516" s="38"/>
      <c r="C516" s="39"/>
      <c r="D516" s="226" t="s">
        <v>206</v>
      </c>
      <c r="E516" s="39"/>
      <c r="F516" s="227" t="s">
        <v>813</v>
      </c>
      <c r="G516" s="39"/>
      <c r="H516" s="39"/>
      <c r="I516" s="136"/>
      <c r="J516" s="39"/>
      <c r="K516" s="39"/>
      <c r="L516" s="43"/>
      <c r="M516" s="228"/>
      <c r="N516" s="83"/>
      <c r="O516" s="83"/>
      <c r="P516" s="83"/>
      <c r="Q516" s="83"/>
      <c r="R516" s="83"/>
      <c r="S516" s="83"/>
      <c r="T516" s="84"/>
      <c r="AT516" s="17" t="s">
        <v>206</v>
      </c>
      <c r="AU516" s="17" t="s">
        <v>87</v>
      </c>
    </row>
    <row r="517" s="12" customFormat="1">
      <c r="B517" s="230"/>
      <c r="C517" s="231"/>
      <c r="D517" s="226" t="s">
        <v>210</v>
      </c>
      <c r="E517" s="231"/>
      <c r="F517" s="233" t="s">
        <v>815</v>
      </c>
      <c r="G517" s="231"/>
      <c r="H517" s="234">
        <v>0.01</v>
      </c>
      <c r="I517" s="235"/>
      <c r="J517" s="231"/>
      <c r="K517" s="231"/>
      <c r="L517" s="236"/>
      <c r="M517" s="237"/>
      <c r="N517" s="238"/>
      <c r="O517" s="238"/>
      <c r="P517" s="238"/>
      <c r="Q517" s="238"/>
      <c r="R517" s="238"/>
      <c r="S517" s="238"/>
      <c r="T517" s="239"/>
      <c r="AT517" s="240" t="s">
        <v>210</v>
      </c>
      <c r="AU517" s="240" t="s">
        <v>87</v>
      </c>
      <c r="AV517" s="12" t="s">
        <v>87</v>
      </c>
      <c r="AW517" s="12" t="s">
        <v>4</v>
      </c>
      <c r="AX517" s="12" t="s">
        <v>85</v>
      </c>
      <c r="AY517" s="240" t="s">
        <v>197</v>
      </c>
    </row>
    <row r="518" s="1" customFormat="1" ht="16.5" customHeight="1">
      <c r="B518" s="38"/>
      <c r="C518" s="213" t="s">
        <v>816</v>
      </c>
      <c r="D518" s="213" t="s">
        <v>199</v>
      </c>
      <c r="E518" s="214" t="s">
        <v>817</v>
      </c>
      <c r="F518" s="215" t="s">
        <v>818</v>
      </c>
      <c r="G518" s="216" t="s">
        <v>92</v>
      </c>
      <c r="H518" s="217">
        <v>57.75</v>
      </c>
      <c r="I518" s="218"/>
      <c r="J518" s="219">
        <f>ROUND(I518*H518,2)</f>
        <v>0</v>
      </c>
      <c r="K518" s="215" t="s">
        <v>203</v>
      </c>
      <c r="L518" s="43"/>
      <c r="M518" s="220" t="s">
        <v>21</v>
      </c>
      <c r="N518" s="221" t="s">
        <v>48</v>
      </c>
      <c r="O518" s="83"/>
      <c r="P518" s="222">
        <f>O518*H518</f>
        <v>0</v>
      </c>
      <c r="Q518" s="222">
        <v>0</v>
      </c>
      <c r="R518" s="222">
        <f>Q518*H518</f>
        <v>0</v>
      </c>
      <c r="S518" s="222">
        <v>0</v>
      </c>
      <c r="T518" s="223">
        <f>S518*H518</f>
        <v>0</v>
      </c>
      <c r="AR518" s="224" t="s">
        <v>317</v>
      </c>
      <c r="AT518" s="224" t="s">
        <v>199</v>
      </c>
      <c r="AU518" s="224" t="s">
        <v>87</v>
      </c>
      <c r="AY518" s="17" t="s">
        <v>197</v>
      </c>
      <c r="BE518" s="225">
        <f>IF(N518="základní",J518,0)</f>
        <v>0</v>
      </c>
      <c r="BF518" s="225">
        <f>IF(N518="snížená",J518,0)</f>
        <v>0</v>
      </c>
      <c r="BG518" s="225">
        <f>IF(N518="zákl. přenesená",J518,0)</f>
        <v>0</v>
      </c>
      <c r="BH518" s="225">
        <f>IF(N518="sníž. přenesená",J518,0)</f>
        <v>0</v>
      </c>
      <c r="BI518" s="225">
        <f>IF(N518="nulová",J518,0)</f>
        <v>0</v>
      </c>
      <c r="BJ518" s="17" t="s">
        <v>85</v>
      </c>
      <c r="BK518" s="225">
        <f>ROUND(I518*H518,2)</f>
        <v>0</v>
      </c>
      <c r="BL518" s="17" t="s">
        <v>317</v>
      </c>
      <c r="BM518" s="224" t="s">
        <v>819</v>
      </c>
    </row>
    <row r="519" s="1" customFormat="1">
      <c r="B519" s="38"/>
      <c r="C519" s="39"/>
      <c r="D519" s="226" t="s">
        <v>206</v>
      </c>
      <c r="E519" s="39"/>
      <c r="F519" s="227" t="s">
        <v>820</v>
      </c>
      <c r="G519" s="39"/>
      <c r="H519" s="39"/>
      <c r="I519" s="136"/>
      <c r="J519" s="39"/>
      <c r="K519" s="39"/>
      <c r="L519" s="43"/>
      <c r="M519" s="228"/>
      <c r="N519" s="83"/>
      <c r="O519" s="83"/>
      <c r="P519" s="83"/>
      <c r="Q519" s="83"/>
      <c r="R519" s="83"/>
      <c r="S519" s="83"/>
      <c r="T519" s="84"/>
      <c r="AT519" s="17" t="s">
        <v>206</v>
      </c>
      <c r="AU519" s="17" t="s">
        <v>87</v>
      </c>
    </row>
    <row r="520" s="1" customFormat="1">
      <c r="B520" s="38"/>
      <c r="C520" s="39"/>
      <c r="D520" s="226" t="s">
        <v>208</v>
      </c>
      <c r="E520" s="39"/>
      <c r="F520" s="229" t="s">
        <v>807</v>
      </c>
      <c r="G520" s="39"/>
      <c r="H520" s="39"/>
      <c r="I520" s="136"/>
      <c r="J520" s="39"/>
      <c r="K520" s="39"/>
      <c r="L520" s="43"/>
      <c r="M520" s="228"/>
      <c r="N520" s="83"/>
      <c r="O520" s="83"/>
      <c r="P520" s="83"/>
      <c r="Q520" s="83"/>
      <c r="R520" s="83"/>
      <c r="S520" s="83"/>
      <c r="T520" s="84"/>
      <c r="AT520" s="17" t="s">
        <v>208</v>
      </c>
      <c r="AU520" s="17" t="s">
        <v>87</v>
      </c>
    </row>
    <row r="521" s="12" customFormat="1">
      <c r="B521" s="230"/>
      <c r="C521" s="231"/>
      <c r="D521" s="226" t="s">
        <v>210</v>
      </c>
      <c r="E521" s="232" t="s">
        <v>21</v>
      </c>
      <c r="F521" s="233" t="s">
        <v>821</v>
      </c>
      <c r="G521" s="231"/>
      <c r="H521" s="234">
        <v>39.856000000000002</v>
      </c>
      <c r="I521" s="235"/>
      <c r="J521" s="231"/>
      <c r="K521" s="231"/>
      <c r="L521" s="236"/>
      <c r="M521" s="237"/>
      <c r="N521" s="238"/>
      <c r="O521" s="238"/>
      <c r="P521" s="238"/>
      <c r="Q521" s="238"/>
      <c r="R521" s="238"/>
      <c r="S521" s="238"/>
      <c r="T521" s="239"/>
      <c r="AT521" s="240" t="s">
        <v>210</v>
      </c>
      <c r="AU521" s="240" t="s">
        <v>87</v>
      </c>
      <c r="AV521" s="12" t="s">
        <v>87</v>
      </c>
      <c r="AW521" s="12" t="s">
        <v>38</v>
      </c>
      <c r="AX521" s="12" t="s">
        <v>77</v>
      </c>
      <c r="AY521" s="240" t="s">
        <v>197</v>
      </c>
    </row>
    <row r="522" s="12" customFormat="1">
      <c r="B522" s="230"/>
      <c r="C522" s="231"/>
      <c r="D522" s="226" t="s">
        <v>210</v>
      </c>
      <c r="E522" s="232" t="s">
        <v>21</v>
      </c>
      <c r="F522" s="233" t="s">
        <v>822</v>
      </c>
      <c r="G522" s="231"/>
      <c r="H522" s="234">
        <v>10.6</v>
      </c>
      <c r="I522" s="235"/>
      <c r="J522" s="231"/>
      <c r="K522" s="231"/>
      <c r="L522" s="236"/>
      <c r="M522" s="237"/>
      <c r="N522" s="238"/>
      <c r="O522" s="238"/>
      <c r="P522" s="238"/>
      <c r="Q522" s="238"/>
      <c r="R522" s="238"/>
      <c r="S522" s="238"/>
      <c r="T522" s="239"/>
      <c r="AT522" s="240" t="s">
        <v>210</v>
      </c>
      <c r="AU522" s="240" t="s">
        <v>87</v>
      </c>
      <c r="AV522" s="12" t="s">
        <v>87</v>
      </c>
      <c r="AW522" s="12" t="s">
        <v>38</v>
      </c>
      <c r="AX522" s="12" t="s">
        <v>77</v>
      </c>
      <c r="AY522" s="240" t="s">
        <v>197</v>
      </c>
    </row>
    <row r="523" s="12" customFormat="1">
      <c r="B523" s="230"/>
      <c r="C523" s="231"/>
      <c r="D523" s="226" t="s">
        <v>210</v>
      </c>
      <c r="E523" s="232" t="s">
        <v>21</v>
      </c>
      <c r="F523" s="233" t="s">
        <v>823</v>
      </c>
      <c r="G523" s="231"/>
      <c r="H523" s="234">
        <v>7.2939999999999996</v>
      </c>
      <c r="I523" s="235"/>
      <c r="J523" s="231"/>
      <c r="K523" s="231"/>
      <c r="L523" s="236"/>
      <c r="M523" s="237"/>
      <c r="N523" s="238"/>
      <c r="O523" s="238"/>
      <c r="P523" s="238"/>
      <c r="Q523" s="238"/>
      <c r="R523" s="238"/>
      <c r="S523" s="238"/>
      <c r="T523" s="239"/>
      <c r="AT523" s="240" t="s">
        <v>210</v>
      </c>
      <c r="AU523" s="240" t="s">
        <v>87</v>
      </c>
      <c r="AV523" s="12" t="s">
        <v>87</v>
      </c>
      <c r="AW523" s="12" t="s">
        <v>38</v>
      </c>
      <c r="AX523" s="12" t="s">
        <v>77</v>
      </c>
      <c r="AY523" s="240" t="s">
        <v>197</v>
      </c>
    </row>
    <row r="524" s="13" customFormat="1">
      <c r="B524" s="241"/>
      <c r="C524" s="242"/>
      <c r="D524" s="226" t="s">
        <v>210</v>
      </c>
      <c r="E524" s="243" t="s">
        <v>21</v>
      </c>
      <c r="F524" s="244" t="s">
        <v>227</v>
      </c>
      <c r="G524" s="242"/>
      <c r="H524" s="245">
        <v>57.75</v>
      </c>
      <c r="I524" s="246"/>
      <c r="J524" s="242"/>
      <c r="K524" s="242"/>
      <c r="L524" s="247"/>
      <c r="M524" s="248"/>
      <c r="N524" s="249"/>
      <c r="O524" s="249"/>
      <c r="P524" s="249"/>
      <c r="Q524" s="249"/>
      <c r="R524" s="249"/>
      <c r="S524" s="249"/>
      <c r="T524" s="250"/>
      <c r="AT524" s="251" t="s">
        <v>210</v>
      </c>
      <c r="AU524" s="251" t="s">
        <v>87</v>
      </c>
      <c r="AV524" s="13" t="s">
        <v>204</v>
      </c>
      <c r="AW524" s="13" t="s">
        <v>38</v>
      </c>
      <c r="AX524" s="13" t="s">
        <v>85</v>
      </c>
      <c r="AY524" s="251" t="s">
        <v>197</v>
      </c>
    </row>
    <row r="525" s="1" customFormat="1" ht="16.5" customHeight="1">
      <c r="B525" s="38"/>
      <c r="C525" s="262" t="s">
        <v>824</v>
      </c>
      <c r="D525" s="262" t="s">
        <v>300</v>
      </c>
      <c r="E525" s="263" t="s">
        <v>825</v>
      </c>
      <c r="F525" s="264" t="s">
        <v>826</v>
      </c>
      <c r="G525" s="265" t="s">
        <v>420</v>
      </c>
      <c r="H525" s="266">
        <v>0.025999999999999999</v>
      </c>
      <c r="I525" s="267"/>
      <c r="J525" s="268">
        <f>ROUND(I525*H525,2)</f>
        <v>0</v>
      </c>
      <c r="K525" s="264" t="s">
        <v>203</v>
      </c>
      <c r="L525" s="269"/>
      <c r="M525" s="270" t="s">
        <v>21</v>
      </c>
      <c r="N525" s="271" t="s">
        <v>48</v>
      </c>
      <c r="O525" s="83"/>
      <c r="P525" s="222">
        <f>O525*H525</f>
        <v>0</v>
      </c>
      <c r="Q525" s="222">
        <v>1</v>
      </c>
      <c r="R525" s="222">
        <f>Q525*H525</f>
        <v>0.025999999999999999</v>
      </c>
      <c r="S525" s="222">
        <v>0</v>
      </c>
      <c r="T525" s="223">
        <f>S525*H525</f>
        <v>0</v>
      </c>
      <c r="AR525" s="224" t="s">
        <v>417</v>
      </c>
      <c r="AT525" s="224" t="s">
        <v>300</v>
      </c>
      <c r="AU525" s="224" t="s">
        <v>87</v>
      </c>
      <c r="AY525" s="17" t="s">
        <v>197</v>
      </c>
      <c r="BE525" s="225">
        <f>IF(N525="základní",J525,0)</f>
        <v>0</v>
      </c>
      <c r="BF525" s="225">
        <f>IF(N525="snížená",J525,0)</f>
        <v>0</v>
      </c>
      <c r="BG525" s="225">
        <f>IF(N525="zákl. přenesená",J525,0)</f>
        <v>0</v>
      </c>
      <c r="BH525" s="225">
        <f>IF(N525="sníž. přenesená",J525,0)</f>
        <v>0</v>
      </c>
      <c r="BI525" s="225">
        <f>IF(N525="nulová",J525,0)</f>
        <v>0</v>
      </c>
      <c r="BJ525" s="17" t="s">
        <v>85</v>
      </c>
      <c r="BK525" s="225">
        <f>ROUND(I525*H525,2)</f>
        <v>0</v>
      </c>
      <c r="BL525" s="17" t="s">
        <v>317</v>
      </c>
      <c r="BM525" s="224" t="s">
        <v>827</v>
      </c>
    </row>
    <row r="526" s="1" customFormat="1">
      <c r="B526" s="38"/>
      <c r="C526" s="39"/>
      <c r="D526" s="226" t="s">
        <v>206</v>
      </c>
      <c r="E526" s="39"/>
      <c r="F526" s="227" t="s">
        <v>826</v>
      </c>
      <c r="G526" s="39"/>
      <c r="H526" s="39"/>
      <c r="I526" s="136"/>
      <c r="J526" s="39"/>
      <c r="K526" s="39"/>
      <c r="L526" s="43"/>
      <c r="M526" s="228"/>
      <c r="N526" s="83"/>
      <c r="O526" s="83"/>
      <c r="P526" s="83"/>
      <c r="Q526" s="83"/>
      <c r="R526" s="83"/>
      <c r="S526" s="83"/>
      <c r="T526" s="84"/>
      <c r="AT526" s="17" t="s">
        <v>206</v>
      </c>
      <c r="AU526" s="17" t="s">
        <v>87</v>
      </c>
    </row>
    <row r="527" s="12" customFormat="1">
      <c r="B527" s="230"/>
      <c r="C527" s="231"/>
      <c r="D527" s="226" t="s">
        <v>210</v>
      </c>
      <c r="E527" s="231"/>
      <c r="F527" s="233" t="s">
        <v>828</v>
      </c>
      <c r="G527" s="231"/>
      <c r="H527" s="234">
        <v>0.025999999999999999</v>
      </c>
      <c r="I527" s="235"/>
      <c r="J527" s="231"/>
      <c r="K527" s="231"/>
      <c r="L527" s="236"/>
      <c r="M527" s="237"/>
      <c r="N527" s="238"/>
      <c r="O527" s="238"/>
      <c r="P527" s="238"/>
      <c r="Q527" s="238"/>
      <c r="R527" s="238"/>
      <c r="S527" s="238"/>
      <c r="T527" s="239"/>
      <c r="AT527" s="240" t="s">
        <v>210</v>
      </c>
      <c r="AU527" s="240" t="s">
        <v>87</v>
      </c>
      <c r="AV527" s="12" t="s">
        <v>87</v>
      </c>
      <c r="AW527" s="12" t="s">
        <v>4</v>
      </c>
      <c r="AX527" s="12" t="s">
        <v>85</v>
      </c>
      <c r="AY527" s="240" t="s">
        <v>197</v>
      </c>
    </row>
    <row r="528" s="1" customFormat="1" ht="16.5" customHeight="1">
      <c r="B528" s="38"/>
      <c r="C528" s="213" t="s">
        <v>829</v>
      </c>
      <c r="D528" s="213" t="s">
        <v>199</v>
      </c>
      <c r="E528" s="214" t="s">
        <v>830</v>
      </c>
      <c r="F528" s="215" t="s">
        <v>831</v>
      </c>
      <c r="G528" s="216" t="s">
        <v>92</v>
      </c>
      <c r="H528" s="217">
        <v>36.960000000000001</v>
      </c>
      <c r="I528" s="218"/>
      <c r="J528" s="219">
        <f>ROUND(I528*H528,2)</f>
        <v>0</v>
      </c>
      <c r="K528" s="215" t="s">
        <v>203</v>
      </c>
      <c r="L528" s="43"/>
      <c r="M528" s="220" t="s">
        <v>21</v>
      </c>
      <c r="N528" s="221" t="s">
        <v>48</v>
      </c>
      <c r="O528" s="83"/>
      <c r="P528" s="222">
        <f>O528*H528</f>
        <v>0</v>
      </c>
      <c r="Q528" s="222">
        <v>0</v>
      </c>
      <c r="R528" s="222">
        <f>Q528*H528</f>
        <v>0</v>
      </c>
      <c r="S528" s="222">
        <v>0</v>
      </c>
      <c r="T528" s="223">
        <f>S528*H528</f>
        <v>0</v>
      </c>
      <c r="AR528" s="224" t="s">
        <v>317</v>
      </c>
      <c r="AT528" s="224" t="s">
        <v>199</v>
      </c>
      <c r="AU528" s="224" t="s">
        <v>87</v>
      </c>
      <c r="AY528" s="17" t="s">
        <v>197</v>
      </c>
      <c r="BE528" s="225">
        <f>IF(N528="základní",J528,0)</f>
        <v>0</v>
      </c>
      <c r="BF528" s="225">
        <f>IF(N528="snížená",J528,0)</f>
        <v>0</v>
      </c>
      <c r="BG528" s="225">
        <f>IF(N528="zákl. přenesená",J528,0)</f>
        <v>0</v>
      </c>
      <c r="BH528" s="225">
        <f>IF(N528="sníž. přenesená",J528,0)</f>
        <v>0</v>
      </c>
      <c r="BI528" s="225">
        <f>IF(N528="nulová",J528,0)</f>
        <v>0</v>
      </c>
      <c r="BJ528" s="17" t="s">
        <v>85</v>
      </c>
      <c r="BK528" s="225">
        <f>ROUND(I528*H528,2)</f>
        <v>0</v>
      </c>
      <c r="BL528" s="17" t="s">
        <v>317</v>
      </c>
      <c r="BM528" s="224" t="s">
        <v>832</v>
      </c>
    </row>
    <row r="529" s="1" customFormat="1">
      <c r="B529" s="38"/>
      <c r="C529" s="39"/>
      <c r="D529" s="226" t="s">
        <v>206</v>
      </c>
      <c r="E529" s="39"/>
      <c r="F529" s="227" t="s">
        <v>833</v>
      </c>
      <c r="G529" s="39"/>
      <c r="H529" s="39"/>
      <c r="I529" s="136"/>
      <c r="J529" s="39"/>
      <c r="K529" s="39"/>
      <c r="L529" s="43"/>
      <c r="M529" s="228"/>
      <c r="N529" s="83"/>
      <c r="O529" s="83"/>
      <c r="P529" s="83"/>
      <c r="Q529" s="83"/>
      <c r="R529" s="83"/>
      <c r="S529" s="83"/>
      <c r="T529" s="84"/>
      <c r="AT529" s="17" t="s">
        <v>206</v>
      </c>
      <c r="AU529" s="17" t="s">
        <v>87</v>
      </c>
    </row>
    <row r="530" s="12" customFormat="1">
      <c r="B530" s="230"/>
      <c r="C530" s="231"/>
      <c r="D530" s="226" t="s">
        <v>210</v>
      </c>
      <c r="E530" s="232" t="s">
        <v>21</v>
      </c>
      <c r="F530" s="233" t="s">
        <v>834</v>
      </c>
      <c r="G530" s="231"/>
      <c r="H530" s="234">
        <v>36.960000000000001</v>
      </c>
      <c r="I530" s="235"/>
      <c r="J530" s="231"/>
      <c r="K530" s="231"/>
      <c r="L530" s="236"/>
      <c r="M530" s="237"/>
      <c r="N530" s="238"/>
      <c r="O530" s="238"/>
      <c r="P530" s="238"/>
      <c r="Q530" s="238"/>
      <c r="R530" s="238"/>
      <c r="S530" s="238"/>
      <c r="T530" s="239"/>
      <c r="AT530" s="240" t="s">
        <v>210</v>
      </c>
      <c r="AU530" s="240" t="s">
        <v>87</v>
      </c>
      <c r="AV530" s="12" t="s">
        <v>87</v>
      </c>
      <c r="AW530" s="12" t="s">
        <v>38</v>
      </c>
      <c r="AX530" s="12" t="s">
        <v>85</v>
      </c>
      <c r="AY530" s="240" t="s">
        <v>197</v>
      </c>
    </row>
    <row r="531" s="1" customFormat="1" ht="16.5" customHeight="1">
      <c r="B531" s="38"/>
      <c r="C531" s="262" t="s">
        <v>835</v>
      </c>
      <c r="D531" s="262" t="s">
        <v>300</v>
      </c>
      <c r="E531" s="263" t="s">
        <v>812</v>
      </c>
      <c r="F531" s="264" t="s">
        <v>813</v>
      </c>
      <c r="G531" s="265" t="s">
        <v>420</v>
      </c>
      <c r="H531" s="266">
        <v>0.010999999999999999</v>
      </c>
      <c r="I531" s="267"/>
      <c r="J531" s="268">
        <f>ROUND(I531*H531,2)</f>
        <v>0</v>
      </c>
      <c r="K531" s="264" t="s">
        <v>203</v>
      </c>
      <c r="L531" s="269"/>
      <c r="M531" s="270" t="s">
        <v>21</v>
      </c>
      <c r="N531" s="271" t="s">
        <v>48</v>
      </c>
      <c r="O531" s="83"/>
      <c r="P531" s="222">
        <f>O531*H531</f>
        <v>0</v>
      </c>
      <c r="Q531" s="222">
        <v>1</v>
      </c>
      <c r="R531" s="222">
        <f>Q531*H531</f>
        <v>0.010999999999999999</v>
      </c>
      <c r="S531" s="222">
        <v>0</v>
      </c>
      <c r="T531" s="223">
        <f>S531*H531</f>
        <v>0</v>
      </c>
      <c r="AR531" s="224" t="s">
        <v>417</v>
      </c>
      <c r="AT531" s="224" t="s">
        <v>300</v>
      </c>
      <c r="AU531" s="224" t="s">
        <v>87</v>
      </c>
      <c r="AY531" s="17" t="s">
        <v>197</v>
      </c>
      <c r="BE531" s="225">
        <f>IF(N531="základní",J531,0)</f>
        <v>0</v>
      </c>
      <c r="BF531" s="225">
        <f>IF(N531="snížená",J531,0)</f>
        <v>0</v>
      </c>
      <c r="BG531" s="225">
        <f>IF(N531="zákl. přenesená",J531,0)</f>
        <v>0</v>
      </c>
      <c r="BH531" s="225">
        <f>IF(N531="sníž. přenesená",J531,0)</f>
        <v>0</v>
      </c>
      <c r="BI531" s="225">
        <f>IF(N531="nulová",J531,0)</f>
        <v>0</v>
      </c>
      <c r="BJ531" s="17" t="s">
        <v>85</v>
      </c>
      <c r="BK531" s="225">
        <f>ROUND(I531*H531,2)</f>
        <v>0</v>
      </c>
      <c r="BL531" s="17" t="s">
        <v>317</v>
      </c>
      <c r="BM531" s="224" t="s">
        <v>836</v>
      </c>
    </row>
    <row r="532" s="1" customFormat="1">
      <c r="B532" s="38"/>
      <c r="C532" s="39"/>
      <c r="D532" s="226" t="s">
        <v>206</v>
      </c>
      <c r="E532" s="39"/>
      <c r="F532" s="227" t="s">
        <v>813</v>
      </c>
      <c r="G532" s="39"/>
      <c r="H532" s="39"/>
      <c r="I532" s="136"/>
      <c r="J532" s="39"/>
      <c r="K532" s="39"/>
      <c r="L532" s="43"/>
      <c r="M532" s="228"/>
      <c r="N532" s="83"/>
      <c r="O532" s="83"/>
      <c r="P532" s="83"/>
      <c r="Q532" s="83"/>
      <c r="R532" s="83"/>
      <c r="S532" s="83"/>
      <c r="T532" s="84"/>
      <c r="AT532" s="17" t="s">
        <v>206</v>
      </c>
      <c r="AU532" s="17" t="s">
        <v>87</v>
      </c>
    </row>
    <row r="533" s="12" customFormat="1">
      <c r="B533" s="230"/>
      <c r="C533" s="231"/>
      <c r="D533" s="226" t="s">
        <v>210</v>
      </c>
      <c r="E533" s="231"/>
      <c r="F533" s="233" t="s">
        <v>837</v>
      </c>
      <c r="G533" s="231"/>
      <c r="H533" s="234">
        <v>0.010999999999999999</v>
      </c>
      <c r="I533" s="235"/>
      <c r="J533" s="231"/>
      <c r="K533" s="231"/>
      <c r="L533" s="236"/>
      <c r="M533" s="237"/>
      <c r="N533" s="238"/>
      <c r="O533" s="238"/>
      <c r="P533" s="238"/>
      <c r="Q533" s="238"/>
      <c r="R533" s="238"/>
      <c r="S533" s="238"/>
      <c r="T533" s="239"/>
      <c r="AT533" s="240" t="s">
        <v>210</v>
      </c>
      <c r="AU533" s="240" t="s">
        <v>87</v>
      </c>
      <c r="AV533" s="12" t="s">
        <v>87</v>
      </c>
      <c r="AW533" s="12" t="s">
        <v>4</v>
      </c>
      <c r="AX533" s="12" t="s">
        <v>85</v>
      </c>
      <c r="AY533" s="240" t="s">
        <v>197</v>
      </c>
    </row>
    <row r="534" s="1" customFormat="1" ht="16.5" customHeight="1">
      <c r="B534" s="38"/>
      <c r="C534" s="213" t="s">
        <v>838</v>
      </c>
      <c r="D534" s="213" t="s">
        <v>199</v>
      </c>
      <c r="E534" s="214" t="s">
        <v>839</v>
      </c>
      <c r="F534" s="215" t="s">
        <v>840</v>
      </c>
      <c r="G534" s="216" t="s">
        <v>92</v>
      </c>
      <c r="H534" s="217">
        <v>18.48</v>
      </c>
      <c r="I534" s="218"/>
      <c r="J534" s="219">
        <f>ROUND(I534*H534,2)</f>
        <v>0</v>
      </c>
      <c r="K534" s="215" t="s">
        <v>203</v>
      </c>
      <c r="L534" s="43"/>
      <c r="M534" s="220" t="s">
        <v>21</v>
      </c>
      <c r="N534" s="221" t="s">
        <v>48</v>
      </c>
      <c r="O534" s="83"/>
      <c r="P534" s="222">
        <f>O534*H534</f>
        <v>0</v>
      </c>
      <c r="Q534" s="222">
        <v>0.00038000000000000002</v>
      </c>
      <c r="R534" s="222">
        <f>Q534*H534</f>
        <v>0.0070224000000000007</v>
      </c>
      <c r="S534" s="222">
        <v>0</v>
      </c>
      <c r="T534" s="223">
        <f>S534*H534</f>
        <v>0</v>
      </c>
      <c r="AR534" s="224" t="s">
        <v>317</v>
      </c>
      <c r="AT534" s="224" t="s">
        <v>199</v>
      </c>
      <c r="AU534" s="224" t="s">
        <v>87</v>
      </c>
      <c r="AY534" s="17" t="s">
        <v>197</v>
      </c>
      <c r="BE534" s="225">
        <f>IF(N534="základní",J534,0)</f>
        <v>0</v>
      </c>
      <c r="BF534" s="225">
        <f>IF(N534="snížená",J534,0)</f>
        <v>0</v>
      </c>
      <c r="BG534" s="225">
        <f>IF(N534="zákl. přenesená",J534,0)</f>
        <v>0</v>
      </c>
      <c r="BH534" s="225">
        <f>IF(N534="sníž. přenesená",J534,0)</f>
        <v>0</v>
      </c>
      <c r="BI534" s="225">
        <f>IF(N534="nulová",J534,0)</f>
        <v>0</v>
      </c>
      <c r="BJ534" s="17" t="s">
        <v>85</v>
      </c>
      <c r="BK534" s="225">
        <f>ROUND(I534*H534,2)</f>
        <v>0</v>
      </c>
      <c r="BL534" s="17" t="s">
        <v>317</v>
      </c>
      <c r="BM534" s="224" t="s">
        <v>841</v>
      </c>
    </row>
    <row r="535" s="1" customFormat="1">
      <c r="B535" s="38"/>
      <c r="C535" s="39"/>
      <c r="D535" s="226" t="s">
        <v>206</v>
      </c>
      <c r="E535" s="39"/>
      <c r="F535" s="227" t="s">
        <v>842</v>
      </c>
      <c r="G535" s="39"/>
      <c r="H535" s="39"/>
      <c r="I535" s="136"/>
      <c r="J535" s="39"/>
      <c r="K535" s="39"/>
      <c r="L535" s="43"/>
      <c r="M535" s="228"/>
      <c r="N535" s="83"/>
      <c r="O535" s="83"/>
      <c r="P535" s="83"/>
      <c r="Q535" s="83"/>
      <c r="R535" s="83"/>
      <c r="S535" s="83"/>
      <c r="T535" s="84"/>
      <c r="AT535" s="17" t="s">
        <v>206</v>
      </c>
      <c r="AU535" s="17" t="s">
        <v>87</v>
      </c>
    </row>
    <row r="536" s="12" customFormat="1">
      <c r="B536" s="230"/>
      <c r="C536" s="231"/>
      <c r="D536" s="226" t="s">
        <v>210</v>
      </c>
      <c r="E536" s="232" t="s">
        <v>135</v>
      </c>
      <c r="F536" s="233" t="s">
        <v>843</v>
      </c>
      <c r="G536" s="231"/>
      <c r="H536" s="234">
        <v>18.48</v>
      </c>
      <c r="I536" s="235"/>
      <c r="J536" s="231"/>
      <c r="K536" s="231"/>
      <c r="L536" s="236"/>
      <c r="M536" s="237"/>
      <c r="N536" s="238"/>
      <c r="O536" s="238"/>
      <c r="P536" s="238"/>
      <c r="Q536" s="238"/>
      <c r="R536" s="238"/>
      <c r="S536" s="238"/>
      <c r="T536" s="239"/>
      <c r="AT536" s="240" t="s">
        <v>210</v>
      </c>
      <c r="AU536" s="240" t="s">
        <v>87</v>
      </c>
      <c r="AV536" s="12" t="s">
        <v>87</v>
      </c>
      <c r="AW536" s="12" t="s">
        <v>38</v>
      </c>
      <c r="AX536" s="12" t="s">
        <v>85</v>
      </c>
      <c r="AY536" s="240" t="s">
        <v>197</v>
      </c>
    </row>
    <row r="537" s="1" customFormat="1" ht="24" customHeight="1">
      <c r="B537" s="38"/>
      <c r="C537" s="262" t="s">
        <v>844</v>
      </c>
      <c r="D537" s="262" t="s">
        <v>300</v>
      </c>
      <c r="E537" s="263" t="s">
        <v>845</v>
      </c>
      <c r="F537" s="264" t="s">
        <v>846</v>
      </c>
      <c r="G537" s="265" t="s">
        <v>92</v>
      </c>
      <c r="H537" s="266">
        <v>21.251999999999999</v>
      </c>
      <c r="I537" s="267"/>
      <c r="J537" s="268">
        <f>ROUND(I537*H537,2)</f>
        <v>0</v>
      </c>
      <c r="K537" s="264" t="s">
        <v>203</v>
      </c>
      <c r="L537" s="269"/>
      <c r="M537" s="270" t="s">
        <v>21</v>
      </c>
      <c r="N537" s="271" t="s">
        <v>48</v>
      </c>
      <c r="O537" s="83"/>
      <c r="P537" s="222">
        <f>O537*H537</f>
        <v>0</v>
      </c>
      <c r="Q537" s="222">
        <v>0.0044999999999999997</v>
      </c>
      <c r="R537" s="222">
        <f>Q537*H537</f>
        <v>0.095633999999999983</v>
      </c>
      <c r="S537" s="222">
        <v>0</v>
      </c>
      <c r="T537" s="223">
        <f>S537*H537</f>
        <v>0</v>
      </c>
      <c r="AR537" s="224" t="s">
        <v>417</v>
      </c>
      <c r="AT537" s="224" t="s">
        <v>300</v>
      </c>
      <c r="AU537" s="224" t="s">
        <v>87</v>
      </c>
      <c r="AY537" s="17" t="s">
        <v>197</v>
      </c>
      <c r="BE537" s="225">
        <f>IF(N537="základní",J537,0)</f>
        <v>0</v>
      </c>
      <c r="BF537" s="225">
        <f>IF(N537="snížená",J537,0)</f>
        <v>0</v>
      </c>
      <c r="BG537" s="225">
        <f>IF(N537="zákl. přenesená",J537,0)</f>
        <v>0</v>
      </c>
      <c r="BH537" s="225">
        <f>IF(N537="sníž. přenesená",J537,0)</f>
        <v>0</v>
      </c>
      <c r="BI537" s="225">
        <f>IF(N537="nulová",J537,0)</f>
        <v>0</v>
      </c>
      <c r="BJ537" s="17" t="s">
        <v>85</v>
      </c>
      <c r="BK537" s="225">
        <f>ROUND(I537*H537,2)</f>
        <v>0</v>
      </c>
      <c r="BL537" s="17" t="s">
        <v>317</v>
      </c>
      <c r="BM537" s="224" t="s">
        <v>847</v>
      </c>
    </row>
    <row r="538" s="1" customFormat="1">
      <c r="B538" s="38"/>
      <c r="C538" s="39"/>
      <c r="D538" s="226" t="s">
        <v>206</v>
      </c>
      <c r="E538" s="39"/>
      <c r="F538" s="227" t="s">
        <v>846</v>
      </c>
      <c r="G538" s="39"/>
      <c r="H538" s="39"/>
      <c r="I538" s="136"/>
      <c r="J538" s="39"/>
      <c r="K538" s="39"/>
      <c r="L538" s="43"/>
      <c r="M538" s="228"/>
      <c r="N538" s="83"/>
      <c r="O538" s="83"/>
      <c r="P538" s="83"/>
      <c r="Q538" s="83"/>
      <c r="R538" s="83"/>
      <c r="S538" s="83"/>
      <c r="T538" s="84"/>
      <c r="AT538" s="17" t="s">
        <v>206</v>
      </c>
      <c r="AU538" s="17" t="s">
        <v>87</v>
      </c>
    </row>
    <row r="539" s="12" customFormat="1">
      <c r="B539" s="230"/>
      <c r="C539" s="231"/>
      <c r="D539" s="226" t="s">
        <v>210</v>
      </c>
      <c r="E539" s="232" t="s">
        <v>21</v>
      </c>
      <c r="F539" s="233" t="s">
        <v>848</v>
      </c>
      <c r="G539" s="231"/>
      <c r="H539" s="234">
        <v>21.251999999999999</v>
      </c>
      <c r="I539" s="235"/>
      <c r="J539" s="231"/>
      <c r="K539" s="231"/>
      <c r="L539" s="236"/>
      <c r="M539" s="237"/>
      <c r="N539" s="238"/>
      <c r="O539" s="238"/>
      <c r="P539" s="238"/>
      <c r="Q539" s="238"/>
      <c r="R539" s="238"/>
      <c r="S539" s="238"/>
      <c r="T539" s="239"/>
      <c r="AT539" s="240" t="s">
        <v>210</v>
      </c>
      <c r="AU539" s="240" t="s">
        <v>87</v>
      </c>
      <c r="AV539" s="12" t="s">
        <v>87</v>
      </c>
      <c r="AW539" s="12" t="s">
        <v>38</v>
      </c>
      <c r="AX539" s="12" t="s">
        <v>85</v>
      </c>
      <c r="AY539" s="240" t="s">
        <v>197</v>
      </c>
    </row>
    <row r="540" s="1" customFormat="1" ht="16.5" customHeight="1">
      <c r="B540" s="38"/>
      <c r="C540" s="213" t="s">
        <v>849</v>
      </c>
      <c r="D540" s="213" t="s">
        <v>199</v>
      </c>
      <c r="E540" s="214" t="s">
        <v>850</v>
      </c>
      <c r="F540" s="215" t="s">
        <v>851</v>
      </c>
      <c r="G540" s="216" t="s">
        <v>92</v>
      </c>
      <c r="H540" s="217">
        <v>5.2999999999999998</v>
      </c>
      <c r="I540" s="218"/>
      <c r="J540" s="219">
        <f>ROUND(I540*H540,2)</f>
        <v>0</v>
      </c>
      <c r="K540" s="215" t="s">
        <v>203</v>
      </c>
      <c r="L540" s="43"/>
      <c r="M540" s="220" t="s">
        <v>21</v>
      </c>
      <c r="N540" s="221" t="s">
        <v>48</v>
      </c>
      <c r="O540" s="83"/>
      <c r="P540" s="222">
        <f>O540*H540</f>
        <v>0</v>
      </c>
      <c r="Q540" s="222">
        <v>0.00040000000000000002</v>
      </c>
      <c r="R540" s="222">
        <f>Q540*H540</f>
        <v>0.0021199999999999999</v>
      </c>
      <c r="S540" s="222">
        <v>0</v>
      </c>
      <c r="T540" s="223">
        <f>S540*H540</f>
        <v>0</v>
      </c>
      <c r="AR540" s="224" t="s">
        <v>317</v>
      </c>
      <c r="AT540" s="224" t="s">
        <v>199</v>
      </c>
      <c r="AU540" s="224" t="s">
        <v>87</v>
      </c>
      <c r="AY540" s="17" t="s">
        <v>197</v>
      </c>
      <c r="BE540" s="225">
        <f>IF(N540="základní",J540,0)</f>
        <v>0</v>
      </c>
      <c r="BF540" s="225">
        <f>IF(N540="snížená",J540,0)</f>
        <v>0</v>
      </c>
      <c r="BG540" s="225">
        <f>IF(N540="zákl. přenesená",J540,0)</f>
        <v>0</v>
      </c>
      <c r="BH540" s="225">
        <f>IF(N540="sníž. přenesená",J540,0)</f>
        <v>0</v>
      </c>
      <c r="BI540" s="225">
        <f>IF(N540="nulová",J540,0)</f>
        <v>0</v>
      </c>
      <c r="BJ540" s="17" t="s">
        <v>85</v>
      </c>
      <c r="BK540" s="225">
        <f>ROUND(I540*H540,2)</f>
        <v>0</v>
      </c>
      <c r="BL540" s="17" t="s">
        <v>317</v>
      </c>
      <c r="BM540" s="224" t="s">
        <v>852</v>
      </c>
    </row>
    <row r="541" s="1" customFormat="1">
      <c r="B541" s="38"/>
      <c r="C541" s="39"/>
      <c r="D541" s="226" t="s">
        <v>206</v>
      </c>
      <c r="E541" s="39"/>
      <c r="F541" s="227" t="s">
        <v>853</v>
      </c>
      <c r="G541" s="39"/>
      <c r="H541" s="39"/>
      <c r="I541" s="136"/>
      <c r="J541" s="39"/>
      <c r="K541" s="39"/>
      <c r="L541" s="43"/>
      <c r="M541" s="228"/>
      <c r="N541" s="83"/>
      <c r="O541" s="83"/>
      <c r="P541" s="83"/>
      <c r="Q541" s="83"/>
      <c r="R541" s="83"/>
      <c r="S541" s="83"/>
      <c r="T541" s="84"/>
      <c r="AT541" s="17" t="s">
        <v>206</v>
      </c>
      <c r="AU541" s="17" t="s">
        <v>87</v>
      </c>
    </row>
    <row r="542" s="1" customFormat="1">
      <c r="B542" s="38"/>
      <c r="C542" s="39"/>
      <c r="D542" s="226" t="s">
        <v>208</v>
      </c>
      <c r="E542" s="39"/>
      <c r="F542" s="229" t="s">
        <v>854</v>
      </c>
      <c r="G542" s="39"/>
      <c r="H542" s="39"/>
      <c r="I542" s="136"/>
      <c r="J542" s="39"/>
      <c r="K542" s="39"/>
      <c r="L542" s="43"/>
      <c r="M542" s="228"/>
      <c r="N542" s="83"/>
      <c r="O542" s="83"/>
      <c r="P542" s="83"/>
      <c r="Q542" s="83"/>
      <c r="R542" s="83"/>
      <c r="S542" s="83"/>
      <c r="T542" s="84"/>
      <c r="AT542" s="17" t="s">
        <v>208</v>
      </c>
      <c r="AU542" s="17" t="s">
        <v>87</v>
      </c>
    </row>
    <row r="543" s="1" customFormat="1">
      <c r="B543" s="38"/>
      <c r="C543" s="39"/>
      <c r="D543" s="226" t="s">
        <v>386</v>
      </c>
      <c r="E543" s="39"/>
      <c r="F543" s="229" t="s">
        <v>855</v>
      </c>
      <c r="G543" s="39"/>
      <c r="H543" s="39"/>
      <c r="I543" s="136"/>
      <c r="J543" s="39"/>
      <c r="K543" s="39"/>
      <c r="L543" s="43"/>
      <c r="M543" s="228"/>
      <c r="N543" s="83"/>
      <c r="O543" s="83"/>
      <c r="P543" s="83"/>
      <c r="Q543" s="83"/>
      <c r="R543" s="83"/>
      <c r="S543" s="83"/>
      <c r="T543" s="84"/>
      <c r="AT543" s="17" t="s">
        <v>386</v>
      </c>
      <c r="AU543" s="17" t="s">
        <v>87</v>
      </c>
    </row>
    <row r="544" s="12" customFormat="1">
      <c r="B544" s="230"/>
      <c r="C544" s="231"/>
      <c r="D544" s="226" t="s">
        <v>210</v>
      </c>
      <c r="E544" s="232" t="s">
        <v>91</v>
      </c>
      <c r="F544" s="233" t="s">
        <v>856</v>
      </c>
      <c r="G544" s="231"/>
      <c r="H544" s="234">
        <v>5.2999999999999998</v>
      </c>
      <c r="I544" s="235"/>
      <c r="J544" s="231"/>
      <c r="K544" s="231"/>
      <c r="L544" s="236"/>
      <c r="M544" s="237"/>
      <c r="N544" s="238"/>
      <c r="O544" s="238"/>
      <c r="P544" s="238"/>
      <c r="Q544" s="238"/>
      <c r="R544" s="238"/>
      <c r="S544" s="238"/>
      <c r="T544" s="239"/>
      <c r="AT544" s="240" t="s">
        <v>210</v>
      </c>
      <c r="AU544" s="240" t="s">
        <v>87</v>
      </c>
      <c r="AV544" s="12" t="s">
        <v>87</v>
      </c>
      <c r="AW544" s="12" t="s">
        <v>38</v>
      </c>
      <c r="AX544" s="12" t="s">
        <v>85</v>
      </c>
      <c r="AY544" s="240" t="s">
        <v>197</v>
      </c>
    </row>
    <row r="545" s="1" customFormat="1" ht="24" customHeight="1">
      <c r="B545" s="38"/>
      <c r="C545" s="262" t="s">
        <v>857</v>
      </c>
      <c r="D545" s="262" t="s">
        <v>300</v>
      </c>
      <c r="E545" s="263" t="s">
        <v>845</v>
      </c>
      <c r="F545" s="264" t="s">
        <v>846</v>
      </c>
      <c r="G545" s="265" t="s">
        <v>92</v>
      </c>
      <c r="H545" s="266">
        <v>6.3600000000000003</v>
      </c>
      <c r="I545" s="267"/>
      <c r="J545" s="268">
        <f>ROUND(I545*H545,2)</f>
        <v>0</v>
      </c>
      <c r="K545" s="264" t="s">
        <v>203</v>
      </c>
      <c r="L545" s="269"/>
      <c r="M545" s="270" t="s">
        <v>21</v>
      </c>
      <c r="N545" s="271" t="s">
        <v>48</v>
      </c>
      <c r="O545" s="83"/>
      <c r="P545" s="222">
        <f>O545*H545</f>
        <v>0</v>
      </c>
      <c r="Q545" s="222">
        <v>0.0044999999999999997</v>
      </c>
      <c r="R545" s="222">
        <f>Q545*H545</f>
        <v>0.02862</v>
      </c>
      <c r="S545" s="222">
        <v>0</v>
      </c>
      <c r="T545" s="223">
        <f>S545*H545</f>
        <v>0</v>
      </c>
      <c r="AR545" s="224" t="s">
        <v>417</v>
      </c>
      <c r="AT545" s="224" t="s">
        <v>300</v>
      </c>
      <c r="AU545" s="224" t="s">
        <v>87</v>
      </c>
      <c r="AY545" s="17" t="s">
        <v>197</v>
      </c>
      <c r="BE545" s="225">
        <f>IF(N545="základní",J545,0)</f>
        <v>0</v>
      </c>
      <c r="BF545" s="225">
        <f>IF(N545="snížená",J545,0)</f>
        <v>0</v>
      </c>
      <c r="BG545" s="225">
        <f>IF(N545="zákl. přenesená",J545,0)</f>
        <v>0</v>
      </c>
      <c r="BH545" s="225">
        <f>IF(N545="sníž. přenesená",J545,0)</f>
        <v>0</v>
      </c>
      <c r="BI545" s="225">
        <f>IF(N545="nulová",J545,0)</f>
        <v>0</v>
      </c>
      <c r="BJ545" s="17" t="s">
        <v>85</v>
      </c>
      <c r="BK545" s="225">
        <f>ROUND(I545*H545,2)</f>
        <v>0</v>
      </c>
      <c r="BL545" s="17" t="s">
        <v>317</v>
      </c>
      <c r="BM545" s="224" t="s">
        <v>858</v>
      </c>
    </row>
    <row r="546" s="1" customFormat="1">
      <c r="B546" s="38"/>
      <c r="C546" s="39"/>
      <c r="D546" s="226" t="s">
        <v>206</v>
      </c>
      <c r="E546" s="39"/>
      <c r="F546" s="227" t="s">
        <v>846</v>
      </c>
      <c r="G546" s="39"/>
      <c r="H546" s="39"/>
      <c r="I546" s="136"/>
      <c r="J546" s="39"/>
      <c r="K546" s="39"/>
      <c r="L546" s="43"/>
      <c r="M546" s="228"/>
      <c r="N546" s="83"/>
      <c r="O546" s="83"/>
      <c r="P546" s="83"/>
      <c r="Q546" s="83"/>
      <c r="R546" s="83"/>
      <c r="S546" s="83"/>
      <c r="T546" s="84"/>
      <c r="AT546" s="17" t="s">
        <v>206</v>
      </c>
      <c r="AU546" s="17" t="s">
        <v>87</v>
      </c>
    </row>
    <row r="547" s="12" customFormat="1">
      <c r="B547" s="230"/>
      <c r="C547" s="231"/>
      <c r="D547" s="226" t="s">
        <v>210</v>
      </c>
      <c r="E547" s="232" t="s">
        <v>21</v>
      </c>
      <c r="F547" s="233" t="s">
        <v>859</v>
      </c>
      <c r="G547" s="231"/>
      <c r="H547" s="234">
        <v>6.3600000000000003</v>
      </c>
      <c r="I547" s="235"/>
      <c r="J547" s="231"/>
      <c r="K547" s="231"/>
      <c r="L547" s="236"/>
      <c r="M547" s="237"/>
      <c r="N547" s="238"/>
      <c r="O547" s="238"/>
      <c r="P547" s="238"/>
      <c r="Q547" s="238"/>
      <c r="R547" s="238"/>
      <c r="S547" s="238"/>
      <c r="T547" s="239"/>
      <c r="AT547" s="240" t="s">
        <v>210</v>
      </c>
      <c r="AU547" s="240" t="s">
        <v>87</v>
      </c>
      <c r="AV547" s="12" t="s">
        <v>87</v>
      </c>
      <c r="AW547" s="12" t="s">
        <v>38</v>
      </c>
      <c r="AX547" s="12" t="s">
        <v>85</v>
      </c>
      <c r="AY547" s="240" t="s">
        <v>197</v>
      </c>
    </row>
    <row r="548" s="1" customFormat="1" ht="16.5" customHeight="1">
      <c r="B548" s="38"/>
      <c r="C548" s="213" t="s">
        <v>860</v>
      </c>
      <c r="D548" s="213" t="s">
        <v>199</v>
      </c>
      <c r="E548" s="214" t="s">
        <v>861</v>
      </c>
      <c r="F548" s="215" t="s">
        <v>862</v>
      </c>
      <c r="G548" s="216" t="s">
        <v>92</v>
      </c>
      <c r="H548" s="217">
        <v>5.2999999999999998</v>
      </c>
      <c r="I548" s="218"/>
      <c r="J548" s="219">
        <f>ROUND(I548*H548,2)</f>
        <v>0</v>
      </c>
      <c r="K548" s="215" t="s">
        <v>203</v>
      </c>
      <c r="L548" s="43"/>
      <c r="M548" s="220" t="s">
        <v>21</v>
      </c>
      <c r="N548" s="221" t="s">
        <v>48</v>
      </c>
      <c r="O548" s="83"/>
      <c r="P548" s="222">
        <f>O548*H548</f>
        <v>0</v>
      </c>
      <c r="Q548" s="222">
        <v>0</v>
      </c>
      <c r="R548" s="222">
        <f>Q548*H548</f>
        <v>0</v>
      </c>
      <c r="S548" s="222">
        <v>0</v>
      </c>
      <c r="T548" s="223">
        <f>S548*H548</f>
        <v>0</v>
      </c>
      <c r="AR548" s="224" t="s">
        <v>317</v>
      </c>
      <c r="AT548" s="224" t="s">
        <v>199</v>
      </c>
      <c r="AU548" s="224" t="s">
        <v>87</v>
      </c>
      <c r="AY548" s="17" t="s">
        <v>197</v>
      </c>
      <c r="BE548" s="225">
        <f>IF(N548="základní",J548,0)</f>
        <v>0</v>
      </c>
      <c r="BF548" s="225">
        <f>IF(N548="snížená",J548,0)</f>
        <v>0</v>
      </c>
      <c r="BG548" s="225">
        <f>IF(N548="zákl. přenesená",J548,0)</f>
        <v>0</v>
      </c>
      <c r="BH548" s="225">
        <f>IF(N548="sníž. přenesená",J548,0)</f>
        <v>0</v>
      </c>
      <c r="BI548" s="225">
        <f>IF(N548="nulová",J548,0)</f>
        <v>0</v>
      </c>
      <c r="BJ548" s="17" t="s">
        <v>85</v>
      </c>
      <c r="BK548" s="225">
        <f>ROUND(I548*H548,2)</f>
        <v>0</v>
      </c>
      <c r="BL548" s="17" t="s">
        <v>317</v>
      </c>
      <c r="BM548" s="224" t="s">
        <v>863</v>
      </c>
    </row>
    <row r="549" s="1" customFormat="1">
      <c r="B549" s="38"/>
      <c r="C549" s="39"/>
      <c r="D549" s="226" t="s">
        <v>206</v>
      </c>
      <c r="E549" s="39"/>
      <c r="F549" s="227" t="s">
        <v>864</v>
      </c>
      <c r="G549" s="39"/>
      <c r="H549" s="39"/>
      <c r="I549" s="136"/>
      <c r="J549" s="39"/>
      <c r="K549" s="39"/>
      <c r="L549" s="43"/>
      <c r="M549" s="228"/>
      <c r="N549" s="83"/>
      <c r="O549" s="83"/>
      <c r="P549" s="83"/>
      <c r="Q549" s="83"/>
      <c r="R549" s="83"/>
      <c r="S549" s="83"/>
      <c r="T549" s="84"/>
      <c r="AT549" s="17" t="s">
        <v>206</v>
      </c>
      <c r="AU549" s="17" t="s">
        <v>87</v>
      </c>
    </row>
    <row r="550" s="1" customFormat="1">
      <c r="B550" s="38"/>
      <c r="C550" s="39"/>
      <c r="D550" s="226" t="s">
        <v>208</v>
      </c>
      <c r="E550" s="39"/>
      <c r="F550" s="229" t="s">
        <v>865</v>
      </c>
      <c r="G550" s="39"/>
      <c r="H550" s="39"/>
      <c r="I550" s="136"/>
      <c r="J550" s="39"/>
      <c r="K550" s="39"/>
      <c r="L550" s="43"/>
      <c r="M550" s="228"/>
      <c r="N550" s="83"/>
      <c r="O550" s="83"/>
      <c r="P550" s="83"/>
      <c r="Q550" s="83"/>
      <c r="R550" s="83"/>
      <c r="S550" s="83"/>
      <c r="T550" s="84"/>
      <c r="AT550" s="17" t="s">
        <v>208</v>
      </c>
      <c r="AU550" s="17" t="s">
        <v>87</v>
      </c>
    </row>
    <row r="551" s="12" customFormat="1">
      <c r="B551" s="230"/>
      <c r="C551" s="231"/>
      <c r="D551" s="226" t="s">
        <v>210</v>
      </c>
      <c r="E551" s="232" t="s">
        <v>21</v>
      </c>
      <c r="F551" s="233" t="s">
        <v>91</v>
      </c>
      <c r="G551" s="231"/>
      <c r="H551" s="234">
        <v>5.2999999999999998</v>
      </c>
      <c r="I551" s="235"/>
      <c r="J551" s="231"/>
      <c r="K551" s="231"/>
      <c r="L551" s="236"/>
      <c r="M551" s="237"/>
      <c r="N551" s="238"/>
      <c r="O551" s="238"/>
      <c r="P551" s="238"/>
      <c r="Q551" s="238"/>
      <c r="R551" s="238"/>
      <c r="S551" s="238"/>
      <c r="T551" s="239"/>
      <c r="AT551" s="240" t="s">
        <v>210</v>
      </c>
      <c r="AU551" s="240" t="s">
        <v>87</v>
      </c>
      <c r="AV551" s="12" t="s">
        <v>87</v>
      </c>
      <c r="AW551" s="12" t="s">
        <v>38</v>
      </c>
      <c r="AX551" s="12" t="s">
        <v>85</v>
      </c>
      <c r="AY551" s="240" t="s">
        <v>197</v>
      </c>
    </row>
    <row r="552" s="1" customFormat="1" ht="16.5" customHeight="1">
      <c r="B552" s="38"/>
      <c r="C552" s="262" t="s">
        <v>866</v>
      </c>
      <c r="D552" s="262" t="s">
        <v>300</v>
      </c>
      <c r="E552" s="263" t="s">
        <v>867</v>
      </c>
      <c r="F552" s="264" t="s">
        <v>868</v>
      </c>
      <c r="G552" s="265" t="s">
        <v>92</v>
      </c>
      <c r="H552" s="266">
        <v>6.3600000000000003</v>
      </c>
      <c r="I552" s="267"/>
      <c r="J552" s="268">
        <f>ROUND(I552*H552,2)</f>
        <v>0</v>
      </c>
      <c r="K552" s="264" t="s">
        <v>203</v>
      </c>
      <c r="L552" s="269"/>
      <c r="M552" s="270" t="s">
        <v>21</v>
      </c>
      <c r="N552" s="271" t="s">
        <v>48</v>
      </c>
      <c r="O552" s="83"/>
      <c r="P552" s="222">
        <f>O552*H552</f>
        <v>0</v>
      </c>
      <c r="Q552" s="222">
        <v>0.00059999999999999995</v>
      </c>
      <c r="R552" s="222">
        <f>Q552*H552</f>
        <v>0.0038159999999999999</v>
      </c>
      <c r="S552" s="222">
        <v>0</v>
      </c>
      <c r="T552" s="223">
        <f>S552*H552</f>
        <v>0</v>
      </c>
      <c r="AR552" s="224" t="s">
        <v>417</v>
      </c>
      <c r="AT552" s="224" t="s">
        <v>300</v>
      </c>
      <c r="AU552" s="224" t="s">
        <v>87</v>
      </c>
      <c r="AY552" s="17" t="s">
        <v>197</v>
      </c>
      <c r="BE552" s="225">
        <f>IF(N552="základní",J552,0)</f>
        <v>0</v>
      </c>
      <c r="BF552" s="225">
        <f>IF(N552="snížená",J552,0)</f>
        <v>0</v>
      </c>
      <c r="BG552" s="225">
        <f>IF(N552="zákl. přenesená",J552,0)</f>
        <v>0</v>
      </c>
      <c r="BH552" s="225">
        <f>IF(N552="sníž. přenesená",J552,0)</f>
        <v>0</v>
      </c>
      <c r="BI552" s="225">
        <f>IF(N552="nulová",J552,0)</f>
        <v>0</v>
      </c>
      <c r="BJ552" s="17" t="s">
        <v>85</v>
      </c>
      <c r="BK552" s="225">
        <f>ROUND(I552*H552,2)</f>
        <v>0</v>
      </c>
      <c r="BL552" s="17" t="s">
        <v>317</v>
      </c>
      <c r="BM552" s="224" t="s">
        <v>869</v>
      </c>
    </row>
    <row r="553" s="1" customFormat="1">
      <c r="B553" s="38"/>
      <c r="C553" s="39"/>
      <c r="D553" s="226" t="s">
        <v>206</v>
      </c>
      <c r="E553" s="39"/>
      <c r="F553" s="227" t="s">
        <v>868</v>
      </c>
      <c r="G553" s="39"/>
      <c r="H553" s="39"/>
      <c r="I553" s="136"/>
      <c r="J553" s="39"/>
      <c r="K553" s="39"/>
      <c r="L553" s="43"/>
      <c r="M553" s="228"/>
      <c r="N553" s="83"/>
      <c r="O553" s="83"/>
      <c r="P553" s="83"/>
      <c r="Q553" s="83"/>
      <c r="R553" s="83"/>
      <c r="S553" s="83"/>
      <c r="T553" s="84"/>
      <c r="AT553" s="17" t="s">
        <v>206</v>
      </c>
      <c r="AU553" s="17" t="s">
        <v>87</v>
      </c>
    </row>
    <row r="554" s="12" customFormat="1">
      <c r="B554" s="230"/>
      <c r="C554" s="231"/>
      <c r="D554" s="226" t="s">
        <v>210</v>
      </c>
      <c r="E554" s="232" t="s">
        <v>21</v>
      </c>
      <c r="F554" s="233" t="s">
        <v>859</v>
      </c>
      <c r="G554" s="231"/>
      <c r="H554" s="234">
        <v>6.3600000000000003</v>
      </c>
      <c r="I554" s="235"/>
      <c r="J554" s="231"/>
      <c r="K554" s="231"/>
      <c r="L554" s="236"/>
      <c r="M554" s="237"/>
      <c r="N554" s="238"/>
      <c r="O554" s="238"/>
      <c r="P554" s="238"/>
      <c r="Q554" s="238"/>
      <c r="R554" s="238"/>
      <c r="S554" s="238"/>
      <c r="T554" s="239"/>
      <c r="AT554" s="240" t="s">
        <v>210</v>
      </c>
      <c r="AU554" s="240" t="s">
        <v>87</v>
      </c>
      <c r="AV554" s="12" t="s">
        <v>87</v>
      </c>
      <c r="AW554" s="12" t="s">
        <v>38</v>
      </c>
      <c r="AX554" s="12" t="s">
        <v>85</v>
      </c>
      <c r="AY554" s="240" t="s">
        <v>197</v>
      </c>
    </row>
    <row r="555" s="1" customFormat="1" ht="16.5" customHeight="1">
      <c r="B555" s="38"/>
      <c r="C555" s="213" t="s">
        <v>870</v>
      </c>
      <c r="D555" s="213" t="s">
        <v>199</v>
      </c>
      <c r="E555" s="214" t="s">
        <v>871</v>
      </c>
      <c r="F555" s="215" t="s">
        <v>872</v>
      </c>
      <c r="G555" s="216" t="s">
        <v>92</v>
      </c>
      <c r="H555" s="217">
        <v>18.48</v>
      </c>
      <c r="I555" s="218"/>
      <c r="J555" s="219">
        <f>ROUND(I555*H555,2)</f>
        <v>0</v>
      </c>
      <c r="K555" s="215" t="s">
        <v>21</v>
      </c>
      <c r="L555" s="43"/>
      <c r="M555" s="220" t="s">
        <v>21</v>
      </c>
      <c r="N555" s="221" t="s">
        <v>48</v>
      </c>
      <c r="O555" s="83"/>
      <c r="P555" s="222">
        <f>O555*H555</f>
        <v>0</v>
      </c>
      <c r="Q555" s="222">
        <v>0.0070000000000000001</v>
      </c>
      <c r="R555" s="222">
        <f>Q555*H555</f>
        <v>0.12936</v>
      </c>
      <c r="S555" s="222">
        <v>0</v>
      </c>
      <c r="T555" s="223">
        <f>S555*H555</f>
        <v>0</v>
      </c>
      <c r="AR555" s="224" t="s">
        <v>317</v>
      </c>
      <c r="AT555" s="224" t="s">
        <v>199</v>
      </c>
      <c r="AU555" s="224" t="s">
        <v>87</v>
      </c>
      <c r="AY555" s="17" t="s">
        <v>197</v>
      </c>
      <c r="BE555" s="225">
        <f>IF(N555="základní",J555,0)</f>
        <v>0</v>
      </c>
      <c r="BF555" s="225">
        <f>IF(N555="snížená",J555,0)</f>
        <v>0</v>
      </c>
      <c r="BG555" s="225">
        <f>IF(N555="zákl. přenesená",J555,0)</f>
        <v>0</v>
      </c>
      <c r="BH555" s="225">
        <f>IF(N555="sníž. přenesená",J555,0)</f>
        <v>0</v>
      </c>
      <c r="BI555" s="225">
        <f>IF(N555="nulová",J555,0)</f>
        <v>0</v>
      </c>
      <c r="BJ555" s="17" t="s">
        <v>85</v>
      </c>
      <c r="BK555" s="225">
        <f>ROUND(I555*H555,2)</f>
        <v>0</v>
      </c>
      <c r="BL555" s="17" t="s">
        <v>317</v>
      </c>
      <c r="BM555" s="224" t="s">
        <v>873</v>
      </c>
    </row>
    <row r="556" s="1" customFormat="1">
      <c r="B556" s="38"/>
      <c r="C556" s="39"/>
      <c r="D556" s="226" t="s">
        <v>206</v>
      </c>
      <c r="E556" s="39"/>
      <c r="F556" s="227" t="s">
        <v>872</v>
      </c>
      <c r="G556" s="39"/>
      <c r="H556" s="39"/>
      <c r="I556" s="136"/>
      <c r="J556" s="39"/>
      <c r="K556" s="39"/>
      <c r="L556" s="43"/>
      <c r="M556" s="228"/>
      <c r="N556" s="83"/>
      <c r="O556" s="83"/>
      <c r="P556" s="83"/>
      <c r="Q556" s="83"/>
      <c r="R556" s="83"/>
      <c r="S556" s="83"/>
      <c r="T556" s="84"/>
      <c r="AT556" s="17" t="s">
        <v>206</v>
      </c>
      <c r="AU556" s="17" t="s">
        <v>87</v>
      </c>
    </row>
    <row r="557" s="12" customFormat="1">
      <c r="B557" s="230"/>
      <c r="C557" s="231"/>
      <c r="D557" s="226" t="s">
        <v>210</v>
      </c>
      <c r="E557" s="232" t="s">
        <v>21</v>
      </c>
      <c r="F557" s="233" t="s">
        <v>135</v>
      </c>
      <c r="G557" s="231"/>
      <c r="H557" s="234">
        <v>18.48</v>
      </c>
      <c r="I557" s="235"/>
      <c r="J557" s="231"/>
      <c r="K557" s="231"/>
      <c r="L557" s="236"/>
      <c r="M557" s="237"/>
      <c r="N557" s="238"/>
      <c r="O557" s="238"/>
      <c r="P557" s="238"/>
      <c r="Q557" s="238"/>
      <c r="R557" s="238"/>
      <c r="S557" s="238"/>
      <c r="T557" s="239"/>
      <c r="AT557" s="240" t="s">
        <v>210</v>
      </c>
      <c r="AU557" s="240" t="s">
        <v>87</v>
      </c>
      <c r="AV557" s="12" t="s">
        <v>87</v>
      </c>
      <c r="AW557" s="12" t="s">
        <v>38</v>
      </c>
      <c r="AX557" s="12" t="s">
        <v>85</v>
      </c>
      <c r="AY557" s="240" t="s">
        <v>197</v>
      </c>
    </row>
    <row r="558" s="1" customFormat="1" ht="16.5" customHeight="1">
      <c r="B558" s="38"/>
      <c r="C558" s="213" t="s">
        <v>874</v>
      </c>
      <c r="D558" s="213" t="s">
        <v>199</v>
      </c>
      <c r="E558" s="214" t="s">
        <v>875</v>
      </c>
      <c r="F558" s="215" t="s">
        <v>876</v>
      </c>
      <c r="G558" s="216" t="s">
        <v>420</v>
      </c>
      <c r="H558" s="217">
        <v>0.314</v>
      </c>
      <c r="I558" s="218"/>
      <c r="J558" s="219">
        <f>ROUND(I558*H558,2)</f>
        <v>0</v>
      </c>
      <c r="K558" s="215" t="s">
        <v>203</v>
      </c>
      <c r="L558" s="43"/>
      <c r="M558" s="220" t="s">
        <v>21</v>
      </c>
      <c r="N558" s="221" t="s">
        <v>48</v>
      </c>
      <c r="O558" s="83"/>
      <c r="P558" s="222">
        <f>O558*H558</f>
        <v>0</v>
      </c>
      <c r="Q558" s="222">
        <v>0</v>
      </c>
      <c r="R558" s="222">
        <f>Q558*H558</f>
        <v>0</v>
      </c>
      <c r="S558" s="222">
        <v>0</v>
      </c>
      <c r="T558" s="223">
        <f>S558*H558</f>
        <v>0</v>
      </c>
      <c r="AR558" s="224" t="s">
        <v>317</v>
      </c>
      <c r="AT558" s="224" t="s">
        <v>199</v>
      </c>
      <c r="AU558" s="224" t="s">
        <v>87</v>
      </c>
      <c r="AY558" s="17" t="s">
        <v>197</v>
      </c>
      <c r="BE558" s="225">
        <f>IF(N558="základní",J558,0)</f>
        <v>0</v>
      </c>
      <c r="BF558" s="225">
        <f>IF(N558="snížená",J558,0)</f>
        <v>0</v>
      </c>
      <c r="BG558" s="225">
        <f>IF(N558="zákl. přenesená",J558,0)</f>
        <v>0</v>
      </c>
      <c r="BH558" s="225">
        <f>IF(N558="sníž. přenesená",J558,0)</f>
        <v>0</v>
      </c>
      <c r="BI558" s="225">
        <f>IF(N558="nulová",J558,0)</f>
        <v>0</v>
      </c>
      <c r="BJ558" s="17" t="s">
        <v>85</v>
      </c>
      <c r="BK558" s="225">
        <f>ROUND(I558*H558,2)</f>
        <v>0</v>
      </c>
      <c r="BL558" s="17" t="s">
        <v>317</v>
      </c>
      <c r="BM558" s="224" t="s">
        <v>877</v>
      </c>
    </row>
    <row r="559" s="1" customFormat="1">
      <c r="B559" s="38"/>
      <c r="C559" s="39"/>
      <c r="D559" s="226" t="s">
        <v>206</v>
      </c>
      <c r="E559" s="39"/>
      <c r="F559" s="227" t="s">
        <v>878</v>
      </c>
      <c r="G559" s="39"/>
      <c r="H559" s="39"/>
      <c r="I559" s="136"/>
      <c r="J559" s="39"/>
      <c r="K559" s="39"/>
      <c r="L559" s="43"/>
      <c r="M559" s="228"/>
      <c r="N559" s="83"/>
      <c r="O559" s="83"/>
      <c r="P559" s="83"/>
      <c r="Q559" s="83"/>
      <c r="R559" s="83"/>
      <c r="S559" s="83"/>
      <c r="T559" s="84"/>
      <c r="AT559" s="17" t="s">
        <v>206</v>
      </c>
      <c r="AU559" s="17" t="s">
        <v>87</v>
      </c>
    </row>
    <row r="560" s="1" customFormat="1">
      <c r="B560" s="38"/>
      <c r="C560" s="39"/>
      <c r="D560" s="226" t="s">
        <v>208</v>
      </c>
      <c r="E560" s="39"/>
      <c r="F560" s="229" t="s">
        <v>879</v>
      </c>
      <c r="G560" s="39"/>
      <c r="H560" s="39"/>
      <c r="I560" s="136"/>
      <c r="J560" s="39"/>
      <c r="K560" s="39"/>
      <c r="L560" s="43"/>
      <c r="M560" s="273"/>
      <c r="N560" s="274"/>
      <c r="O560" s="274"/>
      <c r="P560" s="274"/>
      <c r="Q560" s="274"/>
      <c r="R560" s="274"/>
      <c r="S560" s="274"/>
      <c r="T560" s="275"/>
      <c r="AT560" s="17" t="s">
        <v>208</v>
      </c>
      <c r="AU560" s="17" t="s">
        <v>87</v>
      </c>
    </row>
    <row r="561" s="1" customFormat="1" ht="6.96" customHeight="1">
      <c r="B561" s="58"/>
      <c r="C561" s="59"/>
      <c r="D561" s="59"/>
      <c r="E561" s="59"/>
      <c r="F561" s="59"/>
      <c r="G561" s="59"/>
      <c r="H561" s="59"/>
      <c r="I561" s="163"/>
      <c r="J561" s="59"/>
      <c r="K561" s="59"/>
      <c r="L561" s="43"/>
    </row>
  </sheetData>
  <sheetProtection sheet="1" autoFilter="0" formatColumns="0" formatRows="0" objects="1" scenarios="1" spinCount="100000" saltValue="3IyE953nIQhZDfz6UKGNlqwCFVeuxaOs+kCjyFaS3+YB1w70SaItNHMnm/SgyCKINuIU1lDV8TSJQ+MxPrYzWw==" hashValue="58VY+Yhw3j5w2xSRn3M8Ir5tkX2akgbMjqsX7uSVSDYXb2WYYaTCCsv1XxOZx6xxpcdpgne774hJOi0RhtKd4g==" algorithmName="SHA-512" password="CC35"/>
  <autoFilter ref="C90:K560"/>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27"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90</v>
      </c>
    </row>
    <row r="3" ht="6.96" customHeight="1">
      <c r="B3" s="129"/>
      <c r="C3" s="130"/>
      <c r="D3" s="130"/>
      <c r="E3" s="130"/>
      <c r="F3" s="130"/>
      <c r="G3" s="130"/>
      <c r="H3" s="130"/>
      <c r="I3" s="131"/>
      <c r="J3" s="130"/>
      <c r="K3" s="130"/>
      <c r="L3" s="20"/>
      <c r="AT3" s="17" t="s">
        <v>87</v>
      </c>
    </row>
    <row r="4" ht="24.96" customHeight="1">
      <c r="B4" s="20"/>
      <c r="D4" s="132" t="s">
        <v>96</v>
      </c>
      <c r="L4" s="20"/>
      <c r="M4" s="133" t="s">
        <v>10</v>
      </c>
      <c r="AT4" s="17" t="s">
        <v>4</v>
      </c>
    </row>
    <row r="5" ht="6.96" customHeight="1">
      <c r="B5" s="20"/>
      <c r="L5" s="20"/>
    </row>
    <row r="6" ht="12" customHeight="1">
      <c r="B6" s="20"/>
      <c r="D6" s="134" t="s">
        <v>16</v>
      </c>
      <c r="L6" s="20"/>
    </row>
    <row r="7" ht="16.5" customHeight="1">
      <c r="B7" s="20"/>
      <c r="E7" s="135" t="str">
        <f>'Rekapitulace stavby'!K6</f>
        <v>Vodní dílo Chroustovice - rekonstrukce hradící konstrukce</v>
      </c>
      <c r="F7" s="134"/>
      <c r="G7" s="134"/>
      <c r="H7" s="134"/>
      <c r="L7" s="20"/>
    </row>
    <row r="8" s="1" customFormat="1" ht="12" customHeight="1">
      <c r="B8" s="43"/>
      <c r="D8" s="134" t="s">
        <v>106</v>
      </c>
      <c r="I8" s="136"/>
      <c r="L8" s="43"/>
    </row>
    <row r="9" s="1" customFormat="1" ht="36.96" customHeight="1">
      <c r="B9" s="43"/>
      <c r="E9" s="137" t="s">
        <v>880</v>
      </c>
      <c r="F9" s="1"/>
      <c r="G9" s="1"/>
      <c r="H9" s="1"/>
      <c r="I9" s="136"/>
      <c r="L9" s="43"/>
    </row>
    <row r="10" s="1" customFormat="1">
      <c r="B10" s="43"/>
      <c r="I10" s="136"/>
      <c r="L10" s="43"/>
    </row>
    <row r="11" s="1" customFormat="1" ht="12" customHeight="1">
      <c r="B11" s="43"/>
      <c r="D11" s="134" t="s">
        <v>18</v>
      </c>
      <c r="F11" s="138" t="s">
        <v>19</v>
      </c>
      <c r="I11" s="139" t="s">
        <v>20</v>
      </c>
      <c r="J11" s="138" t="s">
        <v>21</v>
      </c>
      <c r="L11" s="43"/>
    </row>
    <row r="12" s="1" customFormat="1" ht="12" customHeight="1">
      <c r="B12" s="43"/>
      <c r="D12" s="134" t="s">
        <v>22</v>
      </c>
      <c r="F12" s="138" t="s">
        <v>23</v>
      </c>
      <c r="I12" s="139" t="s">
        <v>24</v>
      </c>
      <c r="J12" s="140" t="str">
        <f>'Rekapitulace stavby'!AN8</f>
        <v>11. 7. 2018</v>
      </c>
      <c r="L12" s="43"/>
    </row>
    <row r="13" s="1" customFormat="1" ht="10.8" customHeight="1">
      <c r="B13" s="43"/>
      <c r="I13" s="136"/>
      <c r="L13" s="43"/>
    </row>
    <row r="14" s="1" customFormat="1" ht="12" customHeight="1">
      <c r="B14" s="43"/>
      <c r="D14" s="134" t="s">
        <v>26</v>
      </c>
      <c r="I14" s="139" t="s">
        <v>27</v>
      </c>
      <c r="J14" s="138" t="s">
        <v>28</v>
      </c>
      <c r="L14" s="43"/>
    </row>
    <row r="15" s="1" customFormat="1" ht="18" customHeight="1">
      <c r="B15" s="43"/>
      <c r="E15" s="138" t="s">
        <v>29</v>
      </c>
      <c r="I15" s="139" t="s">
        <v>30</v>
      </c>
      <c r="J15" s="138" t="s">
        <v>31</v>
      </c>
      <c r="L15" s="43"/>
    </row>
    <row r="16" s="1" customFormat="1" ht="6.96" customHeight="1">
      <c r="B16" s="43"/>
      <c r="I16" s="136"/>
      <c r="L16" s="43"/>
    </row>
    <row r="17" s="1" customFormat="1" ht="12" customHeight="1">
      <c r="B17" s="43"/>
      <c r="D17" s="134" t="s">
        <v>32</v>
      </c>
      <c r="I17" s="139" t="s">
        <v>27</v>
      </c>
      <c r="J17" s="33" t="str">
        <f>'Rekapitulace stavby'!AN13</f>
        <v>Vyplň údaj</v>
      </c>
      <c r="L17" s="43"/>
    </row>
    <row r="18" s="1" customFormat="1" ht="18" customHeight="1">
      <c r="B18" s="43"/>
      <c r="E18" s="33" t="str">
        <f>'Rekapitulace stavby'!E14</f>
        <v>Vyplň údaj</v>
      </c>
      <c r="F18" s="138"/>
      <c r="G18" s="138"/>
      <c r="H18" s="138"/>
      <c r="I18" s="139" t="s">
        <v>30</v>
      </c>
      <c r="J18" s="33" t="str">
        <f>'Rekapitulace stavby'!AN14</f>
        <v>Vyplň údaj</v>
      </c>
      <c r="L18" s="43"/>
    </row>
    <row r="19" s="1" customFormat="1" ht="6.96" customHeight="1">
      <c r="B19" s="43"/>
      <c r="I19" s="136"/>
      <c r="L19" s="43"/>
    </row>
    <row r="20" s="1" customFormat="1" ht="12" customHeight="1">
      <c r="B20" s="43"/>
      <c r="D20" s="134" t="s">
        <v>34</v>
      </c>
      <c r="I20" s="139" t="s">
        <v>27</v>
      </c>
      <c r="J20" s="138" t="s">
        <v>35</v>
      </c>
      <c r="L20" s="43"/>
    </row>
    <row r="21" s="1" customFormat="1" ht="18" customHeight="1">
      <c r="B21" s="43"/>
      <c r="E21" s="138" t="s">
        <v>36</v>
      </c>
      <c r="I21" s="139" t="s">
        <v>30</v>
      </c>
      <c r="J21" s="138" t="s">
        <v>37</v>
      </c>
      <c r="L21" s="43"/>
    </row>
    <row r="22" s="1" customFormat="1" ht="6.96" customHeight="1">
      <c r="B22" s="43"/>
      <c r="I22" s="136"/>
      <c r="L22" s="43"/>
    </row>
    <row r="23" s="1" customFormat="1" ht="12" customHeight="1">
      <c r="B23" s="43"/>
      <c r="D23" s="134" t="s">
        <v>39</v>
      </c>
      <c r="I23" s="139" t="s">
        <v>27</v>
      </c>
      <c r="J23" s="138" t="str">
        <f>IF('Rekapitulace stavby'!AN19="","",'Rekapitulace stavby'!AN19)</f>
        <v/>
      </c>
      <c r="L23" s="43"/>
    </row>
    <row r="24" s="1" customFormat="1" ht="18" customHeight="1">
      <c r="B24" s="43"/>
      <c r="E24" s="138" t="str">
        <f>IF('Rekapitulace stavby'!E20="","",'Rekapitulace stavby'!E20)</f>
        <v xml:space="preserve"> </v>
      </c>
      <c r="I24" s="139" t="s">
        <v>30</v>
      </c>
      <c r="J24" s="138" t="str">
        <f>IF('Rekapitulace stavby'!AN20="","",'Rekapitulace stavby'!AN20)</f>
        <v/>
      </c>
      <c r="L24" s="43"/>
    </row>
    <row r="25" s="1" customFormat="1" ht="6.96" customHeight="1">
      <c r="B25" s="43"/>
      <c r="I25" s="136"/>
      <c r="L25" s="43"/>
    </row>
    <row r="26" s="1" customFormat="1" ht="12" customHeight="1">
      <c r="B26" s="43"/>
      <c r="D26" s="134" t="s">
        <v>41</v>
      </c>
      <c r="I26" s="136"/>
      <c r="L26" s="43"/>
    </row>
    <row r="27" s="7" customFormat="1" ht="16.5" customHeight="1">
      <c r="B27" s="141"/>
      <c r="E27" s="142" t="s">
        <v>21</v>
      </c>
      <c r="F27" s="142"/>
      <c r="G27" s="142"/>
      <c r="H27" s="142"/>
      <c r="I27" s="143"/>
      <c r="L27" s="141"/>
    </row>
    <row r="28" s="1" customFormat="1" ht="6.96" customHeight="1">
      <c r="B28" s="43"/>
      <c r="I28" s="136"/>
      <c r="L28" s="43"/>
    </row>
    <row r="29" s="1" customFormat="1" ht="6.96" customHeight="1">
      <c r="B29" s="43"/>
      <c r="D29" s="75"/>
      <c r="E29" s="75"/>
      <c r="F29" s="75"/>
      <c r="G29" s="75"/>
      <c r="H29" s="75"/>
      <c r="I29" s="145"/>
      <c r="J29" s="75"/>
      <c r="K29" s="75"/>
      <c r="L29" s="43"/>
    </row>
    <row r="30" s="1" customFormat="1" ht="25.44" customHeight="1">
      <c r="B30" s="43"/>
      <c r="D30" s="146" t="s">
        <v>43</v>
      </c>
      <c r="I30" s="136"/>
      <c r="J30" s="147">
        <f>ROUND(J80, 2)</f>
        <v>0</v>
      </c>
      <c r="L30" s="43"/>
    </row>
    <row r="31" s="1" customFormat="1" ht="6.96" customHeight="1">
      <c r="B31" s="43"/>
      <c r="D31" s="75"/>
      <c r="E31" s="75"/>
      <c r="F31" s="75"/>
      <c r="G31" s="75"/>
      <c r="H31" s="75"/>
      <c r="I31" s="145"/>
      <c r="J31" s="75"/>
      <c r="K31" s="75"/>
      <c r="L31" s="43"/>
    </row>
    <row r="32" s="1" customFormat="1" ht="14.4" customHeight="1">
      <c r="B32" s="43"/>
      <c r="F32" s="148" t="s">
        <v>45</v>
      </c>
      <c r="I32" s="149" t="s">
        <v>44</v>
      </c>
      <c r="J32" s="148" t="s">
        <v>46</v>
      </c>
      <c r="L32" s="43"/>
    </row>
    <row r="33" s="1" customFormat="1" ht="14.4" customHeight="1">
      <c r="B33" s="43"/>
      <c r="D33" s="150" t="s">
        <v>47</v>
      </c>
      <c r="E33" s="134" t="s">
        <v>48</v>
      </c>
      <c r="F33" s="151">
        <f>ROUND((SUM(BE80:BE103)),  2)</f>
        <v>0</v>
      </c>
      <c r="I33" s="152">
        <v>0.20999999999999999</v>
      </c>
      <c r="J33" s="151">
        <f>ROUND(((SUM(BE80:BE103))*I33),  2)</f>
        <v>0</v>
      </c>
      <c r="L33" s="43"/>
    </row>
    <row r="34" s="1" customFormat="1" ht="14.4" customHeight="1">
      <c r="B34" s="43"/>
      <c r="E34" s="134" t="s">
        <v>49</v>
      </c>
      <c r="F34" s="151">
        <f>ROUND((SUM(BF80:BF103)),  2)</f>
        <v>0</v>
      </c>
      <c r="I34" s="152">
        <v>0.14999999999999999</v>
      </c>
      <c r="J34" s="151">
        <f>ROUND(((SUM(BF80:BF103))*I34),  2)</f>
        <v>0</v>
      </c>
      <c r="L34" s="43"/>
    </row>
    <row r="35" hidden="1" s="1" customFormat="1" ht="14.4" customHeight="1">
      <c r="B35" s="43"/>
      <c r="E35" s="134" t="s">
        <v>50</v>
      </c>
      <c r="F35" s="151">
        <f>ROUND((SUM(BG80:BG103)),  2)</f>
        <v>0</v>
      </c>
      <c r="I35" s="152">
        <v>0.20999999999999999</v>
      </c>
      <c r="J35" s="151">
        <f>0</f>
        <v>0</v>
      </c>
      <c r="L35" s="43"/>
    </row>
    <row r="36" hidden="1" s="1" customFormat="1" ht="14.4" customHeight="1">
      <c r="B36" s="43"/>
      <c r="E36" s="134" t="s">
        <v>51</v>
      </c>
      <c r="F36" s="151">
        <f>ROUND((SUM(BH80:BH103)),  2)</f>
        <v>0</v>
      </c>
      <c r="I36" s="152">
        <v>0.14999999999999999</v>
      </c>
      <c r="J36" s="151">
        <f>0</f>
        <v>0</v>
      </c>
      <c r="L36" s="43"/>
    </row>
    <row r="37" hidden="1" s="1" customFormat="1" ht="14.4" customHeight="1">
      <c r="B37" s="43"/>
      <c r="E37" s="134" t="s">
        <v>52</v>
      </c>
      <c r="F37" s="151">
        <f>ROUND((SUM(BI80:BI103)),  2)</f>
        <v>0</v>
      </c>
      <c r="I37" s="152">
        <v>0</v>
      </c>
      <c r="J37" s="151">
        <f>0</f>
        <v>0</v>
      </c>
      <c r="L37" s="43"/>
    </row>
    <row r="38" s="1" customFormat="1" ht="6.96" customHeight="1">
      <c r="B38" s="43"/>
      <c r="I38" s="136"/>
      <c r="L38" s="43"/>
    </row>
    <row r="39" s="1" customFormat="1" ht="25.44" customHeight="1">
      <c r="B39" s="43"/>
      <c r="C39" s="153"/>
      <c r="D39" s="154" t="s">
        <v>53</v>
      </c>
      <c r="E39" s="155"/>
      <c r="F39" s="155"/>
      <c r="G39" s="156" t="s">
        <v>54</v>
      </c>
      <c r="H39" s="157" t="s">
        <v>55</v>
      </c>
      <c r="I39" s="158"/>
      <c r="J39" s="159">
        <f>SUM(J30:J37)</f>
        <v>0</v>
      </c>
      <c r="K39" s="160"/>
      <c r="L39" s="43"/>
    </row>
    <row r="40" s="1" customFormat="1" ht="14.4" customHeight="1">
      <c r="B40" s="161"/>
      <c r="C40" s="162"/>
      <c r="D40" s="162"/>
      <c r="E40" s="162"/>
      <c r="F40" s="162"/>
      <c r="G40" s="162"/>
      <c r="H40" s="162"/>
      <c r="I40" s="163"/>
      <c r="J40" s="162"/>
      <c r="K40" s="162"/>
      <c r="L40" s="43"/>
    </row>
    <row r="44" s="1" customFormat="1" ht="6.96" customHeight="1">
      <c r="B44" s="164"/>
      <c r="C44" s="165"/>
      <c r="D44" s="165"/>
      <c r="E44" s="165"/>
      <c r="F44" s="165"/>
      <c r="G44" s="165"/>
      <c r="H44" s="165"/>
      <c r="I44" s="166"/>
      <c r="J44" s="165"/>
      <c r="K44" s="165"/>
      <c r="L44" s="43"/>
    </row>
    <row r="45" s="1" customFormat="1" ht="24.96" customHeight="1">
      <c r="B45" s="38"/>
      <c r="C45" s="23" t="s">
        <v>166</v>
      </c>
      <c r="D45" s="39"/>
      <c r="E45" s="39"/>
      <c r="F45" s="39"/>
      <c r="G45" s="39"/>
      <c r="H45" s="39"/>
      <c r="I45" s="136"/>
      <c r="J45" s="39"/>
      <c r="K45" s="39"/>
      <c r="L45" s="43"/>
    </row>
    <row r="46" s="1" customFormat="1" ht="6.96" customHeight="1">
      <c r="B46" s="38"/>
      <c r="C46" s="39"/>
      <c r="D46" s="39"/>
      <c r="E46" s="39"/>
      <c r="F46" s="39"/>
      <c r="G46" s="39"/>
      <c r="H46" s="39"/>
      <c r="I46" s="136"/>
      <c r="J46" s="39"/>
      <c r="K46" s="39"/>
      <c r="L46" s="43"/>
    </row>
    <row r="47" s="1" customFormat="1" ht="12" customHeight="1">
      <c r="B47" s="38"/>
      <c r="C47" s="32" t="s">
        <v>16</v>
      </c>
      <c r="D47" s="39"/>
      <c r="E47" s="39"/>
      <c r="F47" s="39"/>
      <c r="G47" s="39"/>
      <c r="H47" s="39"/>
      <c r="I47" s="136"/>
      <c r="J47" s="39"/>
      <c r="K47" s="39"/>
      <c r="L47" s="43"/>
    </row>
    <row r="48" s="1" customFormat="1" ht="16.5" customHeight="1">
      <c r="B48" s="38"/>
      <c r="C48" s="39"/>
      <c r="D48" s="39"/>
      <c r="E48" s="167" t="str">
        <f>E7</f>
        <v>Vodní dílo Chroustovice - rekonstrukce hradící konstrukce</v>
      </c>
      <c r="F48" s="32"/>
      <c r="G48" s="32"/>
      <c r="H48" s="32"/>
      <c r="I48" s="136"/>
      <c r="J48" s="39"/>
      <c r="K48" s="39"/>
      <c r="L48" s="43"/>
    </row>
    <row r="49" s="1" customFormat="1" ht="12" customHeight="1">
      <c r="B49" s="38"/>
      <c r="C49" s="32" t="s">
        <v>106</v>
      </c>
      <c r="D49" s="39"/>
      <c r="E49" s="39"/>
      <c r="F49" s="39"/>
      <c r="G49" s="39"/>
      <c r="H49" s="39"/>
      <c r="I49" s="136"/>
      <c r="J49" s="39"/>
      <c r="K49" s="39"/>
      <c r="L49" s="43"/>
    </row>
    <row r="50" s="1" customFormat="1" ht="16.5" customHeight="1">
      <c r="B50" s="38"/>
      <c r="C50" s="39"/>
      <c r="D50" s="39"/>
      <c r="E50" s="68" t="str">
        <f>E9</f>
        <v>VON - Vedlejší a ostatní náklady</v>
      </c>
      <c r="F50" s="39"/>
      <c r="G50" s="39"/>
      <c r="H50" s="39"/>
      <c r="I50" s="136"/>
      <c r="J50" s="39"/>
      <c r="K50" s="39"/>
      <c r="L50" s="43"/>
    </row>
    <row r="51" s="1" customFormat="1" ht="6.96" customHeight="1">
      <c r="B51" s="38"/>
      <c r="C51" s="39"/>
      <c r="D51" s="39"/>
      <c r="E51" s="39"/>
      <c r="F51" s="39"/>
      <c r="G51" s="39"/>
      <c r="H51" s="39"/>
      <c r="I51" s="136"/>
      <c r="J51" s="39"/>
      <c r="K51" s="39"/>
      <c r="L51" s="43"/>
    </row>
    <row r="52" s="1" customFormat="1" ht="12" customHeight="1">
      <c r="B52" s="38"/>
      <c r="C52" s="32" t="s">
        <v>22</v>
      </c>
      <c r="D52" s="39"/>
      <c r="E52" s="39"/>
      <c r="F52" s="27" t="str">
        <f>F12</f>
        <v>Obec Croustovice</v>
      </c>
      <c r="G52" s="39"/>
      <c r="H52" s="39"/>
      <c r="I52" s="139" t="s">
        <v>24</v>
      </c>
      <c r="J52" s="71" t="str">
        <f>IF(J12="","",J12)</f>
        <v>11. 7. 2018</v>
      </c>
      <c r="K52" s="39"/>
      <c r="L52" s="43"/>
    </row>
    <row r="53" s="1" customFormat="1" ht="6.96" customHeight="1">
      <c r="B53" s="38"/>
      <c r="C53" s="39"/>
      <c r="D53" s="39"/>
      <c r="E53" s="39"/>
      <c r="F53" s="39"/>
      <c r="G53" s="39"/>
      <c r="H53" s="39"/>
      <c r="I53" s="136"/>
      <c r="J53" s="39"/>
      <c r="K53" s="39"/>
      <c r="L53" s="43"/>
    </row>
    <row r="54" s="1" customFormat="1" ht="15.15" customHeight="1">
      <c r="B54" s="38"/>
      <c r="C54" s="32" t="s">
        <v>26</v>
      </c>
      <c r="D54" s="39"/>
      <c r="E54" s="39"/>
      <c r="F54" s="27" t="str">
        <f>E15</f>
        <v>Povodí Labe, státní podnik</v>
      </c>
      <c r="G54" s="39"/>
      <c r="H54" s="39"/>
      <c r="I54" s="139" t="s">
        <v>34</v>
      </c>
      <c r="J54" s="36" t="str">
        <f>E21</f>
        <v>AQUATIS a. s.</v>
      </c>
      <c r="K54" s="39"/>
      <c r="L54" s="43"/>
    </row>
    <row r="55" s="1" customFormat="1" ht="15.15" customHeight="1">
      <c r="B55" s="38"/>
      <c r="C55" s="32" t="s">
        <v>32</v>
      </c>
      <c r="D55" s="39"/>
      <c r="E55" s="39"/>
      <c r="F55" s="27" t="str">
        <f>IF(E18="","",E18)</f>
        <v>Vyplň údaj</v>
      </c>
      <c r="G55" s="39"/>
      <c r="H55" s="39"/>
      <c r="I55" s="139" t="s">
        <v>39</v>
      </c>
      <c r="J55" s="36" t="str">
        <f>E24</f>
        <v xml:space="preserve"> </v>
      </c>
      <c r="K55" s="39"/>
      <c r="L55" s="43"/>
    </row>
    <row r="56" s="1" customFormat="1" ht="10.32" customHeight="1">
      <c r="B56" s="38"/>
      <c r="C56" s="39"/>
      <c r="D56" s="39"/>
      <c r="E56" s="39"/>
      <c r="F56" s="39"/>
      <c r="G56" s="39"/>
      <c r="H56" s="39"/>
      <c r="I56" s="136"/>
      <c r="J56" s="39"/>
      <c r="K56" s="39"/>
      <c r="L56" s="43"/>
    </row>
    <row r="57" s="1" customFormat="1" ht="29.28" customHeight="1">
      <c r="B57" s="38"/>
      <c r="C57" s="168" t="s">
        <v>167</v>
      </c>
      <c r="D57" s="169"/>
      <c r="E57" s="169"/>
      <c r="F57" s="169"/>
      <c r="G57" s="169"/>
      <c r="H57" s="169"/>
      <c r="I57" s="170"/>
      <c r="J57" s="171" t="s">
        <v>168</v>
      </c>
      <c r="K57" s="169"/>
      <c r="L57" s="43"/>
    </row>
    <row r="58" s="1" customFormat="1" ht="10.32" customHeight="1">
      <c r="B58" s="38"/>
      <c r="C58" s="39"/>
      <c r="D58" s="39"/>
      <c r="E58" s="39"/>
      <c r="F58" s="39"/>
      <c r="G58" s="39"/>
      <c r="H58" s="39"/>
      <c r="I58" s="136"/>
      <c r="J58" s="39"/>
      <c r="K58" s="39"/>
      <c r="L58" s="43"/>
    </row>
    <row r="59" s="1" customFormat="1" ht="22.8" customHeight="1">
      <c r="B59" s="38"/>
      <c r="C59" s="172" t="s">
        <v>75</v>
      </c>
      <c r="D59" s="39"/>
      <c r="E59" s="39"/>
      <c r="F59" s="39"/>
      <c r="G59" s="39"/>
      <c r="H59" s="39"/>
      <c r="I59" s="136"/>
      <c r="J59" s="101">
        <f>J80</f>
        <v>0</v>
      </c>
      <c r="K59" s="39"/>
      <c r="L59" s="43"/>
      <c r="AU59" s="17" t="s">
        <v>169</v>
      </c>
    </row>
    <row r="60" s="8" customFormat="1" ht="24.96" customHeight="1">
      <c r="B60" s="173"/>
      <c r="C60" s="174"/>
      <c r="D60" s="175" t="s">
        <v>880</v>
      </c>
      <c r="E60" s="176"/>
      <c r="F60" s="176"/>
      <c r="G60" s="176"/>
      <c r="H60" s="176"/>
      <c r="I60" s="177"/>
      <c r="J60" s="178">
        <f>J81</f>
        <v>0</v>
      </c>
      <c r="K60" s="174"/>
      <c r="L60" s="179"/>
    </row>
    <row r="61" s="1" customFormat="1" ht="21.84" customHeight="1">
      <c r="B61" s="38"/>
      <c r="C61" s="39"/>
      <c r="D61" s="39"/>
      <c r="E61" s="39"/>
      <c r="F61" s="39"/>
      <c r="G61" s="39"/>
      <c r="H61" s="39"/>
      <c r="I61" s="136"/>
      <c r="J61" s="39"/>
      <c r="K61" s="39"/>
      <c r="L61" s="43"/>
    </row>
    <row r="62" s="1" customFormat="1" ht="6.96" customHeight="1">
      <c r="B62" s="58"/>
      <c r="C62" s="59"/>
      <c r="D62" s="59"/>
      <c r="E62" s="59"/>
      <c r="F62" s="59"/>
      <c r="G62" s="59"/>
      <c r="H62" s="59"/>
      <c r="I62" s="163"/>
      <c r="J62" s="59"/>
      <c r="K62" s="59"/>
      <c r="L62" s="43"/>
    </row>
    <row r="66" s="1" customFormat="1" ht="6.96" customHeight="1">
      <c r="B66" s="60"/>
      <c r="C66" s="61"/>
      <c r="D66" s="61"/>
      <c r="E66" s="61"/>
      <c r="F66" s="61"/>
      <c r="G66" s="61"/>
      <c r="H66" s="61"/>
      <c r="I66" s="166"/>
      <c r="J66" s="61"/>
      <c r="K66" s="61"/>
      <c r="L66" s="43"/>
    </row>
    <row r="67" s="1" customFormat="1" ht="24.96" customHeight="1">
      <c r="B67" s="38"/>
      <c r="C67" s="23" t="s">
        <v>182</v>
      </c>
      <c r="D67" s="39"/>
      <c r="E67" s="39"/>
      <c r="F67" s="39"/>
      <c r="G67" s="39"/>
      <c r="H67" s="39"/>
      <c r="I67" s="136"/>
      <c r="J67" s="39"/>
      <c r="K67" s="39"/>
      <c r="L67" s="43"/>
    </row>
    <row r="68" s="1" customFormat="1" ht="6.96" customHeight="1">
      <c r="B68" s="38"/>
      <c r="C68" s="39"/>
      <c r="D68" s="39"/>
      <c r="E68" s="39"/>
      <c r="F68" s="39"/>
      <c r="G68" s="39"/>
      <c r="H68" s="39"/>
      <c r="I68" s="136"/>
      <c r="J68" s="39"/>
      <c r="K68" s="39"/>
      <c r="L68" s="43"/>
    </row>
    <row r="69" s="1" customFormat="1" ht="12" customHeight="1">
      <c r="B69" s="38"/>
      <c r="C69" s="32" t="s">
        <v>16</v>
      </c>
      <c r="D69" s="39"/>
      <c r="E69" s="39"/>
      <c r="F69" s="39"/>
      <c r="G69" s="39"/>
      <c r="H69" s="39"/>
      <c r="I69" s="136"/>
      <c r="J69" s="39"/>
      <c r="K69" s="39"/>
      <c r="L69" s="43"/>
    </row>
    <row r="70" s="1" customFormat="1" ht="16.5" customHeight="1">
      <c r="B70" s="38"/>
      <c r="C70" s="39"/>
      <c r="D70" s="39"/>
      <c r="E70" s="167" t="str">
        <f>E7</f>
        <v>Vodní dílo Chroustovice - rekonstrukce hradící konstrukce</v>
      </c>
      <c r="F70" s="32"/>
      <c r="G70" s="32"/>
      <c r="H70" s="32"/>
      <c r="I70" s="136"/>
      <c r="J70" s="39"/>
      <c r="K70" s="39"/>
      <c r="L70" s="43"/>
    </row>
    <row r="71" s="1" customFormat="1" ht="12" customHeight="1">
      <c r="B71" s="38"/>
      <c r="C71" s="32" t="s">
        <v>106</v>
      </c>
      <c r="D71" s="39"/>
      <c r="E71" s="39"/>
      <c r="F71" s="39"/>
      <c r="G71" s="39"/>
      <c r="H71" s="39"/>
      <c r="I71" s="136"/>
      <c r="J71" s="39"/>
      <c r="K71" s="39"/>
      <c r="L71" s="43"/>
    </row>
    <row r="72" s="1" customFormat="1" ht="16.5" customHeight="1">
      <c r="B72" s="38"/>
      <c r="C72" s="39"/>
      <c r="D72" s="39"/>
      <c r="E72" s="68" t="str">
        <f>E9</f>
        <v>VON - Vedlejší a ostatní náklady</v>
      </c>
      <c r="F72" s="39"/>
      <c r="G72" s="39"/>
      <c r="H72" s="39"/>
      <c r="I72" s="136"/>
      <c r="J72" s="39"/>
      <c r="K72" s="39"/>
      <c r="L72" s="43"/>
    </row>
    <row r="73" s="1" customFormat="1" ht="6.96" customHeight="1">
      <c r="B73" s="38"/>
      <c r="C73" s="39"/>
      <c r="D73" s="39"/>
      <c r="E73" s="39"/>
      <c r="F73" s="39"/>
      <c r="G73" s="39"/>
      <c r="H73" s="39"/>
      <c r="I73" s="136"/>
      <c r="J73" s="39"/>
      <c r="K73" s="39"/>
      <c r="L73" s="43"/>
    </row>
    <row r="74" s="1" customFormat="1" ht="12" customHeight="1">
      <c r="B74" s="38"/>
      <c r="C74" s="32" t="s">
        <v>22</v>
      </c>
      <c r="D74" s="39"/>
      <c r="E74" s="39"/>
      <c r="F74" s="27" t="str">
        <f>F12</f>
        <v>Obec Croustovice</v>
      </c>
      <c r="G74" s="39"/>
      <c r="H74" s="39"/>
      <c r="I74" s="139" t="s">
        <v>24</v>
      </c>
      <c r="J74" s="71" t="str">
        <f>IF(J12="","",J12)</f>
        <v>11. 7. 2018</v>
      </c>
      <c r="K74" s="39"/>
      <c r="L74" s="43"/>
    </row>
    <row r="75" s="1" customFormat="1" ht="6.96" customHeight="1">
      <c r="B75" s="38"/>
      <c r="C75" s="39"/>
      <c r="D75" s="39"/>
      <c r="E75" s="39"/>
      <c r="F75" s="39"/>
      <c r="G75" s="39"/>
      <c r="H75" s="39"/>
      <c r="I75" s="136"/>
      <c r="J75" s="39"/>
      <c r="K75" s="39"/>
      <c r="L75" s="43"/>
    </row>
    <row r="76" s="1" customFormat="1" ht="15.15" customHeight="1">
      <c r="B76" s="38"/>
      <c r="C76" s="32" t="s">
        <v>26</v>
      </c>
      <c r="D76" s="39"/>
      <c r="E76" s="39"/>
      <c r="F76" s="27" t="str">
        <f>E15</f>
        <v>Povodí Labe, státní podnik</v>
      </c>
      <c r="G76" s="39"/>
      <c r="H76" s="39"/>
      <c r="I76" s="139" t="s">
        <v>34</v>
      </c>
      <c r="J76" s="36" t="str">
        <f>E21</f>
        <v>AQUATIS a. s.</v>
      </c>
      <c r="K76" s="39"/>
      <c r="L76" s="43"/>
    </row>
    <row r="77" s="1" customFormat="1" ht="15.15" customHeight="1">
      <c r="B77" s="38"/>
      <c r="C77" s="32" t="s">
        <v>32</v>
      </c>
      <c r="D77" s="39"/>
      <c r="E77" s="39"/>
      <c r="F77" s="27" t="str">
        <f>IF(E18="","",E18)</f>
        <v>Vyplň údaj</v>
      </c>
      <c r="G77" s="39"/>
      <c r="H77" s="39"/>
      <c r="I77" s="139" t="s">
        <v>39</v>
      </c>
      <c r="J77" s="36" t="str">
        <f>E24</f>
        <v xml:space="preserve"> </v>
      </c>
      <c r="K77" s="39"/>
      <c r="L77" s="43"/>
    </row>
    <row r="78" s="1" customFormat="1" ht="10.32" customHeight="1">
      <c r="B78" s="38"/>
      <c r="C78" s="39"/>
      <c r="D78" s="39"/>
      <c r="E78" s="39"/>
      <c r="F78" s="39"/>
      <c r="G78" s="39"/>
      <c r="H78" s="39"/>
      <c r="I78" s="136"/>
      <c r="J78" s="39"/>
      <c r="K78" s="39"/>
      <c r="L78" s="43"/>
    </row>
    <row r="79" s="10" customFormat="1" ht="29.28" customHeight="1">
      <c r="B79" s="187"/>
      <c r="C79" s="188" t="s">
        <v>183</v>
      </c>
      <c r="D79" s="189" t="s">
        <v>62</v>
      </c>
      <c r="E79" s="189" t="s">
        <v>58</v>
      </c>
      <c r="F79" s="189" t="s">
        <v>59</v>
      </c>
      <c r="G79" s="189" t="s">
        <v>184</v>
      </c>
      <c r="H79" s="189" t="s">
        <v>185</v>
      </c>
      <c r="I79" s="190" t="s">
        <v>186</v>
      </c>
      <c r="J79" s="189" t="s">
        <v>168</v>
      </c>
      <c r="K79" s="191" t="s">
        <v>187</v>
      </c>
      <c r="L79" s="192"/>
      <c r="M79" s="91" t="s">
        <v>21</v>
      </c>
      <c r="N79" s="92" t="s">
        <v>47</v>
      </c>
      <c r="O79" s="92" t="s">
        <v>188</v>
      </c>
      <c r="P79" s="92" t="s">
        <v>189</v>
      </c>
      <c r="Q79" s="92" t="s">
        <v>190</v>
      </c>
      <c r="R79" s="92" t="s">
        <v>191</v>
      </c>
      <c r="S79" s="92" t="s">
        <v>192</v>
      </c>
      <c r="T79" s="93" t="s">
        <v>193</v>
      </c>
    </row>
    <row r="80" s="1" customFormat="1" ht="22.8" customHeight="1">
      <c r="B80" s="38"/>
      <c r="C80" s="98" t="s">
        <v>194</v>
      </c>
      <c r="D80" s="39"/>
      <c r="E80" s="39"/>
      <c r="F80" s="39"/>
      <c r="G80" s="39"/>
      <c r="H80" s="39"/>
      <c r="I80" s="136"/>
      <c r="J80" s="193">
        <f>BK80</f>
        <v>0</v>
      </c>
      <c r="K80" s="39"/>
      <c r="L80" s="43"/>
      <c r="M80" s="94"/>
      <c r="N80" s="95"/>
      <c r="O80" s="95"/>
      <c r="P80" s="194">
        <f>P81</f>
        <v>0</v>
      </c>
      <c r="Q80" s="95"/>
      <c r="R80" s="194">
        <f>R81</f>
        <v>0</v>
      </c>
      <c r="S80" s="95"/>
      <c r="T80" s="195">
        <f>T81</f>
        <v>0</v>
      </c>
      <c r="AT80" s="17" t="s">
        <v>76</v>
      </c>
      <c r="AU80" s="17" t="s">
        <v>169</v>
      </c>
      <c r="BK80" s="196">
        <f>BK81</f>
        <v>0</v>
      </c>
    </row>
    <row r="81" s="11" customFormat="1" ht="25.92" customHeight="1">
      <c r="B81" s="197"/>
      <c r="C81" s="198"/>
      <c r="D81" s="199" t="s">
        <v>76</v>
      </c>
      <c r="E81" s="200" t="s">
        <v>88</v>
      </c>
      <c r="F81" s="200" t="s">
        <v>89</v>
      </c>
      <c r="G81" s="198"/>
      <c r="H81" s="198"/>
      <c r="I81" s="201"/>
      <c r="J81" s="202">
        <f>BK81</f>
        <v>0</v>
      </c>
      <c r="K81" s="198"/>
      <c r="L81" s="203"/>
      <c r="M81" s="204"/>
      <c r="N81" s="205"/>
      <c r="O81" s="205"/>
      <c r="P81" s="206">
        <f>SUM(P82:P103)</f>
        <v>0</v>
      </c>
      <c r="Q81" s="205"/>
      <c r="R81" s="206">
        <f>SUM(R82:R103)</f>
        <v>0</v>
      </c>
      <c r="S81" s="205"/>
      <c r="T81" s="207">
        <f>SUM(T82:T103)</f>
        <v>0</v>
      </c>
      <c r="AR81" s="208" t="s">
        <v>235</v>
      </c>
      <c r="AT81" s="209" t="s">
        <v>76</v>
      </c>
      <c r="AU81" s="209" t="s">
        <v>77</v>
      </c>
      <c r="AY81" s="208" t="s">
        <v>197</v>
      </c>
      <c r="BK81" s="210">
        <f>SUM(BK82:BK103)</f>
        <v>0</v>
      </c>
    </row>
    <row r="82" s="1" customFormat="1" ht="16.5" customHeight="1">
      <c r="B82" s="38"/>
      <c r="C82" s="213" t="s">
        <v>85</v>
      </c>
      <c r="D82" s="213" t="s">
        <v>199</v>
      </c>
      <c r="E82" s="214" t="s">
        <v>390</v>
      </c>
      <c r="F82" s="215" t="s">
        <v>881</v>
      </c>
      <c r="G82" s="216" t="s">
        <v>773</v>
      </c>
      <c r="H82" s="217">
        <v>1</v>
      </c>
      <c r="I82" s="218"/>
      <c r="J82" s="219">
        <f>ROUND(I82*H82,2)</f>
        <v>0</v>
      </c>
      <c r="K82" s="215" t="s">
        <v>21</v>
      </c>
      <c r="L82" s="43"/>
      <c r="M82" s="220" t="s">
        <v>21</v>
      </c>
      <c r="N82" s="221" t="s">
        <v>48</v>
      </c>
      <c r="O82" s="83"/>
      <c r="P82" s="222">
        <f>O82*H82</f>
        <v>0</v>
      </c>
      <c r="Q82" s="222">
        <v>0</v>
      </c>
      <c r="R82" s="222">
        <f>Q82*H82</f>
        <v>0</v>
      </c>
      <c r="S82" s="222">
        <v>0</v>
      </c>
      <c r="T82" s="223">
        <f>S82*H82</f>
        <v>0</v>
      </c>
      <c r="AR82" s="224" t="s">
        <v>882</v>
      </c>
      <c r="AT82" s="224" t="s">
        <v>199</v>
      </c>
      <c r="AU82" s="224" t="s">
        <v>85</v>
      </c>
      <c r="AY82" s="17" t="s">
        <v>197</v>
      </c>
      <c r="BE82" s="225">
        <f>IF(N82="základní",J82,0)</f>
        <v>0</v>
      </c>
      <c r="BF82" s="225">
        <f>IF(N82="snížená",J82,0)</f>
        <v>0</v>
      </c>
      <c r="BG82" s="225">
        <f>IF(N82="zákl. přenesená",J82,0)</f>
        <v>0</v>
      </c>
      <c r="BH82" s="225">
        <f>IF(N82="sníž. přenesená",J82,0)</f>
        <v>0</v>
      </c>
      <c r="BI82" s="225">
        <f>IF(N82="nulová",J82,0)</f>
        <v>0</v>
      </c>
      <c r="BJ82" s="17" t="s">
        <v>85</v>
      </c>
      <c r="BK82" s="225">
        <f>ROUND(I82*H82,2)</f>
        <v>0</v>
      </c>
      <c r="BL82" s="17" t="s">
        <v>882</v>
      </c>
      <c r="BM82" s="224" t="s">
        <v>883</v>
      </c>
    </row>
    <row r="83" s="1" customFormat="1">
      <c r="B83" s="38"/>
      <c r="C83" s="39"/>
      <c r="D83" s="226" t="s">
        <v>206</v>
      </c>
      <c r="E83" s="39"/>
      <c r="F83" s="227" t="s">
        <v>884</v>
      </c>
      <c r="G83" s="39"/>
      <c r="H83" s="39"/>
      <c r="I83" s="136"/>
      <c r="J83" s="39"/>
      <c r="K83" s="39"/>
      <c r="L83" s="43"/>
      <c r="M83" s="228"/>
      <c r="N83" s="83"/>
      <c r="O83" s="83"/>
      <c r="P83" s="83"/>
      <c r="Q83" s="83"/>
      <c r="R83" s="83"/>
      <c r="S83" s="83"/>
      <c r="T83" s="84"/>
      <c r="AT83" s="17" t="s">
        <v>206</v>
      </c>
      <c r="AU83" s="17" t="s">
        <v>85</v>
      </c>
    </row>
    <row r="84" s="1" customFormat="1" ht="16.5" customHeight="1">
      <c r="B84" s="38"/>
      <c r="C84" s="213" t="s">
        <v>87</v>
      </c>
      <c r="D84" s="213" t="s">
        <v>199</v>
      </c>
      <c r="E84" s="214" t="s">
        <v>368</v>
      </c>
      <c r="F84" s="215" t="s">
        <v>885</v>
      </c>
      <c r="G84" s="216" t="s">
        <v>773</v>
      </c>
      <c r="H84" s="217">
        <v>1</v>
      </c>
      <c r="I84" s="218"/>
      <c r="J84" s="219">
        <f>ROUND(I84*H84,2)</f>
        <v>0</v>
      </c>
      <c r="K84" s="215" t="s">
        <v>21</v>
      </c>
      <c r="L84" s="43"/>
      <c r="M84" s="220" t="s">
        <v>21</v>
      </c>
      <c r="N84" s="221" t="s">
        <v>48</v>
      </c>
      <c r="O84" s="83"/>
      <c r="P84" s="222">
        <f>O84*H84</f>
        <v>0</v>
      </c>
      <c r="Q84" s="222">
        <v>0</v>
      </c>
      <c r="R84" s="222">
        <f>Q84*H84</f>
        <v>0</v>
      </c>
      <c r="S84" s="222">
        <v>0</v>
      </c>
      <c r="T84" s="223">
        <f>S84*H84</f>
        <v>0</v>
      </c>
      <c r="AR84" s="224" t="s">
        <v>882</v>
      </c>
      <c r="AT84" s="224" t="s">
        <v>199</v>
      </c>
      <c r="AU84" s="224" t="s">
        <v>85</v>
      </c>
      <c r="AY84" s="17" t="s">
        <v>197</v>
      </c>
      <c r="BE84" s="225">
        <f>IF(N84="základní",J84,0)</f>
        <v>0</v>
      </c>
      <c r="BF84" s="225">
        <f>IF(N84="snížená",J84,0)</f>
        <v>0</v>
      </c>
      <c r="BG84" s="225">
        <f>IF(N84="zákl. přenesená",J84,0)</f>
        <v>0</v>
      </c>
      <c r="BH84" s="225">
        <f>IF(N84="sníž. přenesená",J84,0)</f>
        <v>0</v>
      </c>
      <c r="BI84" s="225">
        <f>IF(N84="nulová",J84,0)</f>
        <v>0</v>
      </c>
      <c r="BJ84" s="17" t="s">
        <v>85</v>
      </c>
      <c r="BK84" s="225">
        <f>ROUND(I84*H84,2)</f>
        <v>0</v>
      </c>
      <c r="BL84" s="17" t="s">
        <v>882</v>
      </c>
      <c r="BM84" s="224" t="s">
        <v>886</v>
      </c>
    </row>
    <row r="85" s="1" customFormat="1" ht="16.5" customHeight="1">
      <c r="B85" s="38"/>
      <c r="C85" s="213" t="s">
        <v>219</v>
      </c>
      <c r="D85" s="213" t="s">
        <v>199</v>
      </c>
      <c r="E85" s="214" t="s">
        <v>377</v>
      </c>
      <c r="F85" s="215" t="s">
        <v>887</v>
      </c>
      <c r="G85" s="216" t="s">
        <v>773</v>
      </c>
      <c r="H85" s="217">
        <v>1</v>
      </c>
      <c r="I85" s="218"/>
      <c r="J85" s="219">
        <f>ROUND(I85*H85,2)</f>
        <v>0</v>
      </c>
      <c r="K85" s="215" t="s">
        <v>21</v>
      </c>
      <c r="L85" s="43"/>
      <c r="M85" s="220" t="s">
        <v>21</v>
      </c>
      <c r="N85" s="221" t="s">
        <v>48</v>
      </c>
      <c r="O85" s="83"/>
      <c r="P85" s="222">
        <f>O85*H85</f>
        <v>0</v>
      </c>
      <c r="Q85" s="222">
        <v>0</v>
      </c>
      <c r="R85" s="222">
        <f>Q85*H85</f>
        <v>0</v>
      </c>
      <c r="S85" s="222">
        <v>0</v>
      </c>
      <c r="T85" s="223">
        <f>S85*H85</f>
        <v>0</v>
      </c>
      <c r="AR85" s="224" t="s">
        <v>882</v>
      </c>
      <c r="AT85" s="224" t="s">
        <v>199</v>
      </c>
      <c r="AU85" s="224" t="s">
        <v>85</v>
      </c>
      <c r="AY85" s="17" t="s">
        <v>197</v>
      </c>
      <c r="BE85" s="225">
        <f>IF(N85="základní",J85,0)</f>
        <v>0</v>
      </c>
      <c r="BF85" s="225">
        <f>IF(N85="snížená",J85,0)</f>
        <v>0</v>
      </c>
      <c r="BG85" s="225">
        <f>IF(N85="zákl. přenesená",J85,0)</f>
        <v>0</v>
      </c>
      <c r="BH85" s="225">
        <f>IF(N85="sníž. přenesená",J85,0)</f>
        <v>0</v>
      </c>
      <c r="BI85" s="225">
        <f>IF(N85="nulová",J85,0)</f>
        <v>0</v>
      </c>
      <c r="BJ85" s="17" t="s">
        <v>85</v>
      </c>
      <c r="BK85" s="225">
        <f>ROUND(I85*H85,2)</f>
        <v>0</v>
      </c>
      <c r="BL85" s="17" t="s">
        <v>882</v>
      </c>
      <c r="BM85" s="224" t="s">
        <v>888</v>
      </c>
    </row>
    <row r="86" s="1" customFormat="1" ht="16.5" customHeight="1">
      <c r="B86" s="38"/>
      <c r="C86" s="213" t="s">
        <v>204</v>
      </c>
      <c r="D86" s="213" t="s">
        <v>199</v>
      </c>
      <c r="E86" s="214" t="s">
        <v>356</v>
      </c>
      <c r="F86" s="215" t="s">
        <v>889</v>
      </c>
      <c r="G86" s="216" t="s">
        <v>773</v>
      </c>
      <c r="H86" s="217">
        <v>1</v>
      </c>
      <c r="I86" s="218"/>
      <c r="J86" s="219">
        <f>ROUND(I86*H86,2)</f>
        <v>0</v>
      </c>
      <c r="K86" s="215" t="s">
        <v>21</v>
      </c>
      <c r="L86" s="43"/>
      <c r="M86" s="220" t="s">
        <v>21</v>
      </c>
      <c r="N86" s="221" t="s">
        <v>48</v>
      </c>
      <c r="O86" s="83"/>
      <c r="P86" s="222">
        <f>O86*H86</f>
        <v>0</v>
      </c>
      <c r="Q86" s="222">
        <v>0</v>
      </c>
      <c r="R86" s="222">
        <f>Q86*H86</f>
        <v>0</v>
      </c>
      <c r="S86" s="222">
        <v>0</v>
      </c>
      <c r="T86" s="223">
        <f>S86*H86</f>
        <v>0</v>
      </c>
      <c r="AR86" s="224" t="s">
        <v>882</v>
      </c>
      <c r="AT86" s="224" t="s">
        <v>199</v>
      </c>
      <c r="AU86" s="224" t="s">
        <v>85</v>
      </c>
      <c r="AY86" s="17" t="s">
        <v>197</v>
      </c>
      <c r="BE86" s="225">
        <f>IF(N86="základní",J86,0)</f>
        <v>0</v>
      </c>
      <c r="BF86" s="225">
        <f>IF(N86="snížená",J86,0)</f>
        <v>0</v>
      </c>
      <c r="BG86" s="225">
        <f>IF(N86="zákl. přenesená",J86,0)</f>
        <v>0</v>
      </c>
      <c r="BH86" s="225">
        <f>IF(N86="sníž. přenesená",J86,0)</f>
        <v>0</v>
      </c>
      <c r="BI86" s="225">
        <f>IF(N86="nulová",J86,0)</f>
        <v>0</v>
      </c>
      <c r="BJ86" s="17" t="s">
        <v>85</v>
      </c>
      <c r="BK86" s="225">
        <f>ROUND(I86*H86,2)</f>
        <v>0</v>
      </c>
      <c r="BL86" s="17" t="s">
        <v>882</v>
      </c>
      <c r="BM86" s="224" t="s">
        <v>890</v>
      </c>
    </row>
    <row r="87" s="1" customFormat="1" ht="16.5" customHeight="1">
      <c r="B87" s="38"/>
      <c r="C87" s="213" t="s">
        <v>235</v>
      </c>
      <c r="D87" s="213" t="s">
        <v>199</v>
      </c>
      <c r="E87" s="214" t="s">
        <v>657</v>
      </c>
      <c r="F87" s="215" t="s">
        <v>891</v>
      </c>
      <c r="G87" s="216" t="s">
        <v>773</v>
      </c>
      <c r="H87" s="217">
        <v>1</v>
      </c>
      <c r="I87" s="218"/>
      <c r="J87" s="219">
        <f>ROUND(I87*H87,2)</f>
        <v>0</v>
      </c>
      <c r="K87" s="215" t="s">
        <v>21</v>
      </c>
      <c r="L87" s="43"/>
      <c r="M87" s="220" t="s">
        <v>21</v>
      </c>
      <c r="N87" s="221" t="s">
        <v>48</v>
      </c>
      <c r="O87" s="83"/>
      <c r="P87" s="222">
        <f>O87*H87</f>
        <v>0</v>
      </c>
      <c r="Q87" s="222">
        <v>0</v>
      </c>
      <c r="R87" s="222">
        <f>Q87*H87</f>
        <v>0</v>
      </c>
      <c r="S87" s="222">
        <v>0</v>
      </c>
      <c r="T87" s="223">
        <f>S87*H87</f>
        <v>0</v>
      </c>
      <c r="AR87" s="224" t="s">
        <v>882</v>
      </c>
      <c r="AT87" s="224" t="s">
        <v>199</v>
      </c>
      <c r="AU87" s="224" t="s">
        <v>85</v>
      </c>
      <c r="AY87" s="17" t="s">
        <v>197</v>
      </c>
      <c r="BE87" s="225">
        <f>IF(N87="základní",J87,0)</f>
        <v>0</v>
      </c>
      <c r="BF87" s="225">
        <f>IF(N87="snížená",J87,0)</f>
        <v>0</v>
      </c>
      <c r="BG87" s="225">
        <f>IF(N87="zákl. přenesená",J87,0)</f>
        <v>0</v>
      </c>
      <c r="BH87" s="225">
        <f>IF(N87="sníž. přenesená",J87,0)</f>
        <v>0</v>
      </c>
      <c r="BI87" s="225">
        <f>IF(N87="nulová",J87,0)</f>
        <v>0</v>
      </c>
      <c r="BJ87" s="17" t="s">
        <v>85</v>
      </c>
      <c r="BK87" s="225">
        <f>ROUND(I87*H87,2)</f>
        <v>0</v>
      </c>
      <c r="BL87" s="17" t="s">
        <v>882</v>
      </c>
      <c r="BM87" s="224" t="s">
        <v>892</v>
      </c>
    </row>
    <row r="88" s="1" customFormat="1" ht="16.5" customHeight="1">
      <c r="B88" s="38"/>
      <c r="C88" s="213" t="s">
        <v>241</v>
      </c>
      <c r="D88" s="213" t="s">
        <v>199</v>
      </c>
      <c r="E88" s="214" t="s">
        <v>893</v>
      </c>
      <c r="F88" s="215" t="s">
        <v>894</v>
      </c>
      <c r="G88" s="216" t="s">
        <v>773</v>
      </c>
      <c r="H88" s="217">
        <v>1</v>
      </c>
      <c r="I88" s="218"/>
      <c r="J88" s="219">
        <f>ROUND(I88*H88,2)</f>
        <v>0</v>
      </c>
      <c r="K88" s="215" t="s">
        <v>21</v>
      </c>
      <c r="L88" s="43"/>
      <c r="M88" s="220" t="s">
        <v>21</v>
      </c>
      <c r="N88" s="221" t="s">
        <v>48</v>
      </c>
      <c r="O88" s="83"/>
      <c r="P88" s="222">
        <f>O88*H88</f>
        <v>0</v>
      </c>
      <c r="Q88" s="222">
        <v>0</v>
      </c>
      <c r="R88" s="222">
        <f>Q88*H88</f>
        <v>0</v>
      </c>
      <c r="S88" s="222">
        <v>0</v>
      </c>
      <c r="T88" s="223">
        <f>S88*H88</f>
        <v>0</v>
      </c>
      <c r="AR88" s="224" t="s">
        <v>882</v>
      </c>
      <c r="AT88" s="224" t="s">
        <v>199</v>
      </c>
      <c r="AU88" s="224" t="s">
        <v>85</v>
      </c>
      <c r="AY88" s="17" t="s">
        <v>197</v>
      </c>
      <c r="BE88" s="225">
        <f>IF(N88="základní",J88,0)</f>
        <v>0</v>
      </c>
      <c r="BF88" s="225">
        <f>IF(N88="snížená",J88,0)</f>
        <v>0</v>
      </c>
      <c r="BG88" s="225">
        <f>IF(N88="zákl. přenesená",J88,0)</f>
        <v>0</v>
      </c>
      <c r="BH88" s="225">
        <f>IF(N88="sníž. přenesená",J88,0)</f>
        <v>0</v>
      </c>
      <c r="BI88" s="225">
        <f>IF(N88="nulová",J88,0)</f>
        <v>0</v>
      </c>
      <c r="BJ88" s="17" t="s">
        <v>85</v>
      </c>
      <c r="BK88" s="225">
        <f>ROUND(I88*H88,2)</f>
        <v>0</v>
      </c>
      <c r="BL88" s="17" t="s">
        <v>882</v>
      </c>
      <c r="BM88" s="224" t="s">
        <v>895</v>
      </c>
    </row>
    <row r="89" s="1" customFormat="1" ht="16.5" customHeight="1">
      <c r="B89" s="38"/>
      <c r="C89" s="213" t="s">
        <v>252</v>
      </c>
      <c r="D89" s="213" t="s">
        <v>199</v>
      </c>
      <c r="E89" s="214" t="s">
        <v>896</v>
      </c>
      <c r="F89" s="215" t="s">
        <v>897</v>
      </c>
      <c r="G89" s="216" t="s">
        <v>773</v>
      </c>
      <c r="H89" s="217">
        <v>1</v>
      </c>
      <c r="I89" s="218"/>
      <c r="J89" s="219">
        <f>ROUND(I89*H89,2)</f>
        <v>0</v>
      </c>
      <c r="K89" s="215" t="s">
        <v>21</v>
      </c>
      <c r="L89" s="43"/>
      <c r="M89" s="220" t="s">
        <v>21</v>
      </c>
      <c r="N89" s="221" t="s">
        <v>48</v>
      </c>
      <c r="O89" s="83"/>
      <c r="P89" s="222">
        <f>O89*H89</f>
        <v>0</v>
      </c>
      <c r="Q89" s="222">
        <v>0</v>
      </c>
      <c r="R89" s="222">
        <f>Q89*H89</f>
        <v>0</v>
      </c>
      <c r="S89" s="222">
        <v>0</v>
      </c>
      <c r="T89" s="223">
        <f>S89*H89</f>
        <v>0</v>
      </c>
      <c r="AR89" s="224" t="s">
        <v>882</v>
      </c>
      <c r="AT89" s="224" t="s">
        <v>199</v>
      </c>
      <c r="AU89" s="224" t="s">
        <v>85</v>
      </c>
      <c r="AY89" s="17" t="s">
        <v>197</v>
      </c>
      <c r="BE89" s="225">
        <f>IF(N89="základní",J89,0)</f>
        <v>0</v>
      </c>
      <c r="BF89" s="225">
        <f>IF(N89="snížená",J89,0)</f>
        <v>0</v>
      </c>
      <c r="BG89" s="225">
        <f>IF(N89="zákl. přenesená",J89,0)</f>
        <v>0</v>
      </c>
      <c r="BH89" s="225">
        <f>IF(N89="sníž. přenesená",J89,0)</f>
        <v>0</v>
      </c>
      <c r="BI89" s="225">
        <f>IF(N89="nulová",J89,0)</f>
        <v>0</v>
      </c>
      <c r="BJ89" s="17" t="s">
        <v>85</v>
      </c>
      <c r="BK89" s="225">
        <f>ROUND(I89*H89,2)</f>
        <v>0</v>
      </c>
      <c r="BL89" s="17" t="s">
        <v>882</v>
      </c>
      <c r="BM89" s="224" t="s">
        <v>898</v>
      </c>
    </row>
    <row r="90" s="1" customFormat="1">
      <c r="B90" s="38"/>
      <c r="C90" s="39"/>
      <c r="D90" s="226" t="s">
        <v>206</v>
      </c>
      <c r="E90" s="39"/>
      <c r="F90" s="227" t="s">
        <v>899</v>
      </c>
      <c r="G90" s="39"/>
      <c r="H90" s="39"/>
      <c r="I90" s="136"/>
      <c r="J90" s="39"/>
      <c r="K90" s="39"/>
      <c r="L90" s="43"/>
      <c r="M90" s="228"/>
      <c r="N90" s="83"/>
      <c r="O90" s="83"/>
      <c r="P90" s="83"/>
      <c r="Q90" s="83"/>
      <c r="R90" s="83"/>
      <c r="S90" s="83"/>
      <c r="T90" s="84"/>
      <c r="AT90" s="17" t="s">
        <v>206</v>
      </c>
      <c r="AU90" s="17" t="s">
        <v>85</v>
      </c>
    </row>
    <row r="91" s="1" customFormat="1" ht="16.5" customHeight="1">
      <c r="B91" s="38"/>
      <c r="C91" s="213" t="s">
        <v>258</v>
      </c>
      <c r="D91" s="213" t="s">
        <v>199</v>
      </c>
      <c r="E91" s="214" t="s">
        <v>900</v>
      </c>
      <c r="F91" s="215" t="s">
        <v>901</v>
      </c>
      <c r="G91" s="216" t="s">
        <v>773</v>
      </c>
      <c r="H91" s="217">
        <v>1</v>
      </c>
      <c r="I91" s="218"/>
      <c r="J91" s="219">
        <f>ROUND(I91*H91,2)</f>
        <v>0</v>
      </c>
      <c r="K91" s="215" t="s">
        <v>21</v>
      </c>
      <c r="L91" s="43"/>
      <c r="M91" s="220" t="s">
        <v>21</v>
      </c>
      <c r="N91" s="221" t="s">
        <v>48</v>
      </c>
      <c r="O91" s="83"/>
      <c r="P91" s="222">
        <f>O91*H91</f>
        <v>0</v>
      </c>
      <c r="Q91" s="222">
        <v>0</v>
      </c>
      <c r="R91" s="222">
        <f>Q91*H91</f>
        <v>0</v>
      </c>
      <c r="S91" s="222">
        <v>0</v>
      </c>
      <c r="T91" s="223">
        <f>S91*H91</f>
        <v>0</v>
      </c>
      <c r="AR91" s="224" t="s">
        <v>882</v>
      </c>
      <c r="AT91" s="224" t="s">
        <v>199</v>
      </c>
      <c r="AU91" s="224" t="s">
        <v>85</v>
      </c>
      <c r="AY91" s="17" t="s">
        <v>197</v>
      </c>
      <c r="BE91" s="225">
        <f>IF(N91="základní",J91,0)</f>
        <v>0</v>
      </c>
      <c r="BF91" s="225">
        <f>IF(N91="snížená",J91,0)</f>
        <v>0</v>
      </c>
      <c r="BG91" s="225">
        <f>IF(N91="zákl. přenesená",J91,0)</f>
        <v>0</v>
      </c>
      <c r="BH91" s="225">
        <f>IF(N91="sníž. přenesená",J91,0)</f>
        <v>0</v>
      </c>
      <c r="BI91" s="225">
        <f>IF(N91="nulová",J91,0)</f>
        <v>0</v>
      </c>
      <c r="BJ91" s="17" t="s">
        <v>85</v>
      </c>
      <c r="BK91" s="225">
        <f>ROUND(I91*H91,2)</f>
        <v>0</v>
      </c>
      <c r="BL91" s="17" t="s">
        <v>882</v>
      </c>
      <c r="BM91" s="224" t="s">
        <v>902</v>
      </c>
    </row>
    <row r="92" s="1" customFormat="1" ht="16.5" customHeight="1">
      <c r="B92" s="38"/>
      <c r="C92" s="213" t="s">
        <v>266</v>
      </c>
      <c r="D92" s="213" t="s">
        <v>199</v>
      </c>
      <c r="E92" s="214" t="s">
        <v>903</v>
      </c>
      <c r="F92" s="215" t="s">
        <v>904</v>
      </c>
      <c r="G92" s="216" t="s">
        <v>773</v>
      </c>
      <c r="H92" s="217">
        <v>1</v>
      </c>
      <c r="I92" s="218"/>
      <c r="J92" s="219">
        <f>ROUND(I92*H92,2)</f>
        <v>0</v>
      </c>
      <c r="K92" s="215" t="s">
        <v>21</v>
      </c>
      <c r="L92" s="43"/>
      <c r="M92" s="220" t="s">
        <v>21</v>
      </c>
      <c r="N92" s="221" t="s">
        <v>48</v>
      </c>
      <c r="O92" s="83"/>
      <c r="P92" s="222">
        <f>O92*H92</f>
        <v>0</v>
      </c>
      <c r="Q92" s="222">
        <v>0</v>
      </c>
      <c r="R92" s="222">
        <f>Q92*H92</f>
        <v>0</v>
      </c>
      <c r="S92" s="222">
        <v>0</v>
      </c>
      <c r="T92" s="223">
        <f>S92*H92</f>
        <v>0</v>
      </c>
      <c r="AR92" s="224" t="s">
        <v>882</v>
      </c>
      <c r="AT92" s="224" t="s">
        <v>199</v>
      </c>
      <c r="AU92" s="224" t="s">
        <v>85</v>
      </c>
      <c r="AY92" s="17" t="s">
        <v>197</v>
      </c>
      <c r="BE92" s="225">
        <f>IF(N92="základní",J92,0)</f>
        <v>0</v>
      </c>
      <c r="BF92" s="225">
        <f>IF(N92="snížená",J92,0)</f>
        <v>0</v>
      </c>
      <c r="BG92" s="225">
        <f>IF(N92="zákl. přenesená",J92,0)</f>
        <v>0</v>
      </c>
      <c r="BH92" s="225">
        <f>IF(N92="sníž. přenesená",J92,0)</f>
        <v>0</v>
      </c>
      <c r="BI92" s="225">
        <f>IF(N92="nulová",J92,0)</f>
        <v>0</v>
      </c>
      <c r="BJ92" s="17" t="s">
        <v>85</v>
      </c>
      <c r="BK92" s="225">
        <f>ROUND(I92*H92,2)</f>
        <v>0</v>
      </c>
      <c r="BL92" s="17" t="s">
        <v>882</v>
      </c>
      <c r="BM92" s="224" t="s">
        <v>905</v>
      </c>
    </row>
    <row r="93" s="1" customFormat="1" ht="16.5" customHeight="1">
      <c r="B93" s="38"/>
      <c r="C93" s="213" t="s">
        <v>274</v>
      </c>
      <c r="D93" s="213" t="s">
        <v>199</v>
      </c>
      <c r="E93" s="214" t="s">
        <v>906</v>
      </c>
      <c r="F93" s="215" t="s">
        <v>907</v>
      </c>
      <c r="G93" s="216" t="s">
        <v>773</v>
      </c>
      <c r="H93" s="217">
        <v>1</v>
      </c>
      <c r="I93" s="218"/>
      <c r="J93" s="219">
        <f>ROUND(I93*H93,2)</f>
        <v>0</v>
      </c>
      <c r="K93" s="215" t="s">
        <v>21</v>
      </c>
      <c r="L93" s="43"/>
      <c r="M93" s="220" t="s">
        <v>21</v>
      </c>
      <c r="N93" s="221" t="s">
        <v>48</v>
      </c>
      <c r="O93" s="83"/>
      <c r="P93" s="222">
        <f>O93*H93</f>
        <v>0</v>
      </c>
      <c r="Q93" s="222">
        <v>0</v>
      </c>
      <c r="R93" s="222">
        <f>Q93*H93</f>
        <v>0</v>
      </c>
      <c r="S93" s="222">
        <v>0</v>
      </c>
      <c r="T93" s="223">
        <f>S93*H93</f>
        <v>0</v>
      </c>
      <c r="AR93" s="224" t="s">
        <v>882</v>
      </c>
      <c r="AT93" s="224" t="s">
        <v>199</v>
      </c>
      <c r="AU93" s="224" t="s">
        <v>85</v>
      </c>
      <c r="AY93" s="17" t="s">
        <v>197</v>
      </c>
      <c r="BE93" s="225">
        <f>IF(N93="základní",J93,0)</f>
        <v>0</v>
      </c>
      <c r="BF93" s="225">
        <f>IF(N93="snížená",J93,0)</f>
        <v>0</v>
      </c>
      <c r="BG93" s="225">
        <f>IF(N93="zákl. přenesená",J93,0)</f>
        <v>0</v>
      </c>
      <c r="BH93" s="225">
        <f>IF(N93="sníž. přenesená",J93,0)</f>
        <v>0</v>
      </c>
      <c r="BI93" s="225">
        <f>IF(N93="nulová",J93,0)</f>
        <v>0</v>
      </c>
      <c r="BJ93" s="17" t="s">
        <v>85</v>
      </c>
      <c r="BK93" s="225">
        <f>ROUND(I93*H93,2)</f>
        <v>0</v>
      </c>
      <c r="BL93" s="17" t="s">
        <v>882</v>
      </c>
      <c r="BM93" s="224" t="s">
        <v>908</v>
      </c>
    </row>
    <row r="94" s="1" customFormat="1" ht="16.5" customHeight="1">
      <c r="B94" s="38"/>
      <c r="C94" s="213" t="s">
        <v>282</v>
      </c>
      <c r="D94" s="213" t="s">
        <v>199</v>
      </c>
      <c r="E94" s="214" t="s">
        <v>909</v>
      </c>
      <c r="F94" s="215" t="s">
        <v>910</v>
      </c>
      <c r="G94" s="216" t="s">
        <v>773</v>
      </c>
      <c r="H94" s="217">
        <v>1</v>
      </c>
      <c r="I94" s="218"/>
      <c r="J94" s="219">
        <f>ROUND(I94*H94,2)</f>
        <v>0</v>
      </c>
      <c r="K94" s="215" t="s">
        <v>21</v>
      </c>
      <c r="L94" s="43"/>
      <c r="M94" s="220" t="s">
        <v>21</v>
      </c>
      <c r="N94" s="221" t="s">
        <v>48</v>
      </c>
      <c r="O94" s="83"/>
      <c r="P94" s="222">
        <f>O94*H94</f>
        <v>0</v>
      </c>
      <c r="Q94" s="222">
        <v>0</v>
      </c>
      <c r="R94" s="222">
        <f>Q94*H94</f>
        <v>0</v>
      </c>
      <c r="S94" s="222">
        <v>0</v>
      </c>
      <c r="T94" s="223">
        <f>S94*H94</f>
        <v>0</v>
      </c>
      <c r="AR94" s="224" t="s">
        <v>882</v>
      </c>
      <c r="AT94" s="224" t="s">
        <v>199</v>
      </c>
      <c r="AU94" s="224" t="s">
        <v>85</v>
      </c>
      <c r="AY94" s="17" t="s">
        <v>197</v>
      </c>
      <c r="BE94" s="225">
        <f>IF(N94="základní",J94,0)</f>
        <v>0</v>
      </c>
      <c r="BF94" s="225">
        <f>IF(N94="snížená",J94,0)</f>
        <v>0</v>
      </c>
      <c r="BG94" s="225">
        <f>IF(N94="zákl. přenesená",J94,0)</f>
        <v>0</v>
      </c>
      <c r="BH94" s="225">
        <f>IF(N94="sníž. přenesená",J94,0)</f>
        <v>0</v>
      </c>
      <c r="BI94" s="225">
        <f>IF(N94="nulová",J94,0)</f>
        <v>0</v>
      </c>
      <c r="BJ94" s="17" t="s">
        <v>85</v>
      </c>
      <c r="BK94" s="225">
        <f>ROUND(I94*H94,2)</f>
        <v>0</v>
      </c>
      <c r="BL94" s="17" t="s">
        <v>882</v>
      </c>
      <c r="BM94" s="224" t="s">
        <v>911</v>
      </c>
    </row>
    <row r="95" s="1" customFormat="1" ht="16.5" customHeight="1">
      <c r="B95" s="38"/>
      <c r="C95" s="213" t="s">
        <v>293</v>
      </c>
      <c r="D95" s="213" t="s">
        <v>199</v>
      </c>
      <c r="E95" s="214" t="s">
        <v>912</v>
      </c>
      <c r="F95" s="215" t="s">
        <v>913</v>
      </c>
      <c r="G95" s="216" t="s">
        <v>773</v>
      </c>
      <c r="H95" s="217">
        <v>1</v>
      </c>
      <c r="I95" s="218"/>
      <c r="J95" s="219">
        <f>ROUND(I95*H95,2)</f>
        <v>0</v>
      </c>
      <c r="K95" s="215" t="s">
        <v>21</v>
      </c>
      <c r="L95" s="43"/>
      <c r="M95" s="220" t="s">
        <v>21</v>
      </c>
      <c r="N95" s="221" t="s">
        <v>48</v>
      </c>
      <c r="O95" s="83"/>
      <c r="P95" s="222">
        <f>O95*H95</f>
        <v>0</v>
      </c>
      <c r="Q95" s="222">
        <v>0</v>
      </c>
      <c r="R95" s="222">
        <f>Q95*H95</f>
        <v>0</v>
      </c>
      <c r="S95" s="222">
        <v>0</v>
      </c>
      <c r="T95" s="223">
        <f>S95*H95</f>
        <v>0</v>
      </c>
      <c r="AR95" s="224" t="s">
        <v>882</v>
      </c>
      <c r="AT95" s="224" t="s">
        <v>199</v>
      </c>
      <c r="AU95" s="224" t="s">
        <v>85</v>
      </c>
      <c r="AY95" s="17" t="s">
        <v>197</v>
      </c>
      <c r="BE95" s="225">
        <f>IF(N95="základní",J95,0)</f>
        <v>0</v>
      </c>
      <c r="BF95" s="225">
        <f>IF(N95="snížená",J95,0)</f>
        <v>0</v>
      </c>
      <c r="BG95" s="225">
        <f>IF(N95="zákl. přenesená",J95,0)</f>
        <v>0</v>
      </c>
      <c r="BH95" s="225">
        <f>IF(N95="sníž. přenesená",J95,0)</f>
        <v>0</v>
      </c>
      <c r="BI95" s="225">
        <f>IF(N95="nulová",J95,0)</f>
        <v>0</v>
      </c>
      <c r="BJ95" s="17" t="s">
        <v>85</v>
      </c>
      <c r="BK95" s="225">
        <f>ROUND(I95*H95,2)</f>
        <v>0</v>
      </c>
      <c r="BL95" s="17" t="s">
        <v>882</v>
      </c>
      <c r="BM95" s="224" t="s">
        <v>914</v>
      </c>
    </row>
    <row r="96" s="1" customFormat="1">
      <c r="B96" s="38"/>
      <c r="C96" s="39"/>
      <c r="D96" s="226" t="s">
        <v>206</v>
      </c>
      <c r="E96" s="39"/>
      <c r="F96" s="227" t="s">
        <v>915</v>
      </c>
      <c r="G96" s="39"/>
      <c r="H96" s="39"/>
      <c r="I96" s="136"/>
      <c r="J96" s="39"/>
      <c r="K96" s="39"/>
      <c r="L96" s="43"/>
      <c r="M96" s="228"/>
      <c r="N96" s="83"/>
      <c r="O96" s="83"/>
      <c r="P96" s="83"/>
      <c r="Q96" s="83"/>
      <c r="R96" s="83"/>
      <c r="S96" s="83"/>
      <c r="T96" s="84"/>
      <c r="AT96" s="17" t="s">
        <v>206</v>
      </c>
      <c r="AU96" s="17" t="s">
        <v>85</v>
      </c>
    </row>
    <row r="97" s="1" customFormat="1" ht="16.5" customHeight="1">
      <c r="B97" s="38"/>
      <c r="C97" s="213" t="s">
        <v>299</v>
      </c>
      <c r="D97" s="213" t="s">
        <v>199</v>
      </c>
      <c r="E97" s="214" t="s">
        <v>916</v>
      </c>
      <c r="F97" s="215" t="s">
        <v>917</v>
      </c>
      <c r="G97" s="216" t="s">
        <v>773</v>
      </c>
      <c r="H97" s="217">
        <v>1</v>
      </c>
      <c r="I97" s="218"/>
      <c r="J97" s="219">
        <f>ROUND(I97*H97,2)</f>
        <v>0</v>
      </c>
      <c r="K97" s="215" t="s">
        <v>21</v>
      </c>
      <c r="L97" s="43"/>
      <c r="M97" s="220" t="s">
        <v>21</v>
      </c>
      <c r="N97" s="221" t="s">
        <v>48</v>
      </c>
      <c r="O97" s="83"/>
      <c r="P97" s="222">
        <f>O97*H97</f>
        <v>0</v>
      </c>
      <c r="Q97" s="222">
        <v>0</v>
      </c>
      <c r="R97" s="222">
        <f>Q97*H97</f>
        <v>0</v>
      </c>
      <c r="S97" s="222">
        <v>0</v>
      </c>
      <c r="T97" s="223">
        <f>S97*H97</f>
        <v>0</v>
      </c>
      <c r="AR97" s="224" t="s">
        <v>882</v>
      </c>
      <c r="AT97" s="224" t="s">
        <v>199</v>
      </c>
      <c r="AU97" s="224" t="s">
        <v>85</v>
      </c>
      <c r="AY97" s="17" t="s">
        <v>197</v>
      </c>
      <c r="BE97" s="225">
        <f>IF(N97="základní",J97,0)</f>
        <v>0</v>
      </c>
      <c r="BF97" s="225">
        <f>IF(N97="snížená",J97,0)</f>
        <v>0</v>
      </c>
      <c r="BG97" s="225">
        <f>IF(N97="zákl. přenesená",J97,0)</f>
        <v>0</v>
      </c>
      <c r="BH97" s="225">
        <f>IF(N97="sníž. přenesená",J97,0)</f>
        <v>0</v>
      </c>
      <c r="BI97" s="225">
        <f>IF(N97="nulová",J97,0)</f>
        <v>0</v>
      </c>
      <c r="BJ97" s="17" t="s">
        <v>85</v>
      </c>
      <c r="BK97" s="225">
        <f>ROUND(I97*H97,2)</f>
        <v>0</v>
      </c>
      <c r="BL97" s="17" t="s">
        <v>882</v>
      </c>
      <c r="BM97" s="224" t="s">
        <v>918</v>
      </c>
    </row>
    <row r="98" s="1" customFormat="1" ht="24" customHeight="1">
      <c r="B98" s="38"/>
      <c r="C98" s="213" t="s">
        <v>305</v>
      </c>
      <c r="D98" s="213" t="s">
        <v>199</v>
      </c>
      <c r="E98" s="214" t="s">
        <v>919</v>
      </c>
      <c r="F98" s="215" t="s">
        <v>920</v>
      </c>
      <c r="G98" s="216" t="s">
        <v>773</v>
      </c>
      <c r="H98" s="217">
        <v>1</v>
      </c>
      <c r="I98" s="218"/>
      <c r="J98" s="219">
        <f>ROUND(I98*H98,2)</f>
        <v>0</v>
      </c>
      <c r="K98" s="215" t="s">
        <v>21</v>
      </c>
      <c r="L98" s="43"/>
      <c r="M98" s="220" t="s">
        <v>21</v>
      </c>
      <c r="N98" s="221" t="s">
        <v>48</v>
      </c>
      <c r="O98" s="83"/>
      <c r="P98" s="222">
        <f>O98*H98</f>
        <v>0</v>
      </c>
      <c r="Q98" s="222">
        <v>0</v>
      </c>
      <c r="R98" s="222">
        <f>Q98*H98</f>
        <v>0</v>
      </c>
      <c r="S98" s="222">
        <v>0</v>
      </c>
      <c r="T98" s="223">
        <f>S98*H98</f>
        <v>0</v>
      </c>
      <c r="AR98" s="224" t="s">
        <v>882</v>
      </c>
      <c r="AT98" s="224" t="s">
        <v>199</v>
      </c>
      <c r="AU98" s="224" t="s">
        <v>85</v>
      </c>
      <c r="AY98" s="17" t="s">
        <v>197</v>
      </c>
      <c r="BE98" s="225">
        <f>IF(N98="základní",J98,0)</f>
        <v>0</v>
      </c>
      <c r="BF98" s="225">
        <f>IF(N98="snížená",J98,0)</f>
        <v>0</v>
      </c>
      <c r="BG98" s="225">
        <f>IF(N98="zákl. přenesená",J98,0)</f>
        <v>0</v>
      </c>
      <c r="BH98" s="225">
        <f>IF(N98="sníž. přenesená",J98,0)</f>
        <v>0</v>
      </c>
      <c r="BI98" s="225">
        <f>IF(N98="nulová",J98,0)</f>
        <v>0</v>
      </c>
      <c r="BJ98" s="17" t="s">
        <v>85</v>
      </c>
      <c r="BK98" s="225">
        <f>ROUND(I98*H98,2)</f>
        <v>0</v>
      </c>
      <c r="BL98" s="17" t="s">
        <v>882</v>
      </c>
      <c r="BM98" s="224" t="s">
        <v>921</v>
      </c>
    </row>
    <row r="99" s="1" customFormat="1" ht="24" customHeight="1">
      <c r="B99" s="38"/>
      <c r="C99" s="213" t="s">
        <v>8</v>
      </c>
      <c r="D99" s="213" t="s">
        <v>199</v>
      </c>
      <c r="E99" s="214" t="s">
        <v>922</v>
      </c>
      <c r="F99" s="215" t="s">
        <v>923</v>
      </c>
      <c r="G99" s="216" t="s">
        <v>773</v>
      </c>
      <c r="H99" s="217">
        <v>1</v>
      </c>
      <c r="I99" s="218"/>
      <c r="J99" s="219">
        <f>ROUND(I99*H99,2)</f>
        <v>0</v>
      </c>
      <c r="K99" s="215" t="s">
        <v>21</v>
      </c>
      <c r="L99" s="43"/>
      <c r="M99" s="220" t="s">
        <v>21</v>
      </c>
      <c r="N99" s="221" t="s">
        <v>48</v>
      </c>
      <c r="O99" s="83"/>
      <c r="P99" s="222">
        <f>O99*H99</f>
        <v>0</v>
      </c>
      <c r="Q99" s="222">
        <v>0</v>
      </c>
      <c r="R99" s="222">
        <f>Q99*H99</f>
        <v>0</v>
      </c>
      <c r="S99" s="222">
        <v>0</v>
      </c>
      <c r="T99" s="223">
        <f>S99*H99</f>
        <v>0</v>
      </c>
      <c r="AR99" s="224" t="s">
        <v>882</v>
      </c>
      <c r="AT99" s="224" t="s">
        <v>199</v>
      </c>
      <c r="AU99" s="224" t="s">
        <v>85</v>
      </c>
      <c r="AY99" s="17" t="s">
        <v>197</v>
      </c>
      <c r="BE99" s="225">
        <f>IF(N99="základní",J99,0)</f>
        <v>0</v>
      </c>
      <c r="BF99" s="225">
        <f>IF(N99="snížená",J99,0)</f>
        <v>0</v>
      </c>
      <c r="BG99" s="225">
        <f>IF(N99="zákl. přenesená",J99,0)</f>
        <v>0</v>
      </c>
      <c r="BH99" s="225">
        <f>IF(N99="sníž. přenesená",J99,0)</f>
        <v>0</v>
      </c>
      <c r="BI99" s="225">
        <f>IF(N99="nulová",J99,0)</f>
        <v>0</v>
      </c>
      <c r="BJ99" s="17" t="s">
        <v>85</v>
      </c>
      <c r="BK99" s="225">
        <f>ROUND(I99*H99,2)</f>
        <v>0</v>
      </c>
      <c r="BL99" s="17" t="s">
        <v>882</v>
      </c>
      <c r="BM99" s="224" t="s">
        <v>924</v>
      </c>
    </row>
    <row r="100" s="1" customFormat="1" ht="16.5" customHeight="1">
      <c r="B100" s="38"/>
      <c r="C100" s="213" t="s">
        <v>317</v>
      </c>
      <c r="D100" s="213" t="s">
        <v>199</v>
      </c>
      <c r="E100" s="214" t="s">
        <v>925</v>
      </c>
      <c r="F100" s="215" t="s">
        <v>926</v>
      </c>
      <c r="G100" s="216" t="s">
        <v>773</v>
      </c>
      <c r="H100" s="217">
        <v>1</v>
      </c>
      <c r="I100" s="218"/>
      <c r="J100" s="219">
        <f>ROUND(I100*H100,2)</f>
        <v>0</v>
      </c>
      <c r="K100" s="215" t="s">
        <v>21</v>
      </c>
      <c r="L100" s="43"/>
      <c r="M100" s="220" t="s">
        <v>21</v>
      </c>
      <c r="N100" s="221" t="s">
        <v>48</v>
      </c>
      <c r="O100" s="83"/>
      <c r="P100" s="222">
        <f>O100*H100</f>
        <v>0</v>
      </c>
      <c r="Q100" s="222">
        <v>0</v>
      </c>
      <c r="R100" s="222">
        <f>Q100*H100</f>
        <v>0</v>
      </c>
      <c r="S100" s="222">
        <v>0</v>
      </c>
      <c r="T100" s="223">
        <f>S100*H100</f>
        <v>0</v>
      </c>
      <c r="AR100" s="224" t="s">
        <v>882</v>
      </c>
      <c r="AT100" s="224" t="s">
        <v>199</v>
      </c>
      <c r="AU100" s="224" t="s">
        <v>85</v>
      </c>
      <c r="AY100" s="17" t="s">
        <v>197</v>
      </c>
      <c r="BE100" s="225">
        <f>IF(N100="základní",J100,0)</f>
        <v>0</v>
      </c>
      <c r="BF100" s="225">
        <f>IF(N100="snížená",J100,0)</f>
        <v>0</v>
      </c>
      <c r="BG100" s="225">
        <f>IF(N100="zákl. přenesená",J100,0)</f>
        <v>0</v>
      </c>
      <c r="BH100" s="225">
        <f>IF(N100="sníž. přenesená",J100,0)</f>
        <v>0</v>
      </c>
      <c r="BI100" s="225">
        <f>IF(N100="nulová",J100,0)</f>
        <v>0</v>
      </c>
      <c r="BJ100" s="17" t="s">
        <v>85</v>
      </c>
      <c r="BK100" s="225">
        <f>ROUND(I100*H100,2)</f>
        <v>0</v>
      </c>
      <c r="BL100" s="17" t="s">
        <v>882</v>
      </c>
      <c r="BM100" s="224" t="s">
        <v>927</v>
      </c>
    </row>
    <row r="101" s="1" customFormat="1" ht="24" customHeight="1">
      <c r="B101" s="38"/>
      <c r="C101" s="213" t="s">
        <v>324</v>
      </c>
      <c r="D101" s="213" t="s">
        <v>199</v>
      </c>
      <c r="E101" s="214" t="s">
        <v>928</v>
      </c>
      <c r="F101" s="215" t="s">
        <v>929</v>
      </c>
      <c r="G101" s="216" t="s">
        <v>773</v>
      </c>
      <c r="H101" s="217">
        <v>1</v>
      </c>
      <c r="I101" s="218"/>
      <c r="J101" s="219">
        <f>ROUND(I101*H101,2)</f>
        <v>0</v>
      </c>
      <c r="K101" s="215" t="s">
        <v>21</v>
      </c>
      <c r="L101" s="43"/>
      <c r="M101" s="220" t="s">
        <v>21</v>
      </c>
      <c r="N101" s="221" t="s">
        <v>48</v>
      </c>
      <c r="O101" s="83"/>
      <c r="P101" s="222">
        <f>O101*H101</f>
        <v>0</v>
      </c>
      <c r="Q101" s="222">
        <v>0</v>
      </c>
      <c r="R101" s="222">
        <f>Q101*H101</f>
        <v>0</v>
      </c>
      <c r="S101" s="222">
        <v>0</v>
      </c>
      <c r="T101" s="223">
        <f>S101*H101</f>
        <v>0</v>
      </c>
      <c r="AR101" s="224" t="s">
        <v>882</v>
      </c>
      <c r="AT101" s="224" t="s">
        <v>199</v>
      </c>
      <c r="AU101" s="224" t="s">
        <v>85</v>
      </c>
      <c r="AY101" s="17" t="s">
        <v>197</v>
      </c>
      <c r="BE101" s="225">
        <f>IF(N101="základní",J101,0)</f>
        <v>0</v>
      </c>
      <c r="BF101" s="225">
        <f>IF(N101="snížená",J101,0)</f>
        <v>0</v>
      </c>
      <c r="BG101" s="225">
        <f>IF(N101="zákl. přenesená",J101,0)</f>
        <v>0</v>
      </c>
      <c r="BH101" s="225">
        <f>IF(N101="sníž. přenesená",J101,0)</f>
        <v>0</v>
      </c>
      <c r="BI101" s="225">
        <f>IF(N101="nulová",J101,0)</f>
        <v>0</v>
      </c>
      <c r="BJ101" s="17" t="s">
        <v>85</v>
      </c>
      <c r="BK101" s="225">
        <f>ROUND(I101*H101,2)</f>
        <v>0</v>
      </c>
      <c r="BL101" s="17" t="s">
        <v>882</v>
      </c>
      <c r="BM101" s="224" t="s">
        <v>930</v>
      </c>
    </row>
    <row r="102" s="1" customFormat="1" ht="24" customHeight="1">
      <c r="B102" s="38"/>
      <c r="C102" s="213" t="s">
        <v>330</v>
      </c>
      <c r="D102" s="213" t="s">
        <v>199</v>
      </c>
      <c r="E102" s="214" t="s">
        <v>931</v>
      </c>
      <c r="F102" s="215" t="s">
        <v>932</v>
      </c>
      <c r="G102" s="216" t="s">
        <v>773</v>
      </c>
      <c r="H102" s="217">
        <v>1</v>
      </c>
      <c r="I102" s="218"/>
      <c r="J102" s="219">
        <f>ROUND(I102*H102,2)</f>
        <v>0</v>
      </c>
      <c r="K102" s="215" t="s">
        <v>21</v>
      </c>
      <c r="L102" s="43"/>
      <c r="M102" s="220" t="s">
        <v>21</v>
      </c>
      <c r="N102" s="221" t="s">
        <v>48</v>
      </c>
      <c r="O102" s="83"/>
      <c r="P102" s="222">
        <f>O102*H102</f>
        <v>0</v>
      </c>
      <c r="Q102" s="222">
        <v>0</v>
      </c>
      <c r="R102" s="222">
        <f>Q102*H102</f>
        <v>0</v>
      </c>
      <c r="S102" s="222">
        <v>0</v>
      </c>
      <c r="T102" s="223">
        <f>S102*H102</f>
        <v>0</v>
      </c>
      <c r="AR102" s="224" t="s">
        <v>882</v>
      </c>
      <c r="AT102" s="224" t="s">
        <v>199</v>
      </c>
      <c r="AU102" s="224" t="s">
        <v>85</v>
      </c>
      <c r="AY102" s="17" t="s">
        <v>197</v>
      </c>
      <c r="BE102" s="225">
        <f>IF(N102="základní",J102,0)</f>
        <v>0</v>
      </c>
      <c r="BF102" s="225">
        <f>IF(N102="snížená",J102,0)</f>
        <v>0</v>
      </c>
      <c r="BG102" s="225">
        <f>IF(N102="zákl. přenesená",J102,0)</f>
        <v>0</v>
      </c>
      <c r="BH102" s="225">
        <f>IF(N102="sníž. přenesená",J102,0)</f>
        <v>0</v>
      </c>
      <c r="BI102" s="225">
        <f>IF(N102="nulová",J102,0)</f>
        <v>0</v>
      </c>
      <c r="BJ102" s="17" t="s">
        <v>85</v>
      </c>
      <c r="BK102" s="225">
        <f>ROUND(I102*H102,2)</f>
        <v>0</v>
      </c>
      <c r="BL102" s="17" t="s">
        <v>882</v>
      </c>
      <c r="BM102" s="224" t="s">
        <v>933</v>
      </c>
    </row>
    <row r="103" s="1" customFormat="1" ht="16.5" customHeight="1">
      <c r="B103" s="38"/>
      <c r="C103" s="213" t="s">
        <v>336</v>
      </c>
      <c r="D103" s="213" t="s">
        <v>199</v>
      </c>
      <c r="E103" s="214" t="s">
        <v>934</v>
      </c>
      <c r="F103" s="215" t="s">
        <v>935</v>
      </c>
      <c r="G103" s="216" t="s">
        <v>773</v>
      </c>
      <c r="H103" s="217">
        <v>1</v>
      </c>
      <c r="I103" s="218"/>
      <c r="J103" s="219">
        <f>ROUND(I103*H103,2)</f>
        <v>0</v>
      </c>
      <c r="K103" s="215" t="s">
        <v>21</v>
      </c>
      <c r="L103" s="43"/>
      <c r="M103" s="276" t="s">
        <v>21</v>
      </c>
      <c r="N103" s="277" t="s">
        <v>48</v>
      </c>
      <c r="O103" s="274"/>
      <c r="P103" s="278">
        <f>O103*H103</f>
        <v>0</v>
      </c>
      <c r="Q103" s="278">
        <v>0</v>
      </c>
      <c r="R103" s="278">
        <f>Q103*H103</f>
        <v>0</v>
      </c>
      <c r="S103" s="278">
        <v>0</v>
      </c>
      <c r="T103" s="279">
        <f>S103*H103</f>
        <v>0</v>
      </c>
      <c r="AR103" s="224" t="s">
        <v>882</v>
      </c>
      <c r="AT103" s="224" t="s">
        <v>199</v>
      </c>
      <c r="AU103" s="224" t="s">
        <v>85</v>
      </c>
      <c r="AY103" s="17" t="s">
        <v>197</v>
      </c>
      <c r="BE103" s="225">
        <f>IF(N103="základní",J103,0)</f>
        <v>0</v>
      </c>
      <c r="BF103" s="225">
        <f>IF(N103="snížená",J103,0)</f>
        <v>0</v>
      </c>
      <c r="BG103" s="225">
        <f>IF(N103="zákl. přenesená",J103,0)</f>
        <v>0</v>
      </c>
      <c r="BH103" s="225">
        <f>IF(N103="sníž. přenesená",J103,0)</f>
        <v>0</v>
      </c>
      <c r="BI103" s="225">
        <f>IF(N103="nulová",J103,0)</f>
        <v>0</v>
      </c>
      <c r="BJ103" s="17" t="s">
        <v>85</v>
      </c>
      <c r="BK103" s="225">
        <f>ROUND(I103*H103,2)</f>
        <v>0</v>
      </c>
      <c r="BL103" s="17" t="s">
        <v>882</v>
      </c>
      <c r="BM103" s="224" t="s">
        <v>936</v>
      </c>
    </row>
    <row r="104" s="1" customFormat="1" ht="6.96" customHeight="1">
      <c r="B104" s="58"/>
      <c r="C104" s="59"/>
      <c r="D104" s="59"/>
      <c r="E104" s="59"/>
      <c r="F104" s="59"/>
      <c r="G104" s="59"/>
      <c r="H104" s="59"/>
      <c r="I104" s="163"/>
      <c r="J104" s="59"/>
      <c r="K104" s="59"/>
      <c r="L104" s="43"/>
    </row>
  </sheetData>
  <sheetProtection sheet="1" autoFilter="0" formatColumns="0" formatRows="0" objects="1" scenarios="1" spinCount="100000" saltValue="wZ31Q4mKuNCmoX9Cga4eBnsbOGOcmkfmPSOxwx9LKWVz/lQ69bIblrAdUCX3kKj/ZAXSwwJxWEnvwxCvHFsX7Q==" hashValue="uKwb63vV/iXv8oUq4pH96XkrFufTyyk59LdA1W7inCaEJHsOZ0BJNXC715j5TgttR+/K+mU4ZFxAmCe7gyBcdg==" algorithmName="SHA-512" password="CC35"/>
  <autoFilter ref="C79:K103"/>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33" style="280" customWidth="1"/>
    <col min="2" max="2" width="1.664063" style="280" customWidth="1"/>
    <col min="3" max="4" width="5" style="280" customWidth="1"/>
    <col min="5" max="5" width="11.67" style="280" customWidth="1"/>
    <col min="6" max="6" width="9.17" style="280" customWidth="1"/>
    <col min="7" max="7" width="5" style="280" customWidth="1"/>
    <col min="8" max="8" width="77.83" style="280" customWidth="1"/>
    <col min="9" max="10" width="20" style="280" customWidth="1"/>
    <col min="11" max="11" width="1.664063" style="280" customWidth="1"/>
  </cols>
  <sheetData>
    <row r="1" ht="37.5" customHeight="1"/>
    <row r="2" ht="7.5" customHeight="1">
      <c r="B2" s="281"/>
      <c r="C2" s="282"/>
      <c r="D2" s="282"/>
      <c r="E2" s="282"/>
      <c r="F2" s="282"/>
      <c r="G2" s="282"/>
      <c r="H2" s="282"/>
      <c r="I2" s="282"/>
      <c r="J2" s="282"/>
      <c r="K2" s="283"/>
    </row>
    <row r="3" s="15" customFormat="1" ht="45" customHeight="1">
      <c r="B3" s="284"/>
      <c r="C3" s="285" t="s">
        <v>937</v>
      </c>
      <c r="D3" s="285"/>
      <c r="E3" s="285"/>
      <c r="F3" s="285"/>
      <c r="G3" s="285"/>
      <c r="H3" s="285"/>
      <c r="I3" s="285"/>
      <c r="J3" s="285"/>
      <c r="K3" s="286"/>
    </row>
    <row r="4" ht="25.5" customHeight="1">
      <c r="B4" s="287"/>
      <c r="C4" s="288" t="s">
        <v>938</v>
      </c>
      <c r="D4" s="288"/>
      <c r="E4" s="288"/>
      <c r="F4" s="288"/>
      <c r="G4" s="288"/>
      <c r="H4" s="288"/>
      <c r="I4" s="288"/>
      <c r="J4" s="288"/>
      <c r="K4" s="289"/>
    </row>
    <row r="5" ht="5.25" customHeight="1">
      <c r="B5" s="287"/>
      <c r="C5" s="290"/>
      <c r="D5" s="290"/>
      <c r="E5" s="290"/>
      <c r="F5" s="290"/>
      <c r="G5" s="290"/>
      <c r="H5" s="290"/>
      <c r="I5" s="290"/>
      <c r="J5" s="290"/>
      <c r="K5" s="289"/>
    </row>
    <row r="6" ht="15" customHeight="1">
      <c r="B6" s="287"/>
      <c r="C6" s="291" t="s">
        <v>939</v>
      </c>
      <c r="D6" s="291"/>
      <c r="E6" s="291"/>
      <c r="F6" s="291"/>
      <c r="G6" s="291"/>
      <c r="H6" s="291"/>
      <c r="I6" s="291"/>
      <c r="J6" s="291"/>
      <c r="K6" s="289"/>
    </row>
    <row r="7" ht="15" customHeight="1">
      <c r="B7" s="292"/>
      <c r="C7" s="291" t="s">
        <v>940</v>
      </c>
      <c r="D7" s="291"/>
      <c r="E7" s="291"/>
      <c r="F7" s="291"/>
      <c r="G7" s="291"/>
      <c r="H7" s="291"/>
      <c r="I7" s="291"/>
      <c r="J7" s="291"/>
      <c r="K7" s="289"/>
    </row>
    <row r="8" ht="12.75" customHeight="1">
      <c r="B8" s="292"/>
      <c r="C8" s="291"/>
      <c r="D8" s="291"/>
      <c r="E8" s="291"/>
      <c r="F8" s="291"/>
      <c r="G8" s="291"/>
      <c r="H8" s="291"/>
      <c r="I8" s="291"/>
      <c r="J8" s="291"/>
      <c r="K8" s="289"/>
    </row>
    <row r="9" ht="15" customHeight="1">
      <c r="B9" s="292"/>
      <c r="C9" s="291" t="s">
        <v>941</v>
      </c>
      <c r="D9" s="291"/>
      <c r="E9" s="291"/>
      <c r="F9" s="291"/>
      <c r="G9" s="291"/>
      <c r="H9" s="291"/>
      <c r="I9" s="291"/>
      <c r="J9" s="291"/>
      <c r="K9" s="289"/>
    </row>
    <row r="10" ht="15" customHeight="1">
      <c r="B10" s="292"/>
      <c r="C10" s="291"/>
      <c r="D10" s="291" t="s">
        <v>942</v>
      </c>
      <c r="E10" s="291"/>
      <c r="F10" s="291"/>
      <c r="G10" s="291"/>
      <c r="H10" s="291"/>
      <c r="I10" s="291"/>
      <c r="J10" s="291"/>
      <c r="K10" s="289"/>
    </row>
    <row r="11" ht="15" customHeight="1">
      <c r="B11" s="292"/>
      <c r="C11" s="293"/>
      <c r="D11" s="291" t="s">
        <v>943</v>
      </c>
      <c r="E11" s="291"/>
      <c r="F11" s="291"/>
      <c r="G11" s="291"/>
      <c r="H11" s="291"/>
      <c r="I11" s="291"/>
      <c r="J11" s="291"/>
      <c r="K11" s="289"/>
    </row>
    <row r="12" ht="15" customHeight="1">
      <c r="B12" s="292"/>
      <c r="C12" s="293"/>
      <c r="D12" s="291"/>
      <c r="E12" s="291"/>
      <c r="F12" s="291"/>
      <c r="G12" s="291"/>
      <c r="H12" s="291"/>
      <c r="I12" s="291"/>
      <c r="J12" s="291"/>
      <c r="K12" s="289"/>
    </row>
    <row r="13" ht="15" customHeight="1">
      <c r="B13" s="292"/>
      <c r="C13" s="293"/>
      <c r="D13" s="294" t="s">
        <v>944</v>
      </c>
      <c r="E13" s="291"/>
      <c r="F13" s="291"/>
      <c r="G13" s="291"/>
      <c r="H13" s="291"/>
      <c r="I13" s="291"/>
      <c r="J13" s="291"/>
      <c r="K13" s="289"/>
    </row>
    <row r="14" ht="12.75" customHeight="1">
      <c r="B14" s="292"/>
      <c r="C14" s="293"/>
      <c r="D14" s="293"/>
      <c r="E14" s="293"/>
      <c r="F14" s="293"/>
      <c r="G14" s="293"/>
      <c r="H14" s="293"/>
      <c r="I14" s="293"/>
      <c r="J14" s="293"/>
      <c r="K14" s="289"/>
    </row>
    <row r="15" ht="15" customHeight="1">
      <c r="B15" s="292"/>
      <c r="C15" s="293"/>
      <c r="D15" s="291" t="s">
        <v>945</v>
      </c>
      <c r="E15" s="291"/>
      <c r="F15" s="291"/>
      <c r="G15" s="291"/>
      <c r="H15" s="291"/>
      <c r="I15" s="291"/>
      <c r="J15" s="291"/>
      <c r="K15" s="289"/>
    </row>
    <row r="16" ht="15" customHeight="1">
      <c r="B16" s="292"/>
      <c r="C16" s="293"/>
      <c r="D16" s="291" t="s">
        <v>946</v>
      </c>
      <c r="E16" s="291"/>
      <c r="F16" s="291"/>
      <c r="G16" s="291"/>
      <c r="H16" s="291"/>
      <c r="I16" s="291"/>
      <c r="J16" s="291"/>
      <c r="K16" s="289"/>
    </row>
    <row r="17" ht="15" customHeight="1">
      <c r="B17" s="292"/>
      <c r="C17" s="293"/>
      <c r="D17" s="291" t="s">
        <v>947</v>
      </c>
      <c r="E17" s="291"/>
      <c r="F17" s="291"/>
      <c r="G17" s="291"/>
      <c r="H17" s="291"/>
      <c r="I17" s="291"/>
      <c r="J17" s="291"/>
      <c r="K17" s="289"/>
    </row>
    <row r="18" ht="15" customHeight="1">
      <c r="B18" s="292"/>
      <c r="C18" s="293"/>
      <c r="D18" s="293"/>
      <c r="E18" s="295" t="s">
        <v>84</v>
      </c>
      <c r="F18" s="291" t="s">
        <v>948</v>
      </c>
      <c r="G18" s="291"/>
      <c r="H18" s="291"/>
      <c r="I18" s="291"/>
      <c r="J18" s="291"/>
      <c r="K18" s="289"/>
    </row>
    <row r="19" ht="15" customHeight="1">
      <c r="B19" s="292"/>
      <c r="C19" s="293"/>
      <c r="D19" s="293"/>
      <c r="E19" s="295" t="s">
        <v>949</v>
      </c>
      <c r="F19" s="291" t="s">
        <v>950</v>
      </c>
      <c r="G19" s="291"/>
      <c r="H19" s="291"/>
      <c r="I19" s="291"/>
      <c r="J19" s="291"/>
      <c r="K19" s="289"/>
    </row>
    <row r="20" ht="15" customHeight="1">
      <c r="B20" s="292"/>
      <c r="C20" s="293"/>
      <c r="D20" s="293"/>
      <c r="E20" s="295" t="s">
        <v>951</v>
      </c>
      <c r="F20" s="291" t="s">
        <v>952</v>
      </c>
      <c r="G20" s="291"/>
      <c r="H20" s="291"/>
      <c r="I20" s="291"/>
      <c r="J20" s="291"/>
      <c r="K20" s="289"/>
    </row>
    <row r="21" ht="15" customHeight="1">
      <c r="B21" s="292"/>
      <c r="C21" s="293"/>
      <c r="D21" s="293"/>
      <c r="E21" s="295" t="s">
        <v>88</v>
      </c>
      <c r="F21" s="291" t="s">
        <v>89</v>
      </c>
      <c r="G21" s="291"/>
      <c r="H21" s="291"/>
      <c r="I21" s="291"/>
      <c r="J21" s="291"/>
      <c r="K21" s="289"/>
    </row>
    <row r="22" ht="15" customHeight="1">
      <c r="B22" s="292"/>
      <c r="C22" s="293"/>
      <c r="D22" s="293"/>
      <c r="E22" s="295" t="s">
        <v>953</v>
      </c>
      <c r="F22" s="291" t="s">
        <v>954</v>
      </c>
      <c r="G22" s="291"/>
      <c r="H22" s="291"/>
      <c r="I22" s="291"/>
      <c r="J22" s="291"/>
      <c r="K22" s="289"/>
    </row>
    <row r="23" ht="15" customHeight="1">
      <c r="B23" s="292"/>
      <c r="C23" s="293"/>
      <c r="D23" s="293"/>
      <c r="E23" s="295" t="s">
        <v>955</v>
      </c>
      <c r="F23" s="291" t="s">
        <v>956</v>
      </c>
      <c r="G23" s="291"/>
      <c r="H23" s="291"/>
      <c r="I23" s="291"/>
      <c r="J23" s="291"/>
      <c r="K23" s="289"/>
    </row>
    <row r="24" ht="12.75" customHeight="1">
      <c r="B24" s="292"/>
      <c r="C24" s="293"/>
      <c r="D24" s="293"/>
      <c r="E24" s="293"/>
      <c r="F24" s="293"/>
      <c r="G24" s="293"/>
      <c r="H24" s="293"/>
      <c r="I24" s="293"/>
      <c r="J24" s="293"/>
      <c r="K24" s="289"/>
    </row>
    <row r="25" ht="15" customHeight="1">
      <c r="B25" s="292"/>
      <c r="C25" s="291" t="s">
        <v>957</v>
      </c>
      <c r="D25" s="291"/>
      <c r="E25" s="291"/>
      <c r="F25" s="291"/>
      <c r="G25" s="291"/>
      <c r="H25" s="291"/>
      <c r="I25" s="291"/>
      <c r="J25" s="291"/>
      <c r="K25" s="289"/>
    </row>
    <row r="26" ht="15" customHeight="1">
      <c r="B26" s="292"/>
      <c r="C26" s="291" t="s">
        <v>958</v>
      </c>
      <c r="D26" s="291"/>
      <c r="E26" s="291"/>
      <c r="F26" s="291"/>
      <c r="G26" s="291"/>
      <c r="H26" s="291"/>
      <c r="I26" s="291"/>
      <c r="J26" s="291"/>
      <c r="K26" s="289"/>
    </row>
    <row r="27" ht="15" customHeight="1">
      <c r="B27" s="292"/>
      <c r="C27" s="291"/>
      <c r="D27" s="291" t="s">
        <v>959</v>
      </c>
      <c r="E27" s="291"/>
      <c r="F27" s="291"/>
      <c r="G27" s="291"/>
      <c r="H27" s="291"/>
      <c r="I27" s="291"/>
      <c r="J27" s="291"/>
      <c r="K27" s="289"/>
    </row>
    <row r="28" ht="15" customHeight="1">
      <c r="B28" s="292"/>
      <c r="C28" s="293"/>
      <c r="D28" s="291" t="s">
        <v>960</v>
      </c>
      <c r="E28" s="291"/>
      <c r="F28" s="291"/>
      <c r="G28" s="291"/>
      <c r="H28" s="291"/>
      <c r="I28" s="291"/>
      <c r="J28" s="291"/>
      <c r="K28" s="289"/>
    </row>
    <row r="29" ht="12.75" customHeight="1">
      <c r="B29" s="292"/>
      <c r="C29" s="293"/>
      <c r="D29" s="293"/>
      <c r="E29" s="293"/>
      <c r="F29" s="293"/>
      <c r="G29" s="293"/>
      <c r="H29" s="293"/>
      <c r="I29" s="293"/>
      <c r="J29" s="293"/>
      <c r="K29" s="289"/>
    </row>
    <row r="30" ht="15" customHeight="1">
      <c r="B30" s="292"/>
      <c r="C30" s="293"/>
      <c r="D30" s="291" t="s">
        <v>961</v>
      </c>
      <c r="E30" s="291"/>
      <c r="F30" s="291"/>
      <c r="G30" s="291"/>
      <c r="H30" s="291"/>
      <c r="I30" s="291"/>
      <c r="J30" s="291"/>
      <c r="K30" s="289"/>
    </row>
    <row r="31" ht="15" customHeight="1">
      <c r="B31" s="292"/>
      <c r="C31" s="293"/>
      <c r="D31" s="291" t="s">
        <v>962</v>
      </c>
      <c r="E31" s="291"/>
      <c r="F31" s="291"/>
      <c r="G31" s="291"/>
      <c r="H31" s="291"/>
      <c r="I31" s="291"/>
      <c r="J31" s="291"/>
      <c r="K31" s="289"/>
    </row>
    <row r="32" ht="12.75" customHeight="1">
      <c r="B32" s="292"/>
      <c r="C32" s="293"/>
      <c r="D32" s="293"/>
      <c r="E32" s="293"/>
      <c r="F32" s="293"/>
      <c r="G32" s="293"/>
      <c r="H32" s="293"/>
      <c r="I32" s="293"/>
      <c r="J32" s="293"/>
      <c r="K32" s="289"/>
    </row>
    <row r="33" ht="15" customHeight="1">
      <c r="B33" s="292"/>
      <c r="C33" s="293"/>
      <c r="D33" s="291" t="s">
        <v>963</v>
      </c>
      <c r="E33" s="291"/>
      <c r="F33" s="291"/>
      <c r="G33" s="291"/>
      <c r="H33" s="291"/>
      <c r="I33" s="291"/>
      <c r="J33" s="291"/>
      <c r="K33" s="289"/>
    </row>
    <row r="34" ht="15" customHeight="1">
      <c r="B34" s="292"/>
      <c r="C34" s="293"/>
      <c r="D34" s="291" t="s">
        <v>964</v>
      </c>
      <c r="E34" s="291"/>
      <c r="F34" s="291"/>
      <c r="G34" s="291"/>
      <c r="H34" s="291"/>
      <c r="I34" s="291"/>
      <c r="J34" s="291"/>
      <c r="K34" s="289"/>
    </row>
    <row r="35" ht="15" customHeight="1">
      <c r="B35" s="292"/>
      <c r="C35" s="293"/>
      <c r="D35" s="291" t="s">
        <v>965</v>
      </c>
      <c r="E35" s="291"/>
      <c r="F35" s="291"/>
      <c r="G35" s="291"/>
      <c r="H35" s="291"/>
      <c r="I35" s="291"/>
      <c r="J35" s="291"/>
      <c r="K35" s="289"/>
    </row>
    <row r="36" ht="15" customHeight="1">
      <c r="B36" s="292"/>
      <c r="C36" s="293"/>
      <c r="D36" s="291"/>
      <c r="E36" s="294" t="s">
        <v>183</v>
      </c>
      <c r="F36" s="291"/>
      <c r="G36" s="291" t="s">
        <v>966</v>
      </c>
      <c r="H36" s="291"/>
      <c r="I36" s="291"/>
      <c r="J36" s="291"/>
      <c r="K36" s="289"/>
    </row>
    <row r="37" ht="30.75" customHeight="1">
      <c r="B37" s="292"/>
      <c r="C37" s="293"/>
      <c r="D37" s="291"/>
      <c r="E37" s="294" t="s">
        <v>967</v>
      </c>
      <c r="F37" s="291"/>
      <c r="G37" s="291" t="s">
        <v>968</v>
      </c>
      <c r="H37" s="291"/>
      <c r="I37" s="291"/>
      <c r="J37" s="291"/>
      <c r="K37" s="289"/>
    </row>
    <row r="38" ht="15" customHeight="1">
      <c r="B38" s="292"/>
      <c r="C38" s="293"/>
      <c r="D38" s="291"/>
      <c r="E38" s="294" t="s">
        <v>58</v>
      </c>
      <c r="F38" s="291"/>
      <c r="G38" s="291" t="s">
        <v>969</v>
      </c>
      <c r="H38" s="291"/>
      <c r="I38" s="291"/>
      <c r="J38" s="291"/>
      <c r="K38" s="289"/>
    </row>
    <row r="39" ht="15" customHeight="1">
      <c r="B39" s="292"/>
      <c r="C39" s="293"/>
      <c r="D39" s="291"/>
      <c r="E39" s="294" t="s">
        <v>59</v>
      </c>
      <c r="F39" s="291"/>
      <c r="G39" s="291" t="s">
        <v>970</v>
      </c>
      <c r="H39" s="291"/>
      <c r="I39" s="291"/>
      <c r="J39" s="291"/>
      <c r="K39" s="289"/>
    </row>
    <row r="40" ht="15" customHeight="1">
      <c r="B40" s="292"/>
      <c r="C40" s="293"/>
      <c r="D40" s="291"/>
      <c r="E40" s="294" t="s">
        <v>184</v>
      </c>
      <c r="F40" s="291"/>
      <c r="G40" s="291" t="s">
        <v>971</v>
      </c>
      <c r="H40" s="291"/>
      <c r="I40" s="291"/>
      <c r="J40" s="291"/>
      <c r="K40" s="289"/>
    </row>
    <row r="41" ht="15" customHeight="1">
      <c r="B41" s="292"/>
      <c r="C41" s="293"/>
      <c r="D41" s="291"/>
      <c r="E41" s="294" t="s">
        <v>185</v>
      </c>
      <c r="F41" s="291"/>
      <c r="G41" s="291" t="s">
        <v>972</v>
      </c>
      <c r="H41" s="291"/>
      <c r="I41" s="291"/>
      <c r="J41" s="291"/>
      <c r="K41" s="289"/>
    </row>
    <row r="42" ht="15" customHeight="1">
      <c r="B42" s="292"/>
      <c r="C42" s="293"/>
      <c r="D42" s="291"/>
      <c r="E42" s="294" t="s">
        <v>973</v>
      </c>
      <c r="F42" s="291"/>
      <c r="G42" s="291" t="s">
        <v>974</v>
      </c>
      <c r="H42" s="291"/>
      <c r="I42" s="291"/>
      <c r="J42" s="291"/>
      <c r="K42" s="289"/>
    </row>
    <row r="43" ht="15" customHeight="1">
      <c r="B43" s="292"/>
      <c r="C43" s="293"/>
      <c r="D43" s="291"/>
      <c r="E43" s="294"/>
      <c r="F43" s="291"/>
      <c r="G43" s="291" t="s">
        <v>975</v>
      </c>
      <c r="H43" s="291"/>
      <c r="I43" s="291"/>
      <c r="J43" s="291"/>
      <c r="K43" s="289"/>
    </row>
    <row r="44" ht="15" customHeight="1">
      <c r="B44" s="292"/>
      <c r="C44" s="293"/>
      <c r="D44" s="291"/>
      <c r="E44" s="294" t="s">
        <v>976</v>
      </c>
      <c r="F44" s="291"/>
      <c r="G44" s="291" t="s">
        <v>977</v>
      </c>
      <c r="H44" s="291"/>
      <c r="I44" s="291"/>
      <c r="J44" s="291"/>
      <c r="K44" s="289"/>
    </row>
    <row r="45" ht="15" customHeight="1">
      <c r="B45" s="292"/>
      <c r="C45" s="293"/>
      <c r="D45" s="291"/>
      <c r="E45" s="294" t="s">
        <v>187</v>
      </c>
      <c r="F45" s="291"/>
      <c r="G45" s="291" t="s">
        <v>978</v>
      </c>
      <c r="H45" s="291"/>
      <c r="I45" s="291"/>
      <c r="J45" s="291"/>
      <c r="K45" s="289"/>
    </row>
    <row r="46" ht="12.75" customHeight="1">
      <c r="B46" s="292"/>
      <c r="C46" s="293"/>
      <c r="D46" s="291"/>
      <c r="E46" s="291"/>
      <c r="F46" s="291"/>
      <c r="G46" s="291"/>
      <c r="H46" s="291"/>
      <c r="I46" s="291"/>
      <c r="J46" s="291"/>
      <c r="K46" s="289"/>
    </row>
    <row r="47" ht="15" customHeight="1">
      <c r="B47" s="292"/>
      <c r="C47" s="293"/>
      <c r="D47" s="291" t="s">
        <v>979</v>
      </c>
      <c r="E47" s="291"/>
      <c r="F47" s="291"/>
      <c r="G47" s="291"/>
      <c r="H47" s="291"/>
      <c r="I47" s="291"/>
      <c r="J47" s="291"/>
      <c r="K47" s="289"/>
    </row>
    <row r="48" ht="15" customHeight="1">
      <c r="B48" s="292"/>
      <c r="C48" s="293"/>
      <c r="D48" s="293"/>
      <c r="E48" s="291" t="s">
        <v>980</v>
      </c>
      <c r="F48" s="291"/>
      <c r="G48" s="291"/>
      <c r="H48" s="291"/>
      <c r="I48" s="291"/>
      <c r="J48" s="291"/>
      <c r="K48" s="289"/>
    </row>
    <row r="49" ht="15" customHeight="1">
      <c r="B49" s="292"/>
      <c r="C49" s="293"/>
      <c r="D49" s="293"/>
      <c r="E49" s="291" t="s">
        <v>981</v>
      </c>
      <c r="F49" s="291"/>
      <c r="G49" s="291"/>
      <c r="H49" s="291"/>
      <c r="I49" s="291"/>
      <c r="J49" s="291"/>
      <c r="K49" s="289"/>
    </row>
    <row r="50" ht="15" customHeight="1">
      <c r="B50" s="292"/>
      <c r="C50" s="293"/>
      <c r="D50" s="293"/>
      <c r="E50" s="291" t="s">
        <v>982</v>
      </c>
      <c r="F50" s="291"/>
      <c r="G50" s="291"/>
      <c r="H50" s="291"/>
      <c r="I50" s="291"/>
      <c r="J50" s="291"/>
      <c r="K50" s="289"/>
    </row>
    <row r="51" ht="15" customHeight="1">
      <c r="B51" s="292"/>
      <c r="C51" s="293"/>
      <c r="D51" s="291" t="s">
        <v>983</v>
      </c>
      <c r="E51" s="291"/>
      <c r="F51" s="291"/>
      <c r="G51" s="291"/>
      <c r="H51" s="291"/>
      <c r="I51" s="291"/>
      <c r="J51" s="291"/>
      <c r="K51" s="289"/>
    </row>
    <row r="52" ht="25.5" customHeight="1">
      <c r="B52" s="287"/>
      <c r="C52" s="288" t="s">
        <v>984</v>
      </c>
      <c r="D52" s="288"/>
      <c r="E52" s="288"/>
      <c r="F52" s="288"/>
      <c r="G52" s="288"/>
      <c r="H52" s="288"/>
      <c r="I52" s="288"/>
      <c r="J52" s="288"/>
      <c r="K52" s="289"/>
    </row>
    <row r="53" ht="5.25" customHeight="1">
      <c r="B53" s="287"/>
      <c r="C53" s="290"/>
      <c r="D53" s="290"/>
      <c r="E53" s="290"/>
      <c r="F53" s="290"/>
      <c r="G53" s="290"/>
      <c r="H53" s="290"/>
      <c r="I53" s="290"/>
      <c r="J53" s="290"/>
      <c r="K53" s="289"/>
    </row>
    <row r="54" ht="15" customHeight="1">
      <c r="B54" s="287"/>
      <c r="C54" s="291" t="s">
        <v>985</v>
      </c>
      <c r="D54" s="291"/>
      <c r="E54" s="291"/>
      <c r="F54" s="291"/>
      <c r="G54" s="291"/>
      <c r="H54" s="291"/>
      <c r="I54" s="291"/>
      <c r="J54" s="291"/>
      <c r="K54" s="289"/>
    </row>
    <row r="55" ht="15" customHeight="1">
      <c r="B55" s="287"/>
      <c r="C55" s="291" t="s">
        <v>986</v>
      </c>
      <c r="D55" s="291"/>
      <c r="E55" s="291"/>
      <c r="F55" s="291"/>
      <c r="G55" s="291"/>
      <c r="H55" s="291"/>
      <c r="I55" s="291"/>
      <c r="J55" s="291"/>
      <c r="K55" s="289"/>
    </row>
    <row r="56" ht="12.75" customHeight="1">
      <c r="B56" s="287"/>
      <c r="C56" s="291"/>
      <c r="D56" s="291"/>
      <c r="E56" s="291"/>
      <c r="F56" s="291"/>
      <c r="G56" s="291"/>
      <c r="H56" s="291"/>
      <c r="I56" s="291"/>
      <c r="J56" s="291"/>
      <c r="K56" s="289"/>
    </row>
    <row r="57" ht="15" customHeight="1">
      <c r="B57" s="287"/>
      <c r="C57" s="291" t="s">
        <v>987</v>
      </c>
      <c r="D57" s="291"/>
      <c r="E57" s="291"/>
      <c r="F57" s="291"/>
      <c r="G57" s="291"/>
      <c r="H57" s="291"/>
      <c r="I57" s="291"/>
      <c r="J57" s="291"/>
      <c r="K57" s="289"/>
    </row>
    <row r="58" ht="15" customHeight="1">
      <c r="B58" s="287"/>
      <c r="C58" s="293"/>
      <c r="D58" s="291" t="s">
        <v>988</v>
      </c>
      <c r="E58" s="291"/>
      <c r="F58" s="291"/>
      <c r="G58" s="291"/>
      <c r="H58" s="291"/>
      <c r="I58" s="291"/>
      <c r="J58" s="291"/>
      <c r="K58" s="289"/>
    </row>
    <row r="59" ht="15" customHeight="1">
      <c r="B59" s="287"/>
      <c r="C59" s="293"/>
      <c r="D59" s="291" t="s">
        <v>989</v>
      </c>
      <c r="E59" s="291"/>
      <c r="F59" s="291"/>
      <c r="G59" s="291"/>
      <c r="H59" s="291"/>
      <c r="I59" s="291"/>
      <c r="J59" s="291"/>
      <c r="K59" s="289"/>
    </row>
    <row r="60" ht="15" customHeight="1">
      <c r="B60" s="287"/>
      <c r="C60" s="293"/>
      <c r="D60" s="291" t="s">
        <v>990</v>
      </c>
      <c r="E60" s="291"/>
      <c r="F60" s="291"/>
      <c r="G60" s="291"/>
      <c r="H60" s="291"/>
      <c r="I60" s="291"/>
      <c r="J60" s="291"/>
      <c r="K60" s="289"/>
    </row>
    <row r="61" ht="15" customHeight="1">
      <c r="B61" s="287"/>
      <c r="C61" s="293"/>
      <c r="D61" s="291" t="s">
        <v>991</v>
      </c>
      <c r="E61" s="291"/>
      <c r="F61" s="291"/>
      <c r="G61" s="291"/>
      <c r="H61" s="291"/>
      <c r="I61" s="291"/>
      <c r="J61" s="291"/>
      <c r="K61" s="289"/>
    </row>
    <row r="62" ht="15" customHeight="1">
      <c r="B62" s="287"/>
      <c r="C62" s="293"/>
      <c r="D62" s="296" t="s">
        <v>992</v>
      </c>
      <c r="E62" s="296"/>
      <c r="F62" s="296"/>
      <c r="G62" s="296"/>
      <c r="H62" s="296"/>
      <c r="I62" s="296"/>
      <c r="J62" s="296"/>
      <c r="K62" s="289"/>
    </row>
    <row r="63" ht="15" customHeight="1">
      <c r="B63" s="287"/>
      <c r="C63" s="293"/>
      <c r="D63" s="291" t="s">
        <v>993</v>
      </c>
      <c r="E63" s="291"/>
      <c r="F63" s="291"/>
      <c r="G63" s="291"/>
      <c r="H63" s="291"/>
      <c r="I63" s="291"/>
      <c r="J63" s="291"/>
      <c r="K63" s="289"/>
    </row>
    <row r="64" ht="12.75" customHeight="1">
      <c r="B64" s="287"/>
      <c r="C64" s="293"/>
      <c r="D64" s="293"/>
      <c r="E64" s="297"/>
      <c r="F64" s="293"/>
      <c r="G64" s="293"/>
      <c r="H64" s="293"/>
      <c r="I64" s="293"/>
      <c r="J64" s="293"/>
      <c r="K64" s="289"/>
    </row>
    <row r="65" ht="15" customHeight="1">
      <c r="B65" s="287"/>
      <c r="C65" s="293"/>
      <c r="D65" s="291" t="s">
        <v>994</v>
      </c>
      <c r="E65" s="291"/>
      <c r="F65" s="291"/>
      <c r="G65" s="291"/>
      <c r="H65" s="291"/>
      <c r="I65" s="291"/>
      <c r="J65" s="291"/>
      <c r="K65" s="289"/>
    </row>
    <row r="66" ht="15" customHeight="1">
      <c r="B66" s="287"/>
      <c r="C66" s="293"/>
      <c r="D66" s="296" t="s">
        <v>995</v>
      </c>
      <c r="E66" s="296"/>
      <c r="F66" s="296"/>
      <c r="G66" s="296"/>
      <c r="H66" s="296"/>
      <c r="I66" s="296"/>
      <c r="J66" s="296"/>
      <c r="K66" s="289"/>
    </row>
    <row r="67" ht="15" customHeight="1">
      <c r="B67" s="287"/>
      <c r="C67" s="293"/>
      <c r="D67" s="291" t="s">
        <v>996</v>
      </c>
      <c r="E67" s="291"/>
      <c r="F67" s="291"/>
      <c r="G67" s="291"/>
      <c r="H67" s="291"/>
      <c r="I67" s="291"/>
      <c r="J67" s="291"/>
      <c r="K67" s="289"/>
    </row>
    <row r="68" ht="15" customHeight="1">
      <c r="B68" s="287"/>
      <c r="C68" s="293"/>
      <c r="D68" s="291" t="s">
        <v>997</v>
      </c>
      <c r="E68" s="291"/>
      <c r="F68" s="291"/>
      <c r="G68" s="291"/>
      <c r="H68" s="291"/>
      <c r="I68" s="291"/>
      <c r="J68" s="291"/>
      <c r="K68" s="289"/>
    </row>
    <row r="69" ht="15" customHeight="1">
      <c r="B69" s="287"/>
      <c r="C69" s="293"/>
      <c r="D69" s="291" t="s">
        <v>998</v>
      </c>
      <c r="E69" s="291"/>
      <c r="F69" s="291"/>
      <c r="G69" s="291"/>
      <c r="H69" s="291"/>
      <c r="I69" s="291"/>
      <c r="J69" s="291"/>
      <c r="K69" s="289"/>
    </row>
    <row r="70" ht="15" customHeight="1">
      <c r="B70" s="287"/>
      <c r="C70" s="293"/>
      <c r="D70" s="291" t="s">
        <v>999</v>
      </c>
      <c r="E70" s="291"/>
      <c r="F70" s="291"/>
      <c r="G70" s="291"/>
      <c r="H70" s="291"/>
      <c r="I70" s="291"/>
      <c r="J70" s="291"/>
      <c r="K70" s="289"/>
    </row>
    <row r="71" ht="12.75" customHeight="1">
      <c r="B71" s="298"/>
      <c r="C71" s="299"/>
      <c r="D71" s="299"/>
      <c r="E71" s="299"/>
      <c r="F71" s="299"/>
      <c r="G71" s="299"/>
      <c r="H71" s="299"/>
      <c r="I71" s="299"/>
      <c r="J71" s="299"/>
      <c r="K71" s="300"/>
    </row>
    <row r="72" ht="18.75" customHeight="1">
      <c r="B72" s="301"/>
      <c r="C72" s="301"/>
      <c r="D72" s="301"/>
      <c r="E72" s="301"/>
      <c r="F72" s="301"/>
      <c r="G72" s="301"/>
      <c r="H72" s="301"/>
      <c r="I72" s="301"/>
      <c r="J72" s="301"/>
      <c r="K72" s="302"/>
    </row>
    <row r="73" ht="18.75" customHeight="1">
      <c r="B73" s="302"/>
      <c r="C73" s="302"/>
      <c r="D73" s="302"/>
      <c r="E73" s="302"/>
      <c r="F73" s="302"/>
      <c r="G73" s="302"/>
      <c r="H73" s="302"/>
      <c r="I73" s="302"/>
      <c r="J73" s="302"/>
      <c r="K73" s="302"/>
    </row>
    <row r="74" ht="7.5" customHeight="1">
      <c r="B74" s="303"/>
      <c r="C74" s="304"/>
      <c r="D74" s="304"/>
      <c r="E74" s="304"/>
      <c r="F74" s="304"/>
      <c r="G74" s="304"/>
      <c r="H74" s="304"/>
      <c r="I74" s="304"/>
      <c r="J74" s="304"/>
      <c r="K74" s="305"/>
    </row>
    <row r="75" ht="45" customHeight="1">
      <c r="B75" s="306"/>
      <c r="C75" s="307" t="s">
        <v>1000</v>
      </c>
      <c r="D75" s="307"/>
      <c r="E75" s="307"/>
      <c r="F75" s="307"/>
      <c r="G75" s="307"/>
      <c r="H75" s="307"/>
      <c r="I75" s="307"/>
      <c r="J75" s="307"/>
      <c r="K75" s="308"/>
    </row>
    <row r="76" ht="17.25" customHeight="1">
      <c r="B76" s="306"/>
      <c r="C76" s="309" t="s">
        <v>1001</v>
      </c>
      <c r="D76" s="309"/>
      <c r="E76" s="309"/>
      <c r="F76" s="309" t="s">
        <v>1002</v>
      </c>
      <c r="G76" s="310"/>
      <c r="H76" s="309" t="s">
        <v>59</v>
      </c>
      <c r="I76" s="309" t="s">
        <v>62</v>
      </c>
      <c r="J76" s="309" t="s">
        <v>1003</v>
      </c>
      <c r="K76" s="308"/>
    </row>
    <row r="77" ht="17.25" customHeight="1">
      <c r="B77" s="306"/>
      <c r="C77" s="311" t="s">
        <v>1004</v>
      </c>
      <c r="D77" s="311"/>
      <c r="E77" s="311"/>
      <c r="F77" s="312" t="s">
        <v>1005</v>
      </c>
      <c r="G77" s="313"/>
      <c r="H77" s="311"/>
      <c r="I77" s="311"/>
      <c r="J77" s="311" t="s">
        <v>1006</v>
      </c>
      <c r="K77" s="308"/>
    </row>
    <row r="78" ht="5.25" customHeight="1">
      <c r="B78" s="306"/>
      <c r="C78" s="314"/>
      <c r="D78" s="314"/>
      <c r="E78" s="314"/>
      <c r="F78" s="314"/>
      <c r="G78" s="315"/>
      <c r="H78" s="314"/>
      <c r="I78" s="314"/>
      <c r="J78" s="314"/>
      <c r="K78" s="308"/>
    </row>
    <row r="79" ht="15" customHeight="1">
      <c r="B79" s="306"/>
      <c r="C79" s="294" t="s">
        <v>58</v>
      </c>
      <c r="D79" s="314"/>
      <c r="E79" s="314"/>
      <c r="F79" s="316" t="s">
        <v>1007</v>
      </c>
      <c r="G79" s="315"/>
      <c r="H79" s="294" t="s">
        <v>1008</v>
      </c>
      <c r="I79" s="294" t="s">
        <v>1009</v>
      </c>
      <c r="J79" s="294">
        <v>20</v>
      </c>
      <c r="K79" s="308"/>
    </row>
    <row r="80" ht="15" customHeight="1">
      <c r="B80" s="306"/>
      <c r="C80" s="294" t="s">
        <v>1010</v>
      </c>
      <c r="D80" s="294"/>
      <c r="E80" s="294"/>
      <c r="F80" s="316" t="s">
        <v>1007</v>
      </c>
      <c r="G80" s="315"/>
      <c r="H80" s="294" t="s">
        <v>1011</v>
      </c>
      <c r="I80" s="294" t="s">
        <v>1009</v>
      </c>
      <c r="J80" s="294">
        <v>120</v>
      </c>
      <c r="K80" s="308"/>
    </row>
    <row r="81" ht="15" customHeight="1">
      <c r="B81" s="317"/>
      <c r="C81" s="294" t="s">
        <v>1012</v>
      </c>
      <c r="D81" s="294"/>
      <c r="E81" s="294"/>
      <c r="F81" s="316" t="s">
        <v>1013</v>
      </c>
      <c r="G81" s="315"/>
      <c r="H81" s="294" t="s">
        <v>1014</v>
      </c>
      <c r="I81" s="294" t="s">
        <v>1009</v>
      </c>
      <c r="J81" s="294">
        <v>50</v>
      </c>
      <c r="K81" s="308"/>
    </row>
    <row r="82" ht="15" customHeight="1">
      <c r="B82" s="317"/>
      <c r="C82" s="294" t="s">
        <v>1015</v>
      </c>
      <c r="D82" s="294"/>
      <c r="E82" s="294"/>
      <c r="F82" s="316" t="s">
        <v>1007</v>
      </c>
      <c r="G82" s="315"/>
      <c r="H82" s="294" t="s">
        <v>1016</v>
      </c>
      <c r="I82" s="294" t="s">
        <v>1017</v>
      </c>
      <c r="J82" s="294"/>
      <c r="K82" s="308"/>
    </row>
    <row r="83" ht="15" customHeight="1">
      <c r="B83" s="317"/>
      <c r="C83" s="318" t="s">
        <v>1018</v>
      </c>
      <c r="D83" s="318"/>
      <c r="E83" s="318"/>
      <c r="F83" s="319" t="s">
        <v>1013</v>
      </c>
      <c r="G83" s="318"/>
      <c r="H83" s="318" t="s">
        <v>1019</v>
      </c>
      <c r="I83" s="318" t="s">
        <v>1009</v>
      </c>
      <c r="J83" s="318">
        <v>15</v>
      </c>
      <c r="K83" s="308"/>
    </row>
    <row r="84" ht="15" customHeight="1">
      <c r="B84" s="317"/>
      <c r="C84" s="318" t="s">
        <v>1020</v>
      </c>
      <c r="D84" s="318"/>
      <c r="E84" s="318"/>
      <c r="F84" s="319" t="s">
        <v>1013</v>
      </c>
      <c r="G84" s="318"/>
      <c r="H84" s="318" t="s">
        <v>1021</v>
      </c>
      <c r="I84" s="318" t="s">
        <v>1009</v>
      </c>
      <c r="J84" s="318">
        <v>15</v>
      </c>
      <c r="K84" s="308"/>
    </row>
    <row r="85" ht="15" customHeight="1">
      <c r="B85" s="317"/>
      <c r="C85" s="318" t="s">
        <v>1022</v>
      </c>
      <c r="D85" s="318"/>
      <c r="E85" s="318"/>
      <c r="F85" s="319" t="s">
        <v>1013</v>
      </c>
      <c r="G85" s="318"/>
      <c r="H85" s="318" t="s">
        <v>1023</v>
      </c>
      <c r="I85" s="318" t="s">
        <v>1009</v>
      </c>
      <c r="J85" s="318">
        <v>20</v>
      </c>
      <c r="K85" s="308"/>
    </row>
    <row r="86" ht="15" customHeight="1">
      <c r="B86" s="317"/>
      <c r="C86" s="318" t="s">
        <v>1024</v>
      </c>
      <c r="D86" s="318"/>
      <c r="E86" s="318"/>
      <c r="F86" s="319" t="s">
        <v>1013</v>
      </c>
      <c r="G86" s="318"/>
      <c r="H86" s="318" t="s">
        <v>1025</v>
      </c>
      <c r="I86" s="318" t="s">
        <v>1009</v>
      </c>
      <c r="J86" s="318">
        <v>20</v>
      </c>
      <c r="K86" s="308"/>
    </row>
    <row r="87" ht="15" customHeight="1">
      <c r="B87" s="317"/>
      <c r="C87" s="294" t="s">
        <v>1026</v>
      </c>
      <c r="D87" s="294"/>
      <c r="E87" s="294"/>
      <c r="F87" s="316" t="s">
        <v>1013</v>
      </c>
      <c r="G87" s="315"/>
      <c r="H87" s="294" t="s">
        <v>1027</v>
      </c>
      <c r="I87" s="294" t="s">
        <v>1009</v>
      </c>
      <c r="J87" s="294">
        <v>50</v>
      </c>
      <c r="K87" s="308"/>
    </row>
    <row r="88" ht="15" customHeight="1">
      <c r="B88" s="317"/>
      <c r="C88" s="294" t="s">
        <v>1028</v>
      </c>
      <c r="D88" s="294"/>
      <c r="E88" s="294"/>
      <c r="F88" s="316" t="s">
        <v>1013</v>
      </c>
      <c r="G88" s="315"/>
      <c r="H88" s="294" t="s">
        <v>1029</v>
      </c>
      <c r="I88" s="294" t="s">
        <v>1009</v>
      </c>
      <c r="J88" s="294">
        <v>20</v>
      </c>
      <c r="K88" s="308"/>
    </row>
    <row r="89" ht="15" customHeight="1">
      <c r="B89" s="317"/>
      <c r="C89" s="294" t="s">
        <v>1030</v>
      </c>
      <c r="D89" s="294"/>
      <c r="E89" s="294"/>
      <c r="F89" s="316" t="s">
        <v>1013</v>
      </c>
      <c r="G89" s="315"/>
      <c r="H89" s="294" t="s">
        <v>1031</v>
      </c>
      <c r="I89" s="294" t="s">
        <v>1009</v>
      </c>
      <c r="J89" s="294">
        <v>20</v>
      </c>
      <c r="K89" s="308"/>
    </row>
    <row r="90" ht="15" customHeight="1">
      <c r="B90" s="317"/>
      <c r="C90" s="294" t="s">
        <v>1032</v>
      </c>
      <c r="D90" s="294"/>
      <c r="E90" s="294"/>
      <c r="F90" s="316" t="s">
        <v>1013</v>
      </c>
      <c r="G90" s="315"/>
      <c r="H90" s="294" t="s">
        <v>1033</v>
      </c>
      <c r="I90" s="294" t="s">
        <v>1009</v>
      </c>
      <c r="J90" s="294">
        <v>50</v>
      </c>
      <c r="K90" s="308"/>
    </row>
    <row r="91" ht="15" customHeight="1">
      <c r="B91" s="317"/>
      <c r="C91" s="294" t="s">
        <v>1034</v>
      </c>
      <c r="D91" s="294"/>
      <c r="E91" s="294"/>
      <c r="F91" s="316" t="s">
        <v>1013</v>
      </c>
      <c r="G91" s="315"/>
      <c r="H91" s="294" t="s">
        <v>1034</v>
      </c>
      <c r="I91" s="294" t="s">
        <v>1009</v>
      </c>
      <c r="J91" s="294">
        <v>50</v>
      </c>
      <c r="K91" s="308"/>
    </row>
    <row r="92" ht="15" customHeight="1">
      <c r="B92" s="317"/>
      <c r="C92" s="294" t="s">
        <v>1035</v>
      </c>
      <c r="D92" s="294"/>
      <c r="E92" s="294"/>
      <c r="F92" s="316" t="s">
        <v>1013</v>
      </c>
      <c r="G92" s="315"/>
      <c r="H92" s="294" t="s">
        <v>1036</v>
      </c>
      <c r="I92" s="294" t="s">
        <v>1009</v>
      </c>
      <c r="J92" s="294">
        <v>255</v>
      </c>
      <c r="K92" s="308"/>
    </row>
    <row r="93" ht="15" customHeight="1">
      <c r="B93" s="317"/>
      <c r="C93" s="294" t="s">
        <v>1037</v>
      </c>
      <c r="D93" s="294"/>
      <c r="E93" s="294"/>
      <c r="F93" s="316" t="s">
        <v>1007</v>
      </c>
      <c r="G93" s="315"/>
      <c r="H93" s="294" t="s">
        <v>1038</v>
      </c>
      <c r="I93" s="294" t="s">
        <v>1039</v>
      </c>
      <c r="J93" s="294"/>
      <c r="K93" s="308"/>
    </row>
    <row r="94" ht="15" customHeight="1">
      <c r="B94" s="317"/>
      <c r="C94" s="294" t="s">
        <v>1040</v>
      </c>
      <c r="D94" s="294"/>
      <c r="E94" s="294"/>
      <c r="F94" s="316" t="s">
        <v>1007</v>
      </c>
      <c r="G94" s="315"/>
      <c r="H94" s="294" t="s">
        <v>1041</v>
      </c>
      <c r="I94" s="294" t="s">
        <v>1042</v>
      </c>
      <c r="J94" s="294"/>
      <c r="K94" s="308"/>
    </row>
    <row r="95" ht="15" customHeight="1">
      <c r="B95" s="317"/>
      <c r="C95" s="294" t="s">
        <v>1043</v>
      </c>
      <c r="D95" s="294"/>
      <c r="E95" s="294"/>
      <c r="F95" s="316" t="s">
        <v>1007</v>
      </c>
      <c r="G95" s="315"/>
      <c r="H95" s="294" t="s">
        <v>1043</v>
      </c>
      <c r="I95" s="294" t="s">
        <v>1042</v>
      </c>
      <c r="J95" s="294"/>
      <c r="K95" s="308"/>
    </row>
    <row r="96" ht="15" customHeight="1">
      <c r="B96" s="317"/>
      <c r="C96" s="294" t="s">
        <v>43</v>
      </c>
      <c r="D96" s="294"/>
      <c r="E96" s="294"/>
      <c r="F96" s="316" t="s">
        <v>1007</v>
      </c>
      <c r="G96" s="315"/>
      <c r="H96" s="294" t="s">
        <v>1044</v>
      </c>
      <c r="I96" s="294" t="s">
        <v>1042</v>
      </c>
      <c r="J96" s="294"/>
      <c r="K96" s="308"/>
    </row>
    <row r="97" ht="15" customHeight="1">
      <c r="B97" s="317"/>
      <c r="C97" s="294" t="s">
        <v>53</v>
      </c>
      <c r="D97" s="294"/>
      <c r="E97" s="294"/>
      <c r="F97" s="316" t="s">
        <v>1007</v>
      </c>
      <c r="G97" s="315"/>
      <c r="H97" s="294" t="s">
        <v>1045</v>
      </c>
      <c r="I97" s="294" t="s">
        <v>1042</v>
      </c>
      <c r="J97" s="294"/>
      <c r="K97" s="308"/>
    </row>
    <row r="98" ht="15" customHeight="1">
      <c r="B98" s="320"/>
      <c r="C98" s="321"/>
      <c r="D98" s="321"/>
      <c r="E98" s="321"/>
      <c r="F98" s="321"/>
      <c r="G98" s="321"/>
      <c r="H98" s="321"/>
      <c r="I98" s="321"/>
      <c r="J98" s="321"/>
      <c r="K98" s="322"/>
    </row>
    <row r="99" ht="18.75" customHeight="1">
      <c r="B99" s="323"/>
      <c r="C99" s="324"/>
      <c r="D99" s="324"/>
      <c r="E99" s="324"/>
      <c r="F99" s="324"/>
      <c r="G99" s="324"/>
      <c r="H99" s="324"/>
      <c r="I99" s="324"/>
      <c r="J99" s="324"/>
      <c r="K99" s="323"/>
    </row>
    <row r="100" ht="18.75" customHeight="1">
      <c r="B100" s="302"/>
      <c r="C100" s="302"/>
      <c r="D100" s="302"/>
      <c r="E100" s="302"/>
      <c r="F100" s="302"/>
      <c r="G100" s="302"/>
      <c r="H100" s="302"/>
      <c r="I100" s="302"/>
      <c r="J100" s="302"/>
      <c r="K100" s="302"/>
    </row>
    <row r="101" ht="7.5" customHeight="1">
      <c r="B101" s="303"/>
      <c r="C101" s="304"/>
      <c r="D101" s="304"/>
      <c r="E101" s="304"/>
      <c r="F101" s="304"/>
      <c r="G101" s="304"/>
      <c r="H101" s="304"/>
      <c r="I101" s="304"/>
      <c r="J101" s="304"/>
      <c r="K101" s="305"/>
    </row>
    <row r="102" ht="45" customHeight="1">
      <c r="B102" s="306"/>
      <c r="C102" s="307" t="s">
        <v>1046</v>
      </c>
      <c r="D102" s="307"/>
      <c r="E102" s="307"/>
      <c r="F102" s="307"/>
      <c r="G102" s="307"/>
      <c r="H102" s="307"/>
      <c r="I102" s="307"/>
      <c r="J102" s="307"/>
      <c r="K102" s="308"/>
    </row>
    <row r="103" ht="17.25" customHeight="1">
      <c r="B103" s="306"/>
      <c r="C103" s="309" t="s">
        <v>1001</v>
      </c>
      <c r="D103" s="309"/>
      <c r="E103" s="309"/>
      <c r="F103" s="309" t="s">
        <v>1002</v>
      </c>
      <c r="G103" s="310"/>
      <c r="H103" s="309" t="s">
        <v>59</v>
      </c>
      <c r="I103" s="309" t="s">
        <v>62</v>
      </c>
      <c r="J103" s="309" t="s">
        <v>1003</v>
      </c>
      <c r="K103" s="308"/>
    </row>
    <row r="104" ht="17.25" customHeight="1">
      <c r="B104" s="306"/>
      <c r="C104" s="311" t="s">
        <v>1004</v>
      </c>
      <c r="D104" s="311"/>
      <c r="E104" s="311"/>
      <c r="F104" s="312" t="s">
        <v>1005</v>
      </c>
      <c r="G104" s="313"/>
      <c r="H104" s="311"/>
      <c r="I104" s="311"/>
      <c r="J104" s="311" t="s">
        <v>1006</v>
      </c>
      <c r="K104" s="308"/>
    </row>
    <row r="105" ht="5.25" customHeight="1">
      <c r="B105" s="306"/>
      <c r="C105" s="309"/>
      <c r="D105" s="309"/>
      <c r="E105" s="309"/>
      <c r="F105" s="309"/>
      <c r="G105" s="325"/>
      <c r="H105" s="309"/>
      <c r="I105" s="309"/>
      <c r="J105" s="309"/>
      <c r="K105" s="308"/>
    </row>
    <row r="106" ht="15" customHeight="1">
      <c r="B106" s="306"/>
      <c r="C106" s="294" t="s">
        <v>58</v>
      </c>
      <c r="D106" s="314"/>
      <c r="E106" s="314"/>
      <c r="F106" s="316" t="s">
        <v>1007</v>
      </c>
      <c r="G106" s="325"/>
      <c r="H106" s="294" t="s">
        <v>1047</v>
      </c>
      <c r="I106" s="294" t="s">
        <v>1009</v>
      </c>
      <c r="J106" s="294">
        <v>20</v>
      </c>
      <c r="K106" s="308"/>
    </row>
    <row r="107" ht="15" customHeight="1">
      <c r="B107" s="306"/>
      <c r="C107" s="294" t="s">
        <v>1010</v>
      </c>
      <c r="D107" s="294"/>
      <c r="E107" s="294"/>
      <c r="F107" s="316" t="s">
        <v>1007</v>
      </c>
      <c r="G107" s="294"/>
      <c r="H107" s="294" t="s">
        <v>1047</v>
      </c>
      <c r="I107" s="294" t="s">
        <v>1009</v>
      </c>
      <c r="J107" s="294">
        <v>120</v>
      </c>
      <c r="K107" s="308"/>
    </row>
    <row r="108" ht="15" customHeight="1">
      <c r="B108" s="317"/>
      <c r="C108" s="294" t="s">
        <v>1012</v>
      </c>
      <c r="D108" s="294"/>
      <c r="E108" s="294"/>
      <c r="F108" s="316" t="s">
        <v>1013</v>
      </c>
      <c r="G108" s="294"/>
      <c r="H108" s="294" t="s">
        <v>1047</v>
      </c>
      <c r="I108" s="294" t="s">
        <v>1009</v>
      </c>
      <c r="J108" s="294">
        <v>50</v>
      </c>
      <c r="K108" s="308"/>
    </row>
    <row r="109" ht="15" customHeight="1">
      <c r="B109" s="317"/>
      <c r="C109" s="294" t="s">
        <v>1015</v>
      </c>
      <c r="D109" s="294"/>
      <c r="E109" s="294"/>
      <c r="F109" s="316" t="s">
        <v>1007</v>
      </c>
      <c r="G109" s="294"/>
      <c r="H109" s="294" t="s">
        <v>1047</v>
      </c>
      <c r="I109" s="294" t="s">
        <v>1017</v>
      </c>
      <c r="J109" s="294"/>
      <c r="K109" s="308"/>
    </row>
    <row r="110" ht="15" customHeight="1">
      <c r="B110" s="317"/>
      <c r="C110" s="294" t="s">
        <v>1026</v>
      </c>
      <c r="D110" s="294"/>
      <c r="E110" s="294"/>
      <c r="F110" s="316" t="s">
        <v>1013</v>
      </c>
      <c r="G110" s="294"/>
      <c r="H110" s="294" t="s">
        <v>1047</v>
      </c>
      <c r="I110" s="294" t="s">
        <v>1009</v>
      </c>
      <c r="J110" s="294">
        <v>50</v>
      </c>
      <c r="K110" s="308"/>
    </row>
    <row r="111" ht="15" customHeight="1">
      <c r="B111" s="317"/>
      <c r="C111" s="294" t="s">
        <v>1034</v>
      </c>
      <c r="D111" s="294"/>
      <c r="E111" s="294"/>
      <c r="F111" s="316" t="s">
        <v>1013</v>
      </c>
      <c r="G111" s="294"/>
      <c r="H111" s="294" t="s">
        <v>1047</v>
      </c>
      <c r="I111" s="294" t="s">
        <v>1009</v>
      </c>
      <c r="J111" s="294">
        <v>50</v>
      </c>
      <c r="K111" s="308"/>
    </row>
    <row r="112" ht="15" customHeight="1">
      <c r="B112" s="317"/>
      <c r="C112" s="294" t="s">
        <v>1032</v>
      </c>
      <c r="D112" s="294"/>
      <c r="E112" s="294"/>
      <c r="F112" s="316" t="s">
        <v>1013</v>
      </c>
      <c r="G112" s="294"/>
      <c r="H112" s="294" t="s">
        <v>1047</v>
      </c>
      <c r="I112" s="294" t="s">
        <v>1009</v>
      </c>
      <c r="J112" s="294">
        <v>50</v>
      </c>
      <c r="K112" s="308"/>
    </row>
    <row r="113" ht="15" customHeight="1">
      <c r="B113" s="317"/>
      <c r="C113" s="294" t="s">
        <v>58</v>
      </c>
      <c r="D113" s="294"/>
      <c r="E113" s="294"/>
      <c r="F113" s="316" t="s">
        <v>1007</v>
      </c>
      <c r="G113" s="294"/>
      <c r="H113" s="294" t="s">
        <v>1048</v>
      </c>
      <c r="I113" s="294" t="s">
        <v>1009</v>
      </c>
      <c r="J113" s="294">
        <v>20</v>
      </c>
      <c r="K113" s="308"/>
    </row>
    <row r="114" ht="15" customHeight="1">
      <c r="B114" s="317"/>
      <c r="C114" s="294" t="s">
        <v>1049</v>
      </c>
      <c r="D114" s="294"/>
      <c r="E114" s="294"/>
      <c r="F114" s="316" t="s">
        <v>1007</v>
      </c>
      <c r="G114" s="294"/>
      <c r="H114" s="294" t="s">
        <v>1050</v>
      </c>
      <c r="I114" s="294" t="s">
        <v>1009</v>
      </c>
      <c r="J114" s="294">
        <v>120</v>
      </c>
      <c r="K114" s="308"/>
    </row>
    <row r="115" ht="15" customHeight="1">
      <c r="B115" s="317"/>
      <c r="C115" s="294" t="s">
        <v>43</v>
      </c>
      <c r="D115" s="294"/>
      <c r="E115" s="294"/>
      <c r="F115" s="316" t="s">
        <v>1007</v>
      </c>
      <c r="G115" s="294"/>
      <c r="H115" s="294" t="s">
        <v>1051</v>
      </c>
      <c r="I115" s="294" t="s">
        <v>1042</v>
      </c>
      <c r="J115" s="294"/>
      <c r="K115" s="308"/>
    </row>
    <row r="116" ht="15" customHeight="1">
      <c r="B116" s="317"/>
      <c r="C116" s="294" t="s">
        <v>53</v>
      </c>
      <c r="D116" s="294"/>
      <c r="E116" s="294"/>
      <c r="F116" s="316" t="s">
        <v>1007</v>
      </c>
      <c r="G116" s="294"/>
      <c r="H116" s="294" t="s">
        <v>1052</v>
      </c>
      <c r="I116" s="294" t="s">
        <v>1042</v>
      </c>
      <c r="J116" s="294"/>
      <c r="K116" s="308"/>
    </row>
    <row r="117" ht="15" customHeight="1">
      <c r="B117" s="317"/>
      <c r="C117" s="294" t="s">
        <v>62</v>
      </c>
      <c r="D117" s="294"/>
      <c r="E117" s="294"/>
      <c r="F117" s="316" t="s">
        <v>1007</v>
      </c>
      <c r="G117" s="294"/>
      <c r="H117" s="294" t="s">
        <v>1053</v>
      </c>
      <c r="I117" s="294" t="s">
        <v>1054</v>
      </c>
      <c r="J117" s="294"/>
      <c r="K117" s="308"/>
    </row>
    <row r="118" ht="15" customHeight="1">
      <c r="B118" s="320"/>
      <c r="C118" s="326"/>
      <c r="D118" s="326"/>
      <c r="E118" s="326"/>
      <c r="F118" s="326"/>
      <c r="G118" s="326"/>
      <c r="H118" s="326"/>
      <c r="I118" s="326"/>
      <c r="J118" s="326"/>
      <c r="K118" s="322"/>
    </row>
    <row r="119" ht="18.75" customHeight="1">
      <c r="B119" s="327"/>
      <c r="C119" s="291"/>
      <c r="D119" s="291"/>
      <c r="E119" s="291"/>
      <c r="F119" s="328"/>
      <c r="G119" s="291"/>
      <c r="H119" s="291"/>
      <c r="I119" s="291"/>
      <c r="J119" s="291"/>
      <c r="K119" s="327"/>
    </row>
    <row r="120" ht="18.75" customHeight="1">
      <c r="B120" s="302"/>
      <c r="C120" s="302"/>
      <c r="D120" s="302"/>
      <c r="E120" s="302"/>
      <c r="F120" s="302"/>
      <c r="G120" s="302"/>
      <c r="H120" s="302"/>
      <c r="I120" s="302"/>
      <c r="J120" s="302"/>
      <c r="K120" s="302"/>
    </row>
    <row r="121" ht="7.5" customHeight="1">
      <c r="B121" s="329"/>
      <c r="C121" s="330"/>
      <c r="D121" s="330"/>
      <c r="E121" s="330"/>
      <c r="F121" s="330"/>
      <c r="G121" s="330"/>
      <c r="H121" s="330"/>
      <c r="I121" s="330"/>
      <c r="J121" s="330"/>
      <c r="K121" s="331"/>
    </row>
    <row r="122" ht="45" customHeight="1">
      <c r="B122" s="332"/>
      <c r="C122" s="285" t="s">
        <v>1055</v>
      </c>
      <c r="D122" s="285"/>
      <c r="E122" s="285"/>
      <c r="F122" s="285"/>
      <c r="G122" s="285"/>
      <c r="H122" s="285"/>
      <c r="I122" s="285"/>
      <c r="J122" s="285"/>
      <c r="K122" s="333"/>
    </row>
    <row r="123" ht="17.25" customHeight="1">
      <c r="B123" s="334"/>
      <c r="C123" s="309" t="s">
        <v>1001</v>
      </c>
      <c r="D123" s="309"/>
      <c r="E123" s="309"/>
      <c r="F123" s="309" t="s">
        <v>1002</v>
      </c>
      <c r="G123" s="310"/>
      <c r="H123" s="309" t="s">
        <v>59</v>
      </c>
      <c r="I123" s="309" t="s">
        <v>62</v>
      </c>
      <c r="J123" s="309" t="s">
        <v>1003</v>
      </c>
      <c r="K123" s="335"/>
    </row>
    <row r="124" ht="17.25" customHeight="1">
      <c r="B124" s="334"/>
      <c r="C124" s="311" t="s">
        <v>1004</v>
      </c>
      <c r="D124" s="311"/>
      <c r="E124" s="311"/>
      <c r="F124" s="312" t="s">
        <v>1005</v>
      </c>
      <c r="G124" s="313"/>
      <c r="H124" s="311"/>
      <c r="I124" s="311"/>
      <c r="J124" s="311" t="s">
        <v>1006</v>
      </c>
      <c r="K124" s="335"/>
    </row>
    <row r="125" ht="5.25" customHeight="1">
      <c r="B125" s="336"/>
      <c r="C125" s="314"/>
      <c r="D125" s="314"/>
      <c r="E125" s="314"/>
      <c r="F125" s="314"/>
      <c r="G125" s="294"/>
      <c r="H125" s="314"/>
      <c r="I125" s="314"/>
      <c r="J125" s="314"/>
      <c r="K125" s="337"/>
    </row>
    <row r="126" ht="15" customHeight="1">
      <c r="B126" s="336"/>
      <c r="C126" s="294" t="s">
        <v>1010</v>
      </c>
      <c r="D126" s="314"/>
      <c r="E126" s="314"/>
      <c r="F126" s="316" t="s">
        <v>1007</v>
      </c>
      <c r="G126" s="294"/>
      <c r="H126" s="294" t="s">
        <v>1047</v>
      </c>
      <c r="I126" s="294" t="s">
        <v>1009</v>
      </c>
      <c r="J126" s="294">
        <v>120</v>
      </c>
      <c r="K126" s="338"/>
    </row>
    <row r="127" ht="15" customHeight="1">
      <c r="B127" s="336"/>
      <c r="C127" s="294" t="s">
        <v>1056</v>
      </c>
      <c r="D127" s="294"/>
      <c r="E127" s="294"/>
      <c r="F127" s="316" t="s">
        <v>1007</v>
      </c>
      <c r="G127" s="294"/>
      <c r="H127" s="294" t="s">
        <v>1057</v>
      </c>
      <c r="I127" s="294" t="s">
        <v>1009</v>
      </c>
      <c r="J127" s="294" t="s">
        <v>1058</v>
      </c>
      <c r="K127" s="338"/>
    </row>
    <row r="128" ht="15" customHeight="1">
      <c r="B128" s="336"/>
      <c r="C128" s="294" t="s">
        <v>955</v>
      </c>
      <c r="D128" s="294"/>
      <c r="E128" s="294"/>
      <c r="F128" s="316" t="s">
        <v>1007</v>
      </c>
      <c r="G128" s="294"/>
      <c r="H128" s="294" t="s">
        <v>1059</v>
      </c>
      <c r="I128" s="294" t="s">
        <v>1009</v>
      </c>
      <c r="J128" s="294" t="s">
        <v>1058</v>
      </c>
      <c r="K128" s="338"/>
    </row>
    <row r="129" ht="15" customHeight="1">
      <c r="B129" s="336"/>
      <c r="C129" s="294" t="s">
        <v>1018</v>
      </c>
      <c r="D129" s="294"/>
      <c r="E129" s="294"/>
      <c r="F129" s="316" t="s">
        <v>1013</v>
      </c>
      <c r="G129" s="294"/>
      <c r="H129" s="294" t="s">
        <v>1019</v>
      </c>
      <c r="I129" s="294" t="s">
        <v>1009</v>
      </c>
      <c r="J129" s="294">
        <v>15</v>
      </c>
      <c r="K129" s="338"/>
    </row>
    <row r="130" ht="15" customHeight="1">
      <c r="B130" s="336"/>
      <c r="C130" s="318" t="s">
        <v>1020</v>
      </c>
      <c r="D130" s="318"/>
      <c r="E130" s="318"/>
      <c r="F130" s="319" t="s">
        <v>1013</v>
      </c>
      <c r="G130" s="318"/>
      <c r="H130" s="318" t="s">
        <v>1021</v>
      </c>
      <c r="I130" s="318" t="s">
        <v>1009</v>
      </c>
      <c r="J130" s="318">
        <v>15</v>
      </c>
      <c r="K130" s="338"/>
    </row>
    <row r="131" ht="15" customHeight="1">
      <c r="B131" s="336"/>
      <c r="C131" s="318" t="s">
        <v>1022</v>
      </c>
      <c r="D131" s="318"/>
      <c r="E131" s="318"/>
      <c r="F131" s="319" t="s">
        <v>1013</v>
      </c>
      <c r="G131" s="318"/>
      <c r="H131" s="318" t="s">
        <v>1023</v>
      </c>
      <c r="I131" s="318" t="s">
        <v>1009</v>
      </c>
      <c r="J131" s="318">
        <v>20</v>
      </c>
      <c r="K131" s="338"/>
    </row>
    <row r="132" ht="15" customHeight="1">
      <c r="B132" s="336"/>
      <c r="C132" s="318" t="s">
        <v>1024</v>
      </c>
      <c r="D132" s="318"/>
      <c r="E132" s="318"/>
      <c r="F132" s="319" t="s">
        <v>1013</v>
      </c>
      <c r="G132" s="318"/>
      <c r="H132" s="318" t="s">
        <v>1025</v>
      </c>
      <c r="I132" s="318" t="s">
        <v>1009</v>
      </c>
      <c r="J132" s="318">
        <v>20</v>
      </c>
      <c r="K132" s="338"/>
    </row>
    <row r="133" ht="15" customHeight="1">
      <c r="B133" s="336"/>
      <c r="C133" s="294" t="s">
        <v>1012</v>
      </c>
      <c r="D133" s="294"/>
      <c r="E133" s="294"/>
      <c r="F133" s="316" t="s">
        <v>1013</v>
      </c>
      <c r="G133" s="294"/>
      <c r="H133" s="294" t="s">
        <v>1047</v>
      </c>
      <c r="I133" s="294" t="s">
        <v>1009</v>
      </c>
      <c r="J133" s="294">
        <v>50</v>
      </c>
      <c r="K133" s="338"/>
    </row>
    <row r="134" ht="15" customHeight="1">
      <c r="B134" s="336"/>
      <c r="C134" s="294" t="s">
        <v>1026</v>
      </c>
      <c r="D134" s="294"/>
      <c r="E134" s="294"/>
      <c r="F134" s="316" t="s">
        <v>1013</v>
      </c>
      <c r="G134" s="294"/>
      <c r="H134" s="294" t="s">
        <v>1047</v>
      </c>
      <c r="I134" s="294" t="s">
        <v>1009</v>
      </c>
      <c r="J134" s="294">
        <v>50</v>
      </c>
      <c r="K134" s="338"/>
    </row>
    <row r="135" ht="15" customHeight="1">
      <c r="B135" s="336"/>
      <c r="C135" s="294" t="s">
        <v>1032</v>
      </c>
      <c r="D135" s="294"/>
      <c r="E135" s="294"/>
      <c r="F135" s="316" t="s">
        <v>1013</v>
      </c>
      <c r="G135" s="294"/>
      <c r="H135" s="294" t="s">
        <v>1047</v>
      </c>
      <c r="I135" s="294" t="s">
        <v>1009</v>
      </c>
      <c r="J135" s="294">
        <v>50</v>
      </c>
      <c r="K135" s="338"/>
    </row>
    <row r="136" ht="15" customHeight="1">
      <c r="B136" s="336"/>
      <c r="C136" s="294" t="s">
        <v>1034</v>
      </c>
      <c r="D136" s="294"/>
      <c r="E136" s="294"/>
      <c r="F136" s="316" t="s">
        <v>1013</v>
      </c>
      <c r="G136" s="294"/>
      <c r="H136" s="294" t="s">
        <v>1047</v>
      </c>
      <c r="I136" s="294" t="s">
        <v>1009</v>
      </c>
      <c r="J136" s="294">
        <v>50</v>
      </c>
      <c r="K136" s="338"/>
    </row>
    <row r="137" ht="15" customHeight="1">
      <c r="B137" s="336"/>
      <c r="C137" s="294" t="s">
        <v>1035</v>
      </c>
      <c r="D137" s="294"/>
      <c r="E137" s="294"/>
      <c r="F137" s="316" t="s">
        <v>1013</v>
      </c>
      <c r="G137" s="294"/>
      <c r="H137" s="294" t="s">
        <v>1060</v>
      </c>
      <c r="I137" s="294" t="s">
        <v>1009</v>
      </c>
      <c r="J137" s="294">
        <v>255</v>
      </c>
      <c r="K137" s="338"/>
    </row>
    <row r="138" ht="15" customHeight="1">
      <c r="B138" s="336"/>
      <c r="C138" s="294" t="s">
        <v>1037</v>
      </c>
      <c r="D138" s="294"/>
      <c r="E138" s="294"/>
      <c r="F138" s="316" t="s">
        <v>1007</v>
      </c>
      <c r="G138" s="294"/>
      <c r="H138" s="294" t="s">
        <v>1061</v>
      </c>
      <c r="I138" s="294" t="s">
        <v>1039</v>
      </c>
      <c r="J138" s="294"/>
      <c r="K138" s="338"/>
    </row>
    <row r="139" ht="15" customHeight="1">
      <c r="B139" s="336"/>
      <c r="C139" s="294" t="s">
        <v>1040</v>
      </c>
      <c r="D139" s="294"/>
      <c r="E139" s="294"/>
      <c r="F139" s="316" t="s">
        <v>1007</v>
      </c>
      <c r="G139" s="294"/>
      <c r="H139" s="294" t="s">
        <v>1062</v>
      </c>
      <c r="I139" s="294" t="s">
        <v>1042</v>
      </c>
      <c r="J139" s="294"/>
      <c r="K139" s="338"/>
    </row>
    <row r="140" ht="15" customHeight="1">
      <c r="B140" s="336"/>
      <c r="C140" s="294" t="s">
        <v>1043</v>
      </c>
      <c r="D140" s="294"/>
      <c r="E140" s="294"/>
      <c r="F140" s="316" t="s">
        <v>1007</v>
      </c>
      <c r="G140" s="294"/>
      <c r="H140" s="294" t="s">
        <v>1043</v>
      </c>
      <c r="I140" s="294" t="s">
        <v>1042</v>
      </c>
      <c r="J140" s="294"/>
      <c r="K140" s="338"/>
    </row>
    <row r="141" ht="15" customHeight="1">
      <c r="B141" s="336"/>
      <c r="C141" s="294" t="s">
        <v>43</v>
      </c>
      <c r="D141" s="294"/>
      <c r="E141" s="294"/>
      <c r="F141" s="316" t="s">
        <v>1007</v>
      </c>
      <c r="G141" s="294"/>
      <c r="H141" s="294" t="s">
        <v>1063</v>
      </c>
      <c r="I141" s="294" t="s">
        <v>1042</v>
      </c>
      <c r="J141" s="294"/>
      <c r="K141" s="338"/>
    </row>
    <row r="142" ht="15" customHeight="1">
      <c r="B142" s="336"/>
      <c r="C142" s="294" t="s">
        <v>1064</v>
      </c>
      <c r="D142" s="294"/>
      <c r="E142" s="294"/>
      <c r="F142" s="316" t="s">
        <v>1007</v>
      </c>
      <c r="G142" s="294"/>
      <c r="H142" s="294" t="s">
        <v>1065</v>
      </c>
      <c r="I142" s="294" t="s">
        <v>1042</v>
      </c>
      <c r="J142" s="294"/>
      <c r="K142" s="338"/>
    </row>
    <row r="143" ht="15" customHeight="1">
      <c r="B143" s="339"/>
      <c r="C143" s="340"/>
      <c r="D143" s="340"/>
      <c r="E143" s="340"/>
      <c r="F143" s="340"/>
      <c r="G143" s="340"/>
      <c r="H143" s="340"/>
      <c r="I143" s="340"/>
      <c r="J143" s="340"/>
      <c r="K143" s="341"/>
    </row>
    <row r="144" ht="18.75" customHeight="1">
      <c r="B144" s="291"/>
      <c r="C144" s="291"/>
      <c r="D144" s="291"/>
      <c r="E144" s="291"/>
      <c r="F144" s="328"/>
      <c r="G144" s="291"/>
      <c r="H144" s="291"/>
      <c r="I144" s="291"/>
      <c r="J144" s="291"/>
      <c r="K144" s="291"/>
    </row>
    <row r="145" ht="18.75" customHeight="1">
      <c r="B145" s="302"/>
      <c r="C145" s="302"/>
      <c r="D145" s="302"/>
      <c r="E145" s="302"/>
      <c r="F145" s="302"/>
      <c r="G145" s="302"/>
      <c r="H145" s="302"/>
      <c r="I145" s="302"/>
      <c r="J145" s="302"/>
      <c r="K145" s="302"/>
    </row>
    <row r="146" ht="7.5" customHeight="1">
      <c r="B146" s="303"/>
      <c r="C146" s="304"/>
      <c r="D146" s="304"/>
      <c r="E146" s="304"/>
      <c r="F146" s="304"/>
      <c r="G146" s="304"/>
      <c r="H146" s="304"/>
      <c r="I146" s="304"/>
      <c r="J146" s="304"/>
      <c r="K146" s="305"/>
    </row>
    <row r="147" ht="45" customHeight="1">
      <c r="B147" s="306"/>
      <c r="C147" s="307" t="s">
        <v>1066</v>
      </c>
      <c r="D147" s="307"/>
      <c r="E147" s="307"/>
      <c r="F147" s="307"/>
      <c r="G147" s="307"/>
      <c r="H147" s="307"/>
      <c r="I147" s="307"/>
      <c r="J147" s="307"/>
      <c r="K147" s="308"/>
    </row>
    <row r="148" ht="17.25" customHeight="1">
      <c r="B148" s="306"/>
      <c r="C148" s="309" t="s">
        <v>1001</v>
      </c>
      <c r="D148" s="309"/>
      <c r="E148" s="309"/>
      <c r="F148" s="309" t="s">
        <v>1002</v>
      </c>
      <c r="G148" s="310"/>
      <c r="H148" s="309" t="s">
        <v>59</v>
      </c>
      <c r="I148" s="309" t="s">
        <v>62</v>
      </c>
      <c r="J148" s="309" t="s">
        <v>1003</v>
      </c>
      <c r="K148" s="308"/>
    </row>
    <row r="149" ht="17.25" customHeight="1">
      <c r="B149" s="306"/>
      <c r="C149" s="311" t="s">
        <v>1004</v>
      </c>
      <c r="D149" s="311"/>
      <c r="E149" s="311"/>
      <c r="F149" s="312" t="s">
        <v>1005</v>
      </c>
      <c r="G149" s="313"/>
      <c r="H149" s="311"/>
      <c r="I149" s="311"/>
      <c r="J149" s="311" t="s">
        <v>1006</v>
      </c>
      <c r="K149" s="308"/>
    </row>
    <row r="150" ht="5.25" customHeight="1">
      <c r="B150" s="317"/>
      <c r="C150" s="314"/>
      <c r="D150" s="314"/>
      <c r="E150" s="314"/>
      <c r="F150" s="314"/>
      <c r="G150" s="315"/>
      <c r="H150" s="314"/>
      <c r="I150" s="314"/>
      <c r="J150" s="314"/>
      <c r="K150" s="338"/>
    </row>
    <row r="151" ht="15" customHeight="1">
      <c r="B151" s="317"/>
      <c r="C151" s="342" t="s">
        <v>1010</v>
      </c>
      <c r="D151" s="294"/>
      <c r="E151" s="294"/>
      <c r="F151" s="343" t="s">
        <v>1007</v>
      </c>
      <c r="G151" s="294"/>
      <c r="H151" s="342" t="s">
        <v>1047</v>
      </c>
      <c r="I151" s="342" t="s">
        <v>1009</v>
      </c>
      <c r="J151" s="342">
        <v>120</v>
      </c>
      <c r="K151" s="338"/>
    </row>
    <row r="152" ht="15" customHeight="1">
      <c r="B152" s="317"/>
      <c r="C152" s="342" t="s">
        <v>1056</v>
      </c>
      <c r="D152" s="294"/>
      <c r="E152" s="294"/>
      <c r="F152" s="343" t="s">
        <v>1007</v>
      </c>
      <c r="G152" s="294"/>
      <c r="H152" s="342" t="s">
        <v>1067</v>
      </c>
      <c r="I152" s="342" t="s">
        <v>1009</v>
      </c>
      <c r="J152" s="342" t="s">
        <v>1058</v>
      </c>
      <c r="K152" s="338"/>
    </row>
    <row r="153" ht="15" customHeight="1">
      <c r="B153" s="317"/>
      <c r="C153" s="342" t="s">
        <v>955</v>
      </c>
      <c r="D153" s="294"/>
      <c r="E153" s="294"/>
      <c r="F153" s="343" t="s">
        <v>1007</v>
      </c>
      <c r="G153" s="294"/>
      <c r="H153" s="342" t="s">
        <v>1068</v>
      </c>
      <c r="I153" s="342" t="s">
        <v>1009</v>
      </c>
      <c r="J153" s="342" t="s">
        <v>1058</v>
      </c>
      <c r="K153" s="338"/>
    </row>
    <row r="154" ht="15" customHeight="1">
      <c r="B154" s="317"/>
      <c r="C154" s="342" t="s">
        <v>1012</v>
      </c>
      <c r="D154" s="294"/>
      <c r="E154" s="294"/>
      <c r="F154" s="343" t="s">
        <v>1013</v>
      </c>
      <c r="G154" s="294"/>
      <c r="H154" s="342" t="s">
        <v>1047</v>
      </c>
      <c r="I154" s="342" t="s">
        <v>1009</v>
      </c>
      <c r="J154" s="342">
        <v>50</v>
      </c>
      <c r="K154" s="338"/>
    </row>
    <row r="155" ht="15" customHeight="1">
      <c r="B155" s="317"/>
      <c r="C155" s="342" t="s">
        <v>1015</v>
      </c>
      <c r="D155" s="294"/>
      <c r="E155" s="294"/>
      <c r="F155" s="343" t="s">
        <v>1007</v>
      </c>
      <c r="G155" s="294"/>
      <c r="H155" s="342" t="s">
        <v>1047</v>
      </c>
      <c r="I155" s="342" t="s">
        <v>1017</v>
      </c>
      <c r="J155" s="342"/>
      <c r="K155" s="338"/>
    </row>
    <row r="156" ht="15" customHeight="1">
      <c r="B156" s="317"/>
      <c r="C156" s="342" t="s">
        <v>1026</v>
      </c>
      <c r="D156" s="294"/>
      <c r="E156" s="294"/>
      <c r="F156" s="343" t="s">
        <v>1013</v>
      </c>
      <c r="G156" s="294"/>
      <c r="H156" s="342" t="s">
        <v>1047</v>
      </c>
      <c r="I156" s="342" t="s">
        <v>1009</v>
      </c>
      <c r="J156" s="342">
        <v>50</v>
      </c>
      <c r="K156" s="338"/>
    </row>
    <row r="157" ht="15" customHeight="1">
      <c r="B157" s="317"/>
      <c r="C157" s="342" t="s">
        <v>1034</v>
      </c>
      <c r="D157" s="294"/>
      <c r="E157" s="294"/>
      <c r="F157" s="343" t="s">
        <v>1013</v>
      </c>
      <c r="G157" s="294"/>
      <c r="H157" s="342" t="s">
        <v>1047</v>
      </c>
      <c r="I157" s="342" t="s">
        <v>1009</v>
      </c>
      <c r="J157" s="342">
        <v>50</v>
      </c>
      <c r="K157" s="338"/>
    </row>
    <row r="158" ht="15" customHeight="1">
      <c r="B158" s="317"/>
      <c r="C158" s="342" t="s">
        <v>1032</v>
      </c>
      <c r="D158" s="294"/>
      <c r="E158" s="294"/>
      <c r="F158" s="343" t="s">
        <v>1013</v>
      </c>
      <c r="G158" s="294"/>
      <c r="H158" s="342" t="s">
        <v>1047</v>
      </c>
      <c r="I158" s="342" t="s">
        <v>1009</v>
      </c>
      <c r="J158" s="342">
        <v>50</v>
      </c>
      <c r="K158" s="338"/>
    </row>
    <row r="159" ht="15" customHeight="1">
      <c r="B159" s="317"/>
      <c r="C159" s="342" t="s">
        <v>167</v>
      </c>
      <c r="D159" s="294"/>
      <c r="E159" s="294"/>
      <c r="F159" s="343" t="s">
        <v>1007</v>
      </c>
      <c r="G159" s="294"/>
      <c r="H159" s="342" t="s">
        <v>1069</v>
      </c>
      <c r="I159" s="342" t="s">
        <v>1009</v>
      </c>
      <c r="J159" s="342" t="s">
        <v>1070</v>
      </c>
      <c r="K159" s="338"/>
    </row>
    <row r="160" ht="15" customHeight="1">
      <c r="B160" s="317"/>
      <c r="C160" s="342" t="s">
        <v>1071</v>
      </c>
      <c r="D160" s="294"/>
      <c r="E160" s="294"/>
      <c r="F160" s="343" t="s">
        <v>1007</v>
      </c>
      <c r="G160" s="294"/>
      <c r="H160" s="342" t="s">
        <v>1072</v>
      </c>
      <c r="I160" s="342" t="s">
        <v>1042</v>
      </c>
      <c r="J160" s="342"/>
      <c r="K160" s="338"/>
    </row>
    <row r="161" ht="15" customHeight="1">
      <c r="B161" s="344"/>
      <c r="C161" s="326"/>
      <c r="D161" s="326"/>
      <c r="E161" s="326"/>
      <c r="F161" s="326"/>
      <c r="G161" s="326"/>
      <c r="H161" s="326"/>
      <c r="I161" s="326"/>
      <c r="J161" s="326"/>
      <c r="K161" s="345"/>
    </row>
    <row r="162" ht="18.75" customHeight="1">
      <c r="B162" s="291"/>
      <c r="C162" s="294"/>
      <c r="D162" s="294"/>
      <c r="E162" s="294"/>
      <c r="F162" s="316"/>
      <c r="G162" s="294"/>
      <c r="H162" s="294"/>
      <c r="I162" s="294"/>
      <c r="J162" s="294"/>
      <c r="K162" s="291"/>
    </row>
    <row r="163" ht="18.75" customHeight="1">
      <c r="B163" s="302"/>
      <c r="C163" s="302"/>
      <c r="D163" s="302"/>
      <c r="E163" s="302"/>
      <c r="F163" s="302"/>
      <c r="G163" s="302"/>
      <c r="H163" s="302"/>
      <c r="I163" s="302"/>
      <c r="J163" s="302"/>
      <c r="K163" s="302"/>
    </row>
    <row r="164" ht="7.5" customHeight="1">
      <c r="B164" s="281"/>
      <c r="C164" s="282"/>
      <c r="D164" s="282"/>
      <c r="E164" s="282"/>
      <c r="F164" s="282"/>
      <c r="G164" s="282"/>
      <c r="H164" s="282"/>
      <c r="I164" s="282"/>
      <c r="J164" s="282"/>
      <c r="K164" s="283"/>
    </row>
    <row r="165" ht="45" customHeight="1">
      <c r="B165" s="284"/>
      <c r="C165" s="285" t="s">
        <v>1073</v>
      </c>
      <c r="D165" s="285"/>
      <c r="E165" s="285"/>
      <c r="F165" s="285"/>
      <c r="G165" s="285"/>
      <c r="H165" s="285"/>
      <c r="I165" s="285"/>
      <c r="J165" s="285"/>
      <c r="K165" s="286"/>
    </row>
    <row r="166" ht="17.25" customHeight="1">
      <c r="B166" s="284"/>
      <c r="C166" s="309" t="s">
        <v>1001</v>
      </c>
      <c r="D166" s="309"/>
      <c r="E166" s="309"/>
      <c r="F166" s="309" t="s">
        <v>1002</v>
      </c>
      <c r="G166" s="346"/>
      <c r="H166" s="347" t="s">
        <v>59</v>
      </c>
      <c r="I166" s="347" t="s">
        <v>62</v>
      </c>
      <c r="J166" s="309" t="s">
        <v>1003</v>
      </c>
      <c r="K166" s="286"/>
    </row>
    <row r="167" ht="17.25" customHeight="1">
      <c r="B167" s="287"/>
      <c r="C167" s="311" t="s">
        <v>1004</v>
      </c>
      <c r="D167" s="311"/>
      <c r="E167" s="311"/>
      <c r="F167" s="312" t="s">
        <v>1005</v>
      </c>
      <c r="G167" s="348"/>
      <c r="H167" s="349"/>
      <c r="I167" s="349"/>
      <c r="J167" s="311" t="s">
        <v>1006</v>
      </c>
      <c r="K167" s="289"/>
    </row>
    <row r="168" ht="5.25" customHeight="1">
      <c r="B168" s="317"/>
      <c r="C168" s="314"/>
      <c r="D168" s="314"/>
      <c r="E168" s="314"/>
      <c r="F168" s="314"/>
      <c r="G168" s="315"/>
      <c r="H168" s="314"/>
      <c r="I168" s="314"/>
      <c r="J168" s="314"/>
      <c r="K168" s="338"/>
    </row>
    <row r="169" ht="15" customHeight="1">
      <c r="B169" s="317"/>
      <c r="C169" s="294" t="s">
        <v>1010</v>
      </c>
      <c r="D169" s="294"/>
      <c r="E169" s="294"/>
      <c r="F169" s="316" t="s">
        <v>1007</v>
      </c>
      <c r="G169" s="294"/>
      <c r="H169" s="294" t="s">
        <v>1047</v>
      </c>
      <c r="I169" s="294" t="s">
        <v>1009</v>
      </c>
      <c r="J169" s="294">
        <v>120</v>
      </c>
      <c r="K169" s="338"/>
    </row>
    <row r="170" ht="15" customHeight="1">
      <c r="B170" s="317"/>
      <c r="C170" s="294" t="s">
        <v>1056</v>
      </c>
      <c r="D170" s="294"/>
      <c r="E170" s="294"/>
      <c r="F170" s="316" t="s">
        <v>1007</v>
      </c>
      <c r="G170" s="294"/>
      <c r="H170" s="294" t="s">
        <v>1057</v>
      </c>
      <c r="I170" s="294" t="s">
        <v>1009</v>
      </c>
      <c r="J170" s="294" t="s">
        <v>1058</v>
      </c>
      <c r="K170" s="338"/>
    </row>
    <row r="171" ht="15" customHeight="1">
      <c r="B171" s="317"/>
      <c r="C171" s="294" t="s">
        <v>955</v>
      </c>
      <c r="D171" s="294"/>
      <c r="E171" s="294"/>
      <c r="F171" s="316" t="s">
        <v>1007</v>
      </c>
      <c r="G171" s="294"/>
      <c r="H171" s="294" t="s">
        <v>1074</v>
      </c>
      <c r="I171" s="294" t="s">
        <v>1009</v>
      </c>
      <c r="J171" s="294" t="s">
        <v>1058</v>
      </c>
      <c r="K171" s="338"/>
    </row>
    <row r="172" ht="15" customHeight="1">
      <c r="B172" s="317"/>
      <c r="C172" s="294" t="s">
        <v>1012</v>
      </c>
      <c r="D172" s="294"/>
      <c r="E172" s="294"/>
      <c r="F172" s="316" t="s">
        <v>1013</v>
      </c>
      <c r="G172" s="294"/>
      <c r="H172" s="294" t="s">
        <v>1074</v>
      </c>
      <c r="I172" s="294" t="s">
        <v>1009</v>
      </c>
      <c r="J172" s="294">
        <v>50</v>
      </c>
      <c r="K172" s="338"/>
    </row>
    <row r="173" ht="15" customHeight="1">
      <c r="B173" s="317"/>
      <c r="C173" s="294" t="s">
        <v>1015</v>
      </c>
      <c r="D173" s="294"/>
      <c r="E173" s="294"/>
      <c r="F173" s="316" t="s">
        <v>1007</v>
      </c>
      <c r="G173" s="294"/>
      <c r="H173" s="294" t="s">
        <v>1074</v>
      </c>
      <c r="I173" s="294" t="s">
        <v>1017</v>
      </c>
      <c r="J173" s="294"/>
      <c r="K173" s="338"/>
    </row>
    <row r="174" ht="15" customHeight="1">
      <c r="B174" s="317"/>
      <c r="C174" s="294" t="s">
        <v>1026</v>
      </c>
      <c r="D174" s="294"/>
      <c r="E174" s="294"/>
      <c r="F174" s="316" t="s">
        <v>1013</v>
      </c>
      <c r="G174" s="294"/>
      <c r="H174" s="294" t="s">
        <v>1074</v>
      </c>
      <c r="I174" s="294" t="s">
        <v>1009</v>
      </c>
      <c r="J174" s="294">
        <v>50</v>
      </c>
      <c r="K174" s="338"/>
    </row>
    <row r="175" ht="15" customHeight="1">
      <c r="B175" s="317"/>
      <c r="C175" s="294" t="s">
        <v>1034</v>
      </c>
      <c r="D175" s="294"/>
      <c r="E175" s="294"/>
      <c r="F175" s="316" t="s">
        <v>1013</v>
      </c>
      <c r="G175" s="294"/>
      <c r="H175" s="294" t="s">
        <v>1074</v>
      </c>
      <c r="I175" s="294" t="s">
        <v>1009</v>
      </c>
      <c r="J175" s="294">
        <v>50</v>
      </c>
      <c r="K175" s="338"/>
    </row>
    <row r="176" ht="15" customHeight="1">
      <c r="B176" s="317"/>
      <c r="C176" s="294" t="s">
        <v>1032</v>
      </c>
      <c r="D176" s="294"/>
      <c r="E176" s="294"/>
      <c r="F176" s="316" t="s">
        <v>1013</v>
      </c>
      <c r="G176" s="294"/>
      <c r="H176" s="294" t="s">
        <v>1074</v>
      </c>
      <c r="I176" s="294" t="s">
        <v>1009</v>
      </c>
      <c r="J176" s="294">
        <v>50</v>
      </c>
      <c r="K176" s="338"/>
    </row>
    <row r="177" ht="15" customHeight="1">
      <c r="B177" s="317"/>
      <c r="C177" s="294" t="s">
        <v>183</v>
      </c>
      <c r="D177" s="294"/>
      <c r="E177" s="294"/>
      <c r="F177" s="316" t="s">
        <v>1007</v>
      </c>
      <c r="G177" s="294"/>
      <c r="H177" s="294" t="s">
        <v>1075</v>
      </c>
      <c r="I177" s="294" t="s">
        <v>1076</v>
      </c>
      <c r="J177" s="294"/>
      <c r="K177" s="338"/>
    </row>
    <row r="178" ht="15" customHeight="1">
      <c r="B178" s="317"/>
      <c r="C178" s="294" t="s">
        <v>62</v>
      </c>
      <c r="D178" s="294"/>
      <c r="E178" s="294"/>
      <c r="F178" s="316" t="s">
        <v>1007</v>
      </c>
      <c r="G178" s="294"/>
      <c r="H178" s="294" t="s">
        <v>1077</v>
      </c>
      <c r="I178" s="294" t="s">
        <v>1078</v>
      </c>
      <c r="J178" s="294">
        <v>1</v>
      </c>
      <c r="K178" s="338"/>
    </row>
    <row r="179" ht="15" customHeight="1">
      <c r="B179" s="317"/>
      <c r="C179" s="294" t="s">
        <v>58</v>
      </c>
      <c r="D179" s="294"/>
      <c r="E179" s="294"/>
      <c r="F179" s="316" t="s">
        <v>1007</v>
      </c>
      <c r="G179" s="294"/>
      <c r="H179" s="294" t="s">
        <v>1079</v>
      </c>
      <c r="I179" s="294" t="s">
        <v>1009</v>
      </c>
      <c r="J179" s="294">
        <v>20</v>
      </c>
      <c r="K179" s="338"/>
    </row>
    <row r="180" ht="15" customHeight="1">
      <c r="B180" s="317"/>
      <c r="C180" s="294" t="s">
        <v>59</v>
      </c>
      <c r="D180" s="294"/>
      <c r="E180" s="294"/>
      <c r="F180" s="316" t="s">
        <v>1007</v>
      </c>
      <c r="G180" s="294"/>
      <c r="H180" s="294" t="s">
        <v>1080</v>
      </c>
      <c r="I180" s="294" t="s">
        <v>1009</v>
      </c>
      <c r="J180" s="294">
        <v>255</v>
      </c>
      <c r="K180" s="338"/>
    </row>
    <row r="181" ht="15" customHeight="1">
      <c r="B181" s="317"/>
      <c r="C181" s="294" t="s">
        <v>184</v>
      </c>
      <c r="D181" s="294"/>
      <c r="E181" s="294"/>
      <c r="F181" s="316" t="s">
        <v>1007</v>
      </c>
      <c r="G181" s="294"/>
      <c r="H181" s="294" t="s">
        <v>971</v>
      </c>
      <c r="I181" s="294" t="s">
        <v>1009</v>
      </c>
      <c r="J181" s="294">
        <v>10</v>
      </c>
      <c r="K181" s="338"/>
    </row>
    <row r="182" ht="15" customHeight="1">
      <c r="B182" s="317"/>
      <c r="C182" s="294" t="s">
        <v>185</v>
      </c>
      <c r="D182" s="294"/>
      <c r="E182" s="294"/>
      <c r="F182" s="316" t="s">
        <v>1007</v>
      </c>
      <c r="G182" s="294"/>
      <c r="H182" s="294" t="s">
        <v>1081</v>
      </c>
      <c r="I182" s="294" t="s">
        <v>1042</v>
      </c>
      <c r="J182" s="294"/>
      <c r="K182" s="338"/>
    </row>
    <row r="183" ht="15" customHeight="1">
      <c r="B183" s="317"/>
      <c r="C183" s="294" t="s">
        <v>1082</v>
      </c>
      <c r="D183" s="294"/>
      <c r="E183" s="294"/>
      <c r="F183" s="316" t="s">
        <v>1007</v>
      </c>
      <c r="G183" s="294"/>
      <c r="H183" s="294" t="s">
        <v>1083</v>
      </c>
      <c r="I183" s="294" t="s">
        <v>1042</v>
      </c>
      <c r="J183" s="294"/>
      <c r="K183" s="338"/>
    </row>
    <row r="184" ht="15" customHeight="1">
      <c r="B184" s="317"/>
      <c r="C184" s="294" t="s">
        <v>1071</v>
      </c>
      <c r="D184" s="294"/>
      <c r="E184" s="294"/>
      <c r="F184" s="316" t="s">
        <v>1007</v>
      </c>
      <c r="G184" s="294"/>
      <c r="H184" s="294" t="s">
        <v>1084</v>
      </c>
      <c r="I184" s="294" t="s">
        <v>1042</v>
      </c>
      <c r="J184" s="294"/>
      <c r="K184" s="338"/>
    </row>
    <row r="185" ht="15" customHeight="1">
      <c r="B185" s="317"/>
      <c r="C185" s="294" t="s">
        <v>187</v>
      </c>
      <c r="D185" s="294"/>
      <c r="E185" s="294"/>
      <c r="F185" s="316" t="s">
        <v>1013</v>
      </c>
      <c r="G185" s="294"/>
      <c r="H185" s="294" t="s">
        <v>1085</v>
      </c>
      <c r="I185" s="294" t="s">
        <v>1009</v>
      </c>
      <c r="J185" s="294">
        <v>50</v>
      </c>
      <c r="K185" s="338"/>
    </row>
    <row r="186" ht="15" customHeight="1">
      <c r="B186" s="317"/>
      <c r="C186" s="294" t="s">
        <v>1086</v>
      </c>
      <c r="D186" s="294"/>
      <c r="E186" s="294"/>
      <c r="F186" s="316" t="s">
        <v>1013</v>
      </c>
      <c r="G186" s="294"/>
      <c r="H186" s="294" t="s">
        <v>1087</v>
      </c>
      <c r="I186" s="294" t="s">
        <v>1088</v>
      </c>
      <c r="J186" s="294"/>
      <c r="K186" s="338"/>
    </row>
    <row r="187" ht="15" customHeight="1">
      <c r="B187" s="317"/>
      <c r="C187" s="294" t="s">
        <v>1089</v>
      </c>
      <c r="D187" s="294"/>
      <c r="E187" s="294"/>
      <c r="F187" s="316" t="s">
        <v>1013</v>
      </c>
      <c r="G187" s="294"/>
      <c r="H187" s="294" t="s">
        <v>1090</v>
      </c>
      <c r="I187" s="294" t="s">
        <v>1088</v>
      </c>
      <c r="J187" s="294"/>
      <c r="K187" s="338"/>
    </row>
    <row r="188" ht="15" customHeight="1">
      <c r="B188" s="317"/>
      <c r="C188" s="294" t="s">
        <v>1091</v>
      </c>
      <c r="D188" s="294"/>
      <c r="E188" s="294"/>
      <c r="F188" s="316" t="s">
        <v>1013</v>
      </c>
      <c r="G188" s="294"/>
      <c r="H188" s="294" t="s">
        <v>1092</v>
      </c>
      <c r="I188" s="294" t="s">
        <v>1088</v>
      </c>
      <c r="J188" s="294"/>
      <c r="K188" s="338"/>
    </row>
    <row r="189" ht="15" customHeight="1">
      <c r="B189" s="317"/>
      <c r="C189" s="350" t="s">
        <v>1093</v>
      </c>
      <c r="D189" s="294"/>
      <c r="E189" s="294"/>
      <c r="F189" s="316" t="s">
        <v>1013</v>
      </c>
      <c r="G189" s="294"/>
      <c r="H189" s="294" t="s">
        <v>1094</v>
      </c>
      <c r="I189" s="294" t="s">
        <v>1095</v>
      </c>
      <c r="J189" s="351" t="s">
        <v>1096</v>
      </c>
      <c r="K189" s="338"/>
    </row>
    <row r="190" ht="15" customHeight="1">
      <c r="B190" s="317"/>
      <c r="C190" s="301" t="s">
        <v>47</v>
      </c>
      <c r="D190" s="294"/>
      <c r="E190" s="294"/>
      <c r="F190" s="316" t="s">
        <v>1007</v>
      </c>
      <c r="G190" s="294"/>
      <c r="H190" s="291" t="s">
        <v>1097</v>
      </c>
      <c r="I190" s="294" t="s">
        <v>1098</v>
      </c>
      <c r="J190" s="294"/>
      <c r="K190" s="338"/>
    </row>
    <row r="191" ht="15" customHeight="1">
      <c r="B191" s="317"/>
      <c r="C191" s="301" t="s">
        <v>1099</v>
      </c>
      <c r="D191" s="294"/>
      <c r="E191" s="294"/>
      <c r="F191" s="316" t="s">
        <v>1007</v>
      </c>
      <c r="G191" s="294"/>
      <c r="H191" s="294" t="s">
        <v>1100</v>
      </c>
      <c r="I191" s="294" t="s">
        <v>1042</v>
      </c>
      <c r="J191" s="294"/>
      <c r="K191" s="338"/>
    </row>
    <row r="192" ht="15" customHeight="1">
      <c r="B192" s="317"/>
      <c r="C192" s="301" t="s">
        <v>1101</v>
      </c>
      <c r="D192" s="294"/>
      <c r="E192" s="294"/>
      <c r="F192" s="316" t="s">
        <v>1007</v>
      </c>
      <c r="G192" s="294"/>
      <c r="H192" s="294" t="s">
        <v>1102</v>
      </c>
      <c r="I192" s="294" t="s">
        <v>1042</v>
      </c>
      <c r="J192" s="294"/>
      <c r="K192" s="338"/>
    </row>
    <row r="193" ht="15" customHeight="1">
      <c r="B193" s="317"/>
      <c r="C193" s="301" t="s">
        <v>1103</v>
      </c>
      <c r="D193" s="294"/>
      <c r="E193" s="294"/>
      <c r="F193" s="316" t="s">
        <v>1013</v>
      </c>
      <c r="G193" s="294"/>
      <c r="H193" s="294" t="s">
        <v>1104</v>
      </c>
      <c r="I193" s="294" t="s">
        <v>1042</v>
      </c>
      <c r="J193" s="294"/>
      <c r="K193" s="338"/>
    </row>
    <row r="194" ht="15" customHeight="1">
      <c r="B194" s="344"/>
      <c r="C194" s="352"/>
      <c r="D194" s="326"/>
      <c r="E194" s="326"/>
      <c r="F194" s="326"/>
      <c r="G194" s="326"/>
      <c r="H194" s="326"/>
      <c r="I194" s="326"/>
      <c r="J194" s="326"/>
      <c r="K194" s="345"/>
    </row>
    <row r="195" ht="18.75" customHeight="1">
      <c r="B195" s="291"/>
      <c r="C195" s="294"/>
      <c r="D195" s="294"/>
      <c r="E195" s="294"/>
      <c r="F195" s="316"/>
      <c r="G195" s="294"/>
      <c r="H195" s="294"/>
      <c r="I195" s="294"/>
      <c r="J195" s="294"/>
      <c r="K195" s="291"/>
    </row>
    <row r="196" ht="18.75" customHeight="1">
      <c r="B196" s="291"/>
      <c r="C196" s="294"/>
      <c r="D196" s="294"/>
      <c r="E196" s="294"/>
      <c r="F196" s="316"/>
      <c r="G196" s="294"/>
      <c r="H196" s="294"/>
      <c r="I196" s="294"/>
      <c r="J196" s="294"/>
      <c r="K196" s="291"/>
    </row>
    <row r="197" ht="18.75" customHeight="1">
      <c r="B197" s="302"/>
      <c r="C197" s="302"/>
      <c r="D197" s="302"/>
      <c r="E197" s="302"/>
      <c r="F197" s="302"/>
      <c r="G197" s="302"/>
      <c r="H197" s="302"/>
      <c r="I197" s="302"/>
      <c r="J197" s="302"/>
      <c r="K197" s="302"/>
    </row>
    <row r="198" ht="13.5">
      <c r="B198" s="281"/>
      <c r="C198" s="282"/>
      <c r="D198" s="282"/>
      <c r="E198" s="282"/>
      <c r="F198" s="282"/>
      <c r="G198" s="282"/>
      <c r="H198" s="282"/>
      <c r="I198" s="282"/>
      <c r="J198" s="282"/>
      <c r="K198" s="283"/>
    </row>
    <row r="199" ht="21">
      <c r="B199" s="284"/>
      <c r="C199" s="285" t="s">
        <v>1105</v>
      </c>
      <c r="D199" s="285"/>
      <c r="E199" s="285"/>
      <c r="F199" s="285"/>
      <c r="G199" s="285"/>
      <c r="H199" s="285"/>
      <c r="I199" s="285"/>
      <c r="J199" s="285"/>
      <c r="K199" s="286"/>
    </row>
    <row r="200" ht="25.5" customHeight="1">
      <c r="B200" s="284"/>
      <c r="C200" s="353" t="s">
        <v>1106</v>
      </c>
      <c r="D200" s="353"/>
      <c r="E200" s="353"/>
      <c r="F200" s="353" t="s">
        <v>1107</v>
      </c>
      <c r="G200" s="354"/>
      <c r="H200" s="353" t="s">
        <v>1108</v>
      </c>
      <c r="I200" s="353"/>
      <c r="J200" s="353"/>
      <c r="K200" s="286"/>
    </row>
    <row r="201" ht="5.25" customHeight="1">
      <c r="B201" s="317"/>
      <c r="C201" s="314"/>
      <c r="D201" s="314"/>
      <c r="E201" s="314"/>
      <c r="F201" s="314"/>
      <c r="G201" s="294"/>
      <c r="H201" s="314"/>
      <c r="I201" s="314"/>
      <c r="J201" s="314"/>
      <c r="K201" s="338"/>
    </row>
    <row r="202" ht="15" customHeight="1">
      <c r="B202" s="317"/>
      <c r="C202" s="294" t="s">
        <v>1098</v>
      </c>
      <c r="D202" s="294"/>
      <c r="E202" s="294"/>
      <c r="F202" s="316" t="s">
        <v>48</v>
      </c>
      <c r="G202" s="294"/>
      <c r="H202" s="294" t="s">
        <v>1109</v>
      </c>
      <c r="I202" s="294"/>
      <c r="J202" s="294"/>
      <c r="K202" s="338"/>
    </row>
    <row r="203" ht="15" customHeight="1">
      <c r="B203" s="317"/>
      <c r="C203" s="323"/>
      <c r="D203" s="294"/>
      <c r="E203" s="294"/>
      <c r="F203" s="316" t="s">
        <v>49</v>
      </c>
      <c r="G203" s="294"/>
      <c r="H203" s="294" t="s">
        <v>1110</v>
      </c>
      <c r="I203" s="294"/>
      <c r="J203" s="294"/>
      <c r="K203" s="338"/>
    </row>
    <row r="204" ht="15" customHeight="1">
      <c r="B204" s="317"/>
      <c r="C204" s="323"/>
      <c r="D204" s="294"/>
      <c r="E204" s="294"/>
      <c r="F204" s="316" t="s">
        <v>52</v>
      </c>
      <c r="G204" s="294"/>
      <c r="H204" s="294" t="s">
        <v>1111</v>
      </c>
      <c r="I204" s="294"/>
      <c r="J204" s="294"/>
      <c r="K204" s="338"/>
    </row>
    <row r="205" ht="15" customHeight="1">
      <c r="B205" s="317"/>
      <c r="C205" s="294"/>
      <c r="D205" s="294"/>
      <c r="E205" s="294"/>
      <c r="F205" s="316" t="s">
        <v>50</v>
      </c>
      <c r="G205" s="294"/>
      <c r="H205" s="294" t="s">
        <v>1112</v>
      </c>
      <c r="I205" s="294"/>
      <c r="J205" s="294"/>
      <c r="K205" s="338"/>
    </row>
    <row r="206" ht="15" customHeight="1">
      <c r="B206" s="317"/>
      <c r="C206" s="294"/>
      <c r="D206" s="294"/>
      <c r="E206" s="294"/>
      <c r="F206" s="316" t="s">
        <v>51</v>
      </c>
      <c r="G206" s="294"/>
      <c r="H206" s="294" t="s">
        <v>1113</v>
      </c>
      <c r="I206" s="294"/>
      <c r="J206" s="294"/>
      <c r="K206" s="338"/>
    </row>
    <row r="207" ht="15" customHeight="1">
      <c r="B207" s="317"/>
      <c r="C207" s="294"/>
      <c r="D207" s="294"/>
      <c r="E207" s="294"/>
      <c r="F207" s="316"/>
      <c r="G207" s="294"/>
      <c r="H207" s="294"/>
      <c r="I207" s="294"/>
      <c r="J207" s="294"/>
      <c r="K207" s="338"/>
    </row>
    <row r="208" ht="15" customHeight="1">
      <c r="B208" s="317"/>
      <c r="C208" s="294" t="s">
        <v>1054</v>
      </c>
      <c r="D208" s="294"/>
      <c r="E208" s="294"/>
      <c r="F208" s="316" t="s">
        <v>84</v>
      </c>
      <c r="G208" s="294"/>
      <c r="H208" s="294" t="s">
        <v>1114</v>
      </c>
      <c r="I208" s="294"/>
      <c r="J208" s="294"/>
      <c r="K208" s="338"/>
    </row>
    <row r="209" ht="15" customHeight="1">
      <c r="B209" s="317"/>
      <c r="C209" s="323"/>
      <c r="D209" s="294"/>
      <c r="E209" s="294"/>
      <c r="F209" s="316" t="s">
        <v>951</v>
      </c>
      <c r="G209" s="294"/>
      <c r="H209" s="294" t="s">
        <v>952</v>
      </c>
      <c r="I209" s="294"/>
      <c r="J209" s="294"/>
      <c r="K209" s="338"/>
    </row>
    <row r="210" ht="15" customHeight="1">
      <c r="B210" s="317"/>
      <c r="C210" s="294"/>
      <c r="D210" s="294"/>
      <c r="E210" s="294"/>
      <c r="F210" s="316" t="s">
        <v>949</v>
      </c>
      <c r="G210" s="294"/>
      <c r="H210" s="294" t="s">
        <v>1115</v>
      </c>
      <c r="I210" s="294"/>
      <c r="J210" s="294"/>
      <c r="K210" s="338"/>
    </row>
    <row r="211" ht="15" customHeight="1">
      <c r="B211" s="355"/>
      <c r="C211" s="323"/>
      <c r="D211" s="323"/>
      <c r="E211" s="323"/>
      <c r="F211" s="316" t="s">
        <v>88</v>
      </c>
      <c r="G211" s="301"/>
      <c r="H211" s="342" t="s">
        <v>89</v>
      </c>
      <c r="I211" s="342"/>
      <c r="J211" s="342"/>
      <c r="K211" s="356"/>
    </row>
    <row r="212" ht="15" customHeight="1">
      <c r="B212" s="355"/>
      <c r="C212" s="323"/>
      <c r="D212" s="323"/>
      <c r="E212" s="323"/>
      <c r="F212" s="316" t="s">
        <v>953</v>
      </c>
      <c r="G212" s="301"/>
      <c r="H212" s="342" t="s">
        <v>1116</v>
      </c>
      <c r="I212" s="342"/>
      <c r="J212" s="342"/>
      <c r="K212" s="356"/>
    </row>
    <row r="213" ht="15" customHeight="1">
      <c r="B213" s="355"/>
      <c r="C213" s="323"/>
      <c r="D213" s="323"/>
      <c r="E213" s="323"/>
      <c r="F213" s="357"/>
      <c r="G213" s="301"/>
      <c r="H213" s="358"/>
      <c r="I213" s="358"/>
      <c r="J213" s="358"/>
      <c r="K213" s="356"/>
    </row>
    <row r="214" ht="15" customHeight="1">
      <c r="B214" s="355"/>
      <c r="C214" s="294" t="s">
        <v>1078</v>
      </c>
      <c r="D214" s="323"/>
      <c r="E214" s="323"/>
      <c r="F214" s="316">
        <v>1</v>
      </c>
      <c r="G214" s="301"/>
      <c r="H214" s="342" t="s">
        <v>1117</v>
      </c>
      <c r="I214" s="342"/>
      <c r="J214" s="342"/>
      <c r="K214" s="356"/>
    </row>
    <row r="215" ht="15" customHeight="1">
      <c r="B215" s="355"/>
      <c r="C215" s="323"/>
      <c r="D215" s="323"/>
      <c r="E215" s="323"/>
      <c r="F215" s="316">
        <v>2</v>
      </c>
      <c r="G215" s="301"/>
      <c r="H215" s="342" t="s">
        <v>1118</v>
      </c>
      <c r="I215" s="342"/>
      <c r="J215" s="342"/>
      <c r="K215" s="356"/>
    </row>
    <row r="216" ht="15" customHeight="1">
      <c r="B216" s="355"/>
      <c r="C216" s="323"/>
      <c r="D216" s="323"/>
      <c r="E216" s="323"/>
      <c r="F216" s="316">
        <v>3</v>
      </c>
      <c r="G216" s="301"/>
      <c r="H216" s="342" t="s">
        <v>1119</v>
      </c>
      <c r="I216" s="342"/>
      <c r="J216" s="342"/>
      <c r="K216" s="356"/>
    </row>
    <row r="217" ht="15" customHeight="1">
      <c r="B217" s="355"/>
      <c r="C217" s="323"/>
      <c r="D217" s="323"/>
      <c r="E217" s="323"/>
      <c r="F217" s="316">
        <v>4</v>
      </c>
      <c r="G217" s="301"/>
      <c r="H217" s="342" t="s">
        <v>1120</v>
      </c>
      <c r="I217" s="342"/>
      <c r="J217" s="342"/>
      <c r="K217" s="356"/>
    </row>
    <row r="218" ht="12.75" customHeight="1">
      <c r="B218" s="359"/>
      <c r="C218" s="360"/>
      <c r="D218" s="360"/>
      <c r="E218" s="360"/>
      <c r="F218" s="360"/>
      <c r="G218" s="360"/>
      <c r="H218" s="360"/>
      <c r="I218" s="360"/>
      <c r="J218" s="360"/>
      <c r="K218" s="361"/>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Patkova, Aneta</dc:creator>
  <cp:lastModifiedBy>Patkova, Aneta</cp:lastModifiedBy>
  <dcterms:created xsi:type="dcterms:W3CDTF">2019-04-18T09:34:47Z</dcterms:created>
  <dcterms:modified xsi:type="dcterms:W3CDTF">2019-04-18T09:34:52Z</dcterms:modified>
</cp:coreProperties>
</file>