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44618-1 - Kácení stromů, ..." sheetId="2" r:id="rId2"/>
    <sheet name="44618-2 - Řezy stromů, I...." sheetId="3" r:id="rId3"/>
    <sheet name="44618-3 - Vedlejší a osta..." sheetId="4" r:id="rId4"/>
  </sheets>
  <definedNames>
    <definedName name="_xlnm.Print_Area" localSheetId="0">'Rekapitulace stavby'!$D$4:$AO$76,'Rekapitulace stavby'!$C$82:$AQ$98</definedName>
    <definedName name="_xlnm._FilterDatabase" localSheetId="1" hidden="1">'44618-1 - Kácení stromů, ...'!$C$117:$K$163</definedName>
    <definedName name="_xlnm.Print_Area" localSheetId="1">'44618-1 - Kácení stromů, ...'!$C$4:$J$76,'44618-1 - Kácení stromů, ...'!$C$82:$J$99,'44618-1 - Kácení stromů, ...'!$C$105:$K$163</definedName>
    <definedName name="_xlnm._FilterDatabase" localSheetId="2" hidden="1">'44618-2 - Řezy stromů, I....'!$C$117:$K$169</definedName>
    <definedName name="_xlnm.Print_Area" localSheetId="2">'44618-2 - Řezy stromů, I....'!$C$4:$J$76,'44618-2 - Řezy stromů, I....'!$C$82:$J$99,'44618-2 - Řezy stromů, I....'!$C$105:$K$169</definedName>
    <definedName name="_xlnm._FilterDatabase" localSheetId="3" hidden="1">'44618-3 - Vedlejší a osta...'!$C$117:$K$140</definedName>
    <definedName name="_xlnm.Print_Area" localSheetId="3">'44618-3 - Vedlejší a osta...'!$C$4:$J$76,'44618-3 - Vedlejší a osta...'!$C$82:$J$99,'44618-3 - Vedlejší a osta...'!$C$105:$K$140</definedName>
    <definedName name="_xlnm.Print_Titles" localSheetId="0">'Rekapitulace stavby'!$92:$92</definedName>
    <definedName name="_xlnm.Print_Titles" localSheetId="3">'44618-3 - Vedlejší a osta...'!$117:$117</definedName>
  </definedNames>
  <calcPr fullCalcOnLoad="1"/>
</workbook>
</file>

<file path=xl/sharedStrings.xml><?xml version="1.0" encoding="utf-8"?>
<sst xmlns="http://schemas.openxmlformats.org/spreadsheetml/2006/main" count="1537" uniqueCount="362">
  <si>
    <t>Export Komplet</t>
  </si>
  <si>
    <t/>
  </si>
  <si>
    <t>2.0</t>
  </si>
  <si>
    <t>ZAMOK</t>
  </si>
  <si>
    <t>False</t>
  </si>
  <si>
    <t>{9f1b4b7c-0d94-4f0a-94bd-0911723e4d8a}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</si>
  <si>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</si>
  <si>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</si>
  <si>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</si>
  <si>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</si>
  <si>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</si>
  <si>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</si>
  <si>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</si>
  <si>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44618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</si>
  <si>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</si>
  <si>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</si>
  <si>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Ostašovský potok, Liberec-Ostašov, probírka břehových porostů, ř.km 1,750-3,550</t>
  </si>
  <si>
    <t>KSO:</t>
  </si>
  <si>
    <t>CC-CZ:</t>
  </si>
  <si>
    <t>Místo:</t>
  </si>
  <si>
    <t xml:space="preserve"> </t>
  </si>
  <si>
    <t>Datum:</t>
  </si>
  <si>
    <t>18.09.2018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</si>
  <si>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</si>
  <si>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</si>
  <si>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</si>
  <si>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</si>
  <si>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</si>
  <si>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</si>
  <si>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</si>
  <si>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</si>
  <si>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Hlubuček V.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</si>
  <si>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</si>
  <si>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</si>
  <si>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</si>
  <si>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</si>
  <si>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</si>
  <si>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</si>
  <si>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</si>
  <si>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</si>
  <si>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</si>
  <si>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</si>
  <si>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</si>
  <si>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</si>
  <si>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</si>
  <si>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</si>
  <si>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</si>
  <si>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</si>
  <si>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</si>
  <si>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</si>
  <si>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</si>
  <si>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</si>
  <si>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</si>
  <si>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</si>
  <si>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</si>
  <si>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</si>
  <si>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</si>
  <si>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</si>
  <si>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</si>
  <si>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</si>
  <si>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</si>
  <si>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</si>
  <si>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</si>
  <si>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</si>
  <si>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</si>
  <si>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</si>
  <si>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</si>
  <si>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</si>
  <si>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</si>
  <si>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</si>
  <si>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</si>
  <si>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</si>
  <si>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</si>
  <si>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###NOIMPORT###</t>
  </si>
  <si>
    <t>IMPORT</t>
  </si>
  <si>
    <t>{00000000-0000-0000-0000-000000000000}</t>
  </si>
  <si>
    <t>/</t>
  </si>
  <si>
    <t>44618/1</t>
  </si>
  <si>
    <t>Kácení stromů, I.etapa</t>
  </si>
  <si>
    <t>STA</t>
  </si>
  <si>
    <t>1</t>
  </si>
  <si>
    <t>{f9d60b02-9e39-4852-9df8-628d44624b4b}</t>
  </si>
  <si>
    <t>2</t>
  </si>
  <si>
    <t>44618/2</t>
  </si>
  <si>
    <t>Řezy stromů, I.etapa</t>
  </si>
  <si>
    <t>{2fd82deb-c92a-4409-8140-47770157e880}</t>
  </si>
  <si>
    <t>44618/3</t>
  </si>
  <si>
    <t>Vedlejší a ostatní náklady</t>
  </si>
  <si>
    <t>{58cb6cba-dad6-40ca-9fc6-dbbb9a9fd9be}</t>
  </si>
  <si>
    <t>KRYCÍ LIST SOUPISU PRACÍ</t>
  </si>
  <si>
    <t>Objekt:</t>
  </si>
  <si>
    <t>44618/1 - Kácení stromů, I.etapa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</si>
  <si>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</si>
  <si>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</si>
  <si>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</si>
  <si>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</si>
  <si>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</si>
  <si>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</si>
  <si>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</si>
  <si>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</si>
  <si>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</si>
  <si>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</si>
  <si>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</si>
  <si>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</si>
  <si>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</si>
  <si>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</si>
  <si>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</si>
  <si>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</si>
  <si>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</si>
  <si>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</si>
  <si>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</si>
  <si>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</si>
  <si>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</si>
  <si>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</si>
  <si>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</si>
  <si>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</si>
  <si>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</si>
  <si>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</si>
  <si>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</si>
  <si>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</si>
  <si>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2018 02</t>
  </si>
  <si>
    <t>4</t>
  </si>
  <si>
    <t>-443860308</t>
  </si>
  <si>
    <t>PP</t>
  </si>
  <si>
    <t>Odstranění křovin a stromů s odstraněním kořenů  průměru kmene do 100 mm do sklonu terénu 1 : 5, při celkové ploše do 1 000 m2</t>
  </si>
  <si>
    <t>112151111</t>
  </si>
  <si>
    <t>Směrové kácení stromů s rozřezáním a odvětvením D kmene do 200 mm</t>
  </si>
  <si>
    <t>kus</t>
  </si>
  <si>
    <t>-828920606</t>
  </si>
  <si>
    <t>Pokácení stromu směrové v celku s odřezáním kmene a s odvětvením průměru kmene přes 100 do 200 mm</t>
  </si>
  <si>
    <t>3</t>
  </si>
  <si>
    <t>112151112</t>
  </si>
  <si>
    <t>Směrové kácení stromů s rozřezáním a odvětvením D kmene do 300 mm</t>
  </si>
  <si>
    <t>1309241193</t>
  </si>
  <si>
    <t>Pokácení stromu směrové v celku s odřezáním kmene a s odvětvením průměru kmene přes 200 do 300 mm</t>
  </si>
  <si>
    <t>112151113</t>
  </si>
  <si>
    <t>Směrové kácení stromů s rozřezáním a odvětvením D kmene do 400 mm</t>
  </si>
  <si>
    <t>1945976832</t>
  </si>
  <si>
    <t>Pokácení stromu směrové v celku s odřezáním kmene a s odvětvením průměru kmene přes 300 do 400 mm</t>
  </si>
  <si>
    <t>5</t>
  </si>
  <si>
    <t>112151114</t>
  </si>
  <si>
    <t>Směrové kácení stromů s rozřezáním a odvětvením D kmene do 500 mm</t>
  </si>
  <si>
    <t>1210316174</t>
  </si>
  <si>
    <t>Pokácení stromu směrové v celku s odřezáním kmene a s odvětvením průměru kmene přes 400 do 500 mm</t>
  </si>
  <si>
    <t>6</t>
  </si>
  <si>
    <t>112151311</t>
  </si>
  <si>
    <t>Kácení stromu bez postupného spouštění koruny a kmene D do 0,2 m</t>
  </si>
  <si>
    <t>-241279410</t>
  </si>
  <si>
    <t>Pokácení stromu postupné bez spouštění částí kmene a koruny o průměru na řezné ploše pařezu přes 100 do 200 mm</t>
  </si>
  <si>
    <t>7</t>
  </si>
  <si>
    <t>112151312</t>
  </si>
  <si>
    <t>Kácení stromu bez postupného spouštění koruny a kmene D do 0,3 m</t>
  </si>
  <si>
    <t>1820407614</t>
  </si>
  <si>
    <t>Pokácení stromu postupné bez spouštění částí kmene a koruny o průměru na řezné ploše pařezu přes 200 do 300 mm</t>
  </si>
  <si>
    <t>8</t>
  </si>
  <si>
    <t>112151313</t>
  </si>
  <si>
    <t>Kácení stromu bez postupného spouštění koruny a kmene D do 0,4 m</t>
  </si>
  <si>
    <t>1340540627</t>
  </si>
  <si>
    <t>Pokácení stromu postupné bez spouštění částí kmene a koruny o průměru na řezné ploše pařezu přes 300 do 400 mm</t>
  </si>
  <si>
    <t>9</t>
  </si>
  <si>
    <t>112151314</t>
  </si>
  <si>
    <t>Kácení stromu bez postupného spouštění koruny a kmene D do 0,5 m</t>
  </si>
  <si>
    <t>-1023819480</t>
  </si>
  <si>
    <t>Pokácení stromu postupné bez spouštění částí kmene a koruny o průměru na řezné ploše pařezu přes 400 do 500 mm</t>
  </si>
  <si>
    <t>10</t>
  </si>
  <si>
    <t>112151315</t>
  </si>
  <si>
    <t>Kácení stromu bez postupného spouštění koruny a kmene D do 0,6 m</t>
  </si>
  <si>
    <t>1683283881</t>
  </si>
  <si>
    <t>Pokácení stromu postupné bez spouštění částí kmene a koruny o průměru na řezné ploše pařezu přes 500 do 600 mm</t>
  </si>
  <si>
    <t>11</t>
  </si>
  <si>
    <t>112151316</t>
  </si>
  <si>
    <t>Kácení stromu bez postupného spouštění koruny a kmene D do 0,7 m</t>
  </si>
  <si>
    <t>1338353050</t>
  </si>
  <si>
    <t>Pokácení stromu postupné bez spouštění částí kmene a koruny o průměru na řezné ploše pařezu přes 600 do 700 mm</t>
  </si>
  <si>
    <t>12</t>
  </si>
  <si>
    <t>112151317</t>
  </si>
  <si>
    <t>Kácení stromu bez postupného spouštění koruny a kmene D do 0,8 m</t>
  </si>
  <si>
    <t>265846050</t>
  </si>
  <si>
    <t>Pokácení stromu postupné bez spouštění částí kmene a koruny o průměru na řezné ploše pařezu přes 700 do 800 mm</t>
  </si>
  <si>
    <t>13</t>
  </si>
  <si>
    <t>112151353</t>
  </si>
  <si>
    <t>Kácení stromu s postupným spouštěním koruny a kmene D do 0,4 m</t>
  </si>
  <si>
    <t>-206353876</t>
  </si>
  <si>
    <t>Pokácení stromu postupné se spouštěním částí kmene a koruny o průměru na řezné ploše pařezu přes 300 do 400 mm</t>
  </si>
  <si>
    <t>14</t>
  </si>
  <si>
    <t>112151354</t>
  </si>
  <si>
    <t>Kácení stromu s postupným spouštěním koruny a kmene D do 0,5 m</t>
  </si>
  <si>
    <t>912977400</t>
  </si>
  <si>
    <t>Pokácení stromu postupné se spouštěním částí kmene a koruny o průměru na řezné ploše pařezu přes 400 do 500 mm</t>
  </si>
  <si>
    <t>15</t>
  </si>
  <si>
    <t>112151355</t>
  </si>
  <si>
    <t>Kácení stromu s postupným spouštěním koruny a kmene D do 0,6 m</t>
  </si>
  <si>
    <t>-861455114</t>
  </si>
  <si>
    <t>Pokácení stromu postupné se spouštěním částí kmene a koruny o průměru na řezné ploše pařezu přes 500 do 600 mm</t>
  </si>
  <si>
    <t>16</t>
  </si>
  <si>
    <t>112151356</t>
  </si>
  <si>
    <t>Kácení stromu s postupným spouštěním koruny a kmene D do 0,7 m</t>
  </si>
  <si>
    <t>1849244903</t>
  </si>
  <si>
    <t>Pokácení stromu postupné se spouštěním částí kmene a koruny o průměru na řezné ploše pařezu přes 600 do 700 mm</t>
  </si>
  <si>
    <t>17</t>
  </si>
  <si>
    <t>112151357</t>
  </si>
  <si>
    <t>Kácení stromu s postupným spouštěním koruny a kmene D do 0,8 m</t>
  </si>
  <si>
    <t>-2036868360</t>
  </si>
  <si>
    <t>Pokácení stromu postupné se spouštěním částí kmene a koruny o průměru na řezné ploše pařezu přes 700 do 800 mm</t>
  </si>
  <si>
    <t>18</t>
  </si>
  <si>
    <t>112151358</t>
  </si>
  <si>
    <t>Kácení stromu s postupným spouštěním koruny a kmene D do 0,9 m</t>
  </si>
  <si>
    <t>1197011519</t>
  </si>
  <si>
    <t>Pokácení stromu postupné se spouštěním částí kmene a koruny o průměru na řezné ploše pařezu přes 800 do 900 mm</t>
  </si>
  <si>
    <t>19</t>
  </si>
  <si>
    <t>162201411</t>
  </si>
  <si>
    <t>Vodorovné přemístění kmenů stromů listnatých do 1 km D kmene do 300 mm</t>
  </si>
  <si>
    <t>940359403</t>
  </si>
  <si>
    <t>Vodorovné přemístění větví, kmenů nebo pařezů  s naložením, složením a dopravou do 1000 m kmenů stromů listnatých, průměru přes 100 do 300 mm</t>
  </si>
  <si>
    <t>20</t>
  </si>
  <si>
    <t>162201412</t>
  </si>
  <si>
    <t>Vodorovné přemístění kmenů stromů listnatých do 1 km D kmene do 500 mm</t>
  </si>
  <si>
    <t>636547964</t>
  </si>
  <si>
    <t>Vodorovné přemístění větví, kmenů nebo pařezů  s naložením, složením a dopravou do 1000 m kmenů stromů listnatých, průměru přes 300 do 500 mm</t>
  </si>
  <si>
    <t>23</t>
  </si>
  <si>
    <t>R111251111</t>
  </si>
  <si>
    <t>Drcení ořezaných větví D do 100 mm s odvozem do 20 km</t>
  </si>
  <si>
    <t>m3</t>
  </si>
  <si>
    <t>-166701900</t>
  </si>
  <si>
    <t>Drcení ořezaných větví strojně - (štěpkování) o průměru větví do 100 mm s odvozem do 20 km</t>
  </si>
  <si>
    <t>P</t>
  </si>
  <si>
    <t>Poznámka k položce:
-včetně likvidace dle platné legislativy</t>
  </si>
  <si>
    <t>44618/2 - Řezy stromů, I.etapa</t>
  </si>
  <si>
    <t>184851521</t>
  </si>
  <si>
    <t>Řez stromu tvarovací hlavový s intervalem 5 roky výškou nasazení hlavy do 2 m</t>
  </si>
  <si>
    <t>1734107311</t>
  </si>
  <si>
    <t>Řez stromů tvarovací hlavový s opakovaným intervalem řezu přes 2 do 5 let výšky nasazení hlavy do 2 m</t>
  </si>
  <si>
    <t>184852112</t>
  </si>
  <si>
    <t>Řez stromu bezpečnostní o ploše koruny do 60 m2 lezeckou technikou</t>
  </si>
  <si>
    <t>163200750</t>
  </si>
  <si>
    <t>Řez stromů prováděný lezeckou technikou bezpečnostní, plocha koruny stromu přes 30 do 60 m2</t>
  </si>
  <si>
    <t>184852115</t>
  </si>
  <si>
    <t>Řez stromu bezpečnostní o ploše koruny do 150 m2 lezeckou technikou</t>
  </si>
  <si>
    <t>1885374932</t>
  </si>
  <si>
    <t>Řez stromů prováděný lezeckou technikou bezpečnostní, plocha koruny stromu přes 120 do 150 m2</t>
  </si>
  <si>
    <t>184852116</t>
  </si>
  <si>
    <t>Řez stromu bezpečnostní o ploše koruny do 180 m2 lezeckou technikou</t>
  </si>
  <si>
    <t>2104004464</t>
  </si>
  <si>
    <t>Řez stromů prováděný lezeckou technikou bezpečnostní, plocha koruny stromu přes 150 do 180 m2</t>
  </si>
  <si>
    <t>184852119</t>
  </si>
  <si>
    <t>Řez stromu bezpečnostní o ploše koruny do 270 m2 lezeckou technikou</t>
  </si>
  <si>
    <t>-881627031</t>
  </si>
  <si>
    <t>Řez stromů prováděný lezeckou technikou bezpečnostní, plocha koruny stromu přes 240 do 270 m2</t>
  </si>
  <si>
    <t>184852121</t>
  </si>
  <si>
    <t>Řez stromu bezpečnostní o ploše koruny do 300 m2 lezeckou technikou</t>
  </si>
  <si>
    <t>-1878554791</t>
  </si>
  <si>
    <t>Řez stromů prováděný lezeckou technikou bezpečnostní, plocha koruny stromu přes 270 do 300 m2</t>
  </si>
  <si>
    <t>184852212</t>
  </si>
  <si>
    <t>Řez stromu zdravotní o ploše koruny do 60 m2 lezeckou technikou</t>
  </si>
  <si>
    <t>542545047</t>
  </si>
  <si>
    <t>Řez stromů prováděný lezeckou technikou zdravotní, plocha koruny stromu přes 30 do 60 m2</t>
  </si>
  <si>
    <t>184852213</t>
  </si>
  <si>
    <t>Řez stromu zdravotní o ploše koruny do 90 m2 lezeckou technikou</t>
  </si>
  <si>
    <t>-1613175021</t>
  </si>
  <si>
    <t>Řez stromů prováděný lezeckou technikou zdravotní, plocha koruny stromu přes 60 do 90 m2</t>
  </si>
  <si>
    <t>184852214</t>
  </si>
  <si>
    <t>Řez stromu zdravotní o ploše koruny do 120 m2 lezeckou technikou</t>
  </si>
  <si>
    <t>1051365679</t>
  </si>
  <si>
    <t>Řez stromů prováděný lezeckou technikou zdravotní, plocha koruny stromu přes 90 do 120 m2</t>
  </si>
  <si>
    <t>184852215</t>
  </si>
  <si>
    <t>Řez stromu zdravotní o ploše koruny do 150 m2 lezeckou technikou</t>
  </si>
  <si>
    <t>953125545</t>
  </si>
  <si>
    <t>Řez stromů prováděný lezeckou technikou zdravotní, plocha koruny stromu přes 120 do 150 m2</t>
  </si>
  <si>
    <t>184852216</t>
  </si>
  <si>
    <t>Řez stromu zdravotní o ploše koruny do 180 m2 lezeckou technikou</t>
  </si>
  <si>
    <t>-116291158</t>
  </si>
  <si>
    <t>Řez stromů prováděný lezeckou technikou zdravotní, plocha koruny stromu přes 150 do 180 m2</t>
  </si>
  <si>
    <t>184852217</t>
  </si>
  <si>
    <t>Řez stromu zdravotní o ploše koruny do 210 m2 lezeckou technikou</t>
  </si>
  <si>
    <t>-723746180</t>
  </si>
  <si>
    <t>Řez stromů prováděný lezeckou technikou zdravotní, plocha koruny stromu přes 180 do 210 m2</t>
  </si>
  <si>
    <t>184852218</t>
  </si>
  <si>
    <t>Řez stromu zdravotní o ploše koruny do 240 m2 lezeckou technikou</t>
  </si>
  <si>
    <t>-313876609</t>
  </si>
  <si>
    <t>Řez stromů prováděný lezeckou technikou zdravotní, plocha koruny stromu přes 210 do 240 m2</t>
  </si>
  <si>
    <t>184852219</t>
  </si>
  <si>
    <t>Řez stromu zdravotní o ploše koruny do 270 m2 lezeckou technikou</t>
  </si>
  <si>
    <t>963560405</t>
  </si>
  <si>
    <t>Řez stromů prováděný lezeckou technikou zdravotní, plocha koruny stromu přes 240 do 270 m2</t>
  </si>
  <si>
    <t>184852222</t>
  </si>
  <si>
    <t>Řez stromu zdravotní o ploše koruny do 330 m2 lezeckou technikou</t>
  </si>
  <si>
    <t>-15758649</t>
  </si>
  <si>
    <t>Řez stromů prováděný lezeckou technikou zdravotní, plocha koruny stromu přes 300 do 330 m2</t>
  </si>
  <si>
    <t>184852412</t>
  </si>
  <si>
    <t>Řez stromu redukční o ploše koruny do 60 m2 lezeckou technikou</t>
  </si>
  <si>
    <t>-128791980</t>
  </si>
  <si>
    <t>Řez stromů prováděný lezeckou technikou redukční obvodový, plocha koruny stromu přes 30 do 60 m2</t>
  </si>
  <si>
    <t>184852413</t>
  </si>
  <si>
    <t>Řez stromu redukční o ploše koruny do 90 m2 lezeckou technikou</t>
  </si>
  <si>
    <t>2041867494</t>
  </si>
  <si>
    <t>Řez stromů prováděný lezeckou technikou redukční obvodový, plocha koruny stromu přes 60 do 90 m2</t>
  </si>
  <si>
    <t>184852415</t>
  </si>
  <si>
    <t>Řez stromu redukční o ploše koruny do 150 m2 lezeckou technikou</t>
  </si>
  <si>
    <t>181297304</t>
  </si>
  <si>
    <t>Řez stromů prováděný lezeckou technikou redukční obvodový, plocha koruny stromu přes 120 do 150 m2</t>
  </si>
  <si>
    <t>184852416</t>
  </si>
  <si>
    <t>Řez stromu redukční o ploše koruny do 180 m2 lezeckou technikou</t>
  </si>
  <si>
    <t>790384985</t>
  </si>
  <si>
    <t>Řez stromů prováděný lezeckou technikou redukční obvodový, plocha koruny stromu přes 150 do 180 m2</t>
  </si>
  <si>
    <t>184852417</t>
  </si>
  <si>
    <t>Řez stromu redukční o ploše koruny do 210 m2 lezeckou technikou</t>
  </si>
  <si>
    <t>328711624</t>
  </si>
  <si>
    <t>Řez stromů prováděný lezeckou technikou redukční obvodový, plocha koruny stromu přes 180 do 210 m2</t>
  </si>
  <si>
    <t>21</t>
  </si>
  <si>
    <t>184852419</t>
  </si>
  <si>
    <t>Řez stromu redukční o ploše koruny do 270 m2 lezeckou technikou</t>
  </si>
  <si>
    <t>139098147</t>
  </si>
  <si>
    <t>Řez stromů prováděný lezeckou technikou redukční obvodový, plocha koruny stromu přes 240 do 270 m2</t>
  </si>
  <si>
    <t>22</t>
  </si>
  <si>
    <t>184852422</t>
  </si>
  <si>
    <t>Řez stromu redukční o ploše koruny do 330 m2 lezeckou technikou</t>
  </si>
  <si>
    <t>999958101</t>
  </si>
  <si>
    <t>Řez stromů prováděný lezeckou technikou redukční obvodový, plocha koruny stromu přes 300 do 330 m2</t>
  </si>
  <si>
    <t>184852423</t>
  </si>
  <si>
    <t>Řez stromu redukční o ploše koruny do 360 m2 lezeckou technikou</t>
  </si>
  <si>
    <t>-1309794026</t>
  </si>
  <si>
    <t>Řez stromů prováděný lezeckou technikou redukční obvodový, plocha koruny stromu přes 330 do 360 m2</t>
  </si>
  <si>
    <t>24</t>
  </si>
  <si>
    <t>111251111</t>
  </si>
  <si>
    <t>734243010</t>
  </si>
  <si>
    <t>44618/3 - Vedlejší a ostatní náklady</t>
  </si>
  <si>
    <t xml:space="preserve">    9 - Vedlejší a ostatní náklady</t>
  </si>
  <si>
    <t>R000000005</t>
  </si>
  <si>
    <t>Bezpečnostní opatření při práci nad vodní hladinou</t>
  </si>
  <si>
    <t>soubor</t>
  </si>
  <si>
    <t>-631674928</t>
  </si>
  <si>
    <t>Poznámka k položce:
-pohotovost pramice
-plovací vesty, bezpečnostní žebříky do vody,...</t>
  </si>
  <si>
    <t>R000000101</t>
  </si>
  <si>
    <t>Bezpečnostní opatření</t>
  </si>
  <si>
    <t>-1842125741</t>
  </si>
  <si>
    <t>Poznámka k položce:
- instalace výstražné pásky kolem prostoru kácení
- instalace výstražné pásky kolem prostoru dočasně uložené dřevní hmoty
- informační tabule o stavbě
- vyznačení bezpečného koridoru pro pěší a cyklisty
- další bezpečnostní opatření dle uvážení zhotovitele</t>
  </si>
  <si>
    <t>R000000102</t>
  </si>
  <si>
    <t>Vypracování závěrečné zprávy, zajištění fotodokumentace veškerých provedených zásahů</t>
  </si>
  <si>
    <t>1201520731</t>
  </si>
  <si>
    <t>Zajištění fotodokumentace veškerých provedených zásahů</t>
  </si>
  <si>
    <t>Poznámka k položce:
- provedení fotodokumentace stromu před započetím a po dokončení zásahu pro každý strom zvlášť, včetně detailních snímků u řezů a snímku identifikačních štítků
- vypracování a předání závěrečné zprávy o provedeném zásahu s fotodokumentací v příloze ve dvou paré v tištěné formě a digitální formě zástupci investora</t>
  </si>
  <si>
    <t>R000000104</t>
  </si>
  <si>
    <t>Zpracování povodňového plánu stavby</t>
  </si>
  <si>
    <t>935086990</t>
  </si>
  <si>
    <t xml:space="preserve">Zpracování povodňového plánu stavby dle §71 zákona č. 254/2001 Sb. včetně zajištění schválení příslušnými orgány správy a Povodím Labe, státní podnik
</t>
  </si>
  <si>
    <t>R000000105</t>
  </si>
  <si>
    <t>Manipulování dřevní hmoty v hustém porostu</t>
  </si>
  <si>
    <t>1318289455</t>
  </si>
  <si>
    <t>Poznámka k položce:
- příplatek za práci v hustém porostu</t>
  </si>
  <si>
    <t>R000000106</t>
  </si>
  <si>
    <t>Zajištění obnovy povrchu dotčených ploch</t>
  </si>
  <si>
    <t>-666556323</t>
  </si>
  <si>
    <t>Zajištění obnovy povrchu dotčených ploch včetně dodávky potřebného materiálu</t>
  </si>
  <si>
    <t>R091000005</t>
  </si>
  <si>
    <t xml:space="preserve">Vypracování Plánu opatření pro případ havárie
</t>
  </si>
  <si>
    <t>1024</t>
  </si>
  <si>
    <t>91939566</t>
  </si>
  <si>
    <t xml:space="preserve">Vypracování Plánu opatření pro případ havárie včetně schválení příslušnými orgány státní správy
</t>
  </si>
  <si>
    <t>R091000006</t>
  </si>
  <si>
    <t>Vypracování Povodňového plánu</t>
  </si>
  <si>
    <t>332647314</t>
  </si>
  <si>
    <t>Zpracování povodňového plánu stavby dle §71 zákona č. 254/2001 Sb. včetně zajištění schválení příslušnými orgány státní správy a Povodím Labe, státní podnik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</si>
</sst>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2:71" ht="24.95" customHeight="1">
      <c r="B4" s="17"/>
      <c r="C4" s="18"/>
      <c r="D4" s="19" t="s">
        <v>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9</v>
      </c>
      <c r="BE4" s="21" t="s">
        <v>10</v>
      </c>
      <c r="BS4" s="13" t="s">
        <v>11</v>
      </c>
    </row>
    <row r="5" spans="2:71" ht="12" customHeight="1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23" t="s">
        <v>13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14</v>
      </c>
      <c r="BS5" s="13" t="s">
        <v>6</v>
      </c>
    </row>
    <row r="6" spans="2:71" ht="36.95" customHeight="1">
      <c r="B6" s="17"/>
      <c r="C6" s="18"/>
      <c r="D6" s="25" t="s">
        <v>15</v>
      </c>
      <c r="E6" s="18"/>
      <c r="F6" s="18"/>
      <c r="G6" s="18"/>
      <c r="H6" s="18"/>
      <c r="I6" s="18"/>
      <c r="J6" s="18"/>
      <c r="K6" s="26" t="s">
        <v>16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17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18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19</v>
      </c>
      <c r="E8" s="18"/>
      <c r="F8" s="18"/>
      <c r="G8" s="18"/>
      <c r="H8" s="18"/>
      <c r="I8" s="18"/>
      <c r="J8" s="18"/>
      <c r="K8" s="23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21</v>
      </c>
      <c r="AL8" s="18"/>
      <c r="AM8" s="18"/>
      <c r="AN8" s="29" t="s">
        <v>22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24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25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24</v>
      </c>
      <c r="AL13" s="18"/>
      <c r="AM13" s="18"/>
      <c r="AN13" s="30" t="s">
        <v>27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25</v>
      </c>
      <c r="AL14" s="18"/>
      <c r="AM14" s="18"/>
      <c r="AN14" s="30" t="s">
        <v>27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24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20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25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29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24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25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29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37</v>
      </c>
      <c r="E29" s="42"/>
      <c r="F29" s="28" t="s">
        <v>38</v>
      </c>
      <c r="G29" s="42"/>
      <c r="H29" s="42"/>
      <c r="I29" s="42"/>
      <c r="J29" s="42"/>
      <c r="K29" s="42"/>
      <c r="L29" s="43">
        <v>0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ROUND(AV94,2)</f>
        <v>0</v>
      </c>
      <c r="AL29" s="42"/>
      <c r="AM29" s="42"/>
      <c r="AN29" s="42"/>
      <c r="AO29" s="42"/>
      <c r="AP29" s="42"/>
      <c r="AQ29" s="42"/>
      <c r="AR29" s="45"/>
      <c r="BE29" s="46"/>
    </row>
    <row r="30" spans="2:57" s="2" customFormat="1" ht="14.4" customHeight="1">
      <c r="B30" s="41"/>
      <c r="C30" s="42"/>
      <c r="D30" s="42"/>
      <c r="E30" s="42"/>
      <c r="F30" s="28" t="s">
        <v>39</v>
      </c>
      <c r="G30" s="42"/>
      <c r="H30" s="42"/>
      <c r="I30" s="42"/>
      <c r="J30" s="42"/>
      <c r="K30" s="42"/>
      <c r="L30" s="43">
        <v>0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ROUND(AW94,2)</f>
        <v>0</v>
      </c>
      <c r="AL30" s="42"/>
      <c r="AM30" s="42"/>
      <c r="AN30" s="42"/>
      <c r="AO30" s="42"/>
      <c r="AP30" s="42"/>
      <c r="AQ30" s="42"/>
      <c r="AR30" s="45"/>
      <c r="BE30" s="46"/>
    </row>
    <row r="31" spans="2:57" s="2" customFormat="1" ht="14.4" customHeight="1" hidden="1">
      <c r="B31" s="41"/>
      <c r="C31" s="42"/>
      <c r="D31" s="42"/>
      <c r="E31" s="42"/>
      <c r="F31" s="28" t="s">
        <v>40</v>
      </c>
      <c r="G31" s="42"/>
      <c r="H31" s="42"/>
      <c r="I31" s="42"/>
      <c r="J31" s="42"/>
      <c r="K31" s="42"/>
      <c r="L31" s="43">
        <v>0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46"/>
    </row>
    <row r="32" spans="2:57" s="2" customFormat="1" ht="14.4" customHeight="1" hidden="1">
      <c r="B32" s="41"/>
      <c r="C32" s="42"/>
      <c r="D32" s="42"/>
      <c r="E32" s="42"/>
      <c r="F32" s="28" t="s">
        <v>41</v>
      </c>
      <c r="G32" s="42"/>
      <c r="H32" s="42"/>
      <c r="I32" s="42"/>
      <c r="J32" s="42"/>
      <c r="K32" s="42"/>
      <c r="L32" s="43">
        <v>0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46"/>
    </row>
    <row r="33" spans="2:57" s="2" customFormat="1" ht="14.4" customHeight="1" hidden="1">
      <c r="B33" s="41"/>
      <c r="C33" s="42"/>
      <c r="D33" s="42"/>
      <c r="E33" s="42"/>
      <c r="F33" s="28" t="s">
        <v>42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46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14.4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2:44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" customHeight="1">
      <c r="B49" s="34"/>
      <c r="C49" s="35"/>
      <c r="D49" s="54" t="s">
        <v>46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47</v>
      </c>
      <c r="AI49" s="55"/>
      <c r="AJ49" s="55"/>
      <c r="AK49" s="55"/>
      <c r="AL49" s="55"/>
      <c r="AM49" s="55"/>
      <c r="AN49" s="55"/>
      <c r="AO49" s="55"/>
      <c r="AP49" s="35"/>
      <c r="AQ49" s="35"/>
      <c r="AR49" s="3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">
      <c r="B60" s="34"/>
      <c r="C60" s="35"/>
      <c r="D60" s="56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6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 t="s">
        <v>48</v>
      </c>
      <c r="AI60" s="37"/>
      <c r="AJ60" s="37"/>
      <c r="AK60" s="37"/>
      <c r="AL60" s="37"/>
      <c r="AM60" s="56" t="s">
        <v>49</v>
      </c>
      <c r="AN60" s="37"/>
      <c r="AO60" s="37"/>
      <c r="AP60" s="35"/>
      <c r="AQ60" s="35"/>
      <c r="AR60" s="39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">
      <c r="B64" s="34"/>
      <c r="C64" s="35"/>
      <c r="D64" s="54" t="s">
        <v>50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4" t="s">
        <v>51</v>
      </c>
      <c r="AI64" s="55"/>
      <c r="AJ64" s="55"/>
      <c r="AK64" s="55"/>
      <c r="AL64" s="55"/>
      <c r="AM64" s="55"/>
      <c r="AN64" s="55"/>
      <c r="AO64" s="55"/>
      <c r="AP64" s="35"/>
      <c r="AQ64" s="35"/>
      <c r="AR64" s="39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">
      <c r="B75" s="34"/>
      <c r="C75" s="35"/>
      <c r="D75" s="56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6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 t="s">
        <v>48</v>
      </c>
      <c r="AI75" s="37"/>
      <c r="AJ75" s="37"/>
      <c r="AK75" s="37"/>
      <c r="AL75" s="37"/>
      <c r="AM75" s="56" t="s">
        <v>49</v>
      </c>
      <c r="AN75" s="37"/>
      <c r="AO75" s="37"/>
      <c r="AP75" s="35"/>
      <c r="AQ75" s="35"/>
      <c r="AR75" s="39"/>
    </row>
    <row r="76" spans="2:44" s="1" customFormat="1" ht="12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</row>
    <row r="77" spans="2:44" s="1" customFormat="1" ht="6.95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9"/>
    </row>
    <row r="81" spans="2:44" s="1" customFormat="1" ht="6.95" customHeight="1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9"/>
    </row>
    <row r="82" spans="2:44" s="1" customFormat="1" ht="24.95" customHeight="1">
      <c r="B82" s="34"/>
      <c r="C82" s="19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</row>
    <row r="84" spans="2:44" s="3" customFormat="1" ht="12" customHeight="1">
      <c r="B84" s="61"/>
      <c r="C84" s="28" t="s">
        <v>12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44618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pans="2:44" s="4" customFormat="1" ht="36.95" customHeight="1">
      <c r="B85" s="64"/>
      <c r="C85" s="65" t="s">
        <v>15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Ostašovský potok, Liberec-Ostašov, probírka břehových porostů, ř.km 1,750-3,550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pans="2:44" s="1" customFormat="1" ht="12" customHeight="1">
      <c r="B87" s="34"/>
      <c r="C87" s="28" t="s">
        <v>19</v>
      </c>
      <c r="D87" s="35"/>
      <c r="E87" s="35"/>
      <c r="F87" s="35"/>
      <c r="G87" s="35"/>
      <c r="H87" s="35"/>
      <c r="I87" s="35"/>
      <c r="J87" s="35"/>
      <c r="K87" s="35"/>
      <c r="L87" s="69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21</v>
      </c>
      <c r="AJ87" s="35"/>
      <c r="AK87" s="35"/>
      <c r="AL87" s="35"/>
      <c r="AM87" s="70" t="str">
        <f>IF(AN8="","",AN8)</f>
        <v>18.09.2018</v>
      </c>
      <c r="AN87" s="70"/>
      <c r="AO87" s="35"/>
      <c r="AP87" s="35"/>
      <c r="AQ87" s="35"/>
      <c r="AR87" s="39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</row>
    <row r="89" spans="2:56" s="1" customFormat="1" ht="15.15" customHeight="1"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62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28</v>
      </c>
      <c r="AJ89" s="35"/>
      <c r="AK89" s="35"/>
      <c r="AL89" s="35"/>
      <c r="AM89" s="71" t="str">
        <f>IF(E17="","",E17)</f>
        <v xml:space="preserve"> </v>
      </c>
      <c r="AN89" s="62"/>
      <c r="AO89" s="62"/>
      <c r="AP89" s="62"/>
      <c r="AQ89" s="35"/>
      <c r="AR89" s="39"/>
      <c r="AS89" s="72" t="s">
        <v>53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</row>
    <row r="90" spans="2:56" s="1" customFormat="1" ht="15.15" customHeight="1">
      <c r="B90" s="34"/>
      <c r="C90" s="28" t="s">
        <v>26</v>
      </c>
      <c r="D90" s="35"/>
      <c r="E90" s="35"/>
      <c r="F90" s="35"/>
      <c r="G90" s="35"/>
      <c r="H90" s="35"/>
      <c r="I90" s="35"/>
      <c r="J90" s="35"/>
      <c r="K90" s="35"/>
      <c r="L90" s="62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30</v>
      </c>
      <c r="AJ90" s="35"/>
      <c r="AK90" s="35"/>
      <c r="AL90" s="35"/>
      <c r="AM90" s="71" t="str">
        <f>IF(E20="","",E20)</f>
        <v>Hlubuček V.</v>
      </c>
      <c r="AN90" s="62"/>
      <c r="AO90" s="62"/>
      <c r="AP90" s="62"/>
      <c r="AQ90" s="35"/>
      <c r="AR90" s="39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</row>
    <row r="91" spans="2:56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</row>
    <row r="92" spans="2:56" s="1" customFormat="1" ht="29.25" customHeight="1">
      <c r="B92" s="34"/>
      <c r="C92" s="84" t="s">
        <v>54</v>
      </c>
      <c r="D92" s="85"/>
      <c r="E92" s="85"/>
      <c r="F92" s="85"/>
      <c r="G92" s="85"/>
      <c r="H92" s="86"/>
      <c r="I92" s="87" t="s">
        <v>55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56</v>
      </c>
      <c r="AH92" s="85"/>
      <c r="AI92" s="85"/>
      <c r="AJ92" s="85"/>
      <c r="AK92" s="85"/>
      <c r="AL92" s="85"/>
      <c r="AM92" s="85"/>
      <c r="AN92" s="87" t="s">
        <v>57</v>
      </c>
      <c r="AO92" s="85"/>
      <c r="AP92" s="89"/>
      <c r="AQ92" s="90" t="s">
        <v>58</v>
      </c>
      <c r="AR92" s="39"/>
      <c r="AS92" s="91" t="s">
        <v>59</v>
      </c>
      <c r="AT92" s="92" t="s">
        <v>60</v>
      </c>
      <c r="AU92" s="92" t="s">
        <v>61</v>
      </c>
      <c r="AV92" s="92" t="s">
        <v>62</v>
      </c>
      <c r="AW92" s="92" t="s">
        <v>63</v>
      </c>
      <c r="AX92" s="92" t="s">
        <v>64</v>
      </c>
      <c r="AY92" s="92" t="s">
        <v>65</v>
      </c>
      <c r="AZ92" s="92" t="s">
        <v>66</v>
      </c>
      <c r="BA92" s="92" t="s">
        <v>67</v>
      </c>
      <c r="BB92" s="92" t="s">
        <v>68</v>
      </c>
      <c r="BC92" s="92" t="s">
        <v>69</v>
      </c>
      <c r="BD92" s="93" t="s">
        <v>70</v>
      </c>
    </row>
    <row r="93" spans="2:56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</row>
    <row r="94" spans="2:90" s="5" customFormat="1" ht="32.4" customHeight="1">
      <c r="B94" s="97"/>
      <c r="C94" s="98" t="s">
        <v>71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ROUND(SUM(AG95:AG97),2)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103"/>
      <c r="AS94" s="104">
        <f>ROUND(SUM(AS95:AS97),2)</f>
        <v>0</v>
      </c>
      <c r="AT94" s="105">
        <f>ROUND(SUM(AV94:AW94),2)</f>
        <v>0</v>
      </c>
      <c r="AU94" s="106">
        <f>ROUND(SUM(AU95:AU97),5)</f>
        <v>0</v>
      </c>
      <c r="AV94" s="105">
        <f>ROUND(AZ94*L29,2)</f>
        <v>0</v>
      </c>
      <c r="AW94" s="105">
        <f>ROUND(BA94*L30,2)</f>
        <v>0</v>
      </c>
      <c r="AX94" s="105">
        <f>ROUND(BB94*L29,2)</f>
        <v>0</v>
      </c>
      <c r="AY94" s="105">
        <f>ROUND(BC94*L30,2)</f>
        <v>0</v>
      </c>
      <c r="AZ94" s="105">
        <f>ROUND(SUM(AZ95:AZ97),2)</f>
        <v>0</v>
      </c>
      <c r="BA94" s="105">
        <f>ROUND(SUM(BA95:BA97),2)</f>
        <v>0</v>
      </c>
      <c r="BB94" s="105">
        <f>ROUND(SUM(BB95:BB97),2)</f>
        <v>0</v>
      </c>
      <c r="BC94" s="105">
        <f>ROUND(SUM(BC95:BC97),2)</f>
        <v>0</v>
      </c>
      <c r="BD94" s="107">
        <f>ROUND(SUM(BD95:BD97),2)</f>
        <v>0</v>
      </c>
      <c r="BS94" s="108" t="s">
        <v>72</v>
      </c>
      <c r="BT94" s="108" t="s">
        <v>7</v>
      </c>
      <c r="BU94" s="109" t="s">
        <v>73</v>
      </c>
      <c r="BV94" s="108" t="s">
        <v>74</v>
      </c>
      <c r="BW94" s="108" t="s">
        <v>5</v>
      </c>
      <c r="BX94" s="108" t="s">
        <v>75</v>
      </c>
      <c r="CL94" s="108" t="s">
        <v>1</v>
      </c>
    </row>
    <row r="95" spans="1:91" s="6" customFormat="1" ht="16.5" customHeight="1">
      <c r="A95" s="110" t="s">
        <v>76</v>
      </c>
      <c r="B95" s="111"/>
      <c r="C95" s="112"/>
      <c r="D95" s="113" t="s">
        <v>77</v>
      </c>
      <c r="E95" s="113"/>
      <c r="F95" s="113"/>
      <c r="G95" s="113"/>
      <c r="H95" s="113"/>
      <c r="I95" s="114"/>
      <c r="J95" s="113" t="s">
        <v>78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'44618-1 - Kácení stromů, ...'!J30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79</v>
      </c>
      <c r="AR95" s="117"/>
      <c r="AS95" s="118">
        <v>0</v>
      </c>
      <c r="AT95" s="119">
        <f>ROUND(SUM(AV95:AW95),2)</f>
        <v>0</v>
      </c>
      <c r="AU95" s="120">
        <f>'44618-1 - Kácení stromů, ...'!P118</f>
        <v>0</v>
      </c>
      <c r="AV95" s="119">
        <f>'44618-1 - Kácení stromů, ...'!J33</f>
        <v>0</v>
      </c>
      <c r="AW95" s="119">
        <f>'44618-1 - Kácení stromů, ...'!J34</f>
        <v>0</v>
      </c>
      <c r="AX95" s="119">
        <f>'44618-1 - Kácení stromů, ...'!J35</f>
        <v>0</v>
      </c>
      <c r="AY95" s="119">
        <f>'44618-1 - Kácení stromů, ...'!J36</f>
        <v>0</v>
      </c>
      <c r="AZ95" s="119">
        <f>'44618-1 - Kácení stromů, ...'!F33</f>
        <v>0</v>
      </c>
      <c r="BA95" s="119">
        <f>'44618-1 - Kácení stromů, ...'!F34</f>
        <v>0</v>
      </c>
      <c r="BB95" s="119">
        <f>'44618-1 - Kácení stromů, ...'!F35</f>
        <v>0</v>
      </c>
      <c r="BC95" s="119">
        <f>'44618-1 - Kácení stromů, ...'!F36</f>
        <v>0</v>
      </c>
      <c r="BD95" s="121">
        <f>'44618-1 - Kácení stromů, ...'!F37</f>
        <v>0</v>
      </c>
      <c r="BT95" s="122" t="s">
        <v>80</v>
      </c>
      <c r="BV95" s="122" t="s">
        <v>74</v>
      </c>
      <c r="BW95" s="122" t="s">
        <v>81</v>
      </c>
      <c r="BX95" s="122" t="s">
        <v>5</v>
      </c>
      <c r="CL95" s="122" t="s">
        <v>1</v>
      </c>
      <c r="CM95" s="122" t="s">
        <v>82</v>
      </c>
    </row>
    <row r="96" spans="1:91" s="6" customFormat="1" ht="16.5" customHeight="1">
      <c r="A96" s="110" t="s">
        <v>76</v>
      </c>
      <c r="B96" s="111"/>
      <c r="C96" s="112"/>
      <c r="D96" s="113" t="s">
        <v>83</v>
      </c>
      <c r="E96" s="113"/>
      <c r="F96" s="113"/>
      <c r="G96" s="113"/>
      <c r="H96" s="113"/>
      <c r="I96" s="114"/>
      <c r="J96" s="113" t="s">
        <v>84</v>
      </c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5">
        <f>'44618-2 - Řezy stromů, I....'!J30</f>
        <v>0</v>
      </c>
      <c r="AH96" s="114"/>
      <c r="AI96" s="114"/>
      <c r="AJ96" s="114"/>
      <c r="AK96" s="114"/>
      <c r="AL96" s="114"/>
      <c r="AM96" s="114"/>
      <c r="AN96" s="115">
        <f>SUM(AG96,AT96)</f>
        <v>0</v>
      </c>
      <c r="AO96" s="114"/>
      <c r="AP96" s="114"/>
      <c r="AQ96" s="116" t="s">
        <v>79</v>
      </c>
      <c r="AR96" s="117"/>
      <c r="AS96" s="118">
        <v>0</v>
      </c>
      <c r="AT96" s="119">
        <f>ROUND(SUM(AV96:AW96),2)</f>
        <v>0</v>
      </c>
      <c r="AU96" s="120">
        <f>'44618-2 - Řezy stromů, I....'!P118</f>
        <v>0</v>
      </c>
      <c r="AV96" s="119">
        <f>'44618-2 - Řezy stromů, I....'!J33</f>
        <v>0</v>
      </c>
      <c r="AW96" s="119">
        <f>'44618-2 - Řezy stromů, I....'!J34</f>
        <v>0</v>
      </c>
      <c r="AX96" s="119">
        <f>'44618-2 - Řezy stromů, I....'!J35</f>
        <v>0</v>
      </c>
      <c r="AY96" s="119">
        <f>'44618-2 - Řezy stromů, I....'!J36</f>
        <v>0</v>
      </c>
      <c r="AZ96" s="119">
        <f>'44618-2 - Řezy stromů, I....'!F33</f>
        <v>0</v>
      </c>
      <c r="BA96" s="119">
        <f>'44618-2 - Řezy stromů, I....'!F34</f>
        <v>0</v>
      </c>
      <c r="BB96" s="119">
        <f>'44618-2 - Řezy stromů, I....'!F35</f>
        <v>0</v>
      </c>
      <c r="BC96" s="119">
        <f>'44618-2 - Řezy stromů, I....'!F36</f>
        <v>0</v>
      </c>
      <c r="BD96" s="121">
        <f>'44618-2 - Řezy stromů, I....'!F37</f>
        <v>0</v>
      </c>
      <c r="BT96" s="122" t="s">
        <v>80</v>
      </c>
      <c r="BV96" s="122" t="s">
        <v>74</v>
      </c>
      <c r="BW96" s="122" t="s">
        <v>85</v>
      </c>
      <c r="BX96" s="122" t="s">
        <v>5</v>
      </c>
      <c r="CL96" s="122" t="s">
        <v>1</v>
      </c>
      <c r="CM96" s="122" t="s">
        <v>82</v>
      </c>
    </row>
    <row r="97" spans="1:91" s="6" customFormat="1" ht="16.5" customHeight="1">
      <c r="A97" s="110" t="s">
        <v>76</v>
      </c>
      <c r="B97" s="111"/>
      <c r="C97" s="112"/>
      <c r="D97" s="113" t="s">
        <v>86</v>
      </c>
      <c r="E97" s="113"/>
      <c r="F97" s="113"/>
      <c r="G97" s="113"/>
      <c r="H97" s="113"/>
      <c r="I97" s="114"/>
      <c r="J97" s="113" t="s">
        <v>87</v>
      </c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5">
        <f>'44618-3 - Vedlejší a osta...'!J30</f>
        <v>0</v>
      </c>
      <c r="AH97" s="114"/>
      <c r="AI97" s="114"/>
      <c r="AJ97" s="114"/>
      <c r="AK97" s="114"/>
      <c r="AL97" s="114"/>
      <c r="AM97" s="114"/>
      <c r="AN97" s="115">
        <f>SUM(AG97,AT97)</f>
        <v>0</v>
      </c>
      <c r="AO97" s="114"/>
      <c r="AP97" s="114"/>
      <c r="AQ97" s="116" t="s">
        <v>79</v>
      </c>
      <c r="AR97" s="117"/>
      <c r="AS97" s="123">
        <v>0</v>
      </c>
      <c r="AT97" s="124">
        <f>ROUND(SUM(AV97:AW97),2)</f>
        <v>0</v>
      </c>
      <c r="AU97" s="125">
        <f>'44618-3 - Vedlejší a osta...'!P118</f>
        <v>0</v>
      </c>
      <c r="AV97" s="124">
        <f>'44618-3 - Vedlejší a osta...'!J33</f>
        <v>0</v>
      </c>
      <c r="AW97" s="124">
        <f>'44618-3 - Vedlejší a osta...'!J34</f>
        <v>0</v>
      </c>
      <c r="AX97" s="124">
        <f>'44618-3 - Vedlejší a osta...'!J35</f>
        <v>0</v>
      </c>
      <c r="AY97" s="124">
        <f>'44618-3 - Vedlejší a osta...'!J36</f>
        <v>0</v>
      </c>
      <c r="AZ97" s="124">
        <f>'44618-3 - Vedlejší a osta...'!F33</f>
        <v>0</v>
      </c>
      <c r="BA97" s="124">
        <f>'44618-3 - Vedlejší a osta...'!F34</f>
        <v>0</v>
      </c>
      <c r="BB97" s="124">
        <f>'44618-3 - Vedlejší a osta...'!F35</f>
        <v>0</v>
      </c>
      <c r="BC97" s="124">
        <f>'44618-3 - Vedlejší a osta...'!F36</f>
        <v>0</v>
      </c>
      <c r="BD97" s="126">
        <f>'44618-3 - Vedlejší a osta...'!F37</f>
        <v>0</v>
      </c>
      <c r="BT97" s="122" t="s">
        <v>80</v>
      </c>
      <c r="BV97" s="122" t="s">
        <v>74</v>
      </c>
      <c r="BW97" s="122" t="s">
        <v>88</v>
      </c>
      <c r="BX97" s="122" t="s">
        <v>5</v>
      </c>
      <c r="CL97" s="122" t="s">
        <v>1</v>
      </c>
      <c r="CM97" s="122" t="s">
        <v>82</v>
      </c>
    </row>
    <row r="98" spans="2:44" s="1" customFormat="1" ht="30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9"/>
    </row>
    <row r="99" spans="2:44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39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44618-1 - Kácení stromů, ...'!C2" display="/"/>
    <hyperlink ref="A96" location="'44618-2 - Řezy stromů, I....'!C2" display="/"/>
    <hyperlink ref="A97" location="'44618-3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81</v>
      </c>
    </row>
    <row r="3" spans="2:46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82</v>
      </c>
    </row>
    <row r="4" spans="2:46" ht="24.95" customHeight="1">
      <c r="B4" s="16"/>
      <c r="D4" s="131" t="s">
        <v>89</v>
      </c>
      <c r="L4" s="16"/>
      <c r="M4" s="132" t="s">
        <v>9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3" t="s">
        <v>15</v>
      </c>
      <c r="L6" s="16"/>
    </row>
    <row r="7" spans="2:12" ht="16.5" customHeight="1">
      <c r="B7" s="16"/>
      <c r="E7" s="134" t="str">
        <f>'Rekapitulace stavby'!K6</f>
        <v>Ostašovský potok, Liberec-Ostašov, probírka břehových porostů, ř.km 1,750-3,550</v>
      </c>
      <c r="F7" s="133"/>
      <c r="G7" s="133"/>
      <c r="H7" s="133"/>
      <c r="L7" s="16"/>
    </row>
    <row r="8" spans="2:12" s="1" customFormat="1" ht="12" customHeight="1">
      <c r="B8" s="39"/>
      <c r="D8" s="133" t="s">
        <v>90</v>
      </c>
      <c r="I8" s="135"/>
      <c r="L8" s="39"/>
    </row>
    <row r="9" spans="2:12" s="1" customFormat="1" ht="36.95" customHeight="1">
      <c r="B9" s="39"/>
      <c r="E9" s="136" t="s">
        <v>91</v>
      </c>
      <c r="F9" s="1"/>
      <c r="G9" s="1"/>
      <c r="H9" s="1"/>
      <c r="I9" s="135"/>
      <c r="L9" s="39"/>
    </row>
    <row r="10" spans="2:12" s="1" customFormat="1" ht="12">
      <c r="B10" s="39"/>
      <c r="I10" s="135"/>
      <c r="L10" s="39"/>
    </row>
    <row r="11" spans="2:12" s="1" customFormat="1" ht="12" customHeight="1">
      <c r="B11" s="39"/>
      <c r="D11" s="133" t="s">
        <v>17</v>
      </c>
      <c r="F11" s="137" t="s">
        <v>1</v>
      </c>
      <c r="I11" s="138" t="s">
        <v>18</v>
      </c>
      <c r="J11" s="137" t="s">
        <v>1</v>
      </c>
      <c r="L11" s="39"/>
    </row>
    <row r="12" spans="2:12" s="1" customFormat="1" ht="12" customHeight="1">
      <c r="B12" s="39"/>
      <c r="D12" s="133" t="s">
        <v>19</v>
      </c>
      <c r="F12" s="137" t="s">
        <v>20</v>
      </c>
      <c r="I12" s="138" t="s">
        <v>21</v>
      </c>
      <c r="J12" s="139" t="str">
        <f>'Rekapitulace stavby'!AN8</f>
        <v>18.09.2018</v>
      </c>
      <c r="L12" s="39"/>
    </row>
    <row r="13" spans="2:12" s="1" customFormat="1" ht="10.8" customHeight="1">
      <c r="B13" s="39"/>
      <c r="I13" s="135"/>
      <c r="L13" s="39"/>
    </row>
    <row r="14" spans="2:12" s="1" customFormat="1" ht="12" customHeight="1">
      <c r="B14" s="39"/>
      <c r="D14" s="133" t="s">
        <v>23</v>
      </c>
      <c r="I14" s="138" t="s">
        <v>24</v>
      </c>
      <c r="J14" s="137" t="str">
        <f>IF('Rekapitulace stavby'!AN10="","",'Rekapitulace stavby'!AN10)</f>
        <v/>
      </c>
      <c r="L14" s="39"/>
    </row>
    <row r="15" spans="2:12" s="1" customFormat="1" ht="18" customHeight="1">
      <c r="B15" s="39"/>
      <c r="E15" s="137" t="str">
        <f>IF('Rekapitulace stavby'!E11="","",'Rekapitulace stavby'!E11)</f>
        <v xml:space="preserve"> </v>
      </c>
      <c r="I15" s="138" t="s">
        <v>25</v>
      </c>
      <c r="J15" s="137" t="str">
        <f>IF('Rekapitulace stavby'!AN11="","",'Rekapitulace stavby'!AN11)</f>
        <v/>
      </c>
      <c r="L15" s="39"/>
    </row>
    <row r="16" spans="2:12" s="1" customFormat="1" ht="6.95" customHeight="1">
      <c r="B16" s="39"/>
      <c r="I16" s="135"/>
      <c r="L16" s="39"/>
    </row>
    <row r="17" spans="2:12" s="1" customFormat="1" ht="12" customHeight="1">
      <c r="B17" s="39"/>
      <c r="D17" s="133" t="s">
        <v>26</v>
      </c>
      <c r="I17" s="138" t="s">
        <v>24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7"/>
      <c r="G18" s="137"/>
      <c r="H18" s="137"/>
      <c r="I18" s="138" t="s">
        <v>25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5"/>
      <c r="L19" s="39"/>
    </row>
    <row r="20" spans="2:12" s="1" customFormat="1" ht="12" customHeight="1">
      <c r="B20" s="39"/>
      <c r="D20" s="133" t="s">
        <v>28</v>
      </c>
      <c r="I20" s="138" t="s">
        <v>24</v>
      </c>
      <c r="J20" s="137" t="str">
        <f>IF('Rekapitulace stavby'!AN16="","",'Rekapitulace stavby'!AN16)</f>
        <v/>
      </c>
      <c r="L20" s="39"/>
    </row>
    <row r="21" spans="2:12" s="1" customFormat="1" ht="18" customHeight="1">
      <c r="B21" s="39"/>
      <c r="E21" s="137" t="str">
        <f>IF('Rekapitulace stavby'!E17="","",'Rekapitulace stavby'!E17)</f>
        <v xml:space="preserve"> </v>
      </c>
      <c r="I21" s="138" t="s">
        <v>25</v>
      </c>
      <c r="J21" s="137" t="str">
        <f>IF('Rekapitulace stavby'!AN17="","",'Rekapitulace stavby'!AN17)</f>
        <v/>
      </c>
      <c r="L21" s="39"/>
    </row>
    <row r="22" spans="2:12" s="1" customFormat="1" ht="6.95" customHeight="1">
      <c r="B22" s="39"/>
      <c r="I22" s="135"/>
      <c r="L22" s="39"/>
    </row>
    <row r="23" spans="2:12" s="1" customFormat="1" ht="12" customHeight="1">
      <c r="B23" s="39"/>
      <c r="D23" s="133" t="s">
        <v>30</v>
      </c>
      <c r="I23" s="138" t="s">
        <v>24</v>
      </c>
      <c r="J23" s="137" t="s">
        <v>1</v>
      </c>
      <c r="L23" s="39"/>
    </row>
    <row r="24" spans="2:12" s="1" customFormat="1" ht="18" customHeight="1">
      <c r="B24" s="39"/>
      <c r="E24" s="137" t="s">
        <v>31</v>
      </c>
      <c r="I24" s="138" t="s">
        <v>25</v>
      </c>
      <c r="J24" s="137" t="s">
        <v>1</v>
      </c>
      <c r="L24" s="39"/>
    </row>
    <row r="25" spans="2:12" s="1" customFormat="1" ht="6.95" customHeight="1">
      <c r="B25" s="39"/>
      <c r="I25" s="135"/>
      <c r="L25" s="39"/>
    </row>
    <row r="26" spans="2:12" s="1" customFormat="1" ht="12" customHeight="1">
      <c r="B26" s="39"/>
      <c r="D26" s="133" t="s">
        <v>32</v>
      </c>
      <c r="I26" s="135"/>
      <c r="L26" s="39"/>
    </row>
    <row r="27" spans="2:12" s="7" customFormat="1" ht="16.5" customHeight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>
      <c r="B28" s="39"/>
      <c r="I28" s="135"/>
      <c r="L28" s="39"/>
    </row>
    <row r="29" spans="2:12" s="1" customFormat="1" ht="6.95" customHeight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>
      <c r="B30" s="39"/>
      <c r="D30" s="144" t="s">
        <v>33</v>
      </c>
      <c r="I30" s="135"/>
      <c r="J30" s="145">
        <f>ROUND(J118,2)</f>
        <v>0</v>
      </c>
      <c r="L30" s="39"/>
    </row>
    <row r="31" spans="2:12" s="1" customFormat="1" ht="6.95" customHeight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>
      <c r="B32" s="39"/>
      <c r="F32" s="146" t="s">
        <v>35</v>
      </c>
      <c r="I32" s="147" t="s">
        <v>34</v>
      </c>
      <c r="J32" s="146" t="s">
        <v>36</v>
      </c>
      <c r="L32" s="39"/>
    </row>
    <row r="33" spans="2:12" s="1" customFormat="1" ht="14.4" customHeight="1">
      <c r="B33" s="39"/>
      <c r="D33" s="148" t="s">
        <v>37</v>
      </c>
      <c r="E33" s="133" t="s">
        <v>38</v>
      </c>
      <c r="F33" s="149">
        <f>ROUND((SUM(BE118:BE163)),2)</f>
        <v>0</v>
      </c>
      <c r="I33" s="150">
        <v>0</v>
      </c>
      <c r="J33" s="149">
        <f>ROUND(((SUM(BE118:BE163))*I33),2)</f>
        <v>0</v>
      </c>
      <c r="L33" s="39"/>
    </row>
    <row r="34" spans="2:12" s="1" customFormat="1" ht="14.4" customHeight="1">
      <c r="B34" s="39"/>
      <c r="E34" s="133" t="s">
        <v>39</v>
      </c>
      <c r="F34" s="149">
        <f>ROUND((SUM(BF118:BF163)),2)</f>
        <v>0</v>
      </c>
      <c r="I34" s="150">
        <v>0</v>
      </c>
      <c r="J34" s="149">
        <f>ROUND(((SUM(BF118:BF163))*I34),2)</f>
        <v>0</v>
      </c>
      <c r="L34" s="39"/>
    </row>
    <row r="35" spans="2:12" s="1" customFormat="1" ht="14.4" customHeight="1" hidden="1">
      <c r="B35" s="39"/>
      <c r="E35" s="133" t="s">
        <v>40</v>
      </c>
      <c r="F35" s="149">
        <f>ROUND((SUM(BG118:BG163)),2)</f>
        <v>0</v>
      </c>
      <c r="I35" s="150">
        <v>0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41</v>
      </c>
      <c r="F36" s="149">
        <f>ROUND((SUM(BH118:BH163)),2)</f>
        <v>0</v>
      </c>
      <c r="I36" s="150">
        <v>0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42</v>
      </c>
      <c r="F37" s="149">
        <f>ROUND((SUM(BI118:BI163)),2)</f>
        <v>0</v>
      </c>
      <c r="I37" s="150">
        <v>0</v>
      </c>
      <c r="J37" s="149">
        <f>0</f>
        <v>0</v>
      </c>
      <c r="L37" s="39"/>
    </row>
    <row r="38" spans="2:12" s="1" customFormat="1" ht="6.95" customHeight="1">
      <c r="B38" s="39"/>
      <c r="I38" s="135"/>
      <c r="L38" s="39"/>
    </row>
    <row r="39" spans="2:12" s="1" customFormat="1" ht="25.4" customHeight="1">
      <c r="B39" s="39"/>
      <c r="C39" s="151"/>
      <c r="D39" s="152" t="s">
        <v>43</v>
      </c>
      <c r="E39" s="153"/>
      <c r="F39" s="153"/>
      <c r="G39" s="154" t="s">
        <v>44</v>
      </c>
      <c r="H39" s="155" t="s">
        <v>45</v>
      </c>
      <c r="I39" s="156"/>
      <c r="J39" s="157">
        <f>SUM(J30:J37)</f>
        <v>0</v>
      </c>
      <c r="K39" s="158"/>
      <c r="L39" s="39"/>
    </row>
    <row r="40" spans="2:12" s="1" customFormat="1" ht="14.4" customHeight="1">
      <c r="B40" s="39"/>
      <c r="I40" s="135"/>
      <c r="L40" s="39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39"/>
      <c r="D50" s="159" t="s">
        <v>46</v>
      </c>
      <c r="E50" s="160"/>
      <c r="F50" s="160"/>
      <c r="G50" s="159" t="s">
        <v>47</v>
      </c>
      <c r="H50" s="160"/>
      <c r="I50" s="161"/>
      <c r="J50" s="160"/>
      <c r="K50" s="160"/>
      <c r="L50" s="3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">
      <c r="B61" s="39"/>
      <c r="D61" s="162" t="s">
        <v>48</v>
      </c>
      <c r="E61" s="163"/>
      <c r="F61" s="164" t="s">
        <v>49</v>
      </c>
      <c r="G61" s="162" t="s">
        <v>48</v>
      </c>
      <c r="H61" s="163"/>
      <c r="I61" s="165"/>
      <c r="J61" s="166" t="s">
        <v>49</v>
      </c>
      <c r="K61" s="163"/>
      <c r="L61" s="39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">
      <c r="B65" s="39"/>
      <c r="D65" s="159" t="s">
        <v>50</v>
      </c>
      <c r="E65" s="160"/>
      <c r="F65" s="160"/>
      <c r="G65" s="159" t="s">
        <v>51</v>
      </c>
      <c r="H65" s="160"/>
      <c r="I65" s="161"/>
      <c r="J65" s="160"/>
      <c r="K65" s="160"/>
      <c r="L65" s="39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">
      <c r="B76" s="39"/>
      <c r="D76" s="162" t="s">
        <v>48</v>
      </c>
      <c r="E76" s="163"/>
      <c r="F76" s="164" t="s">
        <v>49</v>
      </c>
      <c r="G76" s="162" t="s">
        <v>48</v>
      </c>
      <c r="H76" s="163"/>
      <c r="I76" s="165"/>
      <c r="J76" s="166" t="s">
        <v>49</v>
      </c>
      <c r="K76" s="163"/>
      <c r="L76" s="39"/>
    </row>
    <row r="77" spans="2:12" s="1" customFormat="1" ht="14.4" customHeight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81" spans="2:12" s="1" customFormat="1" ht="6.95" customHeight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>
      <c r="B82" s="34"/>
      <c r="C82" s="19" t="s">
        <v>92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>
      <c r="B84" s="34"/>
      <c r="C84" s="28" t="s">
        <v>15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>
      <c r="B85" s="34"/>
      <c r="C85" s="35"/>
      <c r="D85" s="35"/>
      <c r="E85" s="173" t="str">
        <f>E7</f>
        <v>Ostašovský potok, Liberec-Ostašov, probírka břehových porostů, ř.km 1,750-3,550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>
      <c r="B86" s="34"/>
      <c r="C86" s="28" t="s">
        <v>90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>
      <c r="B87" s="34"/>
      <c r="C87" s="35"/>
      <c r="D87" s="35"/>
      <c r="E87" s="67" t="str">
        <f>E9</f>
        <v>44618/1 - Kácení stromů, I.etapa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>
      <c r="B89" s="34"/>
      <c r="C89" s="28" t="s">
        <v>19</v>
      </c>
      <c r="D89" s="35"/>
      <c r="E89" s="35"/>
      <c r="F89" s="23" t="str">
        <f>F12</f>
        <v xml:space="preserve"> </v>
      </c>
      <c r="G89" s="35"/>
      <c r="H89" s="35"/>
      <c r="I89" s="138" t="s">
        <v>21</v>
      </c>
      <c r="J89" s="70" t="str">
        <f>IF(J12="","",J12)</f>
        <v>18.09.2018</v>
      </c>
      <c r="K89" s="35"/>
      <c r="L89" s="39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>
      <c r="B91" s="34"/>
      <c r="C91" s="28" t="s">
        <v>23</v>
      </c>
      <c r="D91" s="35"/>
      <c r="E91" s="35"/>
      <c r="F91" s="23" t="str">
        <f>E15</f>
        <v xml:space="preserve"> </v>
      </c>
      <c r="G91" s="35"/>
      <c r="H91" s="35"/>
      <c r="I91" s="138" t="s">
        <v>28</v>
      </c>
      <c r="J91" s="32" t="str">
        <f>E21</f>
        <v xml:space="preserve"> </v>
      </c>
      <c r="K91" s="35"/>
      <c r="L91" s="39"/>
    </row>
    <row r="92" spans="2:12" s="1" customFormat="1" ht="15.15" customHeight="1">
      <c r="B92" s="34"/>
      <c r="C92" s="28" t="s">
        <v>26</v>
      </c>
      <c r="D92" s="35"/>
      <c r="E92" s="35"/>
      <c r="F92" s="23" t="str">
        <f>IF(E18="","",E18)</f>
        <v>Vyplň údaj</v>
      </c>
      <c r="G92" s="35"/>
      <c r="H92" s="35"/>
      <c r="I92" s="138" t="s">
        <v>30</v>
      </c>
      <c r="J92" s="32" t="str">
        <f>E24</f>
        <v>Hlubuček V.</v>
      </c>
      <c r="K92" s="35"/>
      <c r="L92" s="39"/>
    </row>
    <row r="93" spans="2:12" s="1" customFormat="1" ht="10.3" customHeight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>
      <c r="B94" s="34"/>
      <c r="C94" s="174" t="s">
        <v>93</v>
      </c>
      <c r="D94" s="175"/>
      <c r="E94" s="175"/>
      <c r="F94" s="175"/>
      <c r="G94" s="175"/>
      <c r="H94" s="175"/>
      <c r="I94" s="176"/>
      <c r="J94" s="177" t="s">
        <v>94</v>
      </c>
      <c r="K94" s="175"/>
      <c r="L94" s="39"/>
    </row>
    <row r="95" spans="2:12" s="1" customFormat="1" ht="10.3" customHeight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>
      <c r="B96" s="34"/>
      <c r="C96" s="178" t="s">
        <v>95</v>
      </c>
      <c r="D96" s="35"/>
      <c r="E96" s="35"/>
      <c r="F96" s="35"/>
      <c r="G96" s="35"/>
      <c r="H96" s="35"/>
      <c r="I96" s="135"/>
      <c r="J96" s="101">
        <f>J118</f>
        <v>0</v>
      </c>
      <c r="K96" s="35"/>
      <c r="L96" s="39"/>
      <c r="AU96" s="13" t="s">
        <v>96</v>
      </c>
    </row>
    <row r="97" spans="2:12" s="8" customFormat="1" ht="24.95" customHeight="1">
      <c r="B97" s="179"/>
      <c r="C97" s="180"/>
      <c r="D97" s="181" t="s">
        <v>97</v>
      </c>
      <c r="E97" s="182"/>
      <c r="F97" s="182"/>
      <c r="G97" s="182"/>
      <c r="H97" s="182"/>
      <c r="I97" s="183"/>
      <c r="J97" s="184">
        <f>J119</f>
        <v>0</v>
      </c>
      <c r="K97" s="180"/>
      <c r="L97" s="185"/>
    </row>
    <row r="98" spans="2:12" s="9" customFormat="1" ht="19.9" customHeight="1">
      <c r="B98" s="186"/>
      <c r="C98" s="187"/>
      <c r="D98" s="188" t="s">
        <v>98</v>
      </c>
      <c r="E98" s="189"/>
      <c r="F98" s="189"/>
      <c r="G98" s="189"/>
      <c r="H98" s="189"/>
      <c r="I98" s="190"/>
      <c r="J98" s="191">
        <f>J120</f>
        <v>0</v>
      </c>
      <c r="K98" s="187"/>
      <c r="L98" s="192"/>
    </row>
    <row r="99" spans="2:12" s="1" customFormat="1" ht="21.8" customHeight="1">
      <c r="B99" s="34"/>
      <c r="C99" s="35"/>
      <c r="D99" s="35"/>
      <c r="E99" s="35"/>
      <c r="F99" s="35"/>
      <c r="G99" s="35"/>
      <c r="H99" s="35"/>
      <c r="I99" s="135"/>
      <c r="J99" s="35"/>
      <c r="K99" s="35"/>
      <c r="L99" s="39"/>
    </row>
    <row r="100" spans="2:12" s="1" customFormat="1" ht="6.95" customHeight="1">
      <c r="B100" s="57"/>
      <c r="C100" s="58"/>
      <c r="D100" s="58"/>
      <c r="E100" s="58"/>
      <c r="F100" s="58"/>
      <c r="G100" s="58"/>
      <c r="H100" s="58"/>
      <c r="I100" s="169"/>
      <c r="J100" s="58"/>
      <c r="K100" s="58"/>
      <c r="L100" s="39"/>
    </row>
    <row r="104" spans="2:12" s="1" customFormat="1" ht="6.95" customHeight="1">
      <c r="B104" s="59"/>
      <c r="C104" s="60"/>
      <c r="D104" s="60"/>
      <c r="E104" s="60"/>
      <c r="F104" s="60"/>
      <c r="G104" s="60"/>
      <c r="H104" s="60"/>
      <c r="I104" s="172"/>
      <c r="J104" s="60"/>
      <c r="K104" s="60"/>
      <c r="L104" s="39"/>
    </row>
    <row r="105" spans="2:12" s="1" customFormat="1" ht="24.95" customHeight="1">
      <c r="B105" s="34"/>
      <c r="C105" s="19" t="s">
        <v>99</v>
      </c>
      <c r="D105" s="35"/>
      <c r="E105" s="35"/>
      <c r="F105" s="35"/>
      <c r="G105" s="35"/>
      <c r="H105" s="35"/>
      <c r="I105" s="135"/>
      <c r="J105" s="35"/>
      <c r="K105" s="35"/>
      <c r="L105" s="39"/>
    </row>
    <row r="106" spans="2:12" s="1" customFormat="1" ht="6.95" customHeight="1">
      <c r="B106" s="34"/>
      <c r="C106" s="35"/>
      <c r="D106" s="35"/>
      <c r="E106" s="35"/>
      <c r="F106" s="35"/>
      <c r="G106" s="35"/>
      <c r="H106" s="35"/>
      <c r="I106" s="135"/>
      <c r="J106" s="35"/>
      <c r="K106" s="35"/>
      <c r="L106" s="39"/>
    </row>
    <row r="107" spans="2:12" s="1" customFormat="1" ht="12" customHeight="1">
      <c r="B107" s="34"/>
      <c r="C107" s="28" t="s">
        <v>15</v>
      </c>
      <c r="D107" s="35"/>
      <c r="E107" s="35"/>
      <c r="F107" s="35"/>
      <c r="G107" s="35"/>
      <c r="H107" s="35"/>
      <c r="I107" s="135"/>
      <c r="J107" s="35"/>
      <c r="K107" s="35"/>
      <c r="L107" s="39"/>
    </row>
    <row r="108" spans="2:12" s="1" customFormat="1" ht="16.5" customHeight="1">
      <c r="B108" s="34"/>
      <c r="C108" s="35"/>
      <c r="D108" s="35"/>
      <c r="E108" s="173" t="str">
        <f>E7</f>
        <v>Ostašovský potok, Liberec-Ostašov, probírka břehových porostů, ř.km 1,750-3,550</v>
      </c>
      <c r="F108" s="28"/>
      <c r="G108" s="28"/>
      <c r="H108" s="28"/>
      <c r="I108" s="135"/>
      <c r="J108" s="35"/>
      <c r="K108" s="35"/>
      <c r="L108" s="39"/>
    </row>
    <row r="109" spans="2:12" s="1" customFormat="1" ht="12" customHeight="1">
      <c r="B109" s="34"/>
      <c r="C109" s="28" t="s">
        <v>90</v>
      </c>
      <c r="D109" s="35"/>
      <c r="E109" s="35"/>
      <c r="F109" s="35"/>
      <c r="G109" s="35"/>
      <c r="H109" s="35"/>
      <c r="I109" s="135"/>
      <c r="J109" s="35"/>
      <c r="K109" s="35"/>
      <c r="L109" s="39"/>
    </row>
    <row r="110" spans="2:12" s="1" customFormat="1" ht="16.5" customHeight="1">
      <c r="B110" s="34"/>
      <c r="C110" s="35"/>
      <c r="D110" s="35"/>
      <c r="E110" s="67" t="str">
        <f>E9</f>
        <v>44618/1 - Kácení stromů, I.etapa</v>
      </c>
      <c r="F110" s="35"/>
      <c r="G110" s="35"/>
      <c r="H110" s="35"/>
      <c r="I110" s="135"/>
      <c r="J110" s="35"/>
      <c r="K110" s="35"/>
      <c r="L110" s="39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12" customHeight="1">
      <c r="B112" s="34"/>
      <c r="C112" s="28" t="s">
        <v>19</v>
      </c>
      <c r="D112" s="35"/>
      <c r="E112" s="35"/>
      <c r="F112" s="23" t="str">
        <f>F12</f>
        <v xml:space="preserve"> </v>
      </c>
      <c r="G112" s="35"/>
      <c r="H112" s="35"/>
      <c r="I112" s="138" t="s">
        <v>21</v>
      </c>
      <c r="J112" s="70" t="str">
        <f>IF(J12="","",J12)</f>
        <v>18.09.2018</v>
      </c>
      <c r="K112" s="35"/>
      <c r="L112" s="39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5.15" customHeight="1">
      <c r="B114" s="34"/>
      <c r="C114" s="28" t="s">
        <v>23</v>
      </c>
      <c r="D114" s="35"/>
      <c r="E114" s="35"/>
      <c r="F114" s="23" t="str">
        <f>E15</f>
        <v xml:space="preserve"> </v>
      </c>
      <c r="G114" s="35"/>
      <c r="H114" s="35"/>
      <c r="I114" s="138" t="s">
        <v>28</v>
      </c>
      <c r="J114" s="32" t="str">
        <f>E21</f>
        <v xml:space="preserve"> </v>
      </c>
      <c r="K114" s="35"/>
      <c r="L114" s="39"/>
    </row>
    <row r="115" spans="2:12" s="1" customFormat="1" ht="15.15" customHeight="1">
      <c r="B115" s="34"/>
      <c r="C115" s="28" t="s">
        <v>26</v>
      </c>
      <c r="D115" s="35"/>
      <c r="E115" s="35"/>
      <c r="F115" s="23" t="str">
        <f>IF(E18="","",E18)</f>
        <v>Vyplň údaj</v>
      </c>
      <c r="G115" s="35"/>
      <c r="H115" s="35"/>
      <c r="I115" s="138" t="s">
        <v>30</v>
      </c>
      <c r="J115" s="32" t="str">
        <f>E24</f>
        <v>Hlubuček V.</v>
      </c>
      <c r="K115" s="35"/>
      <c r="L115" s="39"/>
    </row>
    <row r="116" spans="2:12" s="1" customFormat="1" ht="10.3" customHeight="1">
      <c r="B116" s="34"/>
      <c r="C116" s="35"/>
      <c r="D116" s="35"/>
      <c r="E116" s="35"/>
      <c r="F116" s="35"/>
      <c r="G116" s="35"/>
      <c r="H116" s="35"/>
      <c r="I116" s="135"/>
      <c r="J116" s="35"/>
      <c r="K116" s="35"/>
      <c r="L116" s="39"/>
    </row>
    <row r="117" spans="2:20" s="10" customFormat="1" ht="29.25" customHeight="1">
      <c r="B117" s="193"/>
      <c r="C117" s="194" t="s">
        <v>100</v>
      </c>
      <c r="D117" s="195" t="s">
        <v>58</v>
      </c>
      <c r="E117" s="195" t="s">
        <v>54</v>
      </c>
      <c r="F117" s="195" t="s">
        <v>55</v>
      </c>
      <c r="G117" s="195" t="s">
        <v>101</v>
      </c>
      <c r="H117" s="195" t="s">
        <v>102</v>
      </c>
      <c r="I117" s="196" t="s">
        <v>103</v>
      </c>
      <c r="J117" s="195" t="s">
        <v>94</v>
      </c>
      <c r="K117" s="197" t="s">
        <v>104</v>
      </c>
      <c r="L117" s="198"/>
      <c r="M117" s="91" t="s">
        <v>1</v>
      </c>
      <c r="N117" s="92" t="s">
        <v>37</v>
      </c>
      <c r="O117" s="92" t="s">
        <v>105</v>
      </c>
      <c r="P117" s="92" t="s">
        <v>106</v>
      </c>
      <c r="Q117" s="92" t="s">
        <v>107</v>
      </c>
      <c r="R117" s="92" t="s">
        <v>108</v>
      </c>
      <c r="S117" s="92" t="s">
        <v>109</v>
      </c>
      <c r="T117" s="93" t="s">
        <v>110</v>
      </c>
    </row>
    <row r="118" spans="2:63" s="1" customFormat="1" ht="22.8" customHeight="1">
      <c r="B118" s="34"/>
      <c r="C118" s="98" t="s">
        <v>111</v>
      </c>
      <c r="D118" s="35"/>
      <c r="E118" s="35"/>
      <c r="F118" s="35"/>
      <c r="G118" s="35"/>
      <c r="H118" s="35"/>
      <c r="I118" s="135"/>
      <c r="J118" s="199">
        <f>BK118</f>
        <v>0</v>
      </c>
      <c r="K118" s="35"/>
      <c r="L118" s="39"/>
      <c r="M118" s="94"/>
      <c r="N118" s="95"/>
      <c r="O118" s="95"/>
      <c r="P118" s="200">
        <f>P119</f>
        <v>0</v>
      </c>
      <c r="Q118" s="95"/>
      <c r="R118" s="200">
        <f>R119</f>
        <v>0</v>
      </c>
      <c r="S118" s="95"/>
      <c r="T118" s="201">
        <f>T119</f>
        <v>0</v>
      </c>
      <c r="AT118" s="13" t="s">
        <v>72</v>
      </c>
      <c r="AU118" s="13" t="s">
        <v>96</v>
      </c>
      <c r="BK118" s="202">
        <f>BK119</f>
        <v>0</v>
      </c>
    </row>
    <row r="119" spans="2:63" s="11" customFormat="1" ht="25.9" customHeight="1">
      <c r="B119" s="203"/>
      <c r="C119" s="204"/>
      <c r="D119" s="205" t="s">
        <v>72</v>
      </c>
      <c r="E119" s="206" t="s">
        <v>112</v>
      </c>
      <c r="F119" s="206" t="s">
        <v>113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AR119" s="214" t="s">
        <v>80</v>
      </c>
      <c r="AT119" s="215" t="s">
        <v>72</v>
      </c>
      <c r="AU119" s="215" t="s">
        <v>7</v>
      </c>
      <c r="AY119" s="214" t="s">
        <v>114</v>
      </c>
      <c r="BK119" s="216">
        <f>BK120</f>
        <v>0</v>
      </c>
    </row>
    <row r="120" spans="2:63" s="11" customFormat="1" ht="22.8" customHeight="1">
      <c r="B120" s="203"/>
      <c r="C120" s="204"/>
      <c r="D120" s="205" t="s">
        <v>72</v>
      </c>
      <c r="E120" s="217" t="s">
        <v>80</v>
      </c>
      <c r="F120" s="217" t="s">
        <v>115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SUM(P121:P163)</f>
        <v>0</v>
      </c>
      <c r="Q120" s="211"/>
      <c r="R120" s="212">
        <f>SUM(R121:R163)</f>
        <v>0</v>
      </c>
      <c r="S120" s="211"/>
      <c r="T120" s="213">
        <f>SUM(T121:T163)</f>
        <v>0</v>
      </c>
      <c r="AR120" s="214" t="s">
        <v>80</v>
      </c>
      <c r="AT120" s="215" t="s">
        <v>72</v>
      </c>
      <c r="AU120" s="215" t="s">
        <v>80</v>
      </c>
      <c r="AY120" s="214" t="s">
        <v>114</v>
      </c>
      <c r="BK120" s="216">
        <f>SUM(BK121:BK163)</f>
        <v>0</v>
      </c>
    </row>
    <row r="121" spans="2:65" s="1" customFormat="1" ht="24" customHeight="1">
      <c r="B121" s="34"/>
      <c r="C121" s="219" t="s">
        <v>80</v>
      </c>
      <c r="D121" s="219" t="s">
        <v>116</v>
      </c>
      <c r="E121" s="220" t="s">
        <v>117</v>
      </c>
      <c r="F121" s="221" t="s">
        <v>118</v>
      </c>
      <c r="G121" s="222" t="s">
        <v>119</v>
      </c>
      <c r="H121" s="223">
        <v>400</v>
      </c>
      <c r="I121" s="224"/>
      <c r="J121" s="225">
        <f>ROUND(I121*H121,2)</f>
        <v>0</v>
      </c>
      <c r="K121" s="221" t="s">
        <v>120</v>
      </c>
      <c r="L121" s="39"/>
      <c r="M121" s="226" t="s">
        <v>1</v>
      </c>
      <c r="N121" s="227" t="s">
        <v>38</v>
      </c>
      <c r="O121" s="8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30" t="s">
        <v>121</v>
      </c>
      <c r="AT121" s="230" t="s">
        <v>116</v>
      </c>
      <c r="AU121" s="230" t="s">
        <v>82</v>
      </c>
      <c r="AY121" s="13" t="s">
        <v>114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3" t="s">
        <v>80</v>
      </c>
      <c r="BK121" s="231">
        <f>ROUND(I121*H121,2)</f>
        <v>0</v>
      </c>
      <c r="BL121" s="13" t="s">
        <v>121</v>
      </c>
      <c r="BM121" s="230" t="s">
        <v>122</v>
      </c>
    </row>
    <row r="122" spans="2:47" s="1" customFormat="1" ht="12">
      <c r="B122" s="34"/>
      <c r="C122" s="35"/>
      <c r="D122" s="232" t="s">
        <v>123</v>
      </c>
      <c r="E122" s="35"/>
      <c r="F122" s="233" t="s">
        <v>124</v>
      </c>
      <c r="G122" s="35"/>
      <c r="H122" s="35"/>
      <c r="I122" s="135"/>
      <c r="J122" s="35"/>
      <c r="K122" s="35"/>
      <c r="L122" s="39"/>
      <c r="M122" s="234"/>
      <c r="N122" s="82"/>
      <c r="O122" s="82"/>
      <c r="P122" s="82"/>
      <c r="Q122" s="82"/>
      <c r="R122" s="82"/>
      <c r="S122" s="82"/>
      <c r="T122" s="83"/>
      <c r="AT122" s="13" t="s">
        <v>123</v>
      </c>
      <c r="AU122" s="13" t="s">
        <v>82</v>
      </c>
    </row>
    <row r="123" spans="2:65" s="1" customFormat="1" ht="24" customHeight="1">
      <c r="B123" s="34"/>
      <c r="C123" s="219" t="s">
        <v>82</v>
      </c>
      <c r="D123" s="219" t="s">
        <v>116</v>
      </c>
      <c r="E123" s="220" t="s">
        <v>125</v>
      </c>
      <c r="F123" s="221" t="s">
        <v>126</v>
      </c>
      <c r="G123" s="222" t="s">
        <v>127</v>
      </c>
      <c r="H123" s="223">
        <v>25</v>
      </c>
      <c r="I123" s="224"/>
      <c r="J123" s="225">
        <f>ROUND(I123*H123,2)</f>
        <v>0</v>
      </c>
      <c r="K123" s="221" t="s">
        <v>120</v>
      </c>
      <c r="L123" s="39"/>
      <c r="M123" s="226" t="s">
        <v>1</v>
      </c>
      <c r="N123" s="227" t="s">
        <v>38</v>
      </c>
      <c r="O123" s="8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30" t="s">
        <v>121</v>
      </c>
      <c r="AT123" s="230" t="s">
        <v>116</v>
      </c>
      <c r="AU123" s="230" t="s">
        <v>82</v>
      </c>
      <c r="AY123" s="13" t="s">
        <v>114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3" t="s">
        <v>80</v>
      </c>
      <c r="BK123" s="231">
        <f>ROUND(I123*H123,2)</f>
        <v>0</v>
      </c>
      <c r="BL123" s="13" t="s">
        <v>121</v>
      </c>
      <c r="BM123" s="230" t="s">
        <v>128</v>
      </c>
    </row>
    <row r="124" spans="2:47" s="1" customFormat="1" ht="12">
      <c r="B124" s="34"/>
      <c r="C124" s="35"/>
      <c r="D124" s="232" t="s">
        <v>123</v>
      </c>
      <c r="E124" s="35"/>
      <c r="F124" s="233" t="s">
        <v>129</v>
      </c>
      <c r="G124" s="35"/>
      <c r="H124" s="35"/>
      <c r="I124" s="135"/>
      <c r="J124" s="35"/>
      <c r="K124" s="35"/>
      <c r="L124" s="39"/>
      <c r="M124" s="234"/>
      <c r="N124" s="82"/>
      <c r="O124" s="82"/>
      <c r="P124" s="82"/>
      <c r="Q124" s="82"/>
      <c r="R124" s="82"/>
      <c r="S124" s="82"/>
      <c r="T124" s="83"/>
      <c r="AT124" s="13" t="s">
        <v>123</v>
      </c>
      <c r="AU124" s="13" t="s">
        <v>82</v>
      </c>
    </row>
    <row r="125" spans="2:65" s="1" customFormat="1" ht="24" customHeight="1">
      <c r="B125" s="34"/>
      <c r="C125" s="219" t="s">
        <v>130</v>
      </c>
      <c r="D125" s="219" t="s">
        <v>116</v>
      </c>
      <c r="E125" s="220" t="s">
        <v>131</v>
      </c>
      <c r="F125" s="221" t="s">
        <v>132</v>
      </c>
      <c r="G125" s="222" t="s">
        <v>127</v>
      </c>
      <c r="H125" s="223">
        <v>5</v>
      </c>
      <c r="I125" s="224"/>
      <c r="J125" s="225">
        <f>ROUND(I125*H125,2)</f>
        <v>0</v>
      </c>
      <c r="K125" s="221" t="s">
        <v>120</v>
      </c>
      <c r="L125" s="39"/>
      <c r="M125" s="226" t="s">
        <v>1</v>
      </c>
      <c r="N125" s="227" t="s">
        <v>38</v>
      </c>
      <c r="O125" s="8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30" t="s">
        <v>121</v>
      </c>
      <c r="AT125" s="230" t="s">
        <v>116</v>
      </c>
      <c r="AU125" s="230" t="s">
        <v>82</v>
      </c>
      <c r="AY125" s="13" t="s">
        <v>114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3" t="s">
        <v>80</v>
      </c>
      <c r="BK125" s="231">
        <f>ROUND(I125*H125,2)</f>
        <v>0</v>
      </c>
      <c r="BL125" s="13" t="s">
        <v>121</v>
      </c>
      <c r="BM125" s="230" t="s">
        <v>133</v>
      </c>
    </row>
    <row r="126" spans="2:47" s="1" customFormat="1" ht="12">
      <c r="B126" s="34"/>
      <c r="C126" s="35"/>
      <c r="D126" s="232" t="s">
        <v>123</v>
      </c>
      <c r="E126" s="35"/>
      <c r="F126" s="233" t="s">
        <v>134</v>
      </c>
      <c r="G126" s="35"/>
      <c r="H126" s="35"/>
      <c r="I126" s="135"/>
      <c r="J126" s="35"/>
      <c r="K126" s="35"/>
      <c r="L126" s="39"/>
      <c r="M126" s="234"/>
      <c r="N126" s="82"/>
      <c r="O126" s="82"/>
      <c r="P126" s="82"/>
      <c r="Q126" s="82"/>
      <c r="R126" s="82"/>
      <c r="S126" s="82"/>
      <c r="T126" s="83"/>
      <c r="AT126" s="13" t="s">
        <v>123</v>
      </c>
      <c r="AU126" s="13" t="s">
        <v>82</v>
      </c>
    </row>
    <row r="127" spans="2:65" s="1" customFormat="1" ht="24" customHeight="1">
      <c r="B127" s="34"/>
      <c r="C127" s="219" t="s">
        <v>121</v>
      </c>
      <c r="D127" s="219" t="s">
        <v>116</v>
      </c>
      <c r="E127" s="220" t="s">
        <v>135</v>
      </c>
      <c r="F127" s="221" t="s">
        <v>136</v>
      </c>
      <c r="G127" s="222" t="s">
        <v>127</v>
      </c>
      <c r="H127" s="223">
        <v>1</v>
      </c>
      <c r="I127" s="224"/>
      <c r="J127" s="225">
        <f>ROUND(I127*H127,2)</f>
        <v>0</v>
      </c>
      <c r="K127" s="221" t="s">
        <v>120</v>
      </c>
      <c r="L127" s="39"/>
      <c r="M127" s="226" t="s">
        <v>1</v>
      </c>
      <c r="N127" s="227" t="s">
        <v>38</v>
      </c>
      <c r="O127" s="8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30" t="s">
        <v>121</v>
      </c>
      <c r="AT127" s="230" t="s">
        <v>116</v>
      </c>
      <c r="AU127" s="230" t="s">
        <v>82</v>
      </c>
      <c r="AY127" s="13" t="s">
        <v>114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80</v>
      </c>
      <c r="BK127" s="231">
        <f>ROUND(I127*H127,2)</f>
        <v>0</v>
      </c>
      <c r="BL127" s="13" t="s">
        <v>121</v>
      </c>
      <c r="BM127" s="230" t="s">
        <v>137</v>
      </c>
    </row>
    <row r="128" spans="2:47" s="1" customFormat="1" ht="12">
      <c r="B128" s="34"/>
      <c r="C128" s="35"/>
      <c r="D128" s="232" t="s">
        <v>123</v>
      </c>
      <c r="E128" s="35"/>
      <c r="F128" s="233" t="s">
        <v>138</v>
      </c>
      <c r="G128" s="35"/>
      <c r="H128" s="35"/>
      <c r="I128" s="135"/>
      <c r="J128" s="35"/>
      <c r="K128" s="35"/>
      <c r="L128" s="39"/>
      <c r="M128" s="234"/>
      <c r="N128" s="82"/>
      <c r="O128" s="82"/>
      <c r="P128" s="82"/>
      <c r="Q128" s="82"/>
      <c r="R128" s="82"/>
      <c r="S128" s="82"/>
      <c r="T128" s="83"/>
      <c r="AT128" s="13" t="s">
        <v>123</v>
      </c>
      <c r="AU128" s="13" t="s">
        <v>82</v>
      </c>
    </row>
    <row r="129" spans="2:65" s="1" customFormat="1" ht="24" customHeight="1">
      <c r="B129" s="34"/>
      <c r="C129" s="219" t="s">
        <v>139</v>
      </c>
      <c r="D129" s="219" t="s">
        <v>116</v>
      </c>
      <c r="E129" s="220" t="s">
        <v>140</v>
      </c>
      <c r="F129" s="221" t="s">
        <v>141</v>
      </c>
      <c r="G129" s="222" t="s">
        <v>127</v>
      </c>
      <c r="H129" s="223">
        <v>1</v>
      </c>
      <c r="I129" s="224"/>
      <c r="J129" s="225">
        <f>ROUND(I129*H129,2)</f>
        <v>0</v>
      </c>
      <c r="K129" s="221" t="s">
        <v>120</v>
      </c>
      <c r="L129" s="39"/>
      <c r="M129" s="226" t="s">
        <v>1</v>
      </c>
      <c r="N129" s="227" t="s">
        <v>38</v>
      </c>
      <c r="O129" s="8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AR129" s="230" t="s">
        <v>121</v>
      </c>
      <c r="AT129" s="230" t="s">
        <v>116</v>
      </c>
      <c r="AU129" s="230" t="s">
        <v>82</v>
      </c>
      <c r="AY129" s="13" t="s">
        <v>114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80</v>
      </c>
      <c r="BK129" s="231">
        <f>ROUND(I129*H129,2)</f>
        <v>0</v>
      </c>
      <c r="BL129" s="13" t="s">
        <v>121</v>
      </c>
      <c r="BM129" s="230" t="s">
        <v>142</v>
      </c>
    </row>
    <row r="130" spans="2:47" s="1" customFormat="1" ht="12">
      <c r="B130" s="34"/>
      <c r="C130" s="35"/>
      <c r="D130" s="232" t="s">
        <v>123</v>
      </c>
      <c r="E130" s="35"/>
      <c r="F130" s="233" t="s">
        <v>143</v>
      </c>
      <c r="G130" s="35"/>
      <c r="H130" s="35"/>
      <c r="I130" s="135"/>
      <c r="J130" s="35"/>
      <c r="K130" s="35"/>
      <c r="L130" s="39"/>
      <c r="M130" s="234"/>
      <c r="N130" s="82"/>
      <c r="O130" s="82"/>
      <c r="P130" s="82"/>
      <c r="Q130" s="82"/>
      <c r="R130" s="82"/>
      <c r="S130" s="82"/>
      <c r="T130" s="83"/>
      <c r="AT130" s="13" t="s">
        <v>123</v>
      </c>
      <c r="AU130" s="13" t="s">
        <v>82</v>
      </c>
    </row>
    <row r="131" spans="2:65" s="1" customFormat="1" ht="24" customHeight="1">
      <c r="B131" s="34"/>
      <c r="C131" s="219" t="s">
        <v>144</v>
      </c>
      <c r="D131" s="219" t="s">
        <v>116</v>
      </c>
      <c r="E131" s="220" t="s">
        <v>145</v>
      </c>
      <c r="F131" s="221" t="s">
        <v>146</v>
      </c>
      <c r="G131" s="222" t="s">
        <v>127</v>
      </c>
      <c r="H131" s="223">
        <v>15</v>
      </c>
      <c r="I131" s="224"/>
      <c r="J131" s="225">
        <f>ROUND(I131*H131,2)</f>
        <v>0</v>
      </c>
      <c r="K131" s="221" t="s">
        <v>120</v>
      </c>
      <c r="L131" s="39"/>
      <c r="M131" s="226" t="s">
        <v>1</v>
      </c>
      <c r="N131" s="227" t="s">
        <v>38</v>
      </c>
      <c r="O131" s="8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30" t="s">
        <v>121</v>
      </c>
      <c r="AT131" s="230" t="s">
        <v>116</v>
      </c>
      <c r="AU131" s="230" t="s">
        <v>82</v>
      </c>
      <c r="AY131" s="13" t="s">
        <v>114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80</v>
      </c>
      <c r="BK131" s="231">
        <f>ROUND(I131*H131,2)</f>
        <v>0</v>
      </c>
      <c r="BL131" s="13" t="s">
        <v>121</v>
      </c>
      <c r="BM131" s="230" t="s">
        <v>147</v>
      </c>
    </row>
    <row r="132" spans="2:47" s="1" customFormat="1" ht="12">
      <c r="B132" s="34"/>
      <c r="C132" s="35"/>
      <c r="D132" s="232" t="s">
        <v>123</v>
      </c>
      <c r="E132" s="35"/>
      <c r="F132" s="233" t="s">
        <v>148</v>
      </c>
      <c r="G132" s="35"/>
      <c r="H132" s="35"/>
      <c r="I132" s="135"/>
      <c r="J132" s="35"/>
      <c r="K132" s="35"/>
      <c r="L132" s="39"/>
      <c r="M132" s="234"/>
      <c r="N132" s="82"/>
      <c r="O132" s="82"/>
      <c r="P132" s="82"/>
      <c r="Q132" s="82"/>
      <c r="R132" s="82"/>
      <c r="S132" s="82"/>
      <c r="T132" s="83"/>
      <c r="AT132" s="13" t="s">
        <v>123</v>
      </c>
      <c r="AU132" s="13" t="s">
        <v>82</v>
      </c>
    </row>
    <row r="133" spans="2:65" s="1" customFormat="1" ht="24" customHeight="1">
      <c r="B133" s="34"/>
      <c r="C133" s="219" t="s">
        <v>149</v>
      </c>
      <c r="D133" s="219" t="s">
        <v>116</v>
      </c>
      <c r="E133" s="220" t="s">
        <v>150</v>
      </c>
      <c r="F133" s="221" t="s">
        <v>151</v>
      </c>
      <c r="G133" s="222" t="s">
        <v>127</v>
      </c>
      <c r="H133" s="223">
        <v>11</v>
      </c>
      <c r="I133" s="224"/>
      <c r="J133" s="225">
        <f>ROUND(I133*H133,2)</f>
        <v>0</v>
      </c>
      <c r="K133" s="221" t="s">
        <v>120</v>
      </c>
      <c r="L133" s="39"/>
      <c r="M133" s="226" t="s">
        <v>1</v>
      </c>
      <c r="N133" s="227" t="s">
        <v>38</v>
      </c>
      <c r="O133" s="8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AR133" s="230" t="s">
        <v>121</v>
      </c>
      <c r="AT133" s="230" t="s">
        <v>116</v>
      </c>
      <c r="AU133" s="230" t="s">
        <v>82</v>
      </c>
      <c r="AY133" s="13" t="s">
        <v>114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80</v>
      </c>
      <c r="BK133" s="231">
        <f>ROUND(I133*H133,2)</f>
        <v>0</v>
      </c>
      <c r="BL133" s="13" t="s">
        <v>121</v>
      </c>
      <c r="BM133" s="230" t="s">
        <v>152</v>
      </c>
    </row>
    <row r="134" spans="2:47" s="1" customFormat="1" ht="12">
      <c r="B134" s="34"/>
      <c r="C134" s="35"/>
      <c r="D134" s="232" t="s">
        <v>123</v>
      </c>
      <c r="E134" s="35"/>
      <c r="F134" s="233" t="s">
        <v>153</v>
      </c>
      <c r="G134" s="35"/>
      <c r="H134" s="35"/>
      <c r="I134" s="135"/>
      <c r="J134" s="35"/>
      <c r="K134" s="35"/>
      <c r="L134" s="39"/>
      <c r="M134" s="234"/>
      <c r="N134" s="82"/>
      <c r="O134" s="82"/>
      <c r="P134" s="82"/>
      <c r="Q134" s="82"/>
      <c r="R134" s="82"/>
      <c r="S134" s="82"/>
      <c r="T134" s="83"/>
      <c r="AT134" s="13" t="s">
        <v>123</v>
      </c>
      <c r="AU134" s="13" t="s">
        <v>82</v>
      </c>
    </row>
    <row r="135" spans="2:65" s="1" customFormat="1" ht="24" customHeight="1">
      <c r="B135" s="34"/>
      <c r="C135" s="219" t="s">
        <v>154</v>
      </c>
      <c r="D135" s="219" t="s">
        <v>116</v>
      </c>
      <c r="E135" s="220" t="s">
        <v>155</v>
      </c>
      <c r="F135" s="221" t="s">
        <v>156</v>
      </c>
      <c r="G135" s="222" t="s">
        <v>127</v>
      </c>
      <c r="H135" s="223">
        <v>9</v>
      </c>
      <c r="I135" s="224"/>
      <c r="J135" s="225">
        <f>ROUND(I135*H135,2)</f>
        <v>0</v>
      </c>
      <c r="K135" s="221" t="s">
        <v>120</v>
      </c>
      <c r="L135" s="39"/>
      <c r="M135" s="226" t="s">
        <v>1</v>
      </c>
      <c r="N135" s="227" t="s">
        <v>38</v>
      </c>
      <c r="O135" s="8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230" t="s">
        <v>121</v>
      </c>
      <c r="AT135" s="230" t="s">
        <v>116</v>
      </c>
      <c r="AU135" s="230" t="s">
        <v>82</v>
      </c>
      <c r="AY135" s="13" t="s">
        <v>114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80</v>
      </c>
      <c r="BK135" s="231">
        <f>ROUND(I135*H135,2)</f>
        <v>0</v>
      </c>
      <c r="BL135" s="13" t="s">
        <v>121</v>
      </c>
      <c r="BM135" s="230" t="s">
        <v>157</v>
      </c>
    </row>
    <row r="136" spans="2:47" s="1" customFormat="1" ht="12">
      <c r="B136" s="34"/>
      <c r="C136" s="35"/>
      <c r="D136" s="232" t="s">
        <v>123</v>
      </c>
      <c r="E136" s="35"/>
      <c r="F136" s="233" t="s">
        <v>158</v>
      </c>
      <c r="G136" s="35"/>
      <c r="H136" s="35"/>
      <c r="I136" s="135"/>
      <c r="J136" s="35"/>
      <c r="K136" s="35"/>
      <c r="L136" s="39"/>
      <c r="M136" s="234"/>
      <c r="N136" s="82"/>
      <c r="O136" s="82"/>
      <c r="P136" s="82"/>
      <c r="Q136" s="82"/>
      <c r="R136" s="82"/>
      <c r="S136" s="82"/>
      <c r="T136" s="83"/>
      <c r="AT136" s="13" t="s">
        <v>123</v>
      </c>
      <c r="AU136" s="13" t="s">
        <v>82</v>
      </c>
    </row>
    <row r="137" spans="2:65" s="1" customFormat="1" ht="24" customHeight="1">
      <c r="B137" s="34"/>
      <c r="C137" s="219" t="s">
        <v>159</v>
      </c>
      <c r="D137" s="219" t="s">
        <v>116</v>
      </c>
      <c r="E137" s="220" t="s">
        <v>160</v>
      </c>
      <c r="F137" s="221" t="s">
        <v>161</v>
      </c>
      <c r="G137" s="222" t="s">
        <v>127</v>
      </c>
      <c r="H137" s="223">
        <v>12</v>
      </c>
      <c r="I137" s="224"/>
      <c r="J137" s="225">
        <f>ROUND(I137*H137,2)</f>
        <v>0</v>
      </c>
      <c r="K137" s="221" t="s">
        <v>120</v>
      </c>
      <c r="L137" s="39"/>
      <c r="M137" s="226" t="s">
        <v>1</v>
      </c>
      <c r="N137" s="227" t="s">
        <v>38</v>
      </c>
      <c r="O137" s="8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121</v>
      </c>
      <c r="AT137" s="230" t="s">
        <v>116</v>
      </c>
      <c r="AU137" s="230" t="s">
        <v>82</v>
      </c>
      <c r="AY137" s="13" t="s">
        <v>114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80</v>
      </c>
      <c r="BK137" s="231">
        <f>ROUND(I137*H137,2)</f>
        <v>0</v>
      </c>
      <c r="BL137" s="13" t="s">
        <v>121</v>
      </c>
      <c r="BM137" s="230" t="s">
        <v>162</v>
      </c>
    </row>
    <row r="138" spans="2:47" s="1" customFormat="1" ht="12">
      <c r="B138" s="34"/>
      <c r="C138" s="35"/>
      <c r="D138" s="232" t="s">
        <v>123</v>
      </c>
      <c r="E138" s="35"/>
      <c r="F138" s="233" t="s">
        <v>163</v>
      </c>
      <c r="G138" s="35"/>
      <c r="H138" s="35"/>
      <c r="I138" s="135"/>
      <c r="J138" s="35"/>
      <c r="K138" s="35"/>
      <c r="L138" s="39"/>
      <c r="M138" s="234"/>
      <c r="N138" s="82"/>
      <c r="O138" s="82"/>
      <c r="P138" s="82"/>
      <c r="Q138" s="82"/>
      <c r="R138" s="82"/>
      <c r="S138" s="82"/>
      <c r="T138" s="83"/>
      <c r="AT138" s="13" t="s">
        <v>123</v>
      </c>
      <c r="AU138" s="13" t="s">
        <v>82</v>
      </c>
    </row>
    <row r="139" spans="2:65" s="1" customFormat="1" ht="24" customHeight="1">
      <c r="B139" s="34"/>
      <c r="C139" s="219" t="s">
        <v>164</v>
      </c>
      <c r="D139" s="219" t="s">
        <v>116</v>
      </c>
      <c r="E139" s="220" t="s">
        <v>165</v>
      </c>
      <c r="F139" s="221" t="s">
        <v>166</v>
      </c>
      <c r="G139" s="222" t="s">
        <v>127</v>
      </c>
      <c r="H139" s="223">
        <v>6</v>
      </c>
      <c r="I139" s="224"/>
      <c r="J139" s="225">
        <f>ROUND(I139*H139,2)</f>
        <v>0</v>
      </c>
      <c r="K139" s="221" t="s">
        <v>120</v>
      </c>
      <c r="L139" s="39"/>
      <c r="M139" s="226" t="s">
        <v>1</v>
      </c>
      <c r="N139" s="227" t="s">
        <v>38</v>
      </c>
      <c r="O139" s="8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121</v>
      </c>
      <c r="AT139" s="230" t="s">
        <v>116</v>
      </c>
      <c r="AU139" s="230" t="s">
        <v>82</v>
      </c>
      <c r="AY139" s="13" t="s">
        <v>114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80</v>
      </c>
      <c r="BK139" s="231">
        <f>ROUND(I139*H139,2)</f>
        <v>0</v>
      </c>
      <c r="BL139" s="13" t="s">
        <v>121</v>
      </c>
      <c r="BM139" s="230" t="s">
        <v>167</v>
      </c>
    </row>
    <row r="140" spans="2:47" s="1" customFormat="1" ht="12">
      <c r="B140" s="34"/>
      <c r="C140" s="35"/>
      <c r="D140" s="232" t="s">
        <v>123</v>
      </c>
      <c r="E140" s="35"/>
      <c r="F140" s="233" t="s">
        <v>168</v>
      </c>
      <c r="G140" s="35"/>
      <c r="H140" s="35"/>
      <c r="I140" s="135"/>
      <c r="J140" s="35"/>
      <c r="K140" s="35"/>
      <c r="L140" s="39"/>
      <c r="M140" s="234"/>
      <c r="N140" s="82"/>
      <c r="O140" s="82"/>
      <c r="P140" s="82"/>
      <c r="Q140" s="82"/>
      <c r="R140" s="82"/>
      <c r="S140" s="82"/>
      <c r="T140" s="83"/>
      <c r="AT140" s="13" t="s">
        <v>123</v>
      </c>
      <c r="AU140" s="13" t="s">
        <v>82</v>
      </c>
    </row>
    <row r="141" spans="2:65" s="1" customFormat="1" ht="24" customHeight="1">
      <c r="B141" s="34"/>
      <c r="C141" s="219" t="s">
        <v>169</v>
      </c>
      <c r="D141" s="219" t="s">
        <v>116</v>
      </c>
      <c r="E141" s="220" t="s">
        <v>170</v>
      </c>
      <c r="F141" s="221" t="s">
        <v>171</v>
      </c>
      <c r="G141" s="222" t="s">
        <v>127</v>
      </c>
      <c r="H141" s="223">
        <v>2</v>
      </c>
      <c r="I141" s="224"/>
      <c r="J141" s="225">
        <f>ROUND(I141*H141,2)</f>
        <v>0</v>
      </c>
      <c r="K141" s="221" t="s">
        <v>120</v>
      </c>
      <c r="L141" s="39"/>
      <c r="M141" s="226" t="s">
        <v>1</v>
      </c>
      <c r="N141" s="227" t="s">
        <v>38</v>
      </c>
      <c r="O141" s="8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30" t="s">
        <v>121</v>
      </c>
      <c r="AT141" s="230" t="s">
        <v>116</v>
      </c>
      <c r="AU141" s="230" t="s">
        <v>82</v>
      </c>
      <c r="AY141" s="13" t="s">
        <v>114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80</v>
      </c>
      <c r="BK141" s="231">
        <f>ROUND(I141*H141,2)</f>
        <v>0</v>
      </c>
      <c r="BL141" s="13" t="s">
        <v>121</v>
      </c>
      <c r="BM141" s="230" t="s">
        <v>172</v>
      </c>
    </row>
    <row r="142" spans="2:47" s="1" customFormat="1" ht="12">
      <c r="B142" s="34"/>
      <c r="C142" s="35"/>
      <c r="D142" s="232" t="s">
        <v>123</v>
      </c>
      <c r="E142" s="35"/>
      <c r="F142" s="233" t="s">
        <v>173</v>
      </c>
      <c r="G142" s="35"/>
      <c r="H142" s="35"/>
      <c r="I142" s="135"/>
      <c r="J142" s="35"/>
      <c r="K142" s="35"/>
      <c r="L142" s="39"/>
      <c r="M142" s="234"/>
      <c r="N142" s="82"/>
      <c r="O142" s="82"/>
      <c r="P142" s="82"/>
      <c r="Q142" s="82"/>
      <c r="R142" s="82"/>
      <c r="S142" s="82"/>
      <c r="T142" s="83"/>
      <c r="AT142" s="13" t="s">
        <v>123</v>
      </c>
      <c r="AU142" s="13" t="s">
        <v>82</v>
      </c>
    </row>
    <row r="143" spans="2:65" s="1" customFormat="1" ht="24" customHeight="1">
      <c r="B143" s="34"/>
      <c r="C143" s="219" t="s">
        <v>174</v>
      </c>
      <c r="D143" s="219" t="s">
        <v>116</v>
      </c>
      <c r="E143" s="220" t="s">
        <v>175</v>
      </c>
      <c r="F143" s="221" t="s">
        <v>176</v>
      </c>
      <c r="G143" s="222" t="s">
        <v>127</v>
      </c>
      <c r="H143" s="223">
        <v>1</v>
      </c>
      <c r="I143" s="224"/>
      <c r="J143" s="225">
        <f>ROUND(I143*H143,2)</f>
        <v>0</v>
      </c>
      <c r="K143" s="221" t="s">
        <v>120</v>
      </c>
      <c r="L143" s="39"/>
      <c r="M143" s="226" t="s">
        <v>1</v>
      </c>
      <c r="N143" s="227" t="s">
        <v>38</v>
      </c>
      <c r="O143" s="8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AR143" s="230" t="s">
        <v>121</v>
      </c>
      <c r="AT143" s="230" t="s">
        <v>116</v>
      </c>
      <c r="AU143" s="230" t="s">
        <v>82</v>
      </c>
      <c r="AY143" s="13" t="s">
        <v>114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80</v>
      </c>
      <c r="BK143" s="231">
        <f>ROUND(I143*H143,2)</f>
        <v>0</v>
      </c>
      <c r="BL143" s="13" t="s">
        <v>121</v>
      </c>
      <c r="BM143" s="230" t="s">
        <v>177</v>
      </c>
    </row>
    <row r="144" spans="2:47" s="1" customFormat="1" ht="12">
      <c r="B144" s="34"/>
      <c r="C144" s="35"/>
      <c r="D144" s="232" t="s">
        <v>123</v>
      </c>
      <c r="E144" s="35"/>
      <c r="F144" s="233" t="s">
        <v>178</v>
      </c>
      <c r="G144" s="35"/>
      <c r="H144" s="35"/>
      <c r="I144" s="135"/>
      <c r="J144" s="35"/>
      <c r="K144" s="35"/>
      <c r="L144" s="39"/>
      <c r="M144" s="234"/>
      <c r="N144" s="82"/>
      <c r="O144" s="82"/>
      <c r="P144" s="82"/>
      <c r="Q144" s="82"/>
      <c r="R144" s="82"/>
      <c r="S144" s="82"/>
      <c r="T144" s="83"/>
      <c r="AT144" s="13" t="s">
        <v>123</v>
      </c>
      <c r="AU144" s="13" t="s">
        <v>82</v>
      </c>
    </row>
    <row r="145" spans="2:65" s="1" customFormat="1" ht="24" customHeight="1">
      <c r="B145" s="34"/>
      <c r="C145" s="219" t="s">
        <v>179</v>
      </c>
      <c r="D145" s="219" t="s">
        <v>116</v>
      </c>
      <c r="E145" s="220" t="s">
        <v>180</v>
      </c>
      <c r="F145" s="221" t="s">
        <v>181</v>
      </c>
      <c r="G145" s="222" t="s">
        <v>127</v>
      </c>
      <c r="H145" s="223">
        <v>1</v>
      </c>
      <c r="I145" s="224"/>
      <c r="J145" s="225">
        <f>ROUND(I145*H145,2)</f>
        <v>0</v>
      </c>
      <c r="K145" s="221" t="s">
        <v>120</v>
      </c>
      <c r="L145" s="39"/>
      <c r="M145" s="226" t="s">
        <v>1</v>
      </c>
      <c r="N145" s="227" t="s">
        <v>38</v>
      </c>
      <c r="O145" s="8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30" t="s">
        <v>121</v>
      </c>
      <c r="AT145" s="230" t="s">
        <v>116</v>
      </c>
      <c r="AU145" s="230" t="s">
        <v>82</v>
      </c>
      <c r="AY145" s="13" t="s">
        <v>114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80</v>
      </c>
      <c r="BK145" s="231">
        <f>ROUND(I145*H145,2)</f>
        <v>0</v>
      </c>
      <c r="BL145" s="13" t="s">
        <v>121</v>
      </c>
      <c r="BM145" s="230" t="s">
        <v>182</v>
      </c>
    </row>
    <row r="146" spans="2:47" s="1" customFormat="1" ht="12">
      <c r="B146" s="34"/>
      <c r="C146" s="35"/>
      <c r="D146" s="232" t="s">
        <v>123</v>
      </c>
      <c r="E146" s="35"/>
      <c r="F146" s="233" t="s">
        <v>183</v>
      </c>
      <c r="G146" s="35"/>
      <c r="H146" s="35"/>
      <c r="I146" s="135"/>
      <c r="J146" s="35"/>
      <c r="K146" s="35"/>
      <c r="L146" s="39"/>
      <c r="M146" s="234"/>
      <c r="N146" s="82"/>
      <c r="O146" s="82"/>
      <c r="P146" s="82"/>
      <c r="Q146" s="82"/>
      <c r="R146" s="82"/>
      <c r="S146" s="82"/>
      <c r="T146" s="83"/>
      <c r="AT146" s="13" t="s">
        <v>123</v>
      </c>
      <c r="AU146" s="13" t="s">
        <v>82</v>
      </c>
    </row>
    <row r="147" spans="2:65" s="1" customFormat="1" ht="24" customHeight="1">
      <c r="B147" s="34"/>
      <c r="C147" s="219" t="s">
        <v>184</v>
      </c>
      <c r="D147" s="219" t="s">
        <v>116</v>
      </c>
      <c r="E147" s="220" t="s">
        <v>185</v>
      </c>
      <c r="F147" s="221" t="s">
        <v>186</v>
      </c>
      <c r="G147" s="222" t="s">
        <v>127</v>
      </c>
      <c r="H147" s="223">
        <v>4</v>
      </c>
      <c r="I147" s="224"/>
      <c r="J147" s="225">
        <f>ROUND(I147*H147,2)</f>
        <v>0</v>
      </c>
      <c r="K147" s="221" t="s">
        <v>120</v>
      </c>
      <c r="L147" s="39"/>
      <c r="M147" s="226" t="s">
        <v>1</v>
      </c>
      <c r="N147" s="227" t="s">
        <v>38</v>
      </c>
      <c r="O147" s="8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30" t="s">
        <v>121</v>
      </c>
      <c r="AT147" s="230" t="s">
        <v>116</v>
      </c>
      <c r="AU147" s="230" t="s">
        <v>82</v>
      </c>
      <c r="AY147" s="13" t="s">
        <v>114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80</v>
      </c>
      <c r="BK147" s="231">
        <f>ROUND(I147*H147,2)</f>
        <v>0</v>
      </c>
      <c r="BL147" s="13" t="s">
        <v>121</v>
      </c>
      <c r="BM147" s="230" t="s">
        <v>187</v>
      </c>
    </row>
    <row r="148" spans="2:47" s="1" customFormat="1" ht="12">
      <c r="B148" s="34"/>
      <c r="C148" s="35"/>
      <c r="D148" s="232" t="s">
        <v>123</v>
      </c>
      <c r="E148" s="35"/>
      <c r="F148" s="233" t="s">
        <v>188</v>
      </c>
      <c r="G148" s="35"/>
      <c r="H148" s="35"/>
      <c r="I148" s="135"/>
      <c r="J148" s="35"/>
      <c r="K148" s="35"/>
      <c r="L148" s="39"/>
      <c r="M148" s="234"/>
      <c r="N148" s="82"/>
      <c r="O148" s="82"/>
      <c r="P148" s="82"/>
      <c r="Q148" s="82"/>
      <c r="R148" s="82"/>
      <c r="S148" s="82"/>
      <c r="T148" s="83"/>
      <c r="AT148" s="13" t="s">
        <v>123</v>
      </c>
      <c r="AU148" s="13" t="s">
        <v>82</v>
      </c>
    </row>
    <row r="149" spans="2:65" s="1" customFormat="1" ht="24" customHeight="1">
      <c r="B149" s="34"/>
      <c r="C149" s="219" t="s">
        <v>189</v>
      </c>
      <c r="D149" s="219" t="s">
        <v>116</v>
      </c>
      <c r="E149" s="220" t="s">
        <v>190</v>
      </c>
      <c r="F149" s="221" t="s">
        <v>191</v>
      </c>
      <c r="G149" s="222" t="s">
        <v>127</v>
      </c>
      <c r="H149" s="223">
        <v>6</v>
      </c>
      <c r="I149" s="224"/>
      <c r="J149" s="225">
        <f>ROUND(I149*H149,2)</f>
        <v>0</v>
      </c>
      <c r="K149" s="221" t="s">
        <v>120</v>
      </c>
      <c r="L149" s="39"/>
      <c r="M149" s="226" t="s">
        <v>1</v>
      </c>
      <c r="N149" s="227" t="s">
        <v>38</v>
      </c>
      <c r="O149" s="8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121</v>
      </c>
      <c r="AT149" s="230" t="s">
        <v>116</v>
      </c>
      <c r="AU149" s="230" t="s">
        <v>82</v>
      </c>
      <c r="AY149" s="13" t="s">
        <v>114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80</v>
      </c>
      <c r="BK149" s="231">
        <f>ROUND(I149*H149,2)</f>
        <v>0</v>
      </c>
      <c r="BL149" s="13" t="s">
        <v>121</v>
      </c>
      <c r="BM149" s="230" t="s">
        <v>192</v>
      </c>
    </row>
    <row r="150" spans="2:47" s="1" customFormat="1" ht="12">
      <c r="B150" s="34"/>
      <c r="C150" s="35"/>
      <c r="D150" s="232" t="s">
        <v>123</v>
      </c>
      <c r="E150" s="35"/>
      <c r="F150" s="233" t="s">
        <v>193</v>
      </c>
      <c r="G150" s="35"/>
      <c r="H150" s="35"/>
      <c r="I150" s="135"/>
      <c r="J150" s="35"/>
      <c r="K150" s="35"/>
      <c r="L150" s="39"/>
      <c r="M150" s="234"/>
      <c r="N150" s="82"/>
      <c r="O150" s="82"/>
      <c r="P150" s="82"/>
      <c r="Q150" s="82"/>
      <c r="R150" s="82"/>
      <c r="S150" s="82"/>
      <c r="T150" s="83"/>
      <c r="AT150" s="13" t="s">
        <v>123</v>
      </c>
      <c r="AU150" s="13" t="s">
        <v>82</v>
      </c>
    </row>
    <row r="151" spans="2:65" s="1" customFormat="1" ht="24" customHeight="1">
      <c r="B151" s="34"/>
      <c r="C151" s="219" t="s">
        <v>194</v>
      </c>
      <c r="D151" s="219" t="s">
        <v>116</v>
      </c>
      <c r="E151" s="220" t="s">
        <v>195</v>
      </c>
      <c r="F151" s="221" t="s">
        <v>196</v>
      </c>
      <c r="G151" s="222" t="s">
        <v>127</v>
      </c>
      <c r="H151" s="223">
        <v>7</v>
      </c>
      <c r="I151" s="224"/>
      <c r="J151" s="225">
        <f>ROUND(I151*H151,2)</f>
        <v>0</v>
      </c>
      <c r="K151" s="221" t="s">
        <v>120</v>
      </c>
      <c r="L151" s="39"/>
      <c r="M151" s="226" t="s">
        <v>1</v>
      </c>
      <c r="N151" s="227" t="s">
        <v>38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121</v>
      </c>
      <c r="AT151" s="230" t="s">
        <v>116</v>
      </c>
      <c r="AU151" s="230" t="s">
        <v>82</v>
      </c>
      <c r="AY151" s="13" t="s">
        <v>114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80</v>
      </c>
      <c r="BK151" s="231">
        <f>ROUND(I151*H151,2)</f>
        <v>0</v>
      </c>
      <c r="BL151" s="13" t="s">
        <v>121</v>
      </c>
      <c r="BM151" s="230" t="s">
        <v>197</v>
      </c>
    </row>
    <row r="152" spans="2:47" s="1" customFormat="1" ht="12">
      <c r="B152" s="34"/>
      <c r="C152" s="35"/>
      <c r="D152" s="232" t="s">
        <v>123</v>
      </c>
      <c r="E152" s="35"/>
      <c r="F152" s="233" t="s">
        <v>198</v>
      </c>
      <c r="G152" s="35"/>
      <c r="H152" s="35"/>
      <c r="I152" s="135"/>
      <c r="J152" s="35"/>
      <c r="K152" s="35"/>
      <c r="L152" s="39"/>
      <c r="M152" s="234"/>
      <c r="N152" s="82"/>
      <c r="O152" s="82"/>
      <c r="P152" s="82"/>
      <c r="Q152" s="82"/>
      <c r="R152" s="82"/>
      <c r="S152" s="82"/>
      <c r="T152" s="83"/>
      <c r="AT152" s="13" t="s">
        <v>123</v>
      </c>
      <c r="AU152" s="13" t="s">
        <v>82</v>
      </c>
    </row>
    <row r="153" spans="2:65" s="1" customFormat="1" ht="24" customHeight="1">
      <c r="B153" s="34"/>
      <c r="C153" s="219" t="s">
        <v>199</v>
      </c>
      <c r="D153" s="219" t="s">
        <v>116</v>
      </c>
      <c r="E153" s="220" t="s">
        <v>200</v>
      </c>
      <c r="F153" s="221" t="s">
        <v>201</v>
      </c>
      <c r="G153" s="222" t="s">
        <v>127</v>
      </c>
      <c r="H153" s="223">
        <v>2</v>
      </c>
      <c r="I153" s="224"/>
      <c r="J153" s="225">
        <f>ROUND(I153*H153,2)</f>
        <v>0</v>
      </c>
      <c r="K153" s="221" t="s">
        <v>120</v>
      </c>
      <c r="L153" s="39"/>
      <c r="M153" s="226" t="s">
        <v>1</v>
      </c>
      <c r="N153" s="227" t="s">
        <v>38</v>
      </c>
      <c r="O153" s="8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230" t="s">
        <v>121</v>
      </c>
      <c r="AT153" s="230" t="s">
        <v>116</v>
      </c>
      <c r="AU153" s="230" t="s">
        <v>82</v>
      </c>
      <c r="AY153" s="13" t="s">
        <v>114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3" t="s">
        <v>80</v>
      </c>
      <c r="BK153" s="231">
        <f>ROUND(I153*H153,2)</f>
        <v>0</v>
      </c>
      <c r="BL153" s="13" t="s">
        <v>121</v>
      </c>
      <c r="BM153" s="230" t="s">
        <v>202</v>
      </c>
    </row>
    <row r="154" spans="2:47" s="1" customFormat="1" ht="12">
      <c r="B154" s="34"/>
      <c r="C154" s="35"/>
      <c r="D154" s="232" t="s">
        <v>123</v>
      </c>
      <c r="E154" s="35"/>
      <c r="F154" s="233" t="s">
        <v>203</v>
      </c>
      <c r="G154" s="35"/>
      <c r="H154" s="35"/>
      <c r="I154" s="135"/>
      <c r="J154" s="35"/>
      <c r="K154" s="35"/>
      <c r="L154" s="39"/>
      <c r="M154" s="234"/>
      <c r="N154" s="82"/>
      <c r="O154" s="82"/>
      <c r="P154" s="82"/>
      <c r="Q154" s="82"/>
      <c r="R154" s="82"/>
      <c r="S154" s="82"/>
      <c r="T154" s="83"/>
      <c r="AT154" s="13" t="s">
        <v>123</v>
      </c>
      <c r="AU154" s="13" t="s">
        <v>82</v>
      </c>
    </row>
    <row r="155" spans="2:65" s="1" customFormat="1" ht="24" customHeight="1">
      <c r="B155" s="34"/>
      <c r="C155" s="219" t="s">
        <v>204</v>
      </c>
      <c r="D155" s="219" t="s">
        <v>116</v>
      </c>
      <c r="E155" s="220" t="s">
        <v>205</v>
      </c>
      <c r="F155" s="221" t="s">
        <v>206</v>
      </c>
      <c r="G155" s="222" t="s">
        <v>127</v>
      </c>
      <c r="H155" s="223">
        <v>1</v>
      </c>
      <c r="I155" s="224"/>
      <c r="J155" s="225">
        <f>ROUND(I155*H155,2)</f>
        <v>0</v>
      </c>
      <c r="K155" s="221" t="s">
        <v>120</v>
      </c>
      <c r="L155" s="39"/>
      <c r="M155" s="226" t="s">
        <v>1</v>
      </c>
      <c r="N155" s="227" t="s">
        <v>38</v>
      </c>
      <c r="O155" s="8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30" t="s">
        <v>121</v>
      </c>
      <c r="AT155" s="230" t="s">
        <v>116</v>
      </c>
      <c r="AU155" s="230" t="s">
        <v>82</v>
      </c>
      <c r="AY155" s="13" t="s">
        <v>114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80</v>
      </c>
      <c r="BK155" s="231">
        <f>ROUND(I155*H155,2)</f>
        <v>0</v>
      </c>
      <c r="BL155" s="13" t="s">
        <v>121</v>
      </c>
      <c r="BM155" s="230" t="s">
        <v>207</v>
      </c>
    </row>
    <row r="156" spans="2:47" s="1" customFormat="1" ht="12">
      <c r="B156" s="34"/>
      <c r="C156" s="35"/>
      <c r="D156" s="232" t="s">
        <v>123</v>
      </c>
      <c r="E156" s="35"/>
      <c r="F156" s="233" t="s">
        <v>208</v>
      </c>
      <c r="G156" s="35"/>
      <c r="H156" s="35"/>
      <c r="I156" s="135"/>
      <c r="J156" s="35"/>
      <c r="K156" s="35"/>
      <c r="L156" s="39"/>
      <c r="M156" s="234"/>
      <c r="N156" s="82"/>
      <c r="O156" s="82"/>
      <c r="P156" s="82"/>
      <c r="Q156" s="82"/>
      <c r="R156" s="82"/>
      <c r="S156" s="82"/>
      <c r="T156" s="83"/>
      <c r="AT156" s="13" t="s">
        <v>123</v>
      </c>
      <c r="AU156" s="13" t="s">
        <v>82</v>
      </c>
    </row>
    <row r="157" spans="2:65" s="1" customFormat="1" ht="24" customHeight="1">
      <c r="B157" s="34"/>
      <c r="C157" s="219" t="s">
        <v>209</v>
      </c>
      <c r="D157" s="219" t="s">
        <v>116</v>
      </c>
      <c r="E157" s="220" t="s">
        <v>210</v>
      </c>
      <c r="F157" s="221" t="s">
        <v>211</v>
      </c>
      <c r="G157" s="222" t="s">
        <v>127</v>
      </c>
      <c r="H157" s="223">
        <v>20</v>
      </c>
      <c r="I157" s="224"/>
      <c r="J157" s="225">
        <f>ROUND(I157*H157,2)</f>
        <v>0</v>
      </c>
      <c r="K157" s="221" t="s">
        <v>120</v>
      </c>
      <c r="L157" s="39"/>
      <c r="M157" s="226" t="s">
        <v>1</v>
      </c>
      <c r="N157" s="227" t="s">
        <v>38</v>
      </c>
      <c r="O157" s="8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121</v>
      </c>
      <c r="AT157" s="230" t="s">
        <v>116</v>
      </c>
      <c r="AU157" s="230" t="s">
        <v>82</v>
      </c>
      <c r="AY157" s="13" t="s">
        <v>114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80</v>
      </c>
      <c r="BK157" s="231">
        <f>ROUND(I157*H157,2)</f>
        <v>0</v>
      </c>
      <c r="BL157" s="13" t="s">
        <v>121</v>
      </c>
      <c r="BM157" s="230" t="s">
        <v>212</v>
      </c>
    </row>
    <row r="158" spans="2:47" s="1" customFormat="1" ht="12">
      <c r="B158" s="34"/>
      <c r="C158" s="35"/>
      <c r="D158" s="232" t="s">
        <v>123</v>
      </c>
      <c r="E158" s="35"/>
      <c r="F158" s="233" t="s">
        <v>213</v>
      </c>
      <c r="G158" s="35"/>
      <c r="H158" s="35"/>
      <c r="I158" s="135"/>
      <c r="J158" s="35"/>
      <c r="K158" s="35"/>
      <c r="L158" s="39"/>
      <c r="M158" s="234"/>
      <c r="N158" s="82"/>
      <c r="O158" s="82"/>
      <c r="P158" s="82"/>
      <c r="Q158" s="82"/>
      <c r="R158" s="82"/>
      <c r="S158" s="82"/>
      <c r="T158" s="83"/>
      <c r="AT158" s="13" t="s">
        <v>123</v>
      </c>
      <c r="AU158" s="13" t="s">
        <v>82</v>
      </c>
    </row>
    <row r="159" spans="2:65" s="1" customFormat="1" ht="24" customHeight="1">
      <c r="B159" s="34"/>
      <c r="C159" s="219" t="s">
        <v>214</v>
      </c>
      <c r="D159" s="219" t="s">
        <v>116</v>
      </c>
      <c r="E159" s="220" t="s">
        <v>215</v>
      </c>
      <c r="F159" s="221" t="s">
        <v>216</v>
      </c>
      <c r="G159" s="222" t="s">
        <v>127</v>
      </c>
      <c r="H159" s="223">
        <v>4</v>
      </c>
      <c r="I159" s="224"/>
      <c r="J159" s="225">
        <f>ROUND(I159*H159,2)</f>
        <v>0</v>
      </c>
      <c r="K159" s="221" t="s">
        <v>120</v>
      </c>
      <c r="L159" s="39"/>
      <c r="M159" s="226" t="s">
        <v>1</v>
      </c>
      <c r="N159" s="227" t="s">
        <v>38</v>
      </c>
      <c r="O159" s="8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230" t="s">
        <v>121</v>
      </c>
      <c r="AT159" s="230" t="s">
        <v>116</v>
      </c>
      <c r="AU159" s="230" t="s">
        <v>82</v>
      </c>
      <c r="AY159" s="13" t="s">
        <v>114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80</v>
      </c>
      <c r="BK159" s="231">
        <f>ROUND(I159*H159,2)</f>
        <v>0</v>
      </c>
      <c r="BL159" s="13" t="s">
        <v>121</v>
      </c>
      <c r="BM159" s="230" t="s">
        <v>217</v>
      </c>
    </row>
    <row r="160" spans="2:47" s="1" customFormat="1" ht="12">
      <c r="B160" s="34"/>
      <c r="C160" s="35"/>
      <c r="D160" s="232" t="s">
        <v>123</v>
      </c>
      <c r="E160" s="35"/>
      <c r="F160" s="233" t="s">
        <v>218</v>
      </c>
      <c r="G160" s="35"/>
      <c r="H160" s="35"/>
      <c r="I160" s="135"/>
      <c r="J160" s="35"/>
      <c r="K160" s="35"/>
      <c r="L160" s="39"/>
      <c r="M160" s="234"/>
      <c r="N160" s="82"/>
      <c r="O160" s="82"/>
      <c r="P160" s="82"/>
      <c r="Q160" s="82"/>
      <c r="R160" s="82"/>
      <c r="S160" s="82"/>
      <c r="T160" s="83"/>
      <c r="AT160" s="13" t="s">
        <v>123</v>
      </c>
      <c r="AU160" s="13" t="s">
        <v>82</v>
      </c>
    </row>
    <row r="161" spans="2:65" s="1" customFormat="1" ht="24" customHeight="1">
      <c r="B161" s="34"/>
      <c r="C161" s="219" t="s">
        <v>219</v>
      </c>
      <c r="D161" s="219" t="s">
        <v>116</v>
      </c>
      <c r="E161" s="220" t="s">
        <v>220</v>
      </c>
      <c r="F161" s="221" t="s">
        <v>221</v>
      </c>
      <c r="G161" s="222" t="s">
        <v>222</v>
      </c>
      <c r="H161" s="223">
        <v>32.2</v>
      </c>
      <c r="I161" s="224"/>
      <c r="J161" s="225">
        <f>ROUND(I161*H161,2)</f>
        <v>0</v>
      </c>
      <c r="K161" s="221" t="s">
        <v>1</v>
      </c>
      <c r="L161" s="39"/>
      <c r="M161" s="226" t="s">
        <v>1</v>
      </c>
      <c r="N161" s="227" t="s">
        <v>38</v>
      </c>
      <c r="O161" s="8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AR161" s="230" t="s">
        <v>121</v>
      </c>
      <c r="AT161" s="230" t="s">
        <v>116</v>
      </c>
      <c r="AU161" s="230" t="s">
        <v>82</v>
      </c>
      <c r="AY161" s="13" t="s">
        <v>114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80</v>
      </c>
      <c r="BK161" s="231">
        <f>ROUND(I161*H161,2)</f>
        <v>0</v>
      </c>
      <c r="BL161" s="13" t="s">
        <v>121</v>
      </c>
      <c r="BM161" s="230" t="s">
        <v>223</v>
      </c>
    </row>
    <row r="162" spans="2:47" s="1" customFormat="1" ht="12">
      <c r="B162" s="34"/>
      <c r="C162" s="35"/>
      <c r="D162" s="232" t="s">
        <v>123</v>
      </c>
      <c r="E162" s="35"/>
      <c r="F162" s="233" t="s">
        <v>224</v>
      </c>
      <c r="G162" s="35"/>
      <c r="H162" s="35"/>
      <c r="I162" s="135"/>
      <c r="J162" s="35"/>
      <c r="K162" s="35"/>
      <c r="L162" s="39"/>
      <c r="M162" s="234"/>
      <c r="N162" s="82"/>
      <c r="O162" s="82"/>
      <c r="P162" s="82"/>
      <c r="Q162" s="82"/>
      <c r="R162" s="82"/>
      <c r="S162" s="82"/>
      <c r="T162" s="83"/>
      <c r="AT162" s="13" t="s">
        <v>123</v>
      </c>
      <c r="AU162" s="13" t="s">
        <v>82</v>
      </c>
    </row>
    <row r="163" spans="2:47" s="1" customFormat="1" ht="12">
      <c r="B163" s="34"/>
      <c r="C163" s="35"/>
      <c r="D163" s="232" t="s">
        <v>225</v>
      </c>
      <c r="E163" s="35"/>
      <c r="F163" s="235" t="s">
        <v>226</v>
      </c>
      <c r="G163" s="35"/>
      <c r="H163" s="35"/>
      <c r="I163" s="135"/>
      <c r="J163" s="35"/>
      <c r="K163" s="35"/>
      <c r="L163" s="39"/>
      <c r="M163" s="236"/>
      <c r="N163" s="237"/>
      <c r="O163" s="237"/>
      <c r="P163" s="237"/>
      <c r="Q163" s="237"/>
      <c r="R163" s="237"/>
      <c r="S163" s="237"/>
      <c r="T163" s="238"/>
      <c r="AT163" s="13" t="s">
        <v>225</v>
      </c>
      <c r="AU163" s="13" t="s">
        <v>82</v>
      </c>
    </row>
    <row r="164" spans="2:12" s="1" customFormat="1" ht="6.95" customHeight="1">
      <c r="B164" s="57"/>
      <c r="C164" s="58"/>
      <c r="D164" s="58"/>
      <c r="E164" s="58"/>
      <c r="F164" s="58"/>
      <c r="G164" s="58"/>
      <c r="H164" s="58"/>
      <c r="I164" s="169"/>
      <c r="J164" s="58"/>
      <c r="K164" s="58"/>
      <c r="L164" s="39"/>
    </row>
  </sheetData>
  <sheetProtection password="CC35" sheet="1" objects="1" scenarios="1" formatColumns="0" formatRows="0" autoFilter="0"/>
  <autoFilter ref="C117:K16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85</v>
      </c>
    </row>
    <row r="3" spans="2:46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82</v>
      </c>
    </row>
    <row r="4" spans="2:46" ht="24.95" customHeight="1">
      <c r="B4" s="16"/>
      <c r="D4" s="131" t="s">
        <v>89</v>
      </c>
      <c r="L4" s="16"/>
      <c r="M4" s="132" t="s">
        <v>9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3" t="s">
        <v>15</v>
      </c>
      <c r="L6" s="16"/>
    </row>
    <row r="7" spans="2:12" ht="16.5" customHeight="1">
      <c r="B7" s="16"/>
      <c r="E7" s="134" t="str">
        <f>'Rekapitulace stavby'!K6</f>
        <v>Ostašovský potok, Liberec-Ostašov, probírka břehových porostů, ř.km 1,750-3,550</v>
      </c>
      <c r="F7" s="133"/>
      <c r="G7" s="133"/>
      <c r="H7" s="133"/>
      <c r="L7" s="16"/>
    </row>
    <row r="8" spans="2:12" s="1" customFormat="1" ht="12" customHeight="1">
      <c r="B8" s="39"/>
      <c r="D8" s="133" t="s">
        <v>90</v>
      </c>
      <c r="I8" s="135"/>
      <c r="L8" s="39"/>
    </row>
    <row r="9" spans="2:12" s="1" customFormat="1" ht="36.95" customHeight="1">
      <c r="B9" s="39"/>
      <c r="E9" s="136" t="s">
        <v>227</v>
      </c>
      <c r="F9" s="1"/>
      <c r="G9" s="1"/>
      <c r="H9" s="1"/>
      <c r="I9" s="135"/>
      <c r="L9" s="39"/>
    </row>
    <row r="10" spans="2:12" s="1" customFormat="1" ht="12">
      <c r="B10" s="39"/>
      <c r="I10" s="135"/>
      <c r="L10" s="39"/>
    </row>
    <row r="11" spans="2:12" s="1" customFormat="1" ht="12" customHeight="1">
      <c r="B11" s="39"/>
      <c r="D11" s="133" t="s">
        <v>17</v>
      </c>
      <c r="F11" s="137" t="s">
        <v>1</v>
      </c>
      <c r="I11" s="138" t="s">
        <v>18</v>
      </c>
      <c r="J11" s="137" t="s">
        <v>1</v>
      </c>
      <c r="L11" s="39"/>
    </row>
    <row r="12" spans="2:12" s="1" customFormat="1" ht="12" customHeight="1">
      <c r="B12" s="39"/>
      <c r="D12" s="133" t="s">
        <v>19</v>
      </c>
      <c r="F12" s="137" t="s">
        <v>20</v>
      </c>
      <c r="I12" s="138" t="s">
        <v>21</v>
      </c>
      <c r="J12" s="139" t="str">
        <f>'Rekapitulace stavby'!AN8</f>
        <v>18.09.2018</v>
      </c>
      <c r="L12" s="39"/>
    </row>
    <row r="13" spans="2:12" s="1" customFormat="1" ht="10.8" customHeight="1">
      <c r="B13" s="39"/>
      <c r="I13" s="135"/>
      <c r="L13" s="39"/>
    </row>
    <row r="14" spans="2:12" s="1" customFormat="1" ht="12" customHeight="1">
      <c r="B14" s="39"/>
      <c r="D14" s="133" t="s">
        <v>23</v>
      </c>
      <c r="I14" s="138" t="s">
        <v>24</v>
      </c>
      <c r="J14" s="137" t="str">
        <f>IF('Rekapitulace stavby'!AN10="","",'Rekapitulace stavby'!AN10)</f>
        <v/>
      </c>
      <c r="L14" s="39"/>
    </row>
    <row r="15" spans="2:12" s="1" customFormat="1" ht="18" customHeight="1">
      <c r="B15" s="39"/>
      <c r="E15" s="137" t="str">
        <f>IF('Rekapitulace stavby'!E11="","",'Rekapitulace stavby'!E11)</f>
        <v xml:space="preserve"> </v>
      </c>
      <c r="I15" s="138" t="s">
        <v>25</v>
      </c>
      <c r="J15" s="137" t="str">
        <f>IF('Rekapitulace stavby'!AN11="","",'Rekapitulace stavby'!AN11)</f>
        <v/>
      </c>
      <c r="L15" s="39"/>
    </row>
    <row r="16" spans="2:12" s="1" customFormat="1" ht="6.95" customHeight="1">
      <c r="B16" s="39"/>
      <c r="I16" s="135"/>
      <c r="L16" s="39"/>
    </row>
    <row r="17" spans="2:12" s="1" customFormat="1" ht="12" customHeight="1">
      <c r="B17" s="39"/>
      <c r="D17" s="133" t="s">
        <v>26</v>
      </c>
      <c r="I17" s="138" t="s">
        <v>24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7"/>
      <c r="G18" s="137"/>
      <c r="H18" s="137"/>
      <c r="I18" s="138" t="s">
        <v>25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5"/>
      <c r="L19" s="39"/>
    </row>
    <row r="20" spans="2:12" s="1" customFormat="1" ht="12" customHeight="1">
      <c r="B20" s="39"/>
      <c r="D20" s="133" t="s">
        <v>28</v>
      </c>
      <c r="I20" s="138" t="s">
        <v>24</v>
      </c>
      <c r="J20" s="137" t="str">
        <f>IF('Rekapitulace stavby'!AN16="","",'Rekapitulace stavby'!AN16)</f>
        <v/>
      </c>
      <c r="L20" s="39"/>
    </row>
    <row r="21" spans="2:12" s="1" customFormat="1" ht="18" customHeight="1">
      <c r="B21" s="39"/>
      <c r="E21" s="137" t="str">
        <f>IF('Rekapitulace stavby'!E17="","",'Rekapitulace stavby'!E17)</f>
        <v xml:space="preserve"> </v>
      </c>
      <c r="I21" s="138" t="s">
        <v>25</v>
      </c>
      <c r="J21" s="137" t="str">
        <f>IF('Rekapitulace stavby'!AN17="","",'Rekapitulace stavby'!AN17)</f>
        <v/>
      </c>
      <c r="L21" s="39"/>
    </row>
    <row r="22" spans="2:12" s="1" customFormat="1" ht="6.95" customHeight="1">
      <c r="B22" s="39"/>
      <c r="I22" s="135"/>
      <c r="L22" s="39"/>
    </row>
    <row r="23" spans="2:12" s="1" customFormat="1" ht="12" customHeight="1">
      <c r="B23" s="39"/>
      <c r="D23" s="133" t="s">
        <v>30</v>
      </c>
      <c r="I23" s="138" t="s">
        <v>24</v>
      </c>
      <c r="J23" s="137" t="s">
        <v>1</v>
      </c>
      <c r="L23" s="39"/>
    </row>
    <row r="24" spans="2:12" s="1" customFormat="1" ht="18" customHeight="1">
      <c r="B24" s="39"/>
      <c r="E24" s="137" t="s">
        <v>31</v>
      </c>
      <c r="I24" s="138" t="s">
        <v>25</v>
      </c>
      <c r="J24" s="137" t="s">
        <v>1</v>
      </c>
      <c r="L24" s="39"/>
    </row>
    <row r="25" spans="2:12" s="1" customFormat="1" ht="6.95" customHeight="1">
      <c r="B25" s="39"/>
      <c r="I25" s="135"/>
      <c r="L25" s="39"/>
    </row>
    <row r="26" spans="2:12" s="1" customFormat="1" ht="12" customHeight="1">
      <c r="B26" s="39"/>
      <c r="D26" s="133" t="s">
        <v>32</v>
      </c>
      <c r="I26" s="135"/>
      <c r="L26" s="39"/>
    </row>
    <row r="27" spans="2:12" s="7" customFormat="1" ht="16.5" customHeight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>
      <c r="B28" s="39"/>
      <c r="I28" s="135"/>
      <c r="L28" s="39"/>
    </row>
    <row r="29" spans="2:12" s="1" customFormat="1" ht="6.95" customHeight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>
      <c r="B30" s="39"/>
      <c r="D30" s="144" t="s">
        <v>33</v>
      </c>
      <c r="I30" s="135"/>
      <c r="J30" s="145">
        <f>ROUND(J118,2)</f>
        <v>0</v>
      </c>
      <c r="L30" s="39"/>
    </row>
    <row r="31" spans="2:12" s="1" customFormat="1" ht="6.95" customHeight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>
      <c r="B32" s="39"/>
      <c r="F32" s="146" t="s">
        <v>35</v>
      </c>
      <c r="I32" s="147" t="s">
        <v>34</v>
      </c>
      <c r="J32" s="146" t="s">
        <v>36</v>
      </c>
      <c r="L32" s="39"/>
    </row>
    <row r="33" spans="2:12" s="1" customFormat="1" ht="14.4" customHeight="1">
      <c r="B33" s="39"/>
      <c r="D33" s="148" t="s">
        <v>37</v>
      </c>
      <c r="E33" s="133" t="s">
        <v>38</v>
      </c>
      <c r="F33" s="149">
        <f>ROUND((SUM(BE118:BE169)),2)</f>
        <v>0</v>
      </c>
      <c r="I33" s="150">
        <v>0</v>
      </c>
      <c r="J33" s="149">
        <f>ROUND(((SUM(BE118:BE169))*I33),2)</f>
        <v>0</v>
      </c>
      <c r="L33" s="39"/>
    </row>
    <row r="34" spans="2:12" s="1" customFormat="1" ht="14.4" customHeight="1">
      <c r="B34" s="39"/>
      <c r="E34" s="133" t="s">
        <v>39</v>
      </c>
      <c r="F34" s="149">
        <f>ROUND((SUM(BF118:BF169)),2)</f>
        <v>0</v>
      </c>
      <c r="I34" s="150">
        <v>0</v>
      </c>
      <c r="J34" s="149">
        <f>ROUND(((SUM(BF118:BF169))*I34),2)</f>
        <v>0</v>
      </c>
      <c r="L34" s="39"/>
    </row>
    <row r="35" spans="2:12" s="1" customFormat="1" ht="14.4" customHeight="1" hidden="1">
      <c r="B35" s="39"/>
      <c r="E35" s="133" t="s">
        <v>40</v>
      </c>
      <c r="F35" s="149">
        <f>ROUND((SUM(BG118:BG169)),2)</f>
        <v>0</v>
      </c>
      <c r="I35" s="150">
        <v>0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41</v>
      </c>
      <c r="F36" s="149">
        <f>ROUND((SUM(BH118:BH169)),2)</f>
        <v>0</v>
      </c>
      <c r="I36" s="150">
        <v>0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42</v>
      </c>
      <c r="F37" s="149">
        <f>ROUND((SUM(BI118:BI169)),2)</f>
        <v>0</v>
      </c>
      <c r="I37" s="150">
        <v>0</v>
      </c>
      <c r="J37" s="149">
        <f>0</f>
        <v>0</v>
      </c>
      <c r="L37" s="39"/>
    </row>
    <row r="38" spans="2:12" s="1" customFormat="1" ht="6.95" customHeight="1">
      <c r="B38" s="39"/>
      <c r="I38" s="135"/>
      <c r="L38" s="39"/>
    </row>
    <row r="39" spans="2:12" s="1" customFormat="1" ht="25.4" customHeight="1">
      <c r="B39" s="39"/>
      <c r="C39" s="151"/>
      <c r="D39" s="152" t="s">
        <v>43</v>
      </c>
      <c r="E39" s="153"/>
      <c r="F39" s="153"/>
      <c r="G39" s="154" t="s">
        <v>44</v>
      </c>
      <c r="H39" s="155" t="s">
        <v>45</v>
      </c>
      <c r="I39" s="156"/>
      <c r="J39" s="157">
        <f>SUM(J30:J37)</f>
        <v>0</v>
      </c>
      <c r="K39" s="158"/>
      <c r="L39" s="39"/>
    </row>
    <row r="40" spans="2:12" s="1" customFormat="1" ht="14.4" customHeight="1">
      <c r="B40" s="39"/>
      <c r="I40" s="135"/>
      <c r="L40" s="39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39"/>
      <c r="D50" s="159" t="s">
        <v>46</v>
      </c>
      <c r="E50" s="160"/>
      <c r="F50" s="160"/>
      <c r="G50" s="159" t="s">
        <v>47</v>
      </c>
      <c r="H50" s="160"/>
      <c r="I50" s="161"/>
      <c r="J50" s="160"/>
      <c r="K50" s="160"/>
      <c r="L50" s="3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">
      <c r="B61" s="39"/>
      <c r="D61" s="162" t="s">
        <v>48</v>
      </c>
      <c r="E61" s="163"/>
      <c r="F61" s="164" t="s">
        <v>49</v>
      </c>
      <c r="G61" s="162" t="s">
        <v>48</v>
      </c>
      <c r="H61" s="163"/>
      <c r="I61" s="165"/>
      <c r="J61" s="166" t="s">
        <v>49</v>
      </c>
      <c r="K61" s="163"/>
      <c r="L61" s="39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">
      <c r="B65" s="39"/>
      <c r="D65" s="159" t="s">
        <v>50</v>
      </c>
      <c r="E65" s="160"/>
      <c r="F65" s="160"/>
      <c r="G65" s="159" t="s">
        <v>51</v>
      </c>
      <c r="H65" s="160"/>
      <c r="I65" s="161"/>
      <c r="J65" s="160"/>
      <c r="K65" s="160"/>
      <c r="L65" s="39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">
      <c r="B76" s="39"/>
      <c r="D76" s="162" t="s">
        <v>48</v>
      </c>
      <c r="E76" s="163"/>
      <c r="F76" s="164" t="s">
        <v>49</v>
      </c>
      <c r="G76" s="162" t="s">
        <v>48</v>
      </c>
      <c r="H76" s="163"/>
      <c r="I76" s="165"/>
      <c r="J76" s="166" t="s">
        <v>49</v>
      </c>
      <c r="K76" s="163"/>
      <c r="L76" s="39"/>
    </row>
    <row r="77" spans="2:12" s="1" customFormat="1" ht="14.4" customHeight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81" spans="2:12" s="1" customFormat="1" ht="6.95" customHeight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>
      <c r="B82" s="34"/>
      <c r="C82" s="19" t="s">
        <v>92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>
      <c r="B84" s="34"/>
      <c r="C84" s="28" t="s">
        <v>15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>
      <c r="B85" s="34"/>
      <c r="C85" s="35"/>
      <c r="D85" s="35"/>
      <c r="E85" s="173" t="str">
        <f>E7</f>
        <v>Ostašovský potok, Liberec-Ostašov, probírka břehových porostů, ř.km 1,750-3,550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>
      <c r="B86" s="34"/>
      <c r="C86" s="28" t="s">
        <v>90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>
      <c r="B87" s="34"/>
      <c r="C87" s="35"/>
      <c r="D87" s="35"/>
      <c r="E87" s="67" t="str">
        <f>E9</f>
        <v>44618/2 - Řezy stromů, I.etapa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>
      <c r="B89" s="34"/>
      <c r="C89" s="28" t="s">
        <v>19</v>
      </c>
      <c r="D89" s="35"/>
      <c r="E89" s="35"/>
      <c r="F89" s="23" t="str">
        <f>F12</f>
        <v xml:space="preserve"> </v>
      </c>
      <c r="G89" s="35"/>
      <c r="H89" s="35"/>
      <c r="I89" s="138" t="s">
        <v>21</v>
      </c>
      <c r="J89" s="70" t="str">
        <f>IF(J12="","",J12)</f>
        <v>18.09.2018</v>
      </c>
      <c r="K89" s="35"/>
      <c r="L89" s="39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>
      <c r="B91" s="34"/>
      <c r="C91" s="28" t="s">
        <v>23</v>
      </c>
      <c r="D91" s="35"/>
      <c r="E91" s="35"/>
      <c r="F91" s="23" t="str">
        <f>E15</f>
        <v xml:space="preserve"> </v>
      </c>
      <c r="G91" s="35"/>
      <c r="H91" s="35"/>
      <c r="I91" s="138" t="s">
        <v>28</v>
      </c>
      <c r="J91" s="32" t="str">
        <f>E21</f>
        <v xml:space="preserve"> </v>
      </c>
      <c r="K91" s="35"/>
      <c r="L91" s="39"/>
    </row>
    <row r="92" spans="2:12" s="1" customFormat="1" ht="15.15" customHeight="1">
      <c r="B92" s="34"/>
      <c r="C92" s="28" t="s">
        <v>26</v>
      </c>
      <c r="D92" s="35"/>
      <c r="E92" s="35"/>
      <c r="F92" s="23" t="str">
        <f>IF(E18="","",E18)</f>
        <v>Vyplň údaj</v>
      </c>
      <c r="G92" s="35"/>
      <c r="H92" s="35"/>
      <c r="I92" s="138" t="s">
        <v>30</v>
      </c>
      <c r="J92" s="32" t="str">
        <f>E24</f>
        <v>Hlubuček V.</v>
      </c>
      <c r="K92" s="35"/>
      <c r="L92" s="39"/>
    </row>
    <row r="93" spans="2:12" s="1" customFormat="1" ht="10.3" customHeight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>
      <c r="B94" s="34"/>
      <c r="C94" s="174" t="s">
        <v>93</v>
      </c>
      <c r="D94" s="175"/>
      <c r="E94" s="175"/>
      <c r="F94" s="175"/>
      <c r="G94" s="175"/>
      <c r="H94" s="175"/>
      <c r="I94" s="176"/>
      <c r="J94" s="177" t="s">
        <v>94</v>
      </c>
      <c r="K94" s="175"/>
      <c r="L94" s="39"/>
    </row>
    <row r="95" spans="2:12" s="1" customFormat="1" ht="10.3" customHeight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>
      <c r="B96" s="34"/>
      <c r="C96" s="178" t="s">
        <v>95</v>
      </c>
      <c r="D96" s="35"/>
      <c r="E96" s="35"/>
      <c r="F96" s="35"/>
      <c r="G96" s="35"/>
      <c r="H96" s="35"/>
      <c r="I96" s="135"/>
      <c r="J96" s="101">
        <f>J118</f>
        <v>0</v>
      </c>
      <c r="K96" s="35"/>
      <c r="L96" s="39"/>
      <c r="AU96" s="13" t="s">
        <v>96</v>
      </c>
    </row>
    <row r="97" spans="2:12" s="8" customFormat="1" ht="24.95" customHeight="1">
      <c r="B97" s="179"/>
      <c r="C97" s="180"/>
      <c r="D97" s="181" t="s">
        <v>97</v>
      </c>
      <c r="E97" s="182"/>
      <c r="F97" s="182"/>
      <c r="G97" s="182"/>
      <c r="H97" s="182"/>
      <c r="I97" s="183"/>
      <c r="J97" s="184">
        <f>J119</f>
        <v>0</v>
      </c>
      <c r="K97" s="180"/>
      <c r="L97" s="185"/>
    </row>
    <row r="98" spans="2:12" s="9" customFormat="1" ht="19.9" customHeight="1">
      <c r="B98" s="186"/>
      <c r="C98" s="187"/>
      <c r="D98" s="188" t="s">
        <v>98</v>
      </c>
      <c r="E98" s="189"/>
      <c r="F98" s="189"/>
      <c r="G98" s="189"/>
      <c r="H98" s="189"/>
      <c r="I98" s="190"/>
      <c r="J98" s="191">
        <f>J120</f>
        <v>0</v>
      </c>
      <c r="K98" s="187"/>
      <c r="L98" s="192"/>
    </row>
    <row r="99" spans="2:12" s="1" customFormat="1" ht="21.8" customHeight="1">
      <c r="B99" s="34"/>
      <c r="C99" s="35"/>
      <c r="D99" s="35"/>
      <c r="E99" s="35"/>
      <c r="F99" s="35"/>
      <c r="G99" s="35"/>
      <c r="H99" s="35"/>
      <c r="I99" s="135"/>
      <c r="J99" s="35"/>
      <c r="K99" s="35"/>
      <c r="L99" s="39"/>
    </row>
    <row r="100" spans="2:12" s="1" customFormat="1" ht="6.95" customHeight="1">
      <c r="B100" s="57"/>
      <c r="C100" s="58"/>
      <c r="D100" s="58"/>
      <c r="E100" s="58"/>
      <c r="F100" s="58"/>
      <c r="G100" s="58"/>
      <c r="H100" s="58"/>
      <c r="I100" s="169"/>
      <c r="J100" s="58"/>
      <c r="K100" s="58"/>
      <c r="L100" s="39"/>
    </row>
    <row r="104" spans="2:12" s="1" customFormat="1" ht="6.95" customHeight="1">
      <c r="B104" s="59"/>
      <c r="C104" s="60"/>
      <c r="D104" s="60"/>
      <c r="E104" s="60"/>
      <c r="F104" s="60"/>
      <c r="G104" s="60"/>
      <c r="H104" s="60"/>
      <c r="I104" s="172"/>
      <c r="J104" s="60"/>
      <c r="K104" s="60"/>
      <c r="L104" s="39"/>
    </row>
    <row r="105" spans="2:12" s="1" customFormat="1" ht="24.95" customHeight="1">
      <c r="B105" s="34"/>
      <c r="C105" s="19" t="s">
        <v>99</v>
      </c>
      <c r="D105" s="35"/>
      <c r="E105" s="35"/>
      <c r="F105" s="35"/>
      <c r="G105" s="35"/>
      <c r="H105" s="35"/>
      <c r="I105" s="135"/>
      <c r="J105" s="35"/>
      <c r="K105" s="35"/>
      <c r="L105" s="39"/>
    </row>
    <row r="106" spans="2:12" s="1" customFormat="1" ht="6.95" customHeight="1">
      <c r="B106" s="34"/>
      <c r="C106" s="35"/>
      <c r="D106" s="35"/>
      <c r="E106" s="35"/>
      <c r="F106" s="35"/>
      <c r="G106" s="35"/>
      <c r="H106" s="35"/>
      <c r="I106" s="135"/>
      <c r="J106" s="35"/>
      <c r="K106" s="35"/>
      <c r="L106" s="39"/>
    </row>
    <row r="107" spans="2:12" s="1" customFormat="1" ht="12" customHeight="1">
      <c r="B107" s="34"/>
      <c r="C107" s="28" t="s">
        <v>15</v>
      </c>
      <c r="D107" s="35"/>
      <c r="E107" s="35"/>
      <c r="F107" s="35"/>
      <c r="G107" s="35"/>
      <c r="H107" s="35"/>
      <c r="I107" s="135"/>
      <c r="J107" s="35"/>
      <c r="K107" s="35"/>
      <c r="L107" s="39"/>
    </row>
    <row r="108" spans="2:12" s="1" customFormat="1" ht="16.5" customHeight="1">
      <c r="B108" s="34"/>
      <c r="C108" s="35"/>
      <c r="D108" s="35"/>
      <c r="E108" s="173" t="str">
        <f>E7</f>
        <v>Ostašovský potok, Liberec-Ostašov, probírka břehových porostů, ř.km 1,750-3,550</v>
      </c>
      <c r="F108" s="28"/>
      <c r="G108" s="28"/>
      <c r="H108" s="28"/>
      <c r="I108" s="135"/>
      <c r="J108" s="35"/>
      <c r="K108" s="35"/>
      <c r="L108" s="39"/>
    </row>
    <row r="109" spans="2:12" s="1" customFormat="1" ht="12" customHeight="1">
      <c r="B109" s="34"/>
      <c r="C109" s="28" t="s">
        <v>90</v>
      </c>
      <c r="D109" s="35"/>
      <c r="E109" s="35"/>
      <c r="F109" s="35"/>
      <c r="G109" s="35"/>
      <c r="H109" s="35"/>
      <c r="I109" s="135"/>
      <c r="J109" s="35"/>
      <c r="K109" s="35"/>
      <c r="L109" s="39"/>
    </row>
    <row r="110" spans="2:12" s="1" customFormat="1" ht="16.5" customHeight="1">
      <c r="B110" s="34"/>
      <c r="C110" s="35"/>
      <c r="D110" s="35"/>
      <c r="E110" s="67" t="str">
        <f>E9</f>
        <v>44618/2 - Řezy stromů, I.etapa</v>
      </c>
      <c r="F110" s="35"/>
      <c r="G110" s="35"/>
      <c r="H110" s="35"/>
      <c r="I110" s="135"/>
      <c r="J110" s="35"/>
      <c r="K110" s="35"/>
      <c r="L110" s="39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12" customHeight="1">
      <c r="B112" s="34"/>
      <c r="C112" s="28" t="s">
        <v>19</v>
      </c>
      <c r="D112" s="35"/>
      <c r="E112" s="35"/>
      <c r="F112" s="23" t="str">
        <f>F12</f>
        <v xml:space="preserve"> </v>
      </c>
      <c r="G112" s="35"/>
      <c r="H112" s="35"/>
      <c r="I112" s="138" t="s">
        <v>21</v>
      </c>
      <c r="J112" s="70" t="str">
        <f>IF(J12="","",J12)</f>
        <v>18.09.2018</v>
      </c>
      <c r="K112" s="35"/>
      <c r="L112" s="39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5.15" customHeight="1">
      <c r="B114" s="34"/>
      <c r="C114" s="28" t="s">
        <v>23</v>
      </c>
      <c r="D114" s="35"/>
      <c r="E114" s="35"/>
      <c r="F114" s="23" t="str">
        <f>E15</f>
        <v xml:space="preserve"> </v>
      </c>
      <c r="G114" s="35"/>
      <c r="H114" s="35"/>
      <c r="I114" s="138" t="s">
        <v>28</v>
      </c>
      <c r="J114" s="32" t="str">
        <f>E21</f>
        <v xml:space="preserve"> </v>
      </c>
      <c r="K114" s="35"/>
      <c r="L114" s="39"/>
    </row>
    <row r="115" spans="2:12" s="1" customFormat="1" ht="15.15" customHeight="1">
      <c r="B115" s="34"/>
      <c r="C115" s="28" t="s">
        <v>26</v>
      </c>
      <c r="D115" s="35"/>
      <c r="E115" s="35"/>
      <c r="F115" s="23" t="str">
        <f>IF(E18="","",E18)</f>
        <v>Vyplň údaj</v>
      </c>
      <c r="G115" s="35"/>
      <c r="H115" s="35"/>
      <c r="I115" s="138" t="s">
        <v>30</v>
      </c>
      <c r="J115" s="32" t="str">
        <f>E24</f>
        <v>Hlubuček V.</v>
      </c>
      <c r="K115" s="35"/>
      <c r="L115" s="39"/>
    </row>
    <row r="116" spans="2:12" s="1" customFormat="1" ht="10.3" customHeight="1">
      <c r="B116" s="34"/>
      <c r="C116" s="35"/>
      <c r="D116" s="35"/>
      <c r="E116" s="35"/>
      <c r="F116" s="35"/>
      <c r="G116" s="35"/>
      <c r="H116" s="35"/>
      <c r="I116" s="135"/>
      <c r="J116" s="35"/>
      <c r="K116" s="35"/>
      <c r="L116" s="39"/>
    </row>
    <row r="117" spans="2:20" s="10" customFormat="1" ht="29.25" customHeight="1">
      <c r="B117" s="193"/>
      <c r="C117" s="194" t="s">
        <v>100</v>
      </c>
      <c r="D117" s="195" t="s">
        <v>58</v>
      </c>
      <c r="E117" s="195" t="s">
        <v>54</v>
      </c>
      <c r="F117" s="195" t="s">
        <v>55</v>
      </c>
      <c r="G117" s="195" t="s">
        <v>101</v>
      </c>
      <c r="H117" s="195" t="s">
        <v>102</v>
      </c>
      <c r="I117" s="196" t="s">
        <v>103</v>
      </c>
      <c r="J117" s="195" t="s">
        <v>94</v>
      </c>
      <c r="K117" s="197" t="s">
        <v>104</v>
      </c>
      <c r="L117" s="198"/>
      <c r="M117" s="91" t="s">
        <v>1</v>
      </c>
      <c r="N117" s="92" t="s">
        <v>37</v>
      </c>
      <c r="O117" s="92" t="s">
        <v>105</v>
      </c>
      <c r="P117" s="92" t="s">
        <v>106</v>
      </c>
      <c r="Q117" s="92" t="s">
        <v>107</v>
      </c>
      <c r="R117" s="92" t="s">
        <v>108</v>
      </c>
      <c r="S117" s="92" t="s">
        <v>109</v>
      </c>
      <c r="T117" s="93" t="s">
        <v>110</v>
      </c>
    </row>
    <row r="118" spans="2:63" s="1" customFormat="1" ht="22.8" customHeight="1">
      <c r="B118" s="34"/>
      <c r="C118" s="98" t="s">
        <v>111</v>
      </c>
      <c r="D118" s="35"/>
      <c r="E118" s="35"/>
      <c r="F118" s="35"/>
      <c r="G118" s="35"/>
      <c r="H118" s="35"/>
      <c r="I118" s="135"/>
      <c r="J118" s="199">
        <f>BK118</f>
        <v>0</v>
      </c>
      <c r="K118" s="35"/>
      <c r="L118" s="39"/>
      <c r="M118" s="94"/>
      <c r="N118" s="95"/>
      <c r="O118" s="95"/>
      <c r="P118" s="200">
        <f>P119</f>
        <v>0</v>
      </c>
      <c r="Q118" s="95"/>
      <c r="R118" s="200">
        <f>R119</f>
        <v>0</v>
      </c>
      <c r="S118" s="95"/>
      <c r="T118" s="201">
        <f>T119</f>
        <v>0</v>
      </c>
      <c r="AT118" s="13" t="s">
        <v>72</v>
      </c>
      <c r="AU118" s="13" t="s">
        <v>96</v>
      </c>
      <c r="BK118" s="202">
        <f>BK119</f>
        <v>0</v>
      </c>
    </row>
    <row r="119" spans="2:63" s="11" customFormat="1" ht="25.9" customHeight="1">
      <c r="B119" s="203"/>
      <c r="C119" s="204"/>
      <c r="D119" s="205" t="s">
        <v>72</v>
      </c>
      <c r="E119" s="206" t="s">
        <v>112</v>
      </c>
      <c r="F119" s="206" t="s">
        <v>113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AR119" s="214" t="s">
        <v>80</v>
      </c>
      <c r="AT119" s="215" t="s">
        <v>72</v>
      </c>
      <c r="AU119" s="215" t="s">
        <v>7</v>
      </c>
      <c r="AY119" s="214" t="s">
        <v>114</v>
      </c>
      <c r="BK119" s="216">
        <f>BK120</f>
        <v>0</v>
      </c>
    </row>
    <row r="120" spans="2:63" s="11" customFormat="1" ht="22.8" customHeight="1">
      <c r="B120" s="203"/>
      <c r="C120" s="204"/>
      <c r="D120" s="205" t="s">
        <v>72</v>
      </c>
      <c r="E120" s="217" t="s">
        <v>80</v>
      </c>
      <c r="F120" s="217" t="s">
        <v>115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SUM(P121:P169)</f>
        <v>0</v>
      </c>
      <c r="Q120" s="211"/>
      <c r="R120" s="212">
        <f>SUM(R121:R169)</f>
        <v>0</v>
      </c>
      <c r="S120" s="211"/>
      <c r="T120" s="213">
        <f>SUM(T121:T169)</f>
        <v>0</v>
      </c>
      <c r="AR120" s="214" t="s">
        <v>80</v>
      </c>
      <c r="AT120" s="215" t="s">
        <v>72</v>
      </c>
      <c r="AU120" s="215" t="s">
        <v>80</v>
      </c>
      <c r="AY120" s="214" t="s">
        <v>114</v>
      </c>
      <c r="BK120" s="216">
        <f>SUM(BK121:BK169)</f>
        <v>0</v>
      </c>
    </row>
    <row r="121" spans="2:65" s="1" customFormat="1" ht="24" customHeight="1">
      <c r="B121" s="34"/>
      <c r="C121" s="219" t="s">
        <v>80</v>
      </c>
      <c r="D121" s="219" t="s">
        <v>116</v>
      </c>
      <c r="E121" s="220" t="s">
        <v>228</v>
      </c>
      <c r="F121" s="221" t="s">
        <v>229</v>
      </c>
      <c r="G121" s="222" t="s">
        <v>127</v>
      </c>
      <c r="H121" s="223">
        <v>11</v>
      </c>
      <c r="I121" s="224"/>
      <c r="J121" s="225">
        <f>ROUND(I121*H121,2)</f>
        <v>0</v>
      </c>
      <c r="K121" s="221" t="s">
        <v>120</v>
      </c>
      <c r="L121" s="39"/>
      <c r="M121" s="226" t="s">
        <v>1</v>
      </c>
      <c r="N121" s="227" t="s">
        <v>38</v>
      </c>
      <c r="O121" s="8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30" t="s">
        <v>121</v>
      </c>
      <c r="AT121" s="230" t="s">
        <v>116</v>
      </c>
      <c r="AU121" s="230" t="s">
        <v>82</v>
      </c>
      <c r="AY121" s="13" t="s">
        <v>114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3" t="s">
        <v>80</v>
      </c>
      <c r="BK121" s="231">
        <f>ROUND(I121*H121,2)</f>
        <v>0</v>
      </c>
      <c r="BL121" s="13" t="s">
        <v>121</v>
      </c>
      <c r="BM121" s="230" t="s">
        <v>230</v>
      </c>
    </row>
    <row r="122" spans="2:47" s="1" customFormat="1" ht="12">
      <c r="B122" s="34"/>
      <c r="C122" s="35"/>
      <c r="D122" s="232" t="s">
        <v>123</v>
      </c>
      <c r="E122" s="35"/>
      <c r="F122" s="233" t="s">
        <v>231</v>
      </c>
      <c r="G122" s="35"/>
      <c r="H122" s="35"/>
      <c r="I122" s="135"/>
      <c r="J122" s="35"/>
      <c r="K122" s="35"/>
      <c r="L122" s="39"/>
      <c r="M122" s="234"/>
      <c r="N122" s="82"/>
      <c r="O122" s="82"/>
      <c r="P122" s="82"/>
      <c r="Q122" s="82"/>
      <c r="R122" s="82"/>
      <c r="S122" s="82"/>
      <c r="T122" s="83"/>
      <c r="AT122" s="13" t="s">
        <v>123</v>
      </c>
      <c r="AU122" s="13" t="s">
        <v>82</v>
      </c>
    </row>
    <row r="123" spans="2:65" s="1" customFormat="1" ht="24" customHeight="1">
      <c r="B123" s="34"/>
      <c r="C123" s="219" t="s">
        <v>82</v>
      </c>
      <c r="D123" s="219" t="s">
        <v>116</v>
      </c>
      <c r="E123" s="220" t="s">
        <v>232</v>
      </c>
      <c r="F123" s="221" t="s">
        <v>233</v>
      </c>
      <c r="G123" s="222" t="s">
        <v>127</v>
      </c>
      <c r="H123" s="223">
        <v>1</v>
      </c>
      <c r="I123" s="224"/>
      <c r="J123" s="225">
        <f>ROUND(I123*H123,2)</f>
        <v>0</v>
      </c>
      <c r="K123" s="221" t="s">
        <v>120</v>
      </c>
      <c r="L123" s="39"/>
      <c r="M123" s="226" t="s">
        <v>1</v>
      </c>
      <c r="N123" s="227" t="s">
        <v>38</v>
      </c>
      <c r="O123" s="8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30" t="s">
        <v>121</v>
      </c>
      <c r="AT123" s="230" t="s">
        <v>116</v>
      </c>
      <c r="AU123" s="230" t="s">
        <v>82</v>
      </c>
      <c r="AY123" s="13" t="s">
        <v>114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3" t="s">
        <v>80</v>
      </c>
      <c r="BK123" s="231">
        <f>ROUND(I123*H123,2)</f>
        <v>0</v>
      </c>
      <c r="BL123" s="13" t="s">
        <v>121</v>
      </c>
      <c r="BM123" s="230" t="s">
        <v>234</v>
      </c>
    </row>
    <row r="124" spans="2:47" s="1" customFormat="1" ht="12">
      <c r="B124" s="34"/>
      <c r="C124" s="35"/>
      <c r="D124" s="232" t="s">
        <v>123</v>
      </c>
      <c r="E124" s="35"/>
      <c r="F124" s="233" t="s">
        <v>235</v>
      </c>
      <c r="G124" s="35"/>
      <c r="H124" s="35"/>
      <c r="I124" s="135"/>
      <c r="J124" s="35"/>
      <c r="K124" s="35"/>
      <c r="L124" s="39"/>
      <c r="M124" s="234"/>
      <c r="N124" s="82"/>
      <c r="O124" s="82"/>
      <c r="P124" s="82"/>
      <c r="Q124" s="82"/>
      <c r="R124" s="82"/>
      <c r="S124" s="82"/>
      <c r="T124" s="83"/>
      <c r="AT124" s="13" t="s">
        <v>123</v>
      </c>
      <c r="AU124" s="13" t="s">
        <v>82</v>
      </c>
    </row>
    <row r="125" spans="2:65" s="1" customFormat="1" ht="24" customHeight="1">
      <c r="B125" s="34"/>
      <c r="C125" s="219" t="s">
        <v>130</v>
      </c>
      <c r="D125" s="219" t="s">
        <v>116</v>
      </c>
      <c r="E125" s="220" t="s">
        <v>236</v>
      </c>
      <c r="F125" s="221" t="s">
        <v>237</v>
      </c>
      <c r="G125" s="222" t="s">
        <v>127</v>
      </c>
      <c r="H125" s="223">
        <v>1</v>
      </c>
      <c r="I125" s="224"/>
      <c r="J125" s="225">
        <f>ROUND(I125*H125,2)</f>
        <v>0</v>
      </c>
      <c r="K125" s="221" t="s">
        <v>120</v>
      </c>
      <c r="L125" s="39"/>
      <c r="M125" s="226" t="s">
        <v>1</v>
      </c>
      <c r="N125" s="227" t="s">
        <v>38</v>
      </c>
      <c r="O125" s="8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30" t="s">
        <v>121</v>
      </c>
      <c r="AT125" s="230" t="s">
        <v>116</v>
      </c>
      <c r="AU125" s="230" t="s">
        <v>82</v>
      </c>
      <c r="AY125" s="13" t="s">
        <v>114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3" t="s">
        <v>80</v>
      </c>
      <c r="BK125" s="231">
        <f>ROUND(I125*H125,2)</f>
        <v>0</v>
      </c>
      <c r="BL125" s="13" t="s">
        <v>121</v>
      </c>
      <c r="BM125" s="230" t="s">
        <v>238</v>
      </c>
    </row>
    <row r="126" spans="2:47" s="1" customFormat="1" ht="12">
      <c r="B126" s="34"/>
      <c r="C126" s="35"/>
      <c r="D126" s="232" t="s">
        <v>123</v>
      </c>
      <c r="E126" s="35"/>
      <c r="F126" s="233" t="s">
        <v>239</v>
      </c>
      <c r="G126" s="35"/>
      <c r="H126" s="35"/>
      <c r="I126" s="135"/>
      <c r="J126" s="35"/>
      <c r="K126" s="35"/>
      <c r="L126" s="39"/>
      <c r="M126" s="234"/>
      <c r="N126" s="82"/>
      <c r="O126" s="82"/>
      <c r="P126" s="82"/>
      <c r="Q126" s="82"/>
      <c r="R126" s="82"/>
      <c r="S126" s="82"/>
      <c r="T126" s="83"/>
      <c r="AT126" s="13" t="s">
        <v>123</v>
      </c>
      <c r="AU126" s="13" t="s">
        <v>82</v>
      </c>
    </row>
    <row r="127" spans="2:65" s="1" customFormat="1" ht="24" customHeight="1">
      <c r="B127" s="34"/>
      <c r="C127" s="219" t="s">
        <v>121</v>
      </c>
      <c r="D127" s="219" t="s">
        <v>116</v>
      </c>
      <c r="E127" s="220" t="s">
        <v>240</v>
      </c>
      <c r="F127" s="221" t="s">
        <v>241</v>
      </c>
      <c r="G127" s="222" t="s">
        <v>127</v>
      </c>
      <c r="H127" s="223">
        <v>1</v>
      </c>
      <c r="I127" s="224"/>
      <c r="J127" s="225">
        <f>ROUND(I127*H127,2)</f>
        <v>0</v>
      </c>
      <c r="K127" s="221" t="s">
        <v>120</v>
      </c>
      <c r="L127" s="39"/>
      <c r="M127" s="226" t="s">
        <v>1</v>
      </c>
      <c r="N127" s="227" t="s">
        <v>38</v>
      </c>
      <c r="O127" s="8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30" t="s">
        <v>121</v>
      </c>
      <c r="AT127" s="230" t="s">
        <v>116</v>
      </c>
      <c r="AU127" s="230" t="s">
        <v>82</v>
      </c>
      <c r="AY127" s="13" t="s">
        <v>114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80</v>
      </c>
      <c r="BK127" s="231">
        <f>ROUND(I127*H127,2)</f>
        <v>0</v>
      </c>
      <c r="BL127" s="13" t="s">
        <v>121</v>
      </c>
      <c r="BM127" s="230" t="s">
        <v>242</v>
      </c>
    </row>
    <row r="128" spans="2:47" s="1" customFormat="1" ht="12">
      <c r="B128" s="34"/>
      <c r="C128" s="35"/>
      <c r="D128" s="232" t="s">
        <v>123</v>
      </c>
      <c r="E128" s="35"/>
      <c r="F128" s="233" t="s">
        <v>243</v>
      </c>
      <c r="G128" s="35"/>
      <c r="H128" s="35"/>
      <c r="I128" s="135"/>
      <c r="J128" s="35"/>
      <c r="K128" s="35"/>
      <c r="L128" s="39"/>
      <c r="M128" s="234"/>
      <c r="N128" s="82"/>
      <c r="O128" s="82"/>
      <c r="P128" s="82"/>
      <c r="Q128" s="82"/>
      <c r="R128" s="82"/>
      <c r="S128" s="82"/>
      <c r="T128" s="83"/>
      <c r="AT128" s="13" t="s">
        <v>123</v>
      </c>
      <c r="AU128" s="13" t="s">
        <v>82</v>
      </c>
    </row>
    <row r="129" spans="2:65" s="1" customFormat="1" ht="24" customHeight="1">
      <c r="B129" s="34"/>
      <c r="C129" s="219" t="s">
        <v>139</v>
      </c>
      <c r="D129" s="219" t="s">
        <v>116</v>
      </c>
      <c r="E129" s="220" t="s">
        <v>244</v>
      </c>
      <c r="F129" s="221" t="s">
        <v>245</v>
      </c>
      <c r="G129" s="222" t="s">
        <v>127</v>
      </c>
      <c r="H129" s="223">
        <v>1</v>
      </c>
      <c r="I129" s="224"/>
      <c r="J129" s="225">
        <f>ROUND(I129*H129,2)</f>
        <v>0</v>
      </c>
      <c r="K129" s="221" t="s">
        <v>120</v>
      </c>
      <c r="L129" s="39"/>
      <c r="M129" s="226" t="s">
        <v>1</v>
      </c>
      <c r="N129" s="227" t="s">
        <v>38</v>
      </c>
      <c r="O129" s="8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AR129" s="230" t="s">
        <v>121</v>
      </c>
      <c r="AT129" s="230" t="s">
        <v>116</v>
      </c>
      <c r="AU129" s="230" t="s">
        <v>82</v>
      </c>
      <c r="AY129" s="13" t="s">
        <v>114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80</v>
      </c>
      <c r="BK129" s="231">
        <f>ROUND(I129*H129,2)</f>
        <v>0</v>
      </c>
      <c r="BL129" s="13" t="s">
        <v>121</v>
      </c>
      <c r="BM129" s="230" t="s">
        <v>246</v>
      </c>
    </row>
    <row r="130" spans="2:47" s="1" customFormat="1" ht="12">
      <c r="B130" s="34"/>
      <c r="C130" s="35"/>
      <c r="D130" s="232" t="s">
        <v>123</v>
      </c>
      <c r="E130" s="35"/>
      <c r="F130" s="233" t="s">
        <v>247</v>
      </c>
      <c r="G130" s="35"/>
      <c r="H130" s="35"/>
      <c r="I130" s="135"/>
      <c r="J130" s="35"/>
      <c r="K130" s="35"/>
      <c r="L130" s="39"/>
      <c r="M130" s="234"/>
      <c r="N130" s="82"/>
      <c r="O130" s="82"/>
      <c r="P130" s="82"/>
      <c r="Q130" s="82"/>
      <c r="R130" s="82"/>
      <c r="S130" s="82"/>
      <c r="T130" s="83"/>
      <c r="AT130" s="13" t="s">
        <v>123</v>
      </c>
      <c r="AU130" s="13" t="s">
        <v>82</v>
      </c>
    </row>
    <row r="131" spans="2:65" s="1" customFormat="1" ht="24" customHeight="1">
      <c r="B131" s="34"/>
      <c r="C131" s="219" t="s">
        <v>144</v>
      </c>
      <c r="D131" s="219" t="s">
        <v>116</v>
      </c>
      <c r="E131" s="220" t="s">
        <v>248</v>
      </c>
      <c r="F131" s="221" t="s">
        <v>249</v>
      </c>
      <c r="G131" s="222" t="s">
        <v>127</v>
      </c>
      <c r="H131" s="223">
        <v>1</v>
      </c>
      <c r="I131" s="224"/>
      <c r="J131" s="225">
        <f>ROUND(I131*H131,2)</f>
        <v>0</v>
      </c>
      <c r="K131" s="221" t="s">
        <v>120</v>
      </c>
      <c r="L131" s="39"/>
      <c r="M131" s="226" t="s">
        <v>1</v>
      </c>
      <c r="N131" s="227" t="s">
        <v>38</v>
      </c>
      <c r="O131" s="8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30" t="s">
        <v>121</v>
      </c>
      <c r="AT131" s="230" t="s">
        <v>116</v>
      </c>
      <c r="AU131" s="230" t="s">
        <v>82</v>
      </c>
      <c r="AY131" s="13" t="s">
        <v>114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80</v>
      </c>
      <c r="BK131" s="231">
        <f>ROUND(I131*H131,2)</f>
        <v>0</v>
      </c>
      <c r="BL131" s="13" t="s">
        <v>121</v>
      </c>
      <c r="BM131" s="230" t="s">
        <v>250</v>
      </c>
    </row>
    <row r="132" spans="2:47" s="1" customFormat="1" ht="12">
      <c r="B132" s="34"/>
      <c r="C132" s="35"/>
      <c r="D132" s="232" t="s">
        <v>123</v>
      </c>
      <c r="E132" s="35"/>
      <c r="F132" s="233" t="s">
        <v>251</v>
      </c>
      <c r="G132" s="35"/>
      <c r="H132" s="35"/>
      <c r="I132" s="135"/>
      <c r="J132" s="35"/>
      <c r="K132" s="35"/>
      <c r="L132" s="39"/>
      <c r="M132" s="234"/>
      <c r="N132" s="82"/>
      <c r="O132" s="82"/>
      <c r="P132" s="82"/>
      <c r="Q132" s="82"/>
      <c r="R132" s="82"/>
      <c r="S132" s="82"/>
      <c r="T132" s="83"/>
      <c r="AT132" s="13" t="s">
        <v>123</v>
      </c>
      <c r="AU132" s="13" t="s">
        <v>82</v>
      </c>
    </row>
    <row r="133" spans="2:65" s="1" customFormat="1" ht="24" customHeight="1">
      <c r="B133" s="34"/>
      <c r="C133" s="219" t="s">
        <v>149</v>
      </c>
      <c r="D133" s="219" t="s">
        <v>116</v>
      </c>
      <c r="E133" s="220" t="s">
        <v>252</v>
      </c>
      <c r="F133" s="221" t="s">
        <v>253</v>
      </c>
      <c r="G133" s="222" t="s">
        <v>127</v>
      </c>
      <c r="H133" s="223">
        <v>26</v>
      </c>
      <c r="I133" s="224"/>
      <c r="J133" s="225">
        <f>ROUND(I133*H133,2)</f>
        <v>0</v>
      </c>
      <c r="K133" s="221" t="s">
        <v>120</v>
      </c>
      <c r="L133" s="39"/>
      <c r="M133" s="226" t="s">
        <v>1</v>
      </c>
      <c r="N133" s="227" t="s">
        <v>38</v>
      </c>
      <c r="O133" s="8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AR133" s="230" t="s">
        <v>121</v>
      </c>
      <c r="AT133" s="230" t="s">
        <v>116</v>
      </c>
      <c r="AU133" s="230" t="s">
        <v>82</v>
      </c>
      <c r="AY133" s="13" t="s">
        <v>114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80</v>
      </c>
      <c r="BK133" s="231">
        <f>ROUND(I133*H133,2)</f>
        <v>0</v>
      </c>
      <c r="BL133" s="13" t="s">
        <v>121</v>
      </c>
      <c r="BM133" s="230" t="s">
        <v>254</v>
      </c>
    </row>
    <row r="134" spans="2:47" s="1" customFormat="1" ht="12">
      <c r="B134" s="34"/>
      <c r="C134" s="35"/>
      <c r="D134" s="232" t="s">
        <v>123</v>
      </c>
      <c r="E134" s="35"/>
      <c r="F134" s="233" t="s">
        <v>255</v>
      </c>
      <c r="G134" s="35"/>
      <c r="H134" s="35"/>
      <c r="I134" s="135"/>
      <c r="J134" s="35"/>
      <c r="K134" s="35"/>
      <c r="L134" s="39"/>
      <c r="M134" s="234"/>
      <c r="N134" s="82"/>
      <c r="O134" s="82"/>
      <c r="P134" s="82"/>
      <c r="Q134" s="82"/>
      <c r="R134" s="82"/>
      <c r="S134" s="82"/>
      <c r="T134" s="83"/>
      <c r="AT134" s="13" t="s">
        <v>123</v>
      </c>
      <c r="AU134" s="13" t="s">
        <v>82</v>
      </c>
    </row>
    <row r="135" spans="2:65" s="1" customFormat="1" ht="24" customHeight="1">
      <c r="B135" s="34"/>
      <c r="C135" s="219" t="s">
        <v>154</v>
      </c>
      <c r="D135" s="219" t="s">
        <v>116</v>
      </c>
      <c r="E135" s="220" t="s">
        <v>256</v>
      </c>
      <c r="F135" s="221" t="s">
        <v>257</v>
      </c>
      <c r="G135" s="222" t="s">
        <v>127</v>
      </c>
      <c r="H135" s="223">
        <v>8</v>
      </c>
      <c r="I135" s="224"/>
      <c r="J135" s="225">
        <f>ROUND(I135*H135,2)</f>
        <v>0</v>
      </c>
      <c r="K135" s="221" t="s">
        <v>120</v>
      </c>
      <c r="L135" s="39"/>
      <c r="M135" s="226" t="s">
        <v>1</v>
      </c>
      <c r="N135" s="227" t="s">
        <v>38</v>
      </c>
      <c r="O135" s="8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230" t="s">
        <v>121</v>
      </c>
      <c r="AT135" s="230" t="s">
        <v>116</v>
      </c>
      <c r="AU135" s="230" t="s">
        <v>82</v>
      </c>
      <c r="AY135" s="13" t="s">
        <v>114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80</v>
      </c>
      <c r="BK135" s="231">
        <f>ROUND(I135*H135,2)</f>
        <v>0</v>
      </c>
      <c r="BL135" s="13" t="s">
        <v>121</v>
      </c>
      <c r="BM135" s="230" t="s">
        <v>258</v>
      </c>
    </row>
    <row r="136" spans="2:47" s="1" customFormat="1" ht="12">
      <c r="B136" s="34"/>
      <c r="C136" s="35"/>
      <c r="D136" s="232" t="s">
        <v>123</v>
      </c>
      <c r="E136" s="35"/>
      <c r="F136" s="233" t="s">
        <v>259</v>
      </c>
      <c r="G136" s="35"/>
      <c r="H136" s="35"/>
      <c r="I136" s="135"/>
      <c r="J136" s="35"/>
      <c r="K136" s="35"/>
      <c r="L136" s="39"/>
      <c r="M136" s="234"/>
      <c r="N136" s="82"/>
      <c r="O136" s="82"/>
      <c r="P136" s="82"/>
      <c r="Q136" s="82"/>
      <c r="R136" s="82"/>
      <c r="S136" s="82"/>
      <c r="T136" s="83"/>
      <c r="AT136" s="13" t="s">
        <v>123</v>
      </c>
      <c r="AU136" s="13" t="s">
        <v>82</v>
      </c>
    </row>
    <row r="137" spans="2:65" s="1" customFormat="1" ht="24" customHeight="1">
      <c r="B137" s="34"/>
      <c r="C137" s="219" t="s">
        <v>159</v>
      </c>
      <c r="D137" s="219" t="s">
        <v>116</v>
      </c>
      <c r="E137" s="220" t="s">
        <v>260</v>
      </c>
      <c r="F137" s="221" t="s">
        <v>261</v>
      </c>
      <c r="G137" s="222" t="s">
        <v>127</v>
      </c>
      <c r="H137" s="223">
        <v>4</v>
      </c>
      <c r="I137" s="224"/>
      <c r="J137" s="225">
        <f>ROUND(I137*H137,2)</f>
        <v>0</v>
      </c>
      <c r="K137" s="221" t="s">
        <v>120</v>
      </c>
      <c r="L137" s="39"/>
      <c r="M137" s="226" t="s">
        <v>1</v>
      </c>
      <c r="N137" s="227" t="s">
        <v>38</v>
      </c>
      <c r="O137" s="8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121</v>
      </c>
      <c r="AT137" s="230" t="s">
        <v>116</v>
      </c>
      <c r="AU137" s="230" t="s">
        <v>82</v>
      </c>
      <c r="AY137" s="13" t="s">
        <v>114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80</v>
      </c>
      <c r="BK137" s="231">
        <f>ROUND(I137*H137,2)</f>
        <v>0</v>
      </c>
      <c r="BL137" s="13" t="s">
        <v>121</v>
      </c>
      <c r="BM137" s="230" t="s">
        <v>262</v>
      </c>
    </row>
    <row r="138" spans="2:47" s="1" customFormat="1" ht="12">
      <c r="B138" s="34"/>
      <c r="C138" s="35"/>
      <c r="D138" s="232" t="s">
        <v>123</v>
      </c>
      <c r="E138" s="35"/>
      <c r="F138" s="233" t="s">
        <v>263</v>
      </c>
      <c r="G138" s="35"/>
      <c r="H138" s="35"/>
      <c r="I138" s="135"/>
      <c r="J138" s="35"/>
      <c r="K138" s="35"/>
      <c r="L138" s="39"/>
      <c r="M138" s="234"/>
      <c r="N138" s="82"/>
      <c r="O138" s="82"/>
      <c r="P138" s="82"/>
      <c r="Q138" s="82"/>
      <c r="R138" s="82"/>
      <c r="S138" s="82"/>
      <c r="T138" s="83"/>
      <c r="AT138" s="13" t="s">
        <v>123</v>
      </c>
      <c r="AU138" s="13" t="s">
        <v>82</v>
      </c>
    </row>
    <row r="139" spans="2:65" s="1" customFormat="1" ht="24" customHeight="1">
      <c r="B139" s="34"/>
      <c r="C139" s="219" t="s">
        <v>164</v>
      </c>
      <c r="D139" s="219" t="s">
        <v>116</v>
      </c>
      <c r="E139" s="220" t="s">
        <v>264</v>
      </c>
      <c r="F139" s="221" t="s">
        <v>265</v>
      </c>
      <c r="G139" s="222" t="s">
        <v>127</v>
      </c>
      <c r="H139" s="223">
        <v>2</v>
      </c>
      <c r="I139" s="224"/>
      <c r="J139" s="225">
        <f>ROUND(I139*H139,2)</f>
        <v>0</v>
      </c>
      <c r="K139" s="221" t="s">
        <v>120</v>
      </c>
      <c r="L139" s="39"/>
      <c r="M139" s="226" t="s">
        <v>1</v>
      </c>
      <c r="N139" s="227" t="s">
        <v>38</v>
      </c>
      <c r="O139" s="8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121</v>
      </c>
      <c r="AT139" s="230" t="s">
        <v>116</v>
      </c>
      <c r="AU139" s="230" t="s">
        <v>82</v>
      </c>
      <c r="AY139" s="13" t="s">
        <v>114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80</v>
      </c>
      <c r="BK139" s="231">
        <f>ROUND(I139*H139,2)</f>
        <v>0</v>
      </c>
      <c r="BL139" s="13" t="s">
        <v>121</v>
      </c>
      <c r="BM139" s="230" t="s">
        <v>266</v>
      </c>
    </row>
    <row r="140" spans="2:47" s="1" customFormat="1" ht="12">
      <c r="B140" s="34"/>
      <c r="C140" s="35"/>
      <c r="D140" s="232" t="s">
        <v>123</v>
      </c>
      <c r="E140" s="35"/>
      <c r="F140" s="233" t="s">
        <v>267</v>
      </c>
      <c r="G140" s="35"/>
      <c r="H140" s="35"/>
      <c r="I140" s="135"/>
      <c r="J140" s="35"/>
      <c r="K140" s="35"/>
      <c r="L140" s="39"/>
      <c r="M140" s="234"/>
      <c r="N140" s="82"/>
      <c r="O140" s="82"/>
      <c r="P140" s="82"/>
      <c r="Q140" s="82"/>
      <c r="R140" s="82"/>
      <c r="S140" s="82"/>
      <c r="T140" s="83"/>
      <c r="AT140" s="13" t="s">
        <v>123</v>
      </c>
      <c r="AU140" s="13" t="s">
        <v>82</v>
      </c>
    </row>
    <row r="141" spans="2:65" s="1" customFormat="1" ht="24" customHeight="1">
      <c r="B141" s="34"/>
      <c r="C141" s="219" t="s">
        <v>169</v>
      </c>
      <c r="D141" s="219" t="s">
        <v>116</v>
      </c>
      <c r="E141" s="220" t="s">
        <v>268</v>
      </c>
      <c r="F141" s="221" t="s">
        <v>269</v>
      </c>
      <c r="G141" s="222" t="s">
        <v>127</v>
      </c>
      <c r="H141" s="223">
        <v>4</v>
      </c>
      <c r="I141" s="224"/>
      <c r="J141" s="225">
        <f>ROUND(I141*H141,2)</f>
        <v>0</v>
      </c>
      <c r="K141" s="221" t="s">
        <v>120</v>
      </c>
      <c r="L141" s="39"/>
      <c r="M141" s="226" t="s">
        <v>1</v>
      </c>
      <c r="N141" s="227" t="s">
        <v>38</v>
      </c>
      <c r="O141" s="8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30" t="s">
        <v>121</v>
      </c>
      <c r="AT141" s="230" t="s">
        <v>116</v>
      </c>
      <c r="AU141" s="230" t="s">
        <v>82</v>
      </c>
      <c r="AY141" s="13" t="s">
        <v>114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80</v>
      </c>
      <c r="BK141" s="231">
        <f>ROUND(I141*H141,2)</f>
        <v>0</v>
      </c>
      <c r="BL141" s="13" t="s">
        <v>121</v>
      </c>
      <c r="BM141" s="230" t="s">
        <v>270</v>
      </c>
    </row>
    <row r="142" spans="2:47" s="1" customFormat="1" ht="12">
      <c r="B142" s="34"/>
      <c r="C142" s="35"/>
      <c r="D142" s="232" t="s">
        <v>123</v>
      </c>
      <c r="E142" s="35"/>
      <c r="F142" s="233" t="s">
        <v>271</v>
      </c>
      <c r="G142" s="35"/>
      <c r="H142" s="35"/>
      <c r="I142" s="135"/>
      <c r="J142" s="35"/>
      <c r="K142" s="35"/>
      <c r="L142" s="39"/>
      <c r="M142" s="234"/>
      <c r="N142" s="82"/>
      <c r="O142" s="82"/>
      <c r="P142" s="82"/>
      <c r="Q142" s="82"/>
      <c r="R142" s="82"/>
      <c r="S142" s="82"/>
      <c r="T142" s="83"/>
      <c r="AT142" s="13" t="s">
        <v>123</v>
      </c>
      <c r="AU142" s="13" t="s">
        <v>82</v>
      </c>
    </row>
    <row r="143" spans="2:65" s="1" customFormat="1" ht="24" customHeight="1">
      <c r="B143" s="34"/>
      <c r="C143" s="219" t="s">
        <v>174</v>
      </c>
      <c r="D143" s="219" t="s">
        <v>116</v>
      </c>
      <c r="E143" s="220" t="s">
        <v>272</v>
      </c>
      <c r="F143" s="221" t="s">
        <v>273</v>
      </c>
      <c r="G143" s="222" t="s">
        <v>127</v>
      </c>
      <c r="H143" s="223">
        <v>2</v>
      </c>
      <c r="I143" s="224"/>
      <c r="J143" s="225">
        <f>ROUND(I143*H143,2)</f>
        <v>0</v>
      </c>
      <c r="K143" s="221" t="s">
        <v>120</v>
      </c>
      <c r="L143" s="39"/>
      <c r="M143" s="226" t="s">
        <v>1</v>
      </c>
      <c r="N143" s="227" t="s">
        <v>38</v>
      </c>
      <c r="O143" s="8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AR143" s="230" t="s">
        <v>121</v>
      </c>
      <c r="AT143" s="230" t="s">
        <v>116</v>
      </c>
      <c r="AU143" s="230" t="s">
        <v>82</v>
      </c>
      <c r="AY143" s="13" t="s">
        <v>114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80</v>
      </c>
      <c r="BK143" s="231">
        <f>ROUND(I143*H143,2)</f>
        <v>0</v>
      </c>
      <c r="BL143" s="13" t="s">
        <v>121</v>
      </c>
      <c r="BM143" s="230" t="s">
        <v>274</v>
      </c>
    </row>
    <row r="144" spans="2:47" s="1" customFormat="1" ht="12">
      <c r="B144" s="34"/>
      <c r="C144" s="35"/>
      <c r="D144" s="232" t="s">
        <v>123</v>
      </c>
      <c r="E144" s="35"/>
      <c r="F144" s="233" t="s">
        <v>275</v>
      </c>
      <c r="G144" s="35"/>
      <c r="H144" s="35"/>
      <c r="I144" s="135"/>
      <c r="J144" s="35"/>
      <c r="K144" s="35"/>
      <c r="L144" s="39"/>
      <c r="M144" s="234"/>
      <c r="N144" s="82"/>
      <c r="O144" s="82"/>
      <c r="P144" s="82"/>
      <c r="Q144" s="82"/>
      <c r="R144" s="82"/>
      <c r="S144" s="82"/>
      <c r="T144" s="83"/>
      <c r="AT144" s="13" t="s">
        <v>123</v>
      </c>
      <c r="AU144" s="13" t="s">
        <v>82</v>
      </c>
    </row>
    <row r="145" spans="2:65" s="1" customFormat="1" ht="24" customHeight="1">
      <c r="B145" s="34"/>
      <c r="C145" s="219" t="s">
        <v>179</v>
      </c>
      <c r="D145" s="219" t="s">
        <v>116</v>
      </c>
      <c r="E145" s="220" t="s">
        <v>276</v>
      </c>
      <c r="F145" s="221" t="s">
        <v>277</v>
      </c>
      <c r="G145" s="222" t="s">
        <v>127</v>
      </c>
      <c r="H145" s="223">
        <v>4</v>
      </c>
      <c r="I145" s="224"/>
      <c r="J145" s="225">
        <f>ROUND(I145*H145,2)</f>
        <v>0</v>
      </c>
      <c r="K145" s="221" t="s">
        <v>120</v>
      </c>
      <c r="L145" s="39"/>
      <c r="M145" s="226" t="s">
        <v>1</v>
      </c>
      <c r="N145" s="227" t="s">
        <v>38</v>
      </c>
      <c r="O145" s="8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30" t="s">
        <v>121</v>
      </c>
      <c r="AT145" s="230" t="s">
        <v>116</v>
      </c>
      <c r="AU145" s="230" t="s">
        <v>82</v>
      </c>
      <c r="AY145" s="13" t="s">
        <v>114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80</v>
      </c>
      <c r="BK145" s="231">
        <f>ROUND(I145*H145,2)</f>
        <v>0</v>
      </c>
      <c r="BL145" s="13" t="s">
        <v>121</v>
      </c>
      <c r="BM145" s="230" t="s">
        <v>278</v>
      </c>
    </row>
    <row r="146" spans="2:47" s="1" customFormat="1" ht="12">
      <c r="B146" s="34"/>
      <c r="C146" s="35"/>
      <c r="D146" s="232" t="s">
        <v>123</v>
      </c>
      <c r="E146" s="35"/>
      <c r="F146" s="233" t="s">
        <v>279</v>
      </c>
      <c r="G146" s="35"/>
      <c r="H146" s="35"/>
      <c r="I146" s="135"/>
      <c r="J146" s="35"/>
      <c r="K146" s="35"/>
      <c r="L146" s="39"/>
      <c r="M146" s="234"/>
      <c r="N146" s="82"/>
      <c r="O146" s="82"/>
      <c r="P146" s="82"/>
      <c r="Q146" s="82"/>
      <c r="R146" s="82"/>
      <c r="S146" s="82"/>
      <c r="T146" s="83"/>
      <c r="AT146" s="13" t="s">
        <v>123</v>
      </c>
      <c r="AU146" s="13" t="s">
        <v>82</v>
      </c>
    </row>
    <row r="147" spans="2:65" s="1" customFormat="1" ht="24" customHeight="1">
      <c r="B147" s="34"/>
      <c r="C147" s="219" t="s">
        <v>184</v>
      </c>
      <c r="D147" s="219" t="s">
        <v>116</v>
      </c>
      <c r="E147" s="220" t="s">
        <v>280</v>
      </c>
      <c r="F147" s="221" t="s">
        <v>281</v>
      </c>
      <c r="G147" s="222" t="s">
        <v>127</v>
      </c>
      <c r="H147" s="223">
        <v>2</v>
      </c>
      <c r="I147" s="224"/>
      <c r="J147" s="225">
        <f>ROUND(I147*H147,2)</f>
        <v>0</v>
      </c>
      <c r="K147" s="221" t="s">
        <v>120</v>
      </c>
      <c r="L147" s="39"/>
      <c r="M147" s="226" t="s">
        <v>1</v>
      </c>
      <c r="N147" s="227" t="s">
        <v>38</v>
      </c>
      <c r="O147" s="8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30" t="s">
        <v>121</v>
      </c>
      <c r="AT147" s="230" t="s">
        <v>116</v>
      </c>
      <c r="AU147" s="230" t="s">
        <v>82</v>
      </c>
      <c r="AY147" s="13" t="s">
        <v>114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80</v>
      </c>
      <c r="BK147" s="231">
        <f>ROUND(I147*H147,2)</f>
        <v>0</v>
      </c>
      <c r="BL147" s="13" t="s">
        <v>121</v>
      </c>
      <c r="BM147" s="230" t="s">
        <v>282</v>
      </c>
    </row>
    <row r="148" spans="2:47" s="1" customFormat="1" ht="12">
      <c r="B148" s="34"/>
      <c r="C148" s="35"/>
      <c r="D148" s="232" t="s">
        <v>123</v>
      </c>
      <c r="E148" s="35"/>
      <c r="F148" s="233" t="s">
        <v>283</v>
      </c>
      <c r="G148" s="35"/>
      <c r="H148" s="35"/>
      <c r="I148" s="135"/>
      <c r="J148" s="35"/>
      <c r="K148" s="35"/>
      <c r="L148" s="39"/>
      <c r="M148" s="234"/>
      <c r="N148" s="82"/>
      <c r="O148" s="82"/>
      <c r="P148" s="82"/>
      <c r="Q148" s="82"/>
      <c r="R148" s="82"/>
      <c r="S148" s="82"/>
      <c r="T148" s="83"/>
      <c r="AT148" s="13" t="s">
        <v>123</v>
      </c>
      <c r="AU148" s="13" t="s">
        <v>82</v>
      </c>
    </row>
    <row r="149" spans="2:65" s="1" customFormat="1" ht="24" customHeight="1">
      <c r="B149" s="34"/>
      <c r="C149" s="219" t="s">
        <v>189</v>
      </c>
      <c r="D149" s="219" t="s">
        <v>116</v>
      </c>
      <c r="E149" s="220" t="s">
        <v>284</v>
      </c>
      <c r="F149" s="221" t="s">
        <v>285</v>
      </c>
      <c r="G149" s="222" t="s">
        <v>127</v>
      </c>
      <c r="H149" s="223">
        <v>1</v>
      </c>
      <c r="I149" s="224"/>
      <c r="J149" s="225">
        <f>ROUND(I149*H149,2)</f>
        <v>0</v>
      </c>
      <c r="K149" s="221" t="s">
        <v>120</v>
      </c>
      <c r="L149" s="39"/>
      <c r="M149" s="226" t="s">
        <v>1</v>
      </c>
      <c r="N149" s="227" t="s">
        <v>38</v>
      </c>
      <c r="O149" s="8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121</v>
      </c>
      <c r="AT149" s="230" t="s">
        <v>116</v>
      </c>
      <c r="AU149" s="230" t="s">
        <v>82</v>
      </c>
      <c r="AY149" s="13" t="s">
        <v>114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80</v>
      </c>
      <c r="BK149" s="231">
        <f>ROUND(I149*H149,2)</f>
        <v>0</v>
      </c>
      <c r="BL149" s="13" t="s">
        <v>121</v>
      </c>
      <c r="BM149" s="230" t="s">
        <v>286</v>
      </c>
    </row>
    <row r="150" spans="2:47" s="1" customFormat="1" ht="12">
      <c r="B150" s="34"/>
      <c r="C150" s="35"/>
      <c r="D150" s="232" t="s">
        <v>123</v>
      </c>
      <c r="E150" s="35"/>
      <c r="F150" s="233" t="s">
        <v>287</v>
      </c>
      <c r="G150" s="35"/>
      <c r="H150" s="35"/>
      <c r="I150" s="135"/>
      <c r="J150" s="35"/>
      <c r="K150" s="35"/>
      <c r="L150" s="39"/>
      <c r="M150" s="234"/>
      <c r="N150" s="82"/>
      <c r="O150" s="82"/>
      <c r="P150" s="82"/>
      <c r="Q150" s="82"/>
      <c r="R150" s="82"/>
      <c r="S150" s="82"/>
      <c r="T150" s="83"/>
      <c r="AT150" s="13" t="s">
        <v>123</v>
      </c>
      <c r="AU150" s="13" t="s">
        <v>82</v>
      </c>
    </row>
    <row r="151" spans="2:65" s="1" customFormat="1" ht="24" customHeight="1">
      <c r="B151" s="34"/>
      <c r="C151" s="219" t="s">
        <v>194</v>
      </c>
      <c r="D151" s="219" t="s">
        <v>116</v>
      </c>
      <c r="E151" s="220" t="s">
        <v>288</v>
      </c>
      <c r="F151" s="221" t="s">
        <v>289</v>
      </c>
      <c r="G151" s="222" t="s">
        <v>127</v>
      </c>
      <c r="H151" s="223">
        <v>1</v>
      </c>
      <c r="I151" s="224"/>
      <c r="J151" s="225">
        <f>ROUND(I151*H151,2)</f>
        <v>0</v>
      </c>
      <c r="K151" s="221" t="s">
        <v>120</v>
      </c>
      <c r="L151" s="39"/>
      <c r="M151" s="226" t="s">
        <v>1</v>
      </c>
      <c r="N151" s="227" t="s">
        <v>38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121</v>
      </c>
      <c r="AT151" s="230" t="s">
        <v>116</v>
      </c>
      <c r="AU151" s="230" t="s">
        <v>82</v>
      </c>
      <c r="AY151" s="13" t="s">
        <v>114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80</v>
      </c>
      <c r="BK151" s="231">
        <f>ROUND(I151*H151,2)</f>
        <v>0</v>
      </c>
      <c r="BL151" s="13" t="s">
        <v>121</v>
      </c>
      <c r="BM151" s="230" t="s">
        <v>290</v>
      </c>
    </row>
    <row r="152" spans="2:47" s="1" customFormat="1" ht="12">
      <c r="B152" s="34"/>
      <c r="C152" s="35"/>
      <c r="D152" s="232" t="s">
        <v>123</v>
      </c>
      <c r="E152" s="35"/>
      <c r="F152" s="233" t="s">
        <v>291</v>
      </c>
      <c r="G152" s="35"/>
      <c r="H152" s="35"/>
      <c r="I152" s="135"/>
      <c r="J152" s="35"/>
      <c r="K152" s="35"/>
      <c r="L152" s="39"/>
      <c r="M152" s="234"/>
      <c r="N152" s="82"/>
      <c r="O152" s="82"/>
      <c r="P152" s="82"/>
      <c r="Q152" s="82"/>
      <c r="R152" s="82"/>
      <c r="S152" s="82"/>
      <c r="T152" s="83"/>
      <c r="AT152" s="13" t="s">
        <v>123</v>
      </c>
      <c r="AU152" s="13" t="s">
        <v>82</v>
      </c>
    </row>
    <row r="153" spans="2:65" s="1" customFormat="1" ht="24" customHeight="1">
      <c r="B153" s="34"/>
      <c r="C153" s="219" t="s">
        <v>199</v>
      </c>
      <c r="D153" s="219" t="s">
        <v>116</v>
      </c>
      <c r="E153" s="220" t="s">
        <v>292</v>
      </c>
      <c r="F153" s="221" t="s">
        <v>293</v>
      </c>
      <c r="G153" s="222" t="s">
        <v>127</v>
      </c>
      <c r="H153" s="223">
        <v>1</v>
      </c>
      <c r="I153" s="224"/>
      <c r="J153" s="225">
        <f>ROUND(I153*H153,2)</f>
        <v>0</v>
      </c>
      <c r="K153" s="221" t="s">
        <v>120</v>
      </c>
      <c r="L153" s="39"/>
      <c r="M153" s="226" t="s">
        <v>1</v>
      </c>
      <c r="N153" s="227" t="s">
        <v>38</v>
      </c>
      <c r="O153" s="8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230" t="s">
        <v>121</v>
      </c>
      <c r="AT153" s="230" t="s">
        <v>116</v>
      </c>
      <c r="AU153" s="230" t="s">
        <v>82</v>
      </c>
      <c r="AY153" s="13" t="s">
        <v>114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3" t="s">
        <v>80</v>
      </c>
      <c r="BK153" s="231">
        <f>ROUND(I153*H153,2)</f>
        <v>0</v>
      </c>
      <c r="BL153" s="13" t="s">
        <v>121</v>
      </c>
      <c r="BM153" s="230" t="s">
        <v>294</v>
      </c>
    </row>
    <row r="154" spans="2:47" s="1" customFormat="1" ht="12">
      <c r="B154" s="34"/>
      <c r="C154" s="35"/>
      <c r="D154" s="232" t="s">
        <v>123</v>
      </c>
      <c r="E154" s="35"/>
      <c r="F154" s="233" t="s">
        <v>295</v>
      </c>
      <c r="G154" s="35"/>
      <c r="H154" s="35"/>
      <c r="I154" s="135"/>
      <c r="J154" s="35"/>
      <c r="K154" s="35"/>
      <c r="L154" s="39"/>
      <c r="M154" s="234"/>
      <c r="N154" s="82"/>
      <c r="O154" s="82"/>
      <c r="P154" s="82"/>
      <c r="Q154" s="82"/>
      <c r="R154" s="82"/>
      <c r="S154" s="82"/>
      <c r="T154" s="83"/>
      <c r="AT154" s="13" t="s">
        <v>123</v>
      </c>
      <c r="AU154" s="13" t="s">
        <v>82</v>
      </c>
    </row>
    <row r="155" spans="2:65" s="1" customFormat="1" ht="24" customHeight="1">
      <c r="B155" s="34"/>
      <c r="C155" s="219" t="s">
        <v>204</v>
      </c>
      <c r="D155" s="219" t="s">
        <v>116</v>
      </c>
      <c r="E155" s="220" t="s">
        <v>296</v>
      </c>
      <c r="F155" s="221" t="s">
        <v>297</v>
      </c>
      <c r="G155" s="222" t="s">
        <v>127</v>
      </c>
      <c r="H155" s="223">
        <v>1</v>
      </c>
      <c r="I155" s="224"/>
      <c r="J155" s="225">
        <f>ROUND(I155*H155,2)</f>
        <v>0</v>
      </c>
      <c r="K155" s="221" t="s">
        <v>120</v>
      </c>
      <c r="L155" s="39"/>
      <c r="M155" s="226" t="s">
        <v>1</v>
      </c>
      <c r="N155" s="227" t="s">
        <v>38</v>
      </c>
      <c r="O155" s="8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30" t="s">
        <v>121</v>
      </c>
      <c r="AT155" s="230" t="s">
        <v>116</v>
      </c>
      <c r="AU155" s="230" t="s">
        <v>82</v>
      </c>
      <c r="AY155" s="13" t="s">
        <v>114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80</v>
      </c>
      <c r="BK155" s="231">
        <f>ROUND(I155*H155,2)</f>
        <v>0</v>
      </c>
      <c r="BL155" s="13" t="s">
        <v>121</v>
      </c>
      <c r="BM155" s="230" t="s">
        <v>298</v>
      </c>
    </row>
    <row r="156" spans="2:47" s="1" customFormat="1" ht="12">
      <c r="B156" s="34"/>
      <c r="C156" s="35"/>
      <c r="D156" s="232" t="s">
        <v>123</v>
      </c>
      <c r="E156" s="35"/>
      <c r="F156" s="233" t="s">
        <v>299</v>
      </c>
      <c r="G156" s="35"/>
      <c r="H156" s="35"/>
      <c r="I156" s="135"/>
      <c r="J156" s="35"/>
      <c r="K156" s="35"/>
      <c r="L156" s="39"/>
      <c r="M156" s="234"/>
      <c r="N156" s="82"/>
      <c r="O156" s="82"/>
      <c r="P156" s="82"/>
      <c r="Q156" s="82"/>
      <c r="R156" s="82"/>
      <c r="S156" s="82"/>
      <c r="T156" s="83"/>
      <c r="AT156" s="13" t="s">
        <v>123</v>
      </c>
      <c r="AU156" s="13" t="s">
        <v>82</v>
      </c>
    </row>
    <row r="157" spans="2:65" s="1" customFormat="1" ht="24" customHeight="1">
      <c r="B157" s="34"/>
      <c r="C157" s="219" t="s">
        <v>209</v>
      </c>
      <c r="D157" s="219" t="s">
        <v>116</v>
      </c>
      <c r="E157" s="220" t="s">
        <v>300</v>
      </c>
      <c r="F157" s="221" t="s">
        <v>301</v>
      </c>
      <c r="G157" s="222" t="s">
        <v>127</v>
      </c>
      <c r="H157" s="223">
        <v>3</v>
      </c>
      <c r="I157" s="224"/>
      <c r="J157" s="225">
        <f>ROUND(I157*H157,2)</f>
        <v>0</v>
      </c>
      <c r="K157" s="221" t="s">
        <v>120</v>
      </c>
      <c r="L157" s="39"/>
      <c r="M157" s="226" t="s">
        <v>1</v>
      </c>
      <c r="N157" s="227" t="s">
        <v>38</v>
      </c>
      <c r="O157" s="8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121</v>
      </c>
      <c r="AT157" s="230" t="s">
        <v>116</v>
      </c>
      <c r="AU157" s="230" t="s">
        <v>82</v>
      </c>
      <c r="AY157" s="13" t="s">
        <v>114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80</v>
      </c>
      <c r="BK157" s="231">
        <f>ROUND(I157*H157,2)</f>
        <v>0</v>
      </c>
      <c r="BL157" s="13" t="s">
        <v>121</v>
      </c>
      <c r="BM157" s="230" t="s">
        <v>302</v>
      </c>
    </row>
    <row r="158" spans="2:47" s="1" customFormat="1" ht="12">
      <c r="B158" s="34"/>
      <c r="C158" s="35"/>
      <c r="D158" s="232" t="s">
        <v>123</v>
      </c>
      <c r="E158" s="35"/>
      <c r="F158" s="233" t="s">
        <v>303</v>
      </c>
      <c r="G158" s="35"/>
      <c r="H158" s="35"/>
      <c r="I158" s="135"/>
      <c r="J158" s="35"/>
      <c r="K158" s="35"/>
      <c r="L158" s="39"/>
      <c r="M158" s="234"/>
      <c r="N158" s="82"/>
      <c r="O158" s="82"/>
      <c r="P158" s="82"/>
      <c r="Q158" s="82"/>
      <c r="R158" s="82"/>
      <c r="S158" s="82"/>
      <c r="T158" s="83"/>
      <c r="AT158" s="13" t="s">
        <v>123</v>
      </c>
      <c r="AU158" s="13" t="s">
        <v>82</v>
      </c>
    </row>
    <row r="159" spans="2:65" s="1" customFormat="1" ht="24" customHeight="1">
      <c r="B159" s="34"/>
      <c r="C159" s="219" t="s">
        <v>214</v>
      </c>
      <c r="D159" s="219" t="s">
        <v>116</v>
      </c>
      <c r="E159" s="220" t="s">
        <v>304</v>
      </c>
      <c r="F159" s="221" t="s">
        <v>305</v>
      </c>
      <c r="G159" s="222" t="s">
        <v>127</v>
      </c>
      <c r="H159" s="223">
        <v>2</v>
      </c>
      <c r="I159" s="224"/>
      <c r="J159" s="225">
        <f>ROUND(I159*H159,2)</f>
        <v>0</v>
      </c>
      <c r="K159" s="221" t="s">
        <v>120</v>
      </c>
      <c r="L159" s="39"/>
      <c r="M159" s="226" t="s">
        <v>1</v>
      </c>
      <c r="N159" s="227" t="s">
        <v>38</v>
      </c>
      <c r="O159" s="8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230" t="s">
        <v>121</v>
      </c>
      <c r="AT159" s="230" t="s">
        <v>116</v>
      </c>
      <c r="AU159" s="230" t="s">
        <v>82</v>
      </c>
      <c r="AY159" s="13" t="s">
        <v>114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80</v>
      </c>
      <c r="BK159" s="231">
        <f>ROUND(I159*H159,2)</f>
        <v>0</v>
      </c>
      <c r="BL159" s="13" t="s">
        <v>121</v>
      </c>
      <c r="BM159" s="230" t="s">
        <v>306</v>
      </c>
    </row>
    <row r="160" spans="2:47" s="1" customFormat="1" ht="12">
      <c r="B160" s="34"/>
      <c r="C160" s="35"/>
      <c r="D160" s="232" t="s">
        <v>123</v>
      </c>
      <c r="E160" s="35"/>
      <c r="F160" s="233" t="s">
        <v>307</v>
      </c>
      <c r="G160" s="35"/>
      <c r="H160" s="35"/>
      <c r="I160" s="135"/>
      <c r="J160" s="35"/>
      <c r="K160" s="35"/>
      <c r="L160" s="39"/>
      <c r="M160" s="234"/>
      <c r="N160" s="82"/>
      <c r="O160" s="82"/>
      <c r="P160" s="82"/>
      <c r="Q160" s="82"/>
      <c r="R160" s="82"/>
      <c r="S160" s="82"/>
      <c r="T160" s="83"/>
      <c r="AT160" s="13" t="s">
        <v>123</v>
      </c>
      <c r="AU160" s="13" t="s">
        <v>82</v>
      </c>
    </row>
    <row r="161" spans="2:65" s="1" customFormat="1" ht="24" customHeight="1">
      <c r="B161" s="34"/>
      <c r="C161" s="219" t="s">
        <v>308</v>
      </c>
      <c r="D161" s="219" t="s">
        <v>116</v>
      </c>
      <c r="E161" s="220" t="s">
        <v>309</v>
      </c>
      <c r="F161" s="221" t="s">
        <v>310</v>
      </c>
      <c r="G161" s="222" t="s">
        <v>127</v>
      </c>
      <c r="H161" s="223">
        <v>1</v>
      </c>
      <c r="I161" s="224"/>
      <c r="J161" s="225">
        <f>ROUND(I161*H161,2)</f>
        <v>0</v>
      </c>
      <c r="K161" s="221" t="s">
        <v>120</v>
      </c>
      <c r="L161" s="39"/>
      <c r="M161" s="226" t="s">
        <v>1</v>
      </c>
      <c r="N161" s="227" t="s">
        <v>38</v>
      </c>
      <c r="O161" s="8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AR161" s="230" t="s">
        <v>121</v>
      </c>
      <c r="AT161" s="230" t="s">
        <v>116</v>
      </c>
      <c r="AU161" s="230" t="s">
        <v>82</v>
      </c>
      <c r="AY161" s="13" t="s">
        <v>114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80</v>
      </c>
      <c r="BK161" s="231">
        <f>ROUND(I161*H161,2)</f>
        <v>0</v>
      </c>
      <c r="BL161" s="13" t="s">
        <v>121</v>
      </c>
      <c r="BM161" s="230" t="s">
        <v>311</v>
      </c>
    </row>
    <row r="162" spans="2:47" s="1" customFormat="1" ht="12">
      <c r="B162" s="34"/>
      <c r="C162" s="35"/>
      <c r="D162" s="232" t="s">
        <v>123</v>
      </c>
      <c r="E162" s="35"/>
      <c r="F162" s="233" t="s">
        <v>312</v>
      </c>
      <c r="G162" s="35"/>
      <c r="H162" s="35"/>
      <c r="I162" s="135"/>
      <c r="J162" s="35"/>
      <c r="K162" s="35"/>
      <c r="L162" s="39"/>
      <c r="M162" s="234"/>
      <c r="N162" s="82"/>
      <c r="O162" s="82"/>
      <c r="P162" s="82"/>
      <c r="Q162" s="82"/>
      <c r="R162" s="82"/>
      <c r="S162" s="82"/>
      <c r="T162" s="83"/>
      <c r="AT162" s="13" t="s">
        <v>123</v>
      </c>
      <c r="AU162" s="13" t="s">
        <v>82</v>
      </c>
    </row>
    <row r="163" spans="2:65" s="1" customFormat="1" ht="24" customHeight="1">
      <c r="B163" s="34"/>
      <c r="C163" s="219" t="s">
        <v>313</v>
      </c>
      <c r="D163" s="219" t="s">
        <v>116</v>
      </c>
      <c r="E163" s="220" t="s">
        <v>314</v>
      </c>
      <c r="F163" s="221" t="s">
        <v>315</v>
      </c>
      <c r="G163" s="222" t="s">
        <v>127</v>
      </c>
      <c r="H163" s="223">
        <v>1</v>
      </c>
      <c r="I163" s="224"/>
      <c r="J163" s="225">
        <f>ROUND(I163*H163,2)</f>
        <v>0</v>
      </c>
      <c r="K163" s="221" t="s">
        <v>120</v>
      </c>
      <c r="L163" s="39"/>
      <c r="M163" s="226" t="s">
        <v>1</v>
      </c>
      <c r="N163" s="227" t="s">
        <v>38</v>
      </c>
      <c r="O163" s="8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230" t="s">
        <v>121</v>
      </c>
      <c r="AT163" s="230" t="s">
        <v>116</v>
      </c>
      <c r="AU163" s="230" t="s">
        <v>82</v>
      </c>
      <c r="AY163" s="13" t="s">
        <v>114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3" t="s">
        <v>80</v>
      </c>
      <c r="BK163" s="231">
        <f>ROUND(I163*H163,2)</f>
        <v>0</v>
      </c>
      <c r="BL163" s="13" t="s">
        <v>121</v>
      </c>
      <c r="BM163" s="230" t="s">
        <v>316</v>
      </c>
    </row>
    <row r="164" spans="2:47" s="1" customFormat="1" ht="12">
      <c r="B164" s="34"/>
      <c r="C164" s="35"/>
      <c r="D164" s="232" t="s">
        <v>123</v>
      </c>
      <c r="E164" s="35"/>
      <c r="F164" s="233" t="s">
        <v>317</v>
      </c>
      <c r="G164" s="35"/>
      <c r="H164" s="35"/>
      <c r="I164" s="135"/>
      <c r="J164" s="35"/>
      <c r="K164" s="35"/>
      <c r="L164" s="39"/>
      <c r="M164" s="234"/>
      <c r="N164" s="82"/>
      <c r="O164" s="82"/>
      <c r="P164" s="82"/>
      <c r="Q164" s="82"/>
      <c r="R164" s="82"/>
      <c r="S164" s="82"/>
      <c r="T164" s="83"/>
      <c r="AT164" s="13" t="s">
        <v>123</v>
      </c>
      <c r="AU164" s="13" t="s">
        <v>82</v>
      </c>
    </row>
    <row r="165" spans="2:65" s="1" customFormat="1" ht="24" customHeight="1">
      <c r="B165" s="34"/>
      <c r="C165" s="219" t="s">
        <v>219</v>
      </c>
      <c r="D165" s="219" t="s">
        <v>116</v>
      </c>
      <c r="E165" s="220" t="s">
        <v>318</v>
      </c>
      <c r="F165" s="221" t="s">
        <v>319</v>
      </c>
      <c r="G165" s="222" t="s">
        <v>127</v>
      </c>
      <c r="H165" s="223">
        <v>1</v>
      </c>
      <c r="I165" s="224"/>
      <c r="J165" s="225">
        <f>ROUND(I165*H165,2)</f>
        <v>0</v>
      </c>
      <c r="K165" s="221" t="s">
        <v>120</v>
      </c>
      <c r="L165" s="39"/>
      <c r="M165" s="226" t="s">
        <v>1</v>
      </c>
      <c r="N165" s="227" t="s">
        <v>38</v>
      </c>
      <c r="O165" s="8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AR165" s="230" t="s">
        <v>121</v>
      </c>
      <c r="AT165" s="230" t="s">
        <v>116</v>
      </c>
      <c r="AU165" s="230" t="s">
        <v>82</v>
      </c>
      <c r="AY165" s="13" t="s">
        <v>114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3" t="s">
        <v>80</v>
      </c>
      <c r="BK165" s="231">
        <f>ROUND(I165*H165,2)</f>
        <v>0</v>
      </c>
      <c r="BL165" s="13" t="s">
        <v>121</v>
      </c>
      <c r="BM165" s="230" t="s">
        <v>320</v>
      </c>
    </row>
    <row r="166" spans="2:47" s="1" customFormat="1" ht="12">
      <c r="B166" s="34"/>
      <c r="C166" s="35"/>
      <c r="D166" s="232" t="s">
        <v>123</v>
      </c>
      <c r="E166" s="35"/>
      <c r="F166" s="233" t="s">
        <v>321</v>
      </c>
      <c r="G166" s="35"/>
      <c r="H166" s="35"/>
      <c r="I166" s="135"/>
      <c r="J166" s="35"/>
      <c r="K166" s="35"/>
      <c r="L166" s="39"/>
      <c r="M166" s="234"/>
      <c r="N166" s="82"/>
      <c r="O166" s="82"/>
      <c r="P166" s="82"/>
      <c r="Q166" s="82"/>
      <c r="R166" s="82"/>
      <c r="S166" s="82"/>
      <c r="T166" s="83"/>
      <c r="AT166" s="13" t="s">
        <v>123</v>
      </c>
      <c r="AU166" s="13" t="s">
        <v>82</v>
      </c>
    </row>
    <row r="167" spans="2:65" s="1" customFormat="1" ht="24" customHeight="1">
      <c r="B167" s="34"/>
      <c r="C167" s="219" t="s">
        <v>322</v>
      </c>
      <c r="D167" s="219" t="s">
        <v>116</v>
      </c>
      <c r="E167" s="220" t="s">
        <v>323</v>
      </c>
      <c r="F167" s="221" t="s">
        <v>221</v>
      </c>
      <c r="G167" s="222" t="s">
        <v>222</v>
      </c>
      <c r="H167" s="223">
        <v>10</v>
      </c>
      <c r="I167" s="224"/>
      <c r="J167" s="225">
        <f>ROUND(I167*H167,2)</f>
        <v>0</v>
      </c>
      <c r="K167" s="221" t="s">
        <v>120</v>
      </c>
      <c r="L167" s="39"/>
      <c r="M167" s="226" t="s">
        <v>1</v>
      </c>
      <c r="N167" s="227" t="s">
        <v>38</v>
      </c>
      <c r="O167" s="8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AR167" s="230" t="s">
        <v>121</v>
      </c>
      <c r="AT167" s="230" t="s">
        <v>116</v>
      </c>
      <c r="AU167" s="230" t="s">
        <v>82</v>
      </c>
      <c r="AY167" s="13" t="s">
        <v>114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3" t="s">
        <v>80</v>
      </c>
      <c r="BK167" s="231">
        <f>ROUND(I167*H167,2)</f>
        <v>0</v>
      </c>
      <c r="BL167" s="13" t="s">
        <v>121</v>
      </c>
      <c r="BM167" s="230" t="s">
        <v>324</v>
      </c>
    </row>
    <row r="168" spans="2:47" s="1" customFormat="1" ht="12">
      <c r="B168" s="34"/>
      <c r="C168" s="35"/>
      <c r="D168" s="232" t="s">
        <v>123</v>
      </c>
      <c r="E168" s="35"/>
      <c r="F168" s="233" t="s">
        <v>224</v>
      </c>
      <c r="G168" s="35"/>
      <c r="H168" s="35"/>
      <c r="I168" s="135"/>
      <c r="J168" s="35"/>
      <c r="K168" s="35"/>
      <c r="L168" s="39"/>
      <c r="M168" s="234"/>
      <c r="N168" s="82"/>
      <c r="O168" s="82"/>
      <c r="P168" s="82"/>
      <c r="Q168" s="82"/>
      <c r="R168" s="82"/>
      <c r="S168" s="82"/>
      <c r="T168" s="83"/>
      <c r="AT168" s="13" t="s">
        <v>123</v>
      </c>
      <c r="AU168" s="13" t="s">
        <v>82</v>
      </c>
    </row>
    <row r="169" spans="2:47" s="1" customFormat="1" ht="12">
      <c r="B169" s="34"/>
      <c r="C169" s="35"/>
      <c r="D169" s="232" t="s">
        <v>225</v>
      </c>
      <c r="E169" s="35"/>
      <c r="F169" s="235" t="s">
        <v>226</v>
      </c>
      <c r="G169" s="35"/>
      <c r="H169" s="35"/>
      <c r="I169" s="135"/>
      <c r="J169" s="35"/>
      <c r="K169" s="35"/>
      <c r="L169" s="39"/>
      <c r="M169" s="236"/>
      <c r="N169" s="237"/>
      <c r="O169" s="237"/>
      <c r="P169" s="237"/>
      <c r="Q169" s="237"/>
      <c r="R169" s="237"/>
      <c r="S169" s="237"/>
      <c r="T169" s="238"/>
      <c r="AT169" s="13" t="s">
        <v>225</v>
      </c>
      <c r="AU169" s="13" t="s">
        <v>82</v>
      </c>
    </row>
    <row r="170" spans="2:12" s="1" customFormat="1" ht="6.95" customHeight="1">
      <c r="B170" s="57"/>
      <c r="C170" s="58"/>
      <c r="D170" s="58"/>
      <c r="E170" s="58"/>
      <c r="F170" s="58"/>
      <c r="G170" s="58"/>
      <c r="H170" s="58"/>
      <c r="I170" s="169"/>
      <c r="J170" s="58"/>
      <c r="K170" s="58"/>
      <c r="L170" s="39"/>
    </row>
  </sheetData>
  <sheetProtection password="CC35" sheet="1" objects="1" scenarios="1" formatColumns="0" formatRows="0" autoFilter="0"/>
  <autoFilter ref="C117:K16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88</v>
      </c>
    </row>
    <row r="3" spans="2:46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82</v>
      </c>
    </row>
    <row r="4" spans="2:46" ht="24.95" customHeight="1">
      <c r="B4" s="16"/>
      <c r="D4" s="131" t="s">
        <v>89</v>
      </c>
      <c r="L4" s="16"/>
      <c r="M4" s="132" t="s">
        <v>9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3" t="s">
        <v>15</v>
      </c>
      <c r="L6" s="16"/>
    </row>
    <row r="7" spans="2:12" ht="16.5" customHeight="1">
      <c r="B7" s="16"/>
      <c r="E7" s="134" t="str">
        <f>'Rekapitulace stavby'!K6</f>
        <v>Ostašovský potok, Liberec-Ostašov, probírka břehových porostů, ř.km 1,750-3,550</v>
      </c>
      <c r="F7" s="133"/>
      <c r="G7" s="133"/>
      <c r="H7" s="133"/>
      <c r="L7" s="16"/>
    </row>
    <row r="8" spans="2:12" s="1" customFormat="1" ht="12" customHeight="1">
      <c r="B8" s="39"/>
      <c r="D8" s="133" t="s">
        <v>90</v>
      </c>
      <c r="I8" s="135"/>
      <c r="L8" s="39"/>
    </row>
    <row r="9" spans="2:12" s="1" customFormat="1" ht="36.95" customHeight="1">
      <c r="B9" s="39"/>
      <c r="E9" s="136" t="s">
        <v>325</v>
      </c>
      <c r="F9" s="1"/>
      <c r="G9" s="1"/>
      <c r="H9" s="1"/>
      <c r="I9" s="135"/>
      <c r="L9" s="39"/>
    </row>
    <row r="10" spans="2:12" s="1" customFormat="1" ht="12">
      <c r="B10" s="39"/>
      <c r="I10" s="135"/>
      <c r="L10" s="39"/>
    </row>
    <row r="11" spans="2:12" s="1" customFormat="1" ht="12" customHeight="1">
      <c r="B11" s="39"/>
      <c r="D11" s="133" t="s">
        <v>17</v>
      </c>
      <c r="F11" s="137" t="s">
        <v>1</v>
      </c>
      <c r="I11" s="138" t="s">
        <v>18</v>
      </c>
      <c r="J11" s="137" t="s">
        <v>1</v>
      </c>
      <c r="L11" s="39"/>
    </row>
    <row r="12" spans="2:12" s="1" customFormat="1" ht="12" customHeight="1">
      <c r="B12" s="39"/>
      <c r="D12" s="133" t="s">
        <v>19</v>
      </c>
      <c r="F12" s="137" t="s">
        <v>20</v>
      </c>
      <c r="I12" s="138" t="s">
        <v>21</v>
      </c>
      <c r="J12" s="139" t="str">
        <f>'Rekapitulace stavby'!AN8</f>
        <v>18.09.2018</v>
      </c>
      <c r="L12" s="39"/>
    </row>
    <row r="13" spans="2:12" s="1" customFormat="1" ht="10.8" customHeight="1">
      <c r="B13" s="39"/>
      <c r="I13" s="135"/>
      <c r="L13" s="39"/>
    </row>
    <row r="14" spans="2:12" s="1" customFormat="1" ht="12" customHeight="1">
      <c r="B14" s="39"/>
      <c r="D14" s="133" t="s">
        <v>23</v>
      </c>
      <c r="I14" s="138" t="s">
        <v>24</v>
      </c>
      <c r="J14" s="137" t="str">
        <f>IF('Rekapitulace stavby'!AN10="","",'Rekapitulace stavby'!AN10)</f>
        <v/>
      </c>
      <c r="L14" s="39"/>
    </row>
    <row r="15" spans="2:12" s="1" customFormat="1" ht="18" customHeight="1">
      <c r="B15" s="39"/>
      <c r="E15" s="137" t="str">
        <f>IF('Rekapitulace stavby'!E11="","",'Rekapitulace stavby'!E11)</f>
        <v xml:space="preserve"> </v>
      </c>
      <c r="I15" s="138" t="s">
        <v>25</v>
      </c>
      <c r="J15" s="137" t="str">
        <f>IF('Rekapitulace stavby'!AN11="","",'Rekapitulace stavby'!AN11)</f>
        <v/>
      </c>
      <c r="L15" s="39"/>
    </row>
    <row r="16" spans="2:12" s="1" customFormat="1" ht="6.95" customHeight="1">
      <c r="B16" s="39"/>
      <c r="I16" s="135"/>
      <c r="L16" s="39"/>
    </row>
    <row r="17" spans="2:12" s="1" customFormat="1" ht="12" customHeight="1">
      <c r="B17" s="39"/>
      <c r="D17" s="133" t="s">
        <v>26</v>
      </c>
      <c r="I17" s="138" t="s">
        <v>24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7"/>
      <c r="G18" s="137"/>
      <c r="H18" s="137"/>
      <c r="I18" s="138" t="s">
        <v>25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5"/>
      <c r="L19" s="39"/>
    </row>
    <row r="20" spans="2:12" s="1" customFormat="1" ht="12" customHeight="1">
      <c r="B20" s="39"/>
      <c r="D20" s="133" t="s">
        <v>28</v>
      </c>
      <c r="I20" s="138" t="s">
        <v>24</v>
      </c>
      <c r="J20" s="137" t="str">
        <f>IF('Rekapitulace stavby'!AN16="","",'Rekapitulace stavby'!AN16)</f>
        <v/>
      </c>
      <c r="L20" s="39"/>
    </row>
    <row r="21" spans="2:12" s="1" customFormat="1" ht="18" customHeight="1">
      <c r="B21" s="39"/>
      <c r="E21" s="137" t="str">
        <f>IF('Rekapitulace stavby'!E17="","",'Rekapitulace stavby'!E17)</f>
        <v xml:space="preserve"> </v>
      </c>
      <c r="I21" s="138" t="s">
        <v>25</v>
      </c>
      <c r="J21" s="137" t="str">
        <f>IF('Rekapitulace stavby'!AN17="","",'Rekapitulace stavby'!AN17)</f>
        <v/>
      </c>
      <c r="L21" s="39"/>
    </row>
    <row r="22" spans="2:12" s="1" customFormat="1" ht="6.95" customHeight="1">
      <c r="B22" s="39"/>
      <c r="I22" s="135"/>
      <c r="L22" s="39"/>
    </row>
    <row r="23" spans="2:12" s="1" customFormat="1" ht="12" customHeight="1">
      <c r="B23" s="39"/>
      <c r="D23" s="133" t="s">
        <v>30</v>
      </c>
      <c r="I23" s="138" t="s">
        <v>24</v>
      </c>
      <c r="J23" s="137" t="s">
        <v>1</v>
      </c>
      <c r="L23" s="39"/>
    </row>
    <row r="24" spans="2:12" s="1" customFormat="1" ht="18" customHeight="1">
      <c r="B24" s="39"/>
      <c r="E24" s="137" t="s">
        <v>31</v>
      </c>
      <c r="I24" s="138" t="s">
        <v>25</v>
      </c>
      <c r="J24" s="137" t="s">
        <v>1</v>
      </c>
      <c r="L24" s="39"/>
    </row>
    <row r="25" spans="2:12" s="1" customFormat="1" ht="6.95" customHeight="1">
      <c r="B25" s="39"/>
      <c r="I25" s="135"/>
      <c r="L25" s="39"/>
    </row>
    <row r="26" spans="2:12" s="1" customFormat="1" ht="12" customHeight="1">
      <c r="B26" s="39"/>
      <c r="D26" s="133" t="s">
        <v>32</v>
      </c>
      <c r="I26" s="135"/>
      <c r="L26" s="39"/>
    </row>
    <row r="27" spans="2:12" s="7" customFormat="1" ht="16.5" customHeight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>
      <c r="B28" s="39"/>
      <c r="I28" s="135"/>
      <c r="L28" s="39"/>
    </row>
    <row r="29" spans="2:12" s="1" customFormat="1" ht="6.95" customHeight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>
      <c r="B30" s="39"/>
      <c r="D30" s="144" t="s">
        <v>33</v>
      </c>
      <c r="I30" s="135"/>
      <c r="J30" s="145">
        <f>ROUND(J118,2)</f>
        <v>0</v>
      </c>
      <c r="L30" s="39"/>
    </row>
    <row r="31" spans="2:12" s="1" customFormat="1" ht="6.95" customHeight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>
      <c r="B32" s="39"/>
      <c r="F32" s="146" t="s">
        <v>35</v>
      </c>
      <c r="I32" s="147" t="s">
        <v>34</v>
      </c>
      <c r="J32" s="146" t="s">
        <v>36</v>
      </c>
      <c r="L32" s="39"/>
    </row>
    <row r="33" spans="2:12" s="1" customFormat="1" ht="14.4" customHeight="1">
      <c r="B33" s="39"/>
      <c r="D33" s="148" t="s">
        <v>37</v>
      </c>
      <c r="E33" s="133" t="s">
        <v>38</v>
      </c>
      <c r="F33" s="149">
        <f>ROUND((SUM(BE118:BE140)),2)</f>
        <v>0</v>
      </c>
      <c r="I33" s="150">
        <v>0</v>
      </c>
      <c r="J33" s="149">
        <f>ROUND(((SUM(BE118:BE140))*I33),2)</f>
        <v>0</v>
      </c>
      <c r="L33" s="39"/>
    </row>
    <row r="34" spans="2:12" s="1" customFormat="1" ht="14.4" customHeight="1">
      <c r="B34" s="39"/>
      <c r="E34" s="133" t="s">
        <v>39</v>
      </c>
      <c r="F34" s="149">
        <f>ROUND((SUM(BF118:BF140)),2)</f>
        <v>0</v>
      </c>
      <c r="I34" s="150">
        <v>0</v>
      </c>
      <c r="J34" s="149">
        <f>ROUND(((SUM(BF118:BF140))*I34),2)</f>
        <v>0</v>
      </c>
      <c r="L34" s="39"/>
    </row>
    <row r="35" spans="2:12" s="1" customFormat="1" ht="14.4" customHeight="1" hidden="1">
      <c r="B35" s="39"/>
      <c r="E35" s="133" t="s">
        <v>40</v>
      </c>
      <c r="F35" s="149">
        <f>ROUND((SUM(BG118:BG140)),2)</f>
        <v>0</v>
      </c>
      <c r="I35" s="150">
        <v>0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41</v>
      </c>
      <c r="F36" s="149">
        <f>ROUND((SUM(BH118:BH140)),2)</f>
        <v>0</v>
      </c>
      <c r="I36" s="150">
        <v>0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42</v>
      </c>
      <c r="F37" s="149">
        <f>ROUND((SUM(BI118:BI140)),2)</f>
        <v>0</v>
      </c>
      <c r="I37" s="150">
        <v>0</v>
      </c>
      <c r="J37" s="149">
        <f>0</f>
        <v>0</v>
      </c>
      <c r="L37" s="39"/>
    </row>
    <row r="38" spans="2:12" s="1" customFormat="1" ht="6.95" customHeight="1">
      <c r="B38" s="39"/>
      <c r="I38" s="135"/>
      <c r="L38" s="39"/>
    </row>
    <row r="39" spans="2:12" s="1" customFormat="1" ht="25.4" customHeight="1">
      <c r="B39" s="39"/>
      <c r="C39" s="151"/>
      <c r="D39" s="152" t="s">
        <v>43</v>
      </c>
      <c r="E39" s="153"/>
      <c r="F39" s="153"/>
      <c r="G39" s="154" t="s">
        <v>44</v>
      </c>
      <c r="H39" s="155" t="s">
        <v>45</v>
      </c>
      <c r="I39" s="156"/>
      <c r="J39" s="157">
        <f>SUM(J30:J37)</f>
        <v>0</v>
      </c>
      <c r="K39" s="158"/>
      <c r="L39" s="39"/>
    </row>
    <row r="40" spans="2:12" s="1" customFormat="1" ht="14.4" customHeight="1">
      <c r="B40" s="39"/>
      <c r="I40" s="135"/>
      <c r="L40" s="39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39"/>
      <c r="D50" s="159" t="s">
        <v>46</v>
      </c>
      <c r="E50" s="160"/>
      <c r="F50" s="160"/>
      <c r="G50" s="159" t="s">
        <v>47</v>
      </c>
      <c r="H50" s="160"/>
      <c r="I50" s="161"/>
      <c r="J50" s="160"/>
      <c r="K50" s="160"/>
      <c r="L50" s="3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">
      <c r="B61" s="39"/>
      <c r="D61" s="162" t="s">
        <v>48</v>
      </c>
      <c r="E61" s="163"/>
      <c r="F61" s="164" t="s">
        <v>49</v>
      </c>
      <c r="G61" s="162" t="s">
        <v>48</v>
      </c>
      <c r="H61" s="163"/>
      <c r="I61" s="165"/>
      <c r="J61" s="166" t="s">
        <v>49</v>
      </c>
      <c r="K61" s="163"/>
      <c r="L61" s="39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">
      <c r="B65" s="39"/>
      <c r="D65" s="159" t="s">
        <v>50</v>
      </c>
      <c r="E65" s="160"/>
      <c r="F65" s="160"/>
      <c r="G65" s="159" t="s">
        <v>51</v>
      </c>
      <c r="H65" s="160"/>
      <c r="I65" s="161"/>
      <c r="J65" s="160"/>
      <c r="K65" s="160"/>
      <c r="L65" s="39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">
      <c r="B76" s="39"/>
      <c r="D76" s="162" t="s">
        <v>48</v>
      </c>
      <c r="E76" s="163"/>
      <c r="F76" s="164" t="s">
        <v>49</v>
      </c>
      <c r="G76" s="162" t="s">
        <v>48</v>
      </c>
      <c r="H76" s="163"/>
      <c r="I76" s="165"/>
      <c r="J76" s="166" t="s">
        <v>49</v>
      </c>
      <c r="K76" s="163"/>
      <c r="L76" s="39"/>
    </row>
    <row r="77" spans="2:12" s="1" customFormat="1" ht="14.4" customHeight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81" spans="2:12" s="1" customFormat="1" ht="6.95" customHeight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>
      <c r="B82" s="34"/>
      <c r="C82" s="19" t="s">
        <v>92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>
      <c r="B84" s="34"/>
      <c r="C84" s="28" t="s">
        <v>15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>
      <c r="B85" s="34"/>
      <c r="C85" s="35"/>
      <c r="D85" s="35"/>
      <c r="E85" s="173" t="str">
        <f>E7</f>
        <v>Ostašovský potok, Liberec-Ostašov, probírka břehových porostů, ř.km 1,750-3,550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>
      <c r="B86" s="34"/>
      <c r="C86" s="28" t="s">
        <v>90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>
      <c r="B87" s="34"/>
      <c r="C87" s="35"/>
      <c r="D87" s="35"/>
      <c r="E87" s="67" t="str">
        <f>E9</f>
        <v>44618/3 - Vedlejší a ostatní náklady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>
      <c r="B89" s="34"/>
      <c r="C89" s="28" t="s">
        <v>19</v>
      </c>
      <c r="D89" s="35"/>
      <c r="E89" s="35"/>
      <c r="F89" s="23" t="str">
        <f>F12</f>
        <v xml:space="preserve"> </v>
      </c>
      <c r="G89" s="35"/>
      <c r="H89" s="35"/>
      <c r="I89" s="138" t="s">
        <v>21</v>
      </c>
      <c r="J89" s="70" t="str">
        <f>IF(J12="","",J12)</f>
        <v>18.09.2018</v>
      </c>
      <c r="K89" s="35"/>
      <c r="L89" s="39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>
      <c r="B91" s="34"/>
      <c r="C91" s="28" t="s">
        <v>23</v>
      </c>
      <c r="D91" s="35"/>
      <c r="E91" s="35"/>
      <c r="F91" s="23" t="str">
        <f>E15</f>
        <v xml:space="preserve"> </v>
      </c>
      <c r="G91" s="35"/>
      <c r="H91" s="35"/>
      <c r="I91" s="138" t="s">
        <v>28</v>
      </c>
      <c r="J91" s="32" t="str">
        <f>E21</f>
        <v xml:space="preserve"> </v>
      </c>
      <c r="K91" s="35"/>
      <c r="L91" s="39"/>
    </row>
    <row r="92" spans="2:12" s="1" customFormat="1" ht="15.15" customHeight="1">
      <c r="B92" s="34"/>
      <c r="C92" s="28" t="s">
        <v>26</v>
      </c>
      <c r="D92" s="35"/>
      <c r="E92" s="35"/>
      <c r="F92" s="23" t="str">
        <f>IF(E18="","",E18)</f>
        <v>Vyplň údaj</v>
      </c>
      <c r="G92" s="35"/>
      <c r="H92" s="35"/>
      <c r="I92" s="138" t="s">
        <v>30</v>
      </c>
      <c r="J92" s="32" t="str">
        <f>E24</f>
        <v>Hlubuček V.</v>
      </c>
      <c r="K92" s="35"/>
      <c r="L92" s="39"/>
    </row>
    <row r="93" spans="2:12" s="1" customFormat="1" ht="10.3" customHeight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>
      <c r="B94" s="34"/>
      <c r="C94" s="174" t="s">
        <v>93</v>
      </c>
      <c r="D94" s="175"/>
      <c r="E94" s="175"/>
      <c r="F94" s="175"/>
      <c r="G94" s="175"/>
      <c r="H94" s="175"/>
      <c r="I94" s="176"/>
      <c r="J94" s="177" t="s">
        <v>94</v>
      </c>
      <c r="K94" s="175"/>
      <c r="L94" s="39"/>
    </row>
    <row r="95" spans="2:12" s="1" customFormat="1" ht="10.3" customHeight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>
      <c r="B96" s="34"/>
      <c r="C96" s="178" t="s">
        <v>95</v>
      </c>
      <c r="D96" s="35"/>
      <c r="E96" s="35"/>
      <c r="F96" s="35"/>
      <c r="G96" s="35"/>
      <c r="H96" s="35"/>
      <c r="I96" s="135"/>
      <c r="J96" s="101">
        <f>J118</f>
        <v>0</v>
      </c>
      <c r="K96" s="35"/>
      <c r="L96" s="39"/>
      <c r="AU96" s="13" t="s">
        <v>96</v>
      </c>
    </row>
    <row r="97" spans="2:12" s="8" customFormat="1" ht="24.95" customHeight="1">
      <c r="B97" s="179"/>
      <c r="C97" s="180"/>
      <c r="D97" s="181" t="s">
        <v>97</v>
      </c>
      <c r="E97" s="182"/>
      <c r="F97" s="182"/>
      <c r="G97" s="182"/>
      <c r="H97" s="182"/>
      <c r="I97" s="183"/>
      <c r="J97" s="184">
        <f>J119</f>
        <v>0</v>
      </c>
      <c r="K97" s="180"/>
      <c r="L97" s="185"/>
    </row>
    <row r="98" spans="2:12" s="9" customFormat="1" ht="19.9" customHeight="1">
      <c r="B98" s="186"/>
      <c r="C98" s="187"/>
      <c r="D98" s="188" t="s">
        <v>326</v>
      </c>
      <c r="E98" s="189"/>
      <c r="F98" s="189"/>
      <c r="G98" s="189"/>
      <c r="H98" s="189"/>
      <c r="I98" s="190"/>
      <c r="J98" s="191">
        <f>J120</f>
        <v>0</v>
      </c>
      <c r="K98" s="187"/>
      <c r="L98" s="192"/>
    </row>
    <row r="99" spans="2:12" s="1" customFormat="1" ht="21.8" customHeight="1">
      <c r="B99" s="34"/>
      <c r="C99" s="35"/>
      <c r="D99" s="35"/>
      <c r="E99" s="35"/>
      <c r="F99" s="35"/>
      <c r="G99" s="35"/>
      <c r="H99" s="35"/>
      <c r="I99" s="135"/>
      <c r="J99" s="35"/>
      <c r="K99" s="35"/>
      <c r="L99" s="39"/>
    </row>
    <row r="100" spans="2:12" s="1" customFormat="1" ht="6.95" customHeight="1">
      <c r="B100" s="57"/>
      <c r="C100" s="58"/>
      <c r="D100" s="58"/>
      <c r="E100" s="58"/>
      <c r="F100" s="58"/>
      <c r="G100" s="58"/>
      <c r="H100" s="58"/>
      <c r="I100" s="169"/>
      <c r="J100" s="58"/>
      <c r="K100" s="58"/>
      <c r="L100" s="39"/>
    </row>
    <row r="104" spans="2:12" s="1" customFormat="1" ht="6.95" customHeight="1">
      <c r="B104" s="59"/>
      <c r="C104" s="60"/>
      <c r="D104" s="60"/>
      <c r="E104" s="60"/>
      <c r="F104" s="60"/>
      <c r="G104" s="60"/>
      <c r="H104" s="60"/>
      <c r="I104" s="172"/>
      <c r="J104" s="60"/>
      <c r="K104" s="60"/>
      <c r="L104" s="39"/>
    </row>
    <row r="105" spans="2:12" s="1" customFormat="1" ht="24.95" customHeight="1">
      <c r="B105" s="34"/>
      <c r="C105" s="19" t="s">
        <v>99</v>
      </c>
      <c r="D105" s="35"/>
      <c r="E105" s="35"/>
      <c r="F105" s="35"/>
      <c r="G105" s="35"/>
      <c r="H105" s="35"/>
      <c r="I105" s="135"/>
      <c r="J105" s="35"/>
      <c r="K105" s="35"/>
      <c r="L105" s="39"/>
    </row>
    <row r="106" spans="2:12" s="1" customFormat="1" ht="6.95" customHeight="1">
      <c r="B106" s="34"/>
      <c r="C106" s="35"/>
      <c r="D106" s="35"/>
      <c r="E106" s="35"/>
      <c r="F106" s="35"/>
      <c r="G106" s="35"/>
      <c r="H106" s="35"/>
      <c r="I106" s="135"/>
      <c r="J106" s="35"/>
      <c r="K106" s="35"/>
      <c r="L106" s="39"/>
    </row>
    <row r="107" spans="2:12" s="1" customFormat="1" ht="12" customHeight="1">
      <c r="B107" s="34"/>
      <c r="C107" s="28" t="s">
        <v>15</v>
      </c>
      <c r="D107" s="35"/>
      <c r="E107" s="35"/>
      <c r="F107" s="35"/>
      <c r="G107" s="35"/>
      <c r="H107" s="35"/>
      <c r="I107" s="135"/>
      <c r="J107" s="35"/>
      <c r="K107" s="35"/>
      <c r="L107" s="39"/>
    </row>
    <row r="108" spans="2:12" s="1" customFormat="1" ht="16.5" customHeight="1">
      <c r="B108" s="34"/>
      <c r="C108" s="35"/>
      <c r="D108" s="35"/>
      <c r="E108" s="173" t="str">
        <f>E7</f>
        <v>Ostašovský potok, Liberec-Ostašov, probírka břehových porostů, ř.km 1,750-3,550</v>
      </c>
      <c r="F108" s="28"/>
      <c r="G108" s="28"/>
      <c r="H108" s="28"/>
      <c r="I108" s="135"/>
      <c r="J108" s="35"/>
      <c r="K108" s="35"/>
      <c r="L108" s="39"/>
    </row>
    <row r="109" spans="2:12" s="1" customFormat="1" ht="12" customHeight="1">
      <c r="B109" s="34"/>
      <c r="C109" s="28" t="s">
        <v>90</v>
      </c>
      <c r="D109" s="35"/>
      <c r="E109" s="35"/>
      <c r="F109" s="35"/>
      <c r="G109" s="35"/>
      <c r="H109" s="35"/>
      <c r="I109" s="135"/>
      <c r="J109" s="35"/>
      <c r="K109" s="35"/>
      <c r="L109" s="39"/>
    </row>
    <row r="110" spans="2:12" s="1" customFormat="1" ht="16.5" customHeight="1">
      <c r="B110" s="34"/>
      <c r="C110" s="35"/>
      <c r="D110" s="35"/>
      <c r="E110" s="67" t="str">
        <f>E9</f>
        <v>44618/3 - Vedlejší a ostatní náklady</v>
      </c>
      <c r="F110" s="35"/>
      <c r="G110" s="35"/>
      <c r="H110" s="35"/>
      <c r="I110" s="135"/>
      <c r="J110" s="35"/>
      <c r="K110" s="35"/>
      <c r="L110" s="39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12" customHeight="1">
      <c r="B112" s="34"/>
      <c r="C112" s="28" t="s">
        <v>19</v>
      </c>
      <c r="D112" s="35"/>
      <c r="E112" s="35"/>
      <c r="F112" s="23" t="str">
        <f>F12</f>
        <v xml:space="preserve"> </v>
      </c>
      <c r="G112" s="35"/>
      <c r="H112" s="35"/>
      <c r="I112" s="138" t="s">
        <v>21</v>
      </c>
      <c r="J112" s="70" t="str">
        <f>IF(J12="","",J12)</f>
        <v>18.09.2018</v>
      </c>
      <c r="K112" s="35"/>
      <c r="L112" s="39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5.15" customHeight="1">
      <c r="B114" s="34"/>
      <c r="C114" s="28" t="s">
        <v>23</v>
      </c>
      <c r="D114" s="35"/>
      <c r="E114" s="35"/>
      <c r="F114" s="23" t="str">
        <f>E15</f>
        <v xml:space="preserve"> </v>
      </c>
      <c r="G114" s="35"/>
      <c r="H114" s="35"/>
      <c r="I114" s="138" t="s">
        <v>28</v>
      </c>
      <c r="J114" s="32" t="str">
        <f>E21</f>
        <v xml:space="preserve"> </v>
      </c>
      <c r="K114" s="35"/>
      <c r="L114" s="39"/>
    </row>
    <row r="115" spans="2:12" s="1" customFormat="1" ht="15.15" customHeight="1">
      <c r="B115" s="34"/>
      <c r="C115" s="28" t="s">
        <v>26</v>
      </c>
      <c r="D115" s="35"/>
      <c r="E115" s="35"/>
      <c r="F115" s="23" t="str">
        <f>IF(E18="","",E18)</f>
        <v>Vyplň údaj</v>
      </c>
      <c r="G115" s="35"/>
      <c r="H115" s="35"/>
      <c r="I115" s="138" t="s">
        <v>30</v>
      </c>
      <c r="J115" s="32" t="str">
        <f>E24</f>
        <v>Hlubuček V.</v>
      </c>
      <c r="K115" s="35"/>
      <c r="L115" s="39"/>
    </row>
    <row r="116" spans="2:12" s="1" customFormat="1" ht="10.3" customHeight="1">
      <c r="B116" s="34"/>
      <c r="C116" s="35"/>
      <c r="D116" s="35"/>
      <c r="E116" s="35"/>
      <c r="F116" s="35"/>
      <c r="G116" s="35"/>
      <c r="H116" s="35"/>
      <c r="I116" s="135"/>
      <c r="J116" s="35"/>
      <c r="K116" s="35"/>
      <c r="L116" s="39"/>
    </row>
    <row r="117" spans="2:20" s="10" customFormat="1" ht="29.25" customHeight="1">
      <c r="B117" s="193"/>
      <c r="C117" s="194" t="s">
        <v>100</v>
      </c>
      <c r="D117" s="195" t="s">
        <v>58</v>
      </c>
      <c r="E117" s="195" t="s">
        <v>54</v>
      </c>
      <c r="F117" s="195" t="s">
        <v>55</v>
      </c>
      <c r="G117" s="195" t="s">
        <v>101</v>
      </c>
      <c r="H117" s="195" t="s">
        <v>102</v>
      </c>
      <c r="I117" s="196" t="s">
        <v>103</v>
      </c>
      <c r="J117" s="195" t="s">
        <v>94</v>
      </c>
      <c r="K117" s="197" t="s">
        <v>104</v>
      </c>
      <c r="L117" s="198"/>
      <c r="M117" s="91" t="s">
        <v>1</v>
      </c>
      <c r="N117" s="92" t="s">
        <v>37</v>
      </c>
      <c r="O117" s="92" t="s">
        <v>105</v>
      </c>
      <c r="P117" s="92" t="s">
        <v>106</v>
      </c>
      <c r="Q117" s="92" t="s">
        <v>107</v>
      </c>
      <c r="R117" s="92" t="s">
        <v>108</v>
      </c>
      <c r="S117" s="92" t="s">
        <v>109</v>
      </c>
      <c r="T117" s="93" t="s">
        <v>110</v>
      </c>
    </row>
    <row r="118" spans="2:63" s="1" customFormat="1" ht="22.8" customHeight="1">
      <c r="B118" s="34"/>
      <c r="C118" s="98" t="s">
        <v>111</v>
      </c>
      <c r="D118" s="35"/>
      <c r="E118" s="35"/>
      <c r="F118" s="35"/>
      <c r="G118" s="35"/>
      <c r="H118" s="35"/>
      <c r="I118" s="135"/>
      <c r="J118" s="199">
        <f>BK118</f>
        <v>0</v>
      </c>
      <c r="K118" s="35"/>
      <c r="L118" s="39"/>
      <c r="M118" s="94"/>
      <c r="N118" s="95"/>
      <c r="O118" s="95"/>
      <c r="P118" s="200">
        <f>P119</f>
        <v>0</v>
      </c>
      <c r="Q118" s="95"/>
      <c r="R118" s="200">
        <f>R119</f>
        <v>0</v>
      </c>
      <c r="S118" s="95"/>
      <c r="T118" s="201">
        <f>T119</f>
        <v>2.13</v>
      </c>
      <c r="AT118" s="13" t="s">
        <v>72</v>
      </c>
      <c r="AU118" s="13" t="s">
        <v>96</v>
      </c>
      <c r="BK118" s="202">
        <f>BK119</f>
        <v>0</v>
      </c>
    </row>
    <row r="119" spans="2:63" s="11" customFormat="1" ht="25.9" customHeight="1">
      <c r="B119" s="203"/>
      <c r="C119" s="204"/>
      <c r="D119" s="205" t="s">
        <v>72</v>
      </c>
      <c r="E119" s="206" t="s">
        <v>112</v>
      </c>
      <c r="F119" s="206" t="s">
        <v>113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2.13</v>
      </c>
      <c r="AR119" s="214" t="s">
        <v>80</v>
      </c>
      <c r="AT119" s="215" t="s">
        <v>72</v>
      </c>
      <c r="AU119" s="215" t="s">
        <v>7</v>
      </c>
      <c r="AY119" s="214" t="s">
        <v>114</v>
      </c>
      <c r="BK119" s="216">
        <f>BK120</f>
        <v>0</v>
      </c>
    </row>
    <row r="120" spans="2:63" s="11" customFormat="1" ht="22.8" customHeight="1">
      <c r="B120" s="203"/>
      <c r="C120" s="204"/>
      <c r="D120" s="205" t="s">
        <v>72</v>
      </c>
      <c r="E120" s="217" t="s">
        <v>159</v>
      </c>
      <c r="F120" s="217" t="s">
        <v>87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SUM(P121:P140)</f>
        <v>0</v>
      </c>
      <c r="Q120" s="211"/>
      <c r="R120" s="212">
        <f>SUM(R121:R140)</f>
        <v>0</v>
      </c>
      <c r="S120" s="211"/>
      <c r="T120" s="213">
        <f>SUM(T121:T140)</f>
        <v>2.13</v>
      </c>
      <c r="AR120" s="214" t="s">
        <v>80</v>
      </c>
      <c r="AT120" s="215" t="s">
        <v>72</v>
      </c>
      <c r="AU120" s="215" t="s">
        <v>80</v>
      </c>
      <c r="AY120" s="214" t="s">
        <v>114</v>
      </c>
      <c r="BK120" s="216">
        <f>SUM(BK121:BK140)</f>
        <v>0</v>
      </c>
    </row>
    <row r="121" spans="2:65" s="1" customFormat="1" ht="16.5" customHeight="1">
      <c r="B121" s="34"/>
      <c r="C121" s="219" t="s">
        <v>80</v>
      </c>
      <c r="D121" s="219" t="s">
        <v>116</v>
      </c>
      <c r="E121" s="220" t="s">
        <v>327</v>
      </c>
      <c r="F121" s="221" t="s">
        <v>328</v>
      </c>
      <c r="G121" s="222" t="s">
        <v>329</v>
      </c>
      <c r="H121" s="223">
        <v>1</v>
      </c>
      <c r="I121" s="224"/>
      <c r="J121" s="225">
        <f>ROUND(I121*H121,2)</f>
        <v>0</v>
      </c>
      <c r="K121" s="221" t="s">
        <v>1</v>
      </c>
      <c r="L121" s="39"/>
      <c r="M121" s="226" t="s">
        <v>1</v>
      </c>
      <c r="N121" s="227" t="s">
        <v>38</v>
      </c>
      <c r="O121" s="82"/>
      <c r="P121" s="228">
        <f>O121*H121</f>
        <v>0</v>
      </c>
      <c r="Q121" s="228">
        <v>0</v>
      </c>
      <c r="R121" s="228">
        <f>Q121*H121</f>
        <v>0</v>
      </c>
      <c r="S121" s="228">
        <v>0.355</v>
      </c>
      <c r="T121" s="229">
        <f>S121*H121</f>
        <v>0.355</v>
      </c>
      <c r="AR121" s="230" t="s">
        <v>121</v>
      </c>
      <c r="AT121" s="230" t="s">
        <v>116</v>
      </c>
      <c r="AU121" s="230" t="s">
        <v>82</v>
      </c>
      <c r="AY121" s="13" t="s">
        <v>114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3" t="s">
        <v>80</v>
      </c>
      <c r="BK121" s="231">
        <f>ROUND(I121*H121,2)</f>
        <v>0</v>
      </c>
      <c r="BL121" s="13" t="s">
        <v>121</v>
      </c>
      <c r="BM121" s="230" t="s">
        <v>330</v>
      </c>
    </row>
    <row r="122" spans="2:47" s="1" customFormat="1" ht="12">
      <c r="B122" s="34"/>
      <c r="C122" s="35"/>
      <c r="D122" s="232" t="s">
        <v>123</v>
      </c>
      <c r="E122" s="35"/>
      <c r="F122" s="233" t="s">
        <v>328</v>
      </c>
      <c r="G122" s="35"/>
      <c r="H122" s="35"/>
      <c r="I122" s="135"/>
      <c r="J122" s="35"/>
      <c r="K122" s="35"/>
      <c r="L122" s="39"/>
      <c r="M122" s="234"/>
      <c r="N122" s="82"/>
      <c r="O122" s="82"/>
      <c r="P122" s="82"/>
      <c r="Q122" s="82"/>
      <c r="R122" s="82"/>
      <c r="S122" s="82"/>
      <c r="T122" s="83"/>
      <c r="AT122" s="13" t="s">
        <v>123</v>
      </c>
      <c r="AU122" s="13" t="s">
        <v>82</v>
      </c>
    </row>
    <row r="123" spans="2:47" s="1" customFormat="1" ht="12">
      <c r="B123" s="34"/>
      <c r="C123" s="35"/>
      <c r="D123" s="232" t="s">
        <v>225</v>
      </c>
      <c r="E123" s="35"/>
      <c r="F123" s="235" t="s">
        <v>331</v>
      </c>
      <c r="G123" s="35"/>
      <c r="H123" s="35"/>
      <c r="I123" s="135"/>
      <c r="J123" s="35"/>
      <c r="K123" s="35"/>
      <c r="L123" s="39"/>
      <c r="M123" s="234"/>
      <c r="N123" s="82"/>
      <c r="O123" s="82"/>
      <c r="P123" s="82"/>
      <c r="Q123" s="82"/>
      <c r="R123" s="82"/>
      <c r="S123" s="82"/>
      <c r="T123" s="83"/>
      <c r="AT123" s="13" t="s">
        <v>225</v>
      </c>
      <c r="AU123" s="13" t="s">
        <v>82</v>
      </c>
    </row>
    <row r="124" spans="2:65" s="1" customFormat="1" ht="16.5" customHeight="1">
      <c r="B124" s="34"/>
      <c r="C124" s="219" t="s">
        <v>82</v>
      </c>
      <c r="D124" s="219" t="s">
        <v>116</v>
      </c>
      <c r="E124" s="220" t="s">
        <v>332</v>
      </c>
      <c r="F124" s="221" t="s">
        <v>333</v>
      </c>
      <c r="G124" s="222" t="s">
        <v>329</v>
      </c>
      <c r="H124" s="223">
        <v>1</v>
      </c>
      <c r="I124" s="224"/>
      <c r="J124" s="225">
        <f>ROUND(I124*H124,2)</f>
        <v>0</v>
      </c>
      <c r="K124" s="221" t="s">
        <v>1</v>
      </c>
      <c r="L124" s="39"/>
      <c r="M124" s="226" t="s">
        <v>1</v>
      </c>
      <c r="N124" s="227" t="s">
        <v>38</v>
      </c>
      <c r="O124" s="82"/>
      <c r="P124" s="228">
        <f>O124*H124</f>
        <v>0</v>
      </c>
      <c r="Q124" s="228">
        <v>0</v>
      </c>
      <c r="R124" s="228">
        <f>Q124*H124</f>
        <v>0</v>
      </c>
      <c r="S124" s="228">
        <v>0.355</v>
      </c>
      <c r="T124" s="229">
        <f>S124*H124</f>
        <v>0.355</v>
      </c>
      <c r="AR124" s="230" t="s">
        <v>121</v>
      </c>
      <c r="AT124" s="230" t="s">
        <v>116</v>
      </c>
      <c r="AU124" s="230" t="s">
        <v>82</v>
      </c>
      <c r="AY124" s="13" t="s">
        <v>114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3" t="s">
        <v>80</v>
      </c>
      <c r="BK124" s="231">
        <f>ROUND(I124*H124,2)</f>
        <v>0</v>
      </c>
      <c r="BL124" s="13" t="s">
        <v>121</v>
      </c>
      <c r="BM124" s="230" t="s">
        <v>334</v>
      </c>
    </row>
    <row r="125" spans="2:47" s="1" customFormat="1" ht="12">
      <c r="B125" s="34"/>
      <c r="C125" s="35"/>
      <c r="D125" s="232" t="s">
        <v>123</v>
      </c>
      <c r="E125" s="35"/>
      <c r="F125" s="233" t="s">
        <v>333</v>
      </c>
      <c r="G125" s="35"/>
      <c r="H125" s="35"/>
      <c r="I125" s="135"/>
      <c r="J125" s="35"/>
      <c r="K125" s="35"/>
      <c r="L125" s="39"/>
      <c r="M125" s="234"/>
      <c r="N125" s="82"/>
      <c r="O125" s="82"/>
      <c r="P125" s="82"/>
      <c r="Q125" s="82"/>
      <c r="R125" s="82"/>
      <c r="S125" s="82"/>
      <c r="T125" s="83"/>
      <c r="AT125" s="13" t="s">
        <v>123</v>
      </c>
      <c r="AU125" s="13" t="s">
        <v>82</v>
      </c>
    </row>
    <row r="126" spans="2:47" s="1" customFormat="1" ht="12">
      <c r="B126" s="34"/>
      <c r="C126" s="35"/>
      <c r="D126" s="232" t="s">
        <v>225</v>
      </c>
      <c r="E126" s="35"/>
      <c r="F126" s="235" t="s">
        <v>335</v>
      </c>
      <c r="G126" s="35"/>
      <c r="H126" s="35"/>
      <c r="I126" s="135"/>
      <c r="J126" s="35"/>
      <c r="K126" s="35"/>
      <c r="L126" s="39"/>
      <c r="M126" s="234"/>
      <c r="N126" s="82"/>
      <c r="O126" s="82"/>
      <c r="P126" s="82"/>
      <c r="Q126" s="82"/>
      <c r="R126" s="82"/>
      <c r="S126" s="82"/>
      <c r="T126" s="83"/>
      <c r="AT126" s="13" t="s">
        <v>225</v>
      </c>
      <c r="AU126" s="13" t="s">
        <v>82</v>
      </c>
    </row>
    <row r="127" spans="2:65" s="1" customFormat="1" ht="24" customHeight="1">
      <c r="B127" s="34"/>
      <c r="C127" s="219" t="s">
        <v>130</v>
      </c>
      <c r="D127" s="219" t="s">
        <v>116</v>
      </c>
      <c r="E127" s="220" t="s">
        <v>336</v>
      </c>
      <c r="F127" s="221" t="s">
        <v>337</v>
      </c>
      <c r="G127" s="222" t="s">
        <v>329</v>
      </c>
      <c r="H127" s="223">
        <v>1</v>
      </c>
      <c r="I127" s="224"/>
      <c r="J127" s="225">
        <f>ROUND(I127*H127,2)</f>
        <v>0</v>
      </c>
      <c r="K127" s="221" t="s">
        <v>1</v>
      </c>
      <c r="L127" s="39"/>
      <c r="M127" s="226" t="s">
        <v>1</v>
      </c>
      <c r="N127" s="227" t="s">
        <v>38</v>
      </c>
      <c r="O127" s="82"/>
      <c r="P127" s="228">
        <f>O127*H127</f>
        <v>0</v>
      </c>
      <c r="Q127" s="228">
        <v>0</v>
      </c>
      <c r="R127" s="228">
        <f>Q127*H127</f>
        <v>0</v>
      </c>
      <c r="S127" s="228">
        <v>0.355</v>
      </c>
      <c r="T127" s="229">
        <f>S127*H127</f>
        <v>0.355</v>
      </c>
      <c r="AR127" s="230" t="s">
        <v>121</v>
      </c>
      <c r="AT127" s="230" t="s">
        <v>116</v>
      </c>
      <c r="AU127" s="230" t="s">
        <v>82</v>
      </c>
      <c r="AY127" s="13" t="s">
        <v>114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80</v>
      </c>
      <c r="BK127" s="231">
        <f>ROUND(I127*H127,2)</f>
        <v>0</v>
      </c>
      <c r="BL127" s="13" t="s">
        <v>121</v>
      </c>
      <c r="BM127" s="230" t="s">
        <v>338</v>
      </c>
    </row>
    <row r="128" spans="2:47" s="1" customFormat="1" ht="12">
      <c r="B128" s="34"/>
      <c r="C128" s="35"/>
      <c r="D128" s="232" t="s">
        <v>123</v>
      </c>
      <c r="E128" s="35"/>
      <c r="F128" s="233" t="s">
        <v>339</v>
      </c>
      <c r="G128" s="35"/>
      <c r="H128" s="35"/>
      <c r="I128" s="135"/>
      <c r="J128" s="35"/>
      <c r="K128" s="35"/>
      <c r="L128" s="39"/>
      <c r="M128" s="234"/>
      <c r="N128" s="82"/>
      <c r="O128" s="82"/>
      <c r="P128" s="82"/>
      <c r="Q128" s="82"/>
      <c r="R128" s="82"/>
      <c r="S128" s="82"/>
      <c r="T128" s="83"/>
      <c r="AT128" s="13" t="s">
        <v>123</v>
      </c>
      <c r="AU128" s="13" t="s">
        <v>82</v>
      </c>
    </row>
    <row r="129" spans="2:47" s="1" customFormat="1" ht="12">
      <c r="B129" s="34"/>
      <c r="C129" s="35"/>
      <c r="D129" s="232" t="s">
        <v>225</v>
      </c>
      <c r="E129" s="35"/>
      <c r="F129" s="235" t="s">
        <v>340</v>
      </c>
      <c r="G129" s="35"/>
      <c r="H129" s="35"/>
      <c r="I129" s="135"/>
      <c r="J129" s="35"/>
      <c r="K129" s="35"/>
      <c r="L129" s="39"/>
      <c r="M129" s="234"/>
      <c r="N129" s="82"/>
      <c r="O129" s="82"/>
      <c r="P129" s="82"/>
      <c r="Q129" s="82"/>
      <c r="R129" s="82"/>
      <c r="S129" s="82"/>
      <c r="T129" s="83"/>
      <c r="AT129" s="13" t="s">
        <v>225</v>
      </c>
      <c r="AU129" s="13" t="s">
        <v>82</v>
      </c>
    </row>
    <row r="130" spans="2:65" s="1" customFormat="1" ht="16.5" customHeight="1">
      <c r="B130" s="34"/>
      <c r="C130" s="219" t="s">
        <v>121</v>
      </c>
      <c r="D130" s="219" t="s">
        <v>116</v>
      </c>
      <c r="E130" s="220" t="s">
        <v>341</v>
      </c>
      <c r="F130" s="221" t="s">
        <v>342</v>
      </c>
      <c r="G130" s="222" t="s">
        <v>329</v>
      </c>
      <c r="H130" s="223">
        <v>1</v>
      </c>
      <c r="I130" s="224"/>
      <c r="J130" s="225">
        <f>ROUND(I130*H130,2)</f>
        <v>0</v>
      </c>
      <c r="K130" s="221" t="s">
        <v>1</v>
      </c>
      <c r="L130" s="39"/>
      <c r="M130" s="226" t="s">
        <v>1</v>
      </c>
      <c r="N130" s="227" t="s">
        <v>38</v>
      </c>
      <c r="O130" s="82"/>
      <c r="P130" s="228">
        <f>O130*H130</f>
        <v>0</v>
      </c>
      <c r="Q130" s="228">
        <v>0</v>
      </c>
      <c r="R130" s="228">
        <f>Q130*H130</f>
        <v>0</v>
      </c>
      <c r="S130" s="228">
        <v>0.355</v>
      </c>
      <c r="T130" s="229">
        <f>S130*H130</f>
        <v>0.355</v>
      </c>
      <c r="AR130" s="230" t="s">
        <v>121</v>
      </c>
      <c r="AT130" s="230" t="s">
        <v>116</v>
      </c>
      <c r="AU130" s="230" t="s">
        <v>82</v>
      </c>
      <c r="AY130" s="13" t="s">
        <v>114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80</v>
      </c>
      <c r="BK130" s="231">
        <f>ROUND(I130*H130,2)</f>
        <v>0</v>
      </c>
      <c r="BL130" s="13" t="s">
        <v>121</v>
      </c>
      <c r="BM130" s="230" t="s">
        <v>343</v>
      </c>
    </row>
    <row r="131" spans="2:47" s="1" customFormat="1" ht="12">
      <c r="B131" s="34"/>
      <c r="C131" s="35"/>
      <c r="D131" s="232" t="s">
        <v>123</v>
      </c>
      <c r="E131" s="35"/>
      <c r="F131" s="233" t="s">
        <v>344</v>
      </c>
      <c r="G131" s="35"/>
      <c r="H131" s="35"/>
      <c r="I131" s="135"/>
      <c r="J131" s="35"/>
      <c r="K131" s="35"/>
      <c r="L131" s="39"/>
      <c r="M131" s="234"/>
      <c r="N131" s="82"/>
      <c r="O131" s="82"/>
      <c r="P131" s="82"/>
      <c r="Q131" s="82"/>
      <c r="R131" s="82"/>
      <c r="S131" s="82"/>
      <c r="T131" s="83"/>
      <c r="AT131" s="13" t="s">
        <v>123</v>
      </c>
      <c r="AU131" s="13" t="s">
        <v>82</v>
      </c>
    </row>
    <row r="132" spans="2:65" s="1" customFormat="1" ht="16.5" customHeight="1">
      <c r="B132" s="34"/>
      <c r="C132" s="219" t="s">
        <v>139</v>
      </c>
      <c r="D132" s="219" t="s">
        <v>116</v>
      </c>
      <c r="E132" s="220" t="s">
        <v>345</v>
      </c>
      <c r="F132" s="221" t="s">
        <v>346</v>
      </c>
      <c r="G132" s="222" t="s">
        <v>329</v>
      </c>
      <c r="H132" s="223">
        <v>1</v>
      </c>
      <c r="I132" s="224"/>
      <c r="J132" s="225">
        <f>ROUND(I132*H132,2)</f>
        <v>0</v>
      </c>
      <c r="K132" s="221" t="s">
        <v>1</v>
      </c>
      <c r="L132" s="39"/>
      <c r="M132" s="226" t="s">
        <v>1</v>
      </c>
      <c r="N132" s="227" t="s">
        <v>38</v>
      </c>
      <c r="O132" s="82"/>
      <c r="P132" s="228">
        <f>O132*H132</f>
        <v>0</v>
      </c>
      <c r="Q132" s="228">
        <v>0</v>
      </c>
      <c r="R132" s="228">
        <f>Q132*H132</f>
        <v>0</v>
      </c>
      <c r="S132" s="228">
        <v>0.355</v>
      </c>
      <c r="T132" s="229">
        <f>S132*H132</f>
        <v>0.355</v>
      </c>
      <c r="AR132" s="230" t="s">
        <v>121</v>
      </c>
      <c r="AT132" s="230" t="s">
        <v>116</v>
      </c>
      <c r="AU132" s="230" t="s">
        <v>82</v>
      </c>
      <c r="AY132" s="13" t="s">
        <v>114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80</v>
      </c>
      <c r="BK132" s="231">
        <f>ROUND(I132*H132,2)</f>
        <v>0</v>
      </c>
      <c r="BL132" s="13" t="s">
        <v>121</v>
      </c>
      <c r="BM132" s="230" t="s">
        <v>347</v>
      </c>
    </row>
    <row r="133" spans="2:47" s="1" customFormat="1" ht="12">
      <c r="B133" s="34"/>
      <c r="C133" s="35"/>
      <c r="D133" s="232" t="s">
        <v>123</v>
      </c>
      <c r="E133" s="35"/>
      <c r="F133" s="233" t="s">
        <v>346</v>
      </c>
      <c r="G133" s="35"/>
      <c r="H133" s="35"/>
      <c r="I133" s="135"/>
      <c r="J133" s="35"/>
      <c r="K133" s="35"/>
      <c r="L133" s="39"/>
      <c r="M133" s="234"/>
      <c r="N133" s="82"/>
      <c r="O133" s="82"/>
      <c r="P133" s="82"/>
      <c r="Q133" s="82"/>
      <c r="R133" s="82"/>
      <c r="S133" s="82"/>
      <c r="T133" s="83"/>
      <c r="AT133" s="13" t="s">
        <v>123</v>
      </c>
      <c r="AU133" s="13" t="s">
        <v>82</v>
      </c>
    </row>
    <row r="134" spans="2:47" s="1" customFormat="1" ht="12">
      <c r="B134" s="34"/>
      <c r="C134" s="35"/>
      <c r="D134" s="232" t="s">
        <v>225</v>
      </c>
      <c r="E134" s="35"/>
      <c r="F134" s="235" t="s">
        <v>348</v>
      </c>
      <c r="G134" s="35"/>
      <c r="H134" s="35"/>
      <c r="I134" s="135"/>
      <c r="J134" s="35"/>
      <c r="K134" s="35"/>
      <c r="L134" s="39"/>
      <c r="M134" s="234"/>
      <c r="N134" s="82"/>
      <c r="O134" s="82"/>
      <c r="P134" s="82"/>
      <c r="Q134" s="82"/>
      <c r="R134" s="82"/>
      <c r="S134" s="82"/>
      <c r="T134" s="83"/>
      <c r="AT134" s="13" t="s">
        <v>225</v>
      </c>
      <c r="AU134" s="13" t="s">
        <v>82</v>
      </c>
    </row>
    <row r="135" spans="2:65" s="1" customFormat="1" ht="16.5" customHeight="1">
      <c r="B135" s="34"/>
      <c r="C135" s="219" t="s">
        <v>144</v>
      </c>
      <c r="D135" s="219" t="s">
        <v>116</v>
      </c>
      <c r="E135" s="220" t="s">
        <v>349</v>
      </c>
      <c r="F135" s="221" t="s">
        <v>350</v>
      </c>
      <c r="G135" s="222" t="s">
        <v>329</v>
      </c>
      <c r="H135" s="223">
        <v>1</v>
      </c>
      <c r="I135" s="224"/>
      <c r="J135" s="225">
        <f>ROUND(I135*H135,2)</f>
        <v>0</v>
      </c>
      <c r="K135" s="221" t="s">
        <v>1</v>
      </c>
      <c r="L135" s="39"/>
      <c r="M135" s="226" t="s">
        <v>1</v>
      </c>
      <c r="N135" s="227" t="s">
        <v>38</v>
      </c>
      <c r="O135" s="82"/>
      <c r="P135" s="228">
        <f>O135*H135</f>
        <v>0</v>
      </c>
      <c r="Q135" s="228">
        <v>0</v>
      </c>
      <c r="R135" s="228">
        <f>Q135*H135</f>
        <v>0</v>
      </c>
      <c r="S135" s="228">
        <v>0.355</v>
      </c>
      <c r="T135" s="229">
        <f>S135*H135</f>
        <v>0.355</v>
      </c>
      <c r="AR135" s="230" t="s">
        <v>121</v>
      </c>
      <c r="AT135" s="230" t="s">
        <v>116</v>
      </c>
      <c r="AU135" s="230" t="s">
        <v>82</v>
      </c>
      <c r="AY135" s="13" t="s">
        <v>114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80</v>
      </c>
      <c r="BK135" s="231">
        <f>ROUND(I135*H135,2)</f>
        <v>0</v>
      </c>
      <c r="BL135" s="13" t="s">
        <v>121</v>
      </c>
      <c r="BM135" s="230" t="s">
        <v>351</v>
      </c>
    </row>
    <row r="136" spans="2:47" s="1" customFormat="1" ht="12">
      <c r="B136" s="34"/>
      <c r="C136" s="35"/>
      <c r="D136" s="232" t="s">
        <v>123</v>
      </c>
      <c r="E136" s="35"/>
      <c r="F136" s="233" t="s">
        <v>352</v>
      </c>
      <c r="G136" s="35"/>
      <c r="H136" s="35"/>
      <c r="I136" s="135"/>
      <c r="J136" s="35"/>
      <c r="K136" s="35"/>
      <c r="L136" s="39"/>
      <c r="M136" s="234"/>
      <c r="N136" s="82"/>
      <c r="O136" s="82"/>
      <c r="P136" s="82"/>
      <c r="Q136" s="82"/>
      <c r="R136" s="82"/>
      <c r="S136" s="82"/>
      <c r="T136" s="83"/>
      <c r="AT136" s="13" t="s">
        <v>123</v>
      </c>
      <c r="AU136" s="13" t="s">
        <v>82</v>
      </c>
    </row>
    <row r="137" spans="2:65" s="1" customFormat="1" ht="24" customHeight="1">
      <c r="B137" s="34"/>
      <c r="C137" s="219" t="s">
        <v>149</v>
      </c>
      <c r="D137" s="219" t="s">
        <v>116</v>
      </c>
      <c r="E137" s="220" t="s">
        <v>353</v>
      </c>
      <c r="F137" s="221" t="s">
        <v>354</v>
      </c>
      <c r="G137" s="222" t="s">
        <v>329</v>
      </c>
      <c r="H137" s="223">
        <v>1</v>
      </c>
      <c r="I137" s="224"/>
      <c r="J137" s="225">
        <f>ROUND(I137*H137,2)</f>
        <v>0</v>
      </c>
      <c r="K137" s="221" t="s">
        <v>1</v>
      </c>
      <c r="L137" s="39"/>
      <c r="M137" s="226" t="s">
        <v>1</v>
      </c>
      <c r="N137" s="227" t="s">
        <v>38</v>
      </c>
      <c r="O137" s="8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355</v>
      </c>
      <c r="AT137" s="230" t="s">
        <v>116</v>
      </c>
      <c r="AU137" s="230" t="s">
        <v>82</v>
      </c>
      <c r="AY137" s="13" t="s">
        <v>114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80</v>
      </c>
      <c r="BK137" s="231">
        <f>ROUND(I137*H137,2)</f>
        <v>0</v>
      </c>
      <c r="BL137" s="13" t="s">
        <v>355</v>
      </c>
      <c r="BM137" s="230" t="s">
        <v>356</v>
      </c>
    </row>
    <row r="138" spans="2:47" s="1" customFormat="1" ht="12">
      <c r="B138" s="34"/>
      <c r="C138" s="35"/>
      <c r="D138" s="232" t="s">
        <v>123</v>
      </c>
      <c r="E138" s="35"/>
      <c r="F138" s="233" t="s">
        <v>357</v>
      </c>
      <c r="G138" s="35"/>
      <c r="H138" s="35"/>
      <c r="I138" s="135"/>
      <c r="J138" s="35"/>
      <c r="K138" s="35"/>
      <c r="L138" s="39"/>
      <c r="M138" s="234"/>
      <c r="N138" s="82"/>
      <c r="O138" s="82"/>
      <c r="P138" s="82"/>
      <c r="Q138" s="82"/>
      <c r="R138" s="82"/>
      <c r="S138" s="82"/>
      <c r="T138" s="83"/>
      <c r="AT138" s="13" t="s">
        <v>123</v>
      </c>
      <c r="AU138" s="13" t="s">
        <v>82</v>
      </c>
    </row>
    <row r="139" spans="2:65" s="1" customFormat="1" ht="16.5" customHeight="1">
      <c r="B139" s="34"/>
      <c r="C139" s="219" t="s">
        <v>154</v>
      </c>
      <c r="D139" s="219" t="s">
        <v>116</v>
      </c>
      <c r="E139" s="220" t="s">
        <v>358</v>
      </c>
      <c r="F139" s="221" t="s">
        <v>359</v>
      </c>
      <c r="G139" s="222" t="s">
        <v>329</v>
      </c>
      <c r="H139" s="223">
        <v>1</v>
      </c>
      <c r="I139" s="224"/>
      <c r="J139" s="225">
        <f>ROUND(I139*H139,2)</f>
        <v>0</v>
      </c>
      <c r="K139" s="221" t="s">
        <v>1</v>
      </c>
      <c r="L139" s="39"/>
      <c r="M139" s="226" t="s">
        <v>1</v>
      </c>
      <c r="N139" s="227" t="s">
        <v>38</v>
      </c>
      <c r="O139" s="8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355</v>
      </c>
      <c r="AT139" s="230" t="s">
        <v>116</v>
      </c>
      <c r="AU139" s="230" t="s">
        <v>82</v>
      </c>
      <c r="AY139" s="13" t="s">
        <v>114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80</v>
      </c>
      <c r="BK139" s="231">
        <f>ROUND(I139*H139,2)</f>
        <v>0</v>
      </c>
      <c r="BL139" s="13" t="s">
        <v>355</v>
      </c>
      <c r="BM139" s="230" t="s">
        <v>360</v>
      </c>
    </row>
    <row r="140" spans="2:47" s="1" customFormat="1" ht="12">
      <c r="B140" s="34"/>
      <c r="C140" s="35"/>
      <c r="D140" s="232" t="s">
        <v>123</v>
      </c>
      <c r="E140" s="35"/>
      <c r="F140" s="233" t="s">
        <v>361</v>
      </c>
      <c r="G140" s="35"/>
      <c r="H140" s="35"/>
      <c r="I140" s="135"/>
      <c r="J140" s="35"/>
      <c r="K140" s="35"/>
      <c r="L140" s="39"/>
      <c r="M140" s="236"/>
      <c r="N140" s="237"/>
      <c r="O140" s="237"/>
      <c r="P140" s="237"/>
      <c r="Q140" s="237"/>
      <c r="R140" s="237"/>
      <c r="S140" s="237"/>
      <c r="T140" s="238"/>
      <c r="AT140" s="13" t="s">
        <v>123</v>
      </c>
      <c r="AU140" s="13" t="s">
        <v>82</v>
      </c>
    </row>
    <row r="141" spans="2:12" s="1" customFormat="1" ht="6.95" customHeight="1">
      <c r="B141" s="57"/>
      <c r="C141" s="58"/>
      <c r="D141" s="58"/>
      <c r="E141" s="58"/>
      <c r="F141" s="58"/>
      <c r="G141" s="58"/>
      <c r="H141" s="58"/>
      <c r="I141" s="169"/>
      <c r="J141" s="58"/>
      <c r="K141" s="58"/>
      <c r="L141" s="39"/>
    </row>
  </sheetData>
  <sheetProtection password="CC35" sheet="1" objects="1" scenarios="1" formatColumns="0" formatRows="0" autoFilter="0"/>
  <autoFilter ref="C117:K14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Hlubuček</dc:creator>
  <cp:keywords/>
  <dc:description/>
  <cp:lastModifiedBy>Vojtěch Hlubuček</cp:lastModifiedBy>
  <dcterms:created xsi:type="dcterms:W3CDTF">2019-06-05T06:18:07Z</dcterms:created>
  <dcterms:modified xsi:type="dcterms:W3CDTF">2019-06-05T06:18:11Z</dcterms:modified>
  <cp:category/>
  <cp:version/>
  <cp:contentType/>
  <cp:contentStatus/>
</cp:coreProperties>
</file>